
<file path=[Content_Types].xml><?xml version="1.0" encoding="utf-8"?>
<Types xmlns="http://schemas.openxmlformats.org/package/2006/content-types">
  <Default Extension="vml" ContentType="application/vnd.openxmlformats-officedocument.vmlDrawing"/>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drawings/drawing10.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externalLinks/externalLink1.xml" ContentType="application/vnd.openxmlformats-officedocument.spreadsheetml.externalLink+xml"/>
  <Override PartName="/xl/externalLinks/externalLink10.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xml" ContentType="application/vnd.openxmlformats-officedocument.spreadsheetml.externalLink+xml"/>
  <Override PartName="/xl/externalLinks/externalLink20.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1730" tabRatio="933" firstSheet="6" activeTab="6"/>
  </bookViews>
  <sheets>
    <sheet name="Cadena de Valor" sheetId="27" state="hidden" r:id="rId1"/>
    <sheet name="PRESUPUESTO" sheetId="6" state="hidden" r:id="rId2"/>
    <sheet name="CRONOGRAMA" sheetId="54" state="hidden" r:id="rId3"/>
    <sheet name="AIU FINAL." sheetId="33" state="hidden" r:id="rId4"/>
    <sheet name="PMA" sheetId="55" state="hidden" r:id="rId5"/>
    <sheet name="PMT" sheetId="56" state="hidden" r:id="rId6"/>
    <sheet name="INTERVENTORIA" sheetId="34" r:id="rId7"/>
    <sheet name="CANT." sheetId="35" state="hidden" r:id="rId8"/>
    <sheet name="DISTANCIA DE ACARREO" sheetId="41" state="hidden" r:id="rId9"/>
    <sheet name="F.P" sheetId="31" r:id="rId10"/>
    <sheet name="F.M" sheetId="30" r:id="rId11"/>
    <sheet name="MANO DE OBRA" sheetId="37" state="hidden" r:id="rId12"/>
    <sheet name="MATERIALES" sheetId="39" state="hidden" r:id="rId13"/>
    <sheet name="TRANSPORTE" sheetId="40" state="hidden" r:id="rId14"/>
    <sheet name="EQUIPOS" sheetId="38" state="hidden" r:id="rId15"/>
    <sheet name="MATERIALE2" sheetId="17" state="hidden" r:id="rId16"/>
    <sheet name="H.E" sheetId="32" state="hidden" r:id="rId17"/>
    <sheet name="1.1" sheetId="36" state="hidden" r:id="rId18"/>
    <sheet name="1.2" sheetId="42" state="hidden" r:id="rId19"/>
    <sheet name="1.112" sheetId="18" state="hidden" r:id="rId20"/>
    <sheet name="1.3" sheetId="43" state="hidden" r:id="rId21"/>
    <sheet name="2.1" sheetId="46" state="hidden" r:id="rId22"/>
    <sheet name="2.2" sheetId="47" state="hidden" r:id="rId23"/>
    <sheet name="3.1" sheetId="48" state="hidden" r:id="rId24"/>
    <sheet name="1.11" sheetId="10" state="hidden" r:id="rId25"/>
    <sheet name="APU. 4. Aislamiento" sheetId="2" state="hidden" r:id="rId26"/>
    <sheet name="APU. 5. Parcelas de Monitoreo" sheetId="21" state="hidden" r:id="rId27"/>
    <sheet name="3.2" sheetId="49" state="hidden" r:id="rId28"/>
    <sheet name="4.1" sheetId="50" state="hidden" r:id="rId29"/>
    <sheet name="4.2" sheetId="52" state="hidden" r:id="rId30"/>
    <sheet name="4.3" sheetId="53" state="hidden" r:id="rId31"/>
    <sheet name="3.4" sheetId="51" state="hidden" r:id="rId32"/>
    <sheet name="APU. 7  Registro " sheetId="26" state="hidden" r:id="rId33"/>
    <sheet name="APU. 8. Talleres" sheetId="20" state="hidden" r:id="rId34"/>
    <sheet name="APU. 9  Socializacion" sheetId="28" state="hidden" r:id="rId35"/>
    <sheet name="BASE" sheetId="8" state="hidden" r:id="rId36"/>
  </sheets>
  <externalReferences>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s>
  <definedNames>
    <definedName name="_xlnm._FilterDatabase" localSheetId="11" hidden="1">'MANO DE OBRA'!$B$3:$H$82</definedName>
    <definedName name="_xlnm._FilterDatabase" localSheetId="12" hidden="1">MATERIALES!$A$3:$F$608</definedName>
    <definedName name="_\0">[1]CRA.MODI!#REF!</definedName>
    <definedName name="_\00">#REF!</definedName>
    <definedName name="_\a" localSheetId="17">#REF!</definedName>
    <definedName name="__\a" localSheetId="18">#REF!</definedName>
    <definedName name="___\a" localSheetId="20">#REF!</definedName>
    <definedName name="____\a" localSheetId="21">#REF!</definedName>
    <definedName name="_____\a" localSheetId="22">#REF!</definedName>
    <definedName name="______\a" localSheetId="23">#REF!</definedName>
    <definedName name="_______\a" localSheetId="27">#REF!</definedName>
    <definedName name="________\a" localSheetId="31">#REF!</definedName>
    <definedName name="_________\a" localSheetId="28">#REF!</definedName>
    <definedName name="__________\a" localSheetId="29">#REF!</definedName>
    <definedName name="___________\a" localSheetId="30">#REF!</definedName>
    <definedName name="____________\a" localSheetId="8">#REF!</definedName>
    <definedName name="_____________\a">#REF!</definedName>
    <definedName name="_\AA">[2]LIQUIDACION!#REF!</definedName>
    <definedName name="_\b" localSheetId="17">#REF!</definedName>
    <definedName name="__\b" localSheetId="18">#REF!</definedName>
    <definedName name="___\b" localSheetId="20">#REF!</definedName>
    <definedName name="____\b" localSheetId="21">#REF!</definedName>
    <definedName name="_____\b" localSheetId="22">#REF!</definedName>
    <definedName name="______\b" localSheetId="23">#REF!</definedName>
    <definedName name="_______\b" localSheetId="27">#REF!</definedName>
    <definedName name="________\b" localSheetId="31">#REF!</definedName>
    <definedName name="_________\b" localSheetId="28">#REF!</definedName>
    <definedName name="__________\b" localSheetId="29">#REF!</definedName>
    <definedName name="___________\b" localSheetId="30">#REF!</definedName>
    <definedName name="____________\b" localSheetId="8">#REF!</definedName>
    <definedName name="_____________\b" localSheetId="4">[3]STRSUMM0!#REF!</definedName>
    <definedName name="______________\b" localSheetId="5">[3]STRSUMM0!#REF!</definedName>
    <definedName name="_______________\b">#REF!</definedName>
    <definedName name="_\bb">[3]STRSUMM0!#REF!</definedName>
    <definedName name="_\E">#REF!</definedName>
    <definedName name="_\EE">#REF!</definedName>
    <definedName name="_\eliminar" localSheetId="17">[4]RESUM96!#REF!</definedName>
    <definedName name="__\eliminar" localSheetId="18">[4]RESUM96!#REF!</definedName>
    <definedName name="___\eliminar" localSheetId="20">[4]RESUM96!#REF!</definedName>
    <definedName name="____\eliminar" localSheetId="21">[4]RESUM96!#REF!</definedName>
    <definedName name="_____\eliminar" localSheetId="22">[4]RESUM96!#REF!</definedName>
    <definedName name="______\eliminar" localSheetId="23">[4]RESUM96!#REF!</definedName>
    <definedName name="_______\eliminar" localSheetId="27">[4]RESUM96!#REF!</definedName>
    <definedName name="________\eliminar" localSheetId="31">[4]RESUM96!#REF!</definedName>
    <definedName name="_________\eliminar" localSheetId="28">[4]RESUM96!#REF!</definedName>
    <definedName name="__________\eliminar" localSheetId="29">[4]RESUM96!#REF!</definedName>
    <definedName name="___________\eliminar" localSheetId="30">[4]RESUM96!#REF!</definedName>
    <definedName name="____________\eliminar" localSheetId="8">[4]RESUM96!#REF!</definedName>
    <definedName name="_____________\eliminar">[4]RESUM96!#REF!</definedName>
    <definedName name="_\eliminar1" localSheetId="17">[4]RESUM96!#REF!</definedName>
    <definedName name="__\eliminar1" localSheetId="18">[4]RESUM96!#REF!</definedName>
    <definedName name="___\eliminar1" localSheetId="20">[4]RESUM96!#REF!</definedName>
    <definedName name="____\eliminar1" localSheetId="21">[4]RESUM96!#REF!</definedName>
    <definedName name="_____\eliminar1" localSheetId="22">[4]RESUM96!#REF!</definedName>
    <definedName name="______\eliminar1" localSheetId="23">[4]RESUM96!#REF!</definedName>
    <definedName name="_______\eliminar1" localSheetId="27">[4]RESUM96!#REF!</definedName>
    <definedName name="________\eliminar1" localSheetId="31">[4]RESUM96!#REF!</definedName>
    <definedName name="_________\eliminar1" localSheetId="28">[4]RESUM96!#REF!</definedName>
    <definedName name="__________\eliminar1" localSheetId="29">[4]RESUM96!#REF!</definedName>
    <definedName name="___________\eliminar1" localSheetId="30">[4]RESUM96!#REF!</definedName>
    <definedName name="____________\eliminar1" localSheetId="8">[4]RESUM96!#REF!</definedName>
    <definedName name="_____________\eliminar1">[4]RESUM96!#REF!</definedName>
    <definedName name="_\G">#REF!</definedName>
    <definedName name="_\k">'[5]7422CW00'!#REF!</definedName>
    <definedName name="_\l">[6]STRSUMM0!#REF!</definedName>
    <definedName name="_\M">#REF!</definedName>
    <definedName name="_\ñ">'[7]7422CW00'!#REF!</definedName>
    <definedName name="_\P">#REF!</definedName>
    <definedName name="_\q" localSheetId="17">#REF!</definedName>
    <definedName name="__\q" localSheetId="18">#REF!</definedName>
    <definedName name="___\q" localSheetId="20">#REF!</definedName>
    <definedName name="____\q" localSheetId="21">#REF!</definedName>
    <definedName name="_____\q" localSheetId="22">#REF!</definedName>
    <definedName name="______\q" localSheetId="23">#REF!</definedName>
    <definedName name="_______\q" localSheetId="27">#REF!</definedName>
    <definedName name="________\q" localSheetId="31">#REF!</definedName>
    <definedName name="_________\q" localSheetId="28">#REF!</definedName>
    <definedName name="__________\q" localSheetId="29">#REF!</definedName>
    <definedName name="___________\q" localSheetId="30">#REF!</definedName>
    <definedName name="____________\q" localSheetId="8">#REF!</definedName>
    <definedName name="_____________\q" localSheetId="14">#REF!</definedName>
    <definedName name="______________\q" localSheetId="11">#REF!</definedName>
    <definedName name="_______________\q" localSheetId="12">#REF!</definedName>
    <definedName name="________________\q" localSheetId="13">#REF!</definedName>
    <definedName name="_________________\q">#REF!</definedName>
    <definedName name="_\R">#REF!</definedName>
    <definedName name="_\s">#REF!</definedName>
    <definedName name="_\V">#REF!</definedName>
    <definedName name="_\X" localSheetId="5">PMT!err</definedName>
    <definedName name="__\X">err</definedName>
    <definedName name="_\Z" localSheetId="5">PMT!err</definedName>
    <definedName name="__\Z">err</definedName>
    <definedName name="_">[8]!absc</definedName>
    <definedName name="_______________EST1" localSheetId="17">#REF!</definedName>
    <definedName name="_______________EST1" localSheetId="18">#REF!</definedName>
    <definedName name="_______________EST1" localSheetId="20">#REF!</definedName>
    <definedName name="_______________EST1" localSheetId="21">#REF!</definedName>
    <definedName name="_______________EST1" localSheetId="22">#REF!</definedName>
    <definedName name="_______________EST1" localSheetId="23">#REF!</definedName>
    <definedName name="_______________EST1" localSheetId="27">#REF!</definedName>
    <definedName name="_______________EST1" localSheetId="31">#REF!</definedName>
    <definedName name="_______________EST1" localSheetId="28">#REF!</definedName>
    <definedName name="_______________EST1" localSheetId="29">#REF!</definedName>
    <definedName name="_______________EST1" localSheetId="30">#REF!</definedName>
    <definedName name="_______________EST1" localSheetId="8">#REF!</definedName>
    <definedName name="_______________EST1" localSheetId="14">#REF!</definedName>
    <definedName name="_______________EST1" localSheetId="11">#REF!</definedName>
    <definedName name="_______________EST1" localSheetId="12">#REF!</definedName>
    <definedName name="_______________EST1" localSheetId="13">#REF!</definedName>
    <definedName name="_______________EST1">#REF!</definedName>
    <definedName name="_______________EST10" localSheetId="17">#REF!</definedName>
    <definedName name="_______________EST10" localSheetId="18">#REF!</definedName>
    <definedName name="_______________EST10" localSheetId="20">#REF!</definedName>
    <definedName name="_______________EST10" localSheetId="21">#REF!</definedName>
    <definedName name="_______________EST10" localSheetId="22">#REF!</definedName>
    <definedName name="_______________EST10" localSheetId="23">#REF!</definedName>
    <definedName name="_______________EST10" localSheetId="27">#REF!</definedName>
    <definedName name="_______________EST10" localSheetId="31">#REF!</definedName>
    <definedName name="_______________EST10" localSheetId="28">#REF!</definedName>
    <definedName name="_______________EST10" localSheetId="29">#REF!</definedName>
    <definedName name="_______________EST10" localSheetId="30">#REF!</definedName>
    <definedName name="_______________EST10" localSheetId="8">#REF!</definedName>
    <definedName name="_______________EST10" localSheetId="14">#REF!</definedName>
    <definedName name="_______________EST10" localSheetId="11">#REF!</definedName>
    <definedName name="_______________EST10" localSheetId="12">#REF!</definedName>
    <definedName name="_______________EST10" localSheetId="13">#REF!</definedName>
    <definedName name="_______________EST10">#REF!</definedName>
    <definedName name="_______________EST11" localSheetId="17">#REF!</definedName>
    <definedName name="_______________EST11" localSheetId="18">#REF!</definedName>
    <definedName name="_______________EST11" localSheetId="20">#REF!</definedName>
    <definedName name="_______________EST11" localSheetId="21">#REF!</definedName>
    <definedName name="_______________EST11" localSheetId="22">#REF!</definedName>
    <definedName name="_______________EST11" localSheetId="23">#REF!</definedName>
    <definedName name="_______________EST11" localSheetId="27">#REF!</definedName>
    <definedName name="_______________EST11" localSheetId="31">#REF!</definedName>
    <definedName name="_______________EST11" localSheetId="28">#REF!</definedName>
    <definedName name="_______________EST11" localSheetId="29">#REF!</definedName>
    <definedName name="_______________EST11" localSheetId="30">#REF!</definedName>
    <definedName name="_______________EST11" localSheetId="8">#REF!</definedName>
    <definedName name="_______________EST11">#REF!</definedName>
    <definedName name="_______________EST12" localSheetId="17">#REF!</definedName>
    <definedName name="_______________EST12" localSheetId="18">#REF!</definedName>
    <definedName name="_______________EST12" localSheetId="20">#REF!</definedName>
    <definedName name="_______________EST12" localSheetId="21">#REF!</definedName>
    <definedName name="_______________EST12" localSheetId="22">#REF!</definedName>
    <definedName name="_______________EST12" localSheetId="23">#REF!</definedName>
    <definedName name="_______________EST12" localSheetId="27">#REF!</definedName>
    <definedName name="_______________EST12" localSheetId="31">#REF!</definedName>
    <definedName name="_______________EST12" localSheetId="28">#REF!</definedName>
    <definedName name="_______________EST12" localSheetId="29">#REF!</definedName>
    <definedName name="_______________EST12" localSheetId="30">#REF!</definedName>
    <definedName name="_______________EST12" localSheetId="8">#REF!</definedName>
    <definedName name="_______________EST12">#REF!</definedName>
    <definedName name="_______________EST13" localSheetId="17">#REF!</definedName>
    <definedName name="_______________EST13" localSheetId="18">#REF!</definedName>
    <definedName name="_______________EST13" localSheetId="20">#REF!</definedName>
    <definedName name="_______________EST13" localSheetId="21">#REF!</definedName>
    <definedName name="_______________EST13" localSheetId="22">#REF!</definedName>
    <definedName name="_______________EST13" localSheetId="23">#REF!</definedName>
    <definedName name="_______________EST13" localSheetId="27">#REF!</definedName>
    <definedName name="_______________EST13" localSheetId="31">#REF!</definedName>
    <definedName name="_______________EST13" localSheetId="28">#REF!</definedName>
    <definedName name="_______________EST13" localSheetId="29">#REF!</definedName>
    <definedName name="_______________EST13" localSheetId="30">#REF!</definedName>
    <definedName name="_______________EST13" localSheetId="8">#REF!</definedName>
    <definedName name="_______________EST13">#REF!</definedName>
    <definedName name="_______________EST14" localSheetId="17">#REF!</definedName>
    <definedName name="_______________EST14" localSheetId="18">#REF!</definedName>
    <definedName name="_______________EST14" localSheetId="20">#REF!</definedName>
    <definedName name="_______________EST14" localSheetId="21">#REF!</definedName>
    <definedName name="_______________EST14" localSheetId="22">#REF!</definedName>
    <definedName name="_______________EST14" localSheetId="23">#REF!</definedName>
    <definedName name="_______________EST14" localSheetId="27">#REF!</definedName>
    <definedName name="_______________EST14" localSheetId="31">#REF!</definedName>
    <definedName name="_______________EST14" localSheetId="28">#REF!</definedName>
    <definedName name="_______________EST14" localSheetId="29">#REF!</definedName>
    <definedName name="_______________EST14" localSheetId="30">#REF!</definedName>
    <definedName name="_______________EST14" localSheetId="8">#REF!</definedName>
    <definedName name="_______________EST14">#REF!</definedName>
    <definedName name="_______________EST15" localSheetId="17">#REF!</definedName>
    <definedName name="_______________EST15" localSheetId="18">#REF!</definedName>
    <definedName name="_______________EST15" localSheetId="20">#REF!</definedName>
    <definedName name="_______________EST15" localSheetId="21">#REF!</definedName>
    <definedName name="_______________EST15" localSheetId="22">#REF!</definedName>
    <definedName name="_______________EST15" localSheetId="23">#REF!</definedName>
    <definedName name="_______________EST15" localSheetId="27">#REF!</definedName>
    <definedName name="_______________EST15" localSheetId="31">#REF!</definedName>
    <definedName name="_______________EST15" localSheetId="28">#REF!</definedName>
    <definedName name="_______________EST15" localSheetId="29">#REF!</definedName>
    <definedName name="_______________EST15" localSheetId="30">#REF!</definedName>
    <definedName name="_______________EST15" localSheetId="8">#REF!</definedName>
    <definedName name="_______________EST15">#REF!</definedName>
    <definedName name="_______________EST16" localSheetId="17">#REF!</definedName>
    <definedName name="_______________EST16" localSheetId="18">#REF!</definedName>
    <definedName name="_______________EST16" localSheetId="20">#REF!</definedName>
    <definedName name="_______________EST16" localSheetId="21">#REF!</definedName>
    <definedName name="_______________EST16" localSheetId="22">#REF!</definedName>
    <definedName name="_______________EST16" localSheetId="23">#REF!</definedName>
    <definedName name="_______________EST16" localSheetId="27">#REF!</definedName>
    <definedName name="_______________EST16" localSheetId="31">#REF!</definedName>
    <definedName name="_______________EST16" localSheetId="28">#REF!</definedName>
    <definedName name="_______________EST16" localSheetId="29">#REF!</definedName>
    <definedName name="_______________EST16" localSheetId="30">#REF!</definedName>
    <definedName name="_______________EST16" localSheetId="8">#REF!</definedName>
    <definedName name="_______________EST16">#REF!</definedName>
    <definedName name="_______________EST17" localSheetId="17">#REF!</definedName>
    <definedName name="_______________EST17" localSheetId="18">#REF!</definedName>
    <definedName name="_______________EST17" localSheetId="20">#REF!</definedName>
    <definedName name="_______________EST17" localSheetId="21">#REF!</definedName>
    <definedName name="_______________EST17" localSheetId="22">#REF!</definedName>
    <definedName name="_______________EST17" localSheetId="23">#REF!</definedName>
    <definedName name="_______________EST17" localSheetId="27">#REF!</definedName>
    <definedName name="_______________EST17" localSheetId="31">#REF!</definedName>
    <definedName name="_______________EST17" localSheetId="28">#REF!</definedName>
    <definedName name="_______________EST17" localSheetId="29">#REF!</definedName>
    <definedName name="_______________EST17" localSheetId="30">#REF!</definedName>
    <definedName name="_______________EST17" localSheetId="8">#REF!</definedName>
    <definedName name="_______________EST17">#REF!</definedName>
    <definedName name="_______________EST18" localSheetId="17">#REF!</definedName>
    <definedName name="_______________EST18" localSheetId="18">#REF!</definedName>
    <definedName name="_______________EST18" localSheetId="20">#REF!</definedName>
    <definedName name="_______________EST18" localSheetId="21">#REF!</definedName>
    <definedName name="_______________EST18" localSheetId="22">#REF!</definedName>
    <definedName name="_______________EST18" localSheetId="23">#REF!</definedName>
    <definedName name="_______________EST18" localSheetId="27">#REF!</definedName>
    <definedName name="_______________EST18" localSheetId="31">#REF!</definedName>
    <definedName name="_______________EST18" localSheetId="28">#REF!</definedName>
    <definedName name="_______________EST18" localSheetId="29">#REF!</definedName>
    <definedName name="_______________EST18" localSheetId="30">#REF!</definedName>
    <definedName name="_______________EST18" localSheetId="8">#REF!</definedName>
    <definedName name="_______________EST18">#REF!</definedName>
    <definedName name="_______________EST19" localSheetId="17">#REF!</definedName>
    <definedName name="_______________EST19" localSheetId="18">#REF!</definedName>
    <definedName name="_______________EST19" localSheetId="20">#REF!</definedName>
    <definedName name="_______________EST19" localSheetId="21">#REF!</definedName>
    <definedName name="_______________EST19" localSheetId="22">#REF!</definedName>
    <definedName name="_______________EST19" localSheetId="23">#REF!</definedName>
    <definedName name="_______________EST19" localSheetId="27">#REF!</definedName>
    <definedName name="_______________EST19" localSheetId="31">#REF!</definedName>
    <definedName name="_______________EST19" localSheetId="28">#REF!</definedName>
    <definedName name="_______________EST19" localSheetId="29">#REF!</definedName>
    <definedName name="_______________EST19" localSheetId="30">#REF!</definedName>
    <definedName name="_______________EST19" localSheetId="8">#REF!</definedName>
    <definedName name="_______________EST19">#REF!</definedName>
    <definedName name="_______________EST2" localSheetId="17">#REF!</definedName>
    <definedName name="_______________EST2" localSheetId="18">#REF!</definedName>
    <definedName name="_______________EST2" localSheetId="20">#REF!</definedName>
    <definedName name="_______________EST2" localSheetId="21">#REF!</definedName>
    <definedName name="_______________EST2" localSheetId="22">#REF!</definedName>
    <definedName name="_______________EST2" localSheetId="23">#REF!</definedName>
    <definedName name="_______________EST2" localSheetId="27">#REF!</definedName>
    <definedName name="_______________EST2" localSheetId="31">#REF!</definedName>
    <definedName name="_______________EST2" localSheetId="28">#REF!</definedName>
    <definedName name="_______________EST2" localSheetId="29">#REF!</definedName>
    <definedName name="_______________EST2" localSheetId="30">#REF!</definedName>
    <definedName name="_______________EST2" localSheetId="8">#REF!</definedName>
    <definedName name="_______________EST2">#REF!</definedName>
    <definedName name="_______________EST3" localSheetId="17">#REF!</definedName>
    <definedName name="_______________EST3" localSheetId="18">#REF!</definedName>
    <definedName name="_______________EST3" localSheetId="20">#REF!</definedName>
    <definedName name="_______________EST3" localSheetId="21">#REF!</definedName>
    <definedName name="_______________EST3" localSheetId="22">#REF!</definedName>
    <definedName name="_______________EST3" localSheetId="23">#REF!</definedName>
    <definedName name="_______________EST3" localSheetId="27">#REF!</definedName>
    <definedName name="_______________EST3" localSheetId="31">#REF!</definedName>
    <definedName name="_______________EST3" localSheetId="28">#REF!</definedName>
    <definedName name="_______________EST3" localSheetId="29">#REF!</definedName>
    <definedName name="_______________EST3" localSheetId="30">#REF!</definedName>
    <definedName name="_______________EST3" localSheetId="8">#REF!</definedName>
    <definedName name="_______________EST3">#REF!</definedName>
    <definedName name="_______________EST4" localSheetId="17">#REF!</definedName>
    <definedName name="_______________EST4" localSheetId="18">#REF!</definedName>
    <definedName name="_______________EST4" localSheetId="20">#REF!</definedName>
    <definedName name="_______________EST4" localSheetId="21">#REF!</definedName>
    <definedName name="_______________EST4" localSheetId="22">#REF!</definedName>
    <definedName name="_______________EST4" localSheetId="23">#REF!</definedName>
    <definedName name="_______________EST4" localSheetId="27">#REF!</definedName>
    <definedName name="_______________EST4" localSheetId="31">#REF!</definedName>
    <definedName name="_______________EST4" localSheetId="28">#REF!</definedName>
    <definedName name="_______________EST4" localSheetId="29">#REF!</definedName>
    <definedName name="_______________EST4" localSheetId="30">#REF!</definedName>
    <definedName name="_______________EST4" localSheetId="8">#REF!</definedName>
    <definedName name="_______________EST4">#REF!</definedName>
    <definedName name="_______________EST5" localSheetId="17">#REF!</definedName>
    <definedName name="_______________EST5" localSheetId="18">#REF!</definedName>
    <definedName name="_______________EST5" localSheetId="20">#REF!</definedName>
    <definedName name="_______________EST5" localSheetId="21">#REF!</definedName>
    <definedName name="_______________EST5" localSheetId="22">#REF!</definedName>
    <definedName name="_______________EST5" localSheetId="23">#REF!</definedName>
    <definedName name="_______________EST5" localSheetId="27">#REF!</definedName>
    <definedName name="_______________EST5" localSheetId="31">#REF!</definedName>
    <definedName name="_______________EST5" localSheetId="28">#REF!</definedName>
    <definedName name="_______________EST5" localSheetId="29">#REF!</definedName>
    <definedName name="_______________EST5" localSheetId="30">#REF!</definedName>
    <definedName name="_______________EST5" localSheetId="8">#REF!</definedName>
    <definedName name="_______________EST5">#REF!</definedName>
    <definedName name="_______________EST6" localSheetId="17">#REF!</definedName>
    <definedName name="_______________EST6" localSheetId="18">#REF!</definedName>
    <definedName name="_______________EST6" localSheetId="20">#REF!</definedName>
    <definedName name="_______________EST6" localSheetId="21">#REF!</definedName>
    <definedName name="_______________EST6" localSheetId="22">#REF!</definedName>
    <definedName name="_______________EST6" localSheetId="23">#REF!</definedName>
    <definedName name="_______________EST6" localSheetId="27">#REF!</definedName>
    <definedName name="_______________EST6" localSheetId="31">#REF!</definedName>
    <definedName name="_______________EST6" localSheetId="28">#REF!</definedName>
    <definedName name="_______________EST6" localSheetId="29">#REF!</definedName>
    <definedName name="_______________EST6" localSheetId="30">#REF!</definedName>
    <definedName name="_______________EST6" localSheetId="8">#REF!</definedName>
    <definedName name="_______________EST6">#REF!</definedName>
    <definedName name="_______________EST7" localSheetId="17">#REF!</definedName>
    <definedName name="_______________EST7" localSheetId="18">#REF!</definedName>
    <definedName name="_______________EST7" localSheetId="20">#REF!</definedName>
    <definedName name="_______________EST7" localSheetId="21">#REF!</definedName>
    <definedName name="_______________EST7" localSheetId="22">#REF!</definedName>
    <definedName name="_______________EST7" localSheetId="23">#REF!</definedName>
    <definedName name="_______________EST7" localSheetId="27">#REF!</definedName>
    <definedName name="_______________EST7" localSheetId="31">#REF!</definedName>
    <definedName name="_______________EST7" localSheetId="28">#REF!</definedName>
    <definedName name="_______________EST7" localSheetId="29">#REF!</definedName>
    <definedName name="_______________EST7" localSheetId="30">#REF!</definedName>
    <definedName name="_______________EST7" localSheetId="8">#REF!</definedName>
    <definedName name="_______________EST7">#REF!</definedName>
    <definedName name="_______________EST8" localSheetId="17">#REF!</definedName>
    <definedName name="_______________EST8" localSheetId="18">#REF!</definedName>
    <definedName name="_______________EST8" localSheetId="20">#REF!</definedName>
    <definedName name="_______________EST8" localSheetId="21">#REF!</definedName>
    <definedName name="_______________EST8" localSheetId="22">#REF!</definedName>
    <definedName name="_______________EST8" localSheetId="23">#REF!</definedName>
    <definedName name="_______________EST8" localSheetId="27">#REF!</definedName>
    <definedName name="_______________EST8" localSheetId="31">#REF!</definedName>
    <definedName name="_______________EST8" localSheetId="28">#REF!</definedName>
    <definedName name="_______________EST8" localSheetId="29">#REF!</definedName>
    <definedName name="_______________EST8" localSheetId="30">#REF!</definedName>
    <definedName name="_______________EST8" localSheetId="8">#REF!</definedName>
    <definedName name="_______________EST8">#REF!</definedName>
    <definedName name="_______________EST9" localSheetId="17">#REF!</definedName>
    <definedName name="_______________EST9" localSheetId="18">#REF!</definedName>
    <definedName name="_______________EST9" localSheetId="20">#REF!</definedName>
    <definedName name="_______________EST9" localSheetId="21">#REF!</definedName>
    <definedName name="_______________EST9" localSheetId="22">#REF!</definedName>
    <definedName name="_______________EST9" localSheetId="23">#REF!</definedName>
    <definedName name="_______________EST9" localSheetId="27">#REF!</definedName>
    <definedName name="_______________EST9" localSheetId="31">#REF!</definedName>
    <definedName name="_______________EST9" localSheetId="28">#REF!</definedName>
    <definedName name="_______________EST9" localSheetId="29">#REF!</definedName>
    <definedName name="_______________EST9" localSheetId="30">#REF!</definedName>
    <definedName name="_______________EST9" localSheetId="8">#REF!</definedName>
    <definedName name="_______________EST9">#REF!</definedName>
    <definedName name="_______________EXC1" localSheetId="17">#REF!</definedName>
    <definedName name="_______________EXC1" localSheetId="18">#REF!</definedName>
    <definedName name="_______________EXC1" localSheetId="20">#REF!</definedName>
    <definedName name="_______________EXC1" localSheetId="21">#REF!</definedName>
    <definedName name="_______________EXC1" localSheetId="22">#REF!</definedName>
    <definedName name="_______________EXC1" localSheetId="23">#REF!</definedName>
    <definedName name="_______________EXC1" localSheetId="27">#REF!</definedName>
    <definedName name="_______________EXC1" localSheetId="31">#REF!</definedName>
    <definedName name="_______________EXC1" localSheetId="28">#REF!</definedName>
    <definedName name="_______________EXC1" localSheetId="29">#REF!</definedName>
    <definedName name="_______________EXC1" localSheetId="30">#REF!</definedName>
    <definedName name="_______________EXC1" localSheetId="8">#REF!</definedName>
    <definedName name="_______________EXC1">#REF!</definedName>
    <definedName name="_______________EXC10" localSheetId="17">#REF!</definedName>
    <definedName name="_______________EXC10" localSheetId="18">#REF!</definedName>
    <definedName name="_______________EXC10" localSheetId="20">#REF!</definedName>
    <definedName name="_______________EXC10" localSheetId="21">#REF!</definedName>
    <definedName name="_______________EXC10" localSheetId="22">#REF!</definedName>
    <definedName name="_______________EXC10" localSheetId="23">#REF!</definedName>
    <definedName name="_______________EXC10" localSheetId="27">#REF!</definedName>
    <definedName name="_______________EXC10" localSheetId="31">#REF!</definedName>
    <definedName name="_______________EXC10" localSheetId="28">#REF!</definedName>
    <definedName name="_______________EXC10" localSheetId="29">#REF!</definedName>
    <definedName name="_______________EXC10" localSheetId="30">#REF!</definedName>
    <definedName name="_______________EXC10" localSheetId="8">#REF!</definedName>
    <definedName name="_______________EXC10">#REF!</definedName>
    <definedName name="_______________EXC11" localSheetId="17">#REF!</definedName>
    <definedName name="_______________EXC11" localSheetId="18">#REF!</definedName>
    <definedName name="_______________EXC11" localSheetId="20">#REF!</definedName>
    <definedName name="_______________EXC11" localSheetId="21">#REF!</definedName>
    <definedName name="_______________EXC11" localSheetId="22">#REF!</definedName>
    <definedName name="_______________EXC11" localSheetId="23">#REF!</definedName>
    <definedName name="_______________EXC11" localSheetId="27">#REF!</definedName>
    <definedName name="_______________EXC11" localSheetId="31">#REF!</definedName>
    <definedName name="_______________EXC11" localSheetId="28">#REF!</definedName>
    <definedName name="_______________EXC11" localSheetId="29">#REF!</definedName>
    <definedName name="_______________EXC11" localSheetId="30">#REF!</definedName>
    <definedName name="_______________EXC11" localSheetId="8">#REF!</definedName>
    <definedName name="_______________EXC11">#REF!</definedName>
    <definedName name="_______________EXC12" localSheetId="17">#REF!</definedName>
    <definedName name="_______________EXC12" localSheetId="18">#REF!</definedName>
    <definedName name="_______________EXC12" localSheetId="20">#REF!</definedName>
    <definedName name="_______________EXC12" localSheetId="21">#REF!</definedName>
    <definedName name="_______________EXC12" localSheetId="22">#REF!</definedName>
    <definedName name="_______________EXC12" localSheetId="23">#REF!</definedName>
    <definedName name="_______________EXC12" localSheetId="27">#REF!</definedName>
    <definedName name="_______________EXC12" localSheetId="31">#REF!</definedName>
    <definedName name="_______________EXC12" localSheetId="28">#REF!</definedName>
    <definedName name="_______________EXC12" localSheetId="29">#REF!</definedName>
    <definedName name="_______________EXC12" localSheetId="30">#REF!</definedName>
    <definedName name="_______________EXC12" localSheetId="8">#REF!</definedName>
    <definedName name="_______________EXC12">#REF!</definedName>
    <definedName name="_______________EXC2" localSheetId="17">#REF!</definedName>
    <definedName name="_______________EXC2" localSheetId="18">#REF!</definedName>
    <definedName name="_______________EXC2" localSheetId="20">#REF!</definedName>
    <definedName name="_______________EXC2" localSheetId="21">#REF!</definedName>
    <definedName name="_______________EXC2" localSheetId="22">#REF!</definedName>
    <definedName name="_______________EXC2" localSheetId="23">#REF!</definedName>
    <definedName name="_______________EXC2" localSheetId="27">#REF!</definedName>
    <definedName name="_______________EXC2" localSheetId="31">#REF!</definedName>
    <definedName name="_______________EXC2" localSheetId="28">#REF!</definedName>
    <definedName name="_______________EXC2" localSheetId="29">#REF!</definedName>
    <definedName name="_______________EXC2" localSheetId="30">#REF!</definedName>
    <definedName name="_______________EXC2" localSheetId="8">#REF!</definedName>
    <definedName name="_______________EXC2">#REF!</definedName>
    <definedName name="_______________EXC3" localSheetId="17">#REF!</definedName>
    <definedName name="_______________EXC3" localSheetId="18">#REF!</definedName>
    <definedName name="_______________EXC3" localSheetId="20">#REF!</definedName>
    <definedName name="_______________EXC3" localSheetId="21">#REF!</definedName>
    <definedName name="_______________EXC3" localSheetId="22">#REF!</definedName>
    <definedName name="_______________EXC3" localSheetId="23">#REF!</definedName>
    <definedName name="_______________EXC3" localSheetId="27">#REF!</definedName>
    <definedName name="_______________EXC3" localSheetId="31">#REF!</definedName>
    <definedName name="_______________EXC3" localSheetId="28">#REF!</definedName>
    <definedName name="_______________EXC3" localSheetId="29">#REF!</definedName>
    <definedName name="_______________EXC3" localSheetId="30">#REF!</definedName>
    <definedName name="_______________EXC3" localSheetId="8">#REF!</definedName>
    <definedName name="_______________EXC3">#REF!</definedName>
    <definedName name="_______________EXC4" localSheetId="17">#REF!</definedName>
    <definedName name="_______________EXC4" localSheetId="18">#REF!</definedName>
    <definedName name="_______________EXC4" localSheetId="20">#REF!</definedName>
    <definedName name="_______________EXC4" localSheetId="21">#REF!</definedName>
    <definedName name="_______________EXC4" localSheetId="22">#REF!</definedName>
    <definedName name="_______________EXC4" localSheetId="23">#REF!</definedName>
    <definedName name="_______________EXC4" localSheetId="27">#REF!</definedName>
    <definedName name="_______________EXC4" localSheetId="31">#REF!</definedName>
    <definedName name="_______________EXC4" localSheetId="28">#REF!</definedName>
    <definedName name="_______________EXC4" localSheetId="29">#REF!</definedName>
    <definedName name="_______________EXC4" localSheetId="30">#REF!</definedName>
    <definedName name="_______________EXC4" localSheetId="8">#REF!</definedName>
    <definedName name="_______________EXC4">#REF!</definedName>
    <definedName name="_______________EXC5" localSheetId="17">#REF!</definedName>
    <definedName name="_______________EXC5" localSheetId="18">#REF!</definedName>
    <definedName name="_______________EXC5" localSheetId="20">#REF!</definedName>
    <definedName name="_______________EXC5" localSheetId="21">#REF!</definedName>
    <definedName name="_______________EXC5" localSheetId="22">#REF!</definedName>
    <definedName name="_______________EXC5" localSheetId="23">#REF!</definedName>
    <definedName name="_______________EXC5" localSheetId="27">#REF!</definedName>
    <definedName name="_______________EXC5" localSheetId="31">#REF!</definedName>
    <definedName name="_______________EXC5" localSheetId="28">#REF!</definedName>
    <definedName name="_______________EXC5" localSheetId="29">#REF!</definedName>
    <definedName name="_______________EXC5" localSheetId="30">#REF!</definedName>
    <definedName name="_______________EXC5" localSheetId="8">#REF!</definedName>
    <definedName name="_______________EXC5">#REF!</definedName>
    <definedName name="_______________EXC6" localSheetId="17">#REF!</definedName>
    <definedName name="_______________EXC6" localSheetId="18">#REF!</definedName>
    <definedName name="_______________EXC6" localSheetId="20">#REF!</definedName>
    <definedName name="_______________EXC6" localSheetId="21">#REF!</definedName>
    <definedName name="_______________EXC6" localSheetId="22">#REF!</definedName>
    <definedName name="_______________EXC6" localSheetId="23">#REF!</definedName>
    <definedName name="_______________EXC6" localSheetId="27">#REF!</definedName>
    <definedName name="_______________EXC6" localSheetId="31">#REF!</definedName>
    <definedName name="_______________EXC6" localSheetId="28">#REF!</definedName>
    <definedName name="_______________EXC6" localSheetId="29">#REF!</definedName>
    <definedName name="_______________EXC6" localSheetId="30">#REF!</definedName>
    <definedName name="_______________EXC6" localSheetId="8">#REF!</definedName>
    <definedName name="_______________EXC6">#REF!</definedName>
    <definedName name="_______________EXC7" localSheetId="17">#REF!</definedName>
    <definedName name="_______________EXC7" localSheetId="18">#REF!</definedName>
    <definedName name="_______________EXC7" localSheetId="20">#REF!</definedName>
    <definedName name="_______________EXC7" localSheetId="21">#REF!</definedName>
    <definedName name="_______________EXC7" localSheetId="22">#REF!</definedName>
    <definedName name="_______________EXC7" localSheetId="23">#REF!</definedName>
    <definedName name="_______________EXC7" localSheetId="27">#REF!</definedName>
    <definedName name="_______________EXC7" localSheetId="31">#REF!</definedName>
    <definedName name="_______________EXC7" localSheetId="28">#REF!</definedName>
    <definedName name="_______________EXC7" localSheetId="29">#REF!</definedName>
    <definedName name="_______________EXC7" localSheetId="30">#REF!</definedName>
    <definedName name="_______________EXC7" localSheetId="8">#REF!</definedName>
    <definedName name="_______________EXC7">#REF!</definedName>
    <definedName name="_______________EXC8" localSheetId="17">#REF!</definedName>
    <definedName name="_______________EXC8" localSheetId="18">#REF!</definedName>
    <definedName name="_______________EXC8" localSheetId="20">#REF!</definedName>
    <definedName name="_______________EXC8" localSheetId="21">#REF!</definedName>
    <definedName name="_______________EXC8" localSheetId="22">#REF!</definedName>
    <definedName name="_______________EXC8" localSheetId="23">#REF!</definedName>
    <definedName name="_______________EXC8" localSheetId="27">#REF!</definedName>
    <definedName name="_______________EXC8" localSheetId="31">#REF!</definedName>
    <definedName name="_______________EXC8" localSheetId="28">#REF!</definedName>
    <definedName name="_______________EXC8" localSheetId="29">#REF!</definedName>
    <definedName name="_______________EXC8" localSheetId="30">#REF!</definedName>
    <definedName name="_______________EXC8" localSheetId="8">#REF!</definedName>
    <definedName name="_______________EXC8">#REF!</definedName>
    <definedName name="_______________EXC9" localSheetId="17">#REF!</definedName>
    <definedName name="_______________EXC9" localSheetId="18">#REF!</definedName>
    <definedName name="_______________EXC9" localSheetId="20">#REF!</definedName>
    <definedName name="_______________EXC9" localSheetId="21">#REF!</definedName>
    <definedName name="_______________EXC9" localSheetId="22">#REF!</definedName>
    <definedName name="_______________EXC9" localSheetId="23">#REF!</definedName>
    <definedName name="_______________EXC9" localSheetId="27">#REF!</definedName>
    <definedName name="_______________EXC9" localSheetId="31">#REF!</definedName>
    <definedName name="_______________EXC9" localSheetId="28">#REF!</definedName>
    <definedName name="_______________EXC9" localSheetId="29">#REF!</definedName>
    <definedName name="_______________EXC9" localSheetId="30">#REF!</definedName>
    <definedName name="_______________EXC9" localSheetId="8">#REF!</definedName>
    <definedName name="_______________EXC9">#REF!</definedName>
    <definedName name="_____________AFC1">[9]INV!$A$25:$D$28</definedName>
    <definedName name="_____________AFC3">[9]INV!$F$25:$I$28</definedName>
    <definedName name="_____________AFC5">[9]INV!$K$25:$N$28</definedName>
    <definedName name="_____________BGC1">[9]INV!$A$5:$D$8</definedName>
    <definedName name="_____________BGC3">[9]INV!$F$5:$I$8</definedName>
    <definedName name="_____________BGC5">[9]INV!$K$5:$N$8</definedName>
    <definedName name="_____________CAC1">[9]INV!$A$19:$D$22</definedName>
    <definedName name="_____________CAC3">[9]INV!$F$19:$I$22</definedName>
    <definedName name="_____________CAC5">[9]INV!$K$19:$N$22</definedName>
    <definedName name="_____________EST1" localSheetId="17">#REF!</definedName>
    <definedName name="_____________EST1" localSheetId="18">#REF!</definedName>
    <definedName name="_____________EST1" localSheetId="20">#REF!</definedName>
    <definedName name="_____________EST1" localSheetId="21">#REF!</definedName>
    <definedName name="_____________EST1" localSheetId="22">#REF!</definedName>
    <definedName name="_____________EST1" localSheetId="23">#REF!</definedName>
    <definedName name="_____________EST1" localSheetId="27">#REF!</definedName>
    <definedName name="_____________EST1" localSheetId="31">#REF!</definedName>
    <definedName name="_____________EST1" localSheetId="28">#REF!</definedName>
    <definedName name="_____________EST1" localSheetId="29">#REF!</definedName>
    <definedName name="_____________EST1" localSheetId="30">#REF!</definedName>
    <definedName name="_____________EST1" localSheetId="8">#REF!</definedName>
    <definedName name="_____________EST1">#REF!</definedName>
    <definedName name="_____________EST10" localSheetId="17">#REF!</definedName>
    <definedName name="_____________EST10" localSheetId="18">#REF!</definedName>
    <definedName name="_____________EST10" localSheetId="20">#REF!</definedName>
    <definedName name="_____________EST10" localSheetId="21">#REF!</definedName>
    <definedName name="_____________EST10" localSheetId="22">#REF!</definedName>
    <definedName name="_____________EST10" localSheetId="23">#REF!</definedName>
    <definedName name="_____________EST10" localSheetId="27">#REF!</definedName>
    <definedName name="_____________EST10" localSheetId="31">#REF!</definedName>
    <definedName name="_____________EST10" localSheetId="28">#REF!</definedName>
    <definedName name="_____________EST10" localSheetId="29">#REF!</definedName>
    <definedName name="_____________EST10" localSheetId="30">#REF!</definedName>
    <definedName name="_____________EST10" localSheetId="8">#REF!</definedName>
    <definedName name="_____________EST10">#REF!</definedName>
    <definedName name="_____________EST11" localSheetId="17">#REF!</definedName>
    <definedName name="_____________EST11" localSheetId="18">#REF!</definedName>
    <definedName name="_____________EST11" localSheetId="20">#REF!</definedName>
    <definedName name="_____________EST11" localSheetId="21">#REF!</definedName>
    <definedName name="_____________EST11" localSheetId="22">#REF!</definedName>
    <definedName name="_____________EST11" localSheetId="23">#REF!</definedName>
    <definedName name="_____________EST11" localSheetId="27">#REF!</definedName>
    <definedName name="_____________EST11" localSheetId="31">#REF!</definedName>
    <definedName name="_____________EST11" localSheetId="28">#REF!</definedName>
    <definedName name="_____________EST11" localSheetId="29">#REF!</definedName>
    <definedName name="_____________EST11" localSheetId="30">#REF!</definedName>
    <definedName name="_____________EST11" localSheetId="8">#REF!</definedName>
    <definedName name="_____________EST11">#REF!</definedName>
    <definedName name="_____________EST12" localSheetId="17">#REF!</definedName>
    <definedName name="_____________EST12" localSheetId="18">#REF!</definedName>
    <definedName name="_____________EST12" localSheetId="20">#REF!</definedName>
    <definedName name="_____________EST12" localSheetId="21">#REF!</definedName>
    <definedName name="_____________EST12" localSheetId="22">#REF!</definedName>
    <definedName name="_____________EST12" localSheetId="23">#REF!</definedName>
    <definedName name="_____________EST12" localSheetId="27">#REF!</definedName>
    <definedName name="_____________EST12" localSheetId="31">#REF!</definedName>
    <definedName name="_____________EST12" localSheetId="28">#REF!</definedName>
    <definedName name="_____________EST12" localSheetId="29">#REF!</definedName>
    <definedName name="_____________EST12" localSheetId="30">#REF!</definedName>
    <definedName name="_____________EST12" localSheetId="8">#REF!</definedName>
    <definedName name="_____________EST12">#REF!</definedName>
    <definedName name="_____________EST13" localSheetId="17">#REF!</definedName>
    <definedName name="_____________EST13" localSheetId="18">#REF!</definedName>
    <definedName name="_____________EST13" localSheetId="20">#REF!</definedName>
    <definedName name="_____________EST13" localSheetId="21">#REF!</definedName>
    <definedName name="_____________EST13" localSheetId="22">#REF!</definedName>
    <definedName name="_____________EST13" localSheetId="23">#REF!</definedName>
    <definedName name="_____________EST13" localSheetId="27">#REF!</definedName>
    <definedName name="_____________EST13" localSheetId="31">#REF!</definedName>
    <definedName name="_____________EST13" localSheetId="28">#REF!</definedName>
    <definedName name="_____________EST13" localSheetId="29">#REF!</definedName>
    <definedName name="_____________EST13" localSheetId="30">#REF!</definedName>
    <definedName name="_____________EST13" localSheetId="8">#REF!</definedName>
    <definedName name="_____________EST13">#REF!</definedName>
    <definedName name="_____________EST14" localSheetId="17">#REF!</definedName>
    <definedName name="_____________EST14" localSheetId="18">#REF!</definedName>
    <definedName name="_____________EST14" localSheetId="20">#REF!</definedName>
    <definedName name="_____________EST14" localSheetId="21">#REF!</definedName>
    <definedName name="_____________EST14" localSheetId="22">#REF!</definedName>
    <definedName name="_____________EST14" localSheetId="23">#REF!</definedName>
    <definedName name="_____________EST14" localSheetId="27">#REF!</definedName>
    <definedName name="_____________EST14" localSheetId="31">#REF!</definedName>
    <definedName name="_____________EST14" localSheetId="28">#REF!</definedName>
    <definedName name="_____________EST14" localSheetId="29">#REF!</definedName>
    <definedName name="_____________EST14" localSheetId="30">#REF!</definedName>
    <definedName name="_____________EST14" localSheetId="8">#REF!</definedName>
    <definedName name="_____________EST14">#REF!</definedName>
    <definedName name="_____________EST15" localSheetId="17">#REF!</definedName>
    <definedName name="_____________EST15" localSheetId="18">#REF!</definedName>
    <definedName name="_____________EST15" localSheetId="20">#REF!</definedName>
    <definedName name="_____________EST15" localSheetId="21">#REF!</definedName>
    <definedName name="_____________EST15" localSheetId="22">#REF!</definedName>
    <definedName name="_____________EST15" localSheetId="23">#REF!</definedName>
    <definedName name="_____________EST15" localSheetId="27">#REF!</definedName>
    <definedName name="_____________EST15" localSheetId="31">#REF!</definedName>
    <definedName name="_____________EST15" localSheetId="28">#REF!</definedName>
    <definedName name="_____________EST15" localSheetId="29">#REF!</definedName>
    <definedName name="_____________EST15" localSheetId="30">#REF!</definedName>
    <definedName name="_____________EST15" localSheetId="8">#REF!</definedName>
    <definedName name="_____________EST15">#REF!</definedName>
    <definedName name="_____________EST16" localSheetId="17">#REF!</definedName>
    <definedName name="_____________EST16" localSheetId="18">#REF!</definedName>
    <definedName name="_____________EST16" localSheetId="20">#REF!</definedName>
    <definedName name="_____________EST16" localSheetId="21">#REF!</definedName>
    <definedName name="_____________EST16" localSheetId="22">#REF!</definedName>
    <definedName name="_____________EST16" localSheetId="23">#REF!</definedName>
    <definedName name="_____________EST16" localSheetId="27">#REF!</definedName>
    <definedName name="_____________EST16" localSheetId="31">#REF!</definedName>
    <definedName name="_____________EST16" localSheetId="28">#REF!</definedName>
    <definedName name="_____________EST16" localSheetId="29">#REF!</definedName>
    <definedName name="_____________EST16" localSheetId="30">#REF!</definedName>
    <definedName name="_____________EST16" localSheetId="8">#REF!</definedName>
    <definedName name="_____________EST16">#REF!</definedName>
    <definedName name="_____________EST17" localSheetId="17">#REF!</definedName>
    <definedName name="_____________EST17" localSheetId="18">#REF!</definedName>
    <definedName name="_____________EST17" localSheetId="20">#REF!</definedName>
    <definedName name="_____________EST17" localSheetId="21">#REF!</definedName>
    <definedName name="_____________EST17" localSheetId="22">#REF!</definedName>
    <definedName name="_____________EST17" localSheetId="23">#REF!</definedName>
    <definedName name="_____________EST17" localSheetId="27">#REF!</definedName>
    <definedName name="_____________EST17" localSheetId="31">#REF!</definedName>
    <definedName name="_____________EST17" localSheetId="28">#REF!</definedName>
    <definedName name="_____________EST17" localSheetId="29">#REF!</definedName>
    <definedName name="_____________EST17" localSheetId="30">#REF!</definedName>
    <definedName name="_____________EST17" localSheetId="8">#REF!</definedName>
    <definedName name="_____________EST17">#REF!</definedName>
    <definedName name="_____________EST18" localSheetId="17">#REF!</definedName>
    <definedName name="_____________EST18" localSheetId="18">#REF!</definedName>
    <definedName name="_____________EST18" localSheetId="20">#REF!</definedName>
    <definedName name="_____________EST18" localSheetId="21">#REF!</definedName>
    <definedName name="_____________EST18" localSheetId="22">#REF!</definedName>
    <definedName name="_____________EST18" localSheetId="23">#REF!</definedName>
    <definedName name="_____________EST18" localSheetId="27">#REF!</definedName>
    <definedName name="_____________EST18" localSheetId="31">#REF!</definedName>
    <definedName name="_____________EST18" localSheetId="28">#REF!</definedName>
    <definedName name="_____________EST18" localSheetId="29">#REF!</definedName>
    <definedName name="_____________EST18" localSheetId="30">#REF!</definedName>
    <definedName name="_____________EST18" localSheetId="8">#REF!</definedName>
    <definedName name="_____________EST18">#REF!</definedName>
    <definedName name="_____________EST19" localSheetId="17">#REF!</definedName>
    <definedName name="_____________EST19" localSheetId="18">#REF!</definedName>
    <definedName name="_____________EST19" localSheetId="20">#REF!</definedName>
    <definedName name="_____________EST19" localSheetId="21">#REF!</definedName>
    <definedName name="_____________EST19" localSheetId="22">#REF!</definedName>
    <definedName name="_____________EST19" localSheetId="23">#REF!</definedName>
    <definedName name="_____________EST19" localSheetId="27">#REF!</definedName>
    <definedName name="_____________EST19" localSheetId="31">#REF!</definedName>
    <definedName name="_____________EST19" localSheetId="28">#REF!</definedName>
    <definedName name="_____________EST19" localSheetId="29">#REF!</definedName>
    <definedName name="_____________EST19" localSheetId="30">#REF!</definedName>
    <definedName name="_____________EST19" localSheetId="8">#REF!</definedName>
    <definedName name="_____________EST19">#REF!</definedName>
    <definedName name="_____________EST2" localSheetId="17">#REF!</definedName>
    <definedName name="_____________EST2" localSheetId="18">#REF!</definedName>
    <definedName name="_____________EST2" localSheetId="20">#REF!</definedName>
    <definedName name="_____________EST2" localSheetId="21">#REF!</definedName>
    <definedName name="_____________EST2" localSheetId="22">#REF!</definedName>
    <definedName name="_____________EST2" localSheetId="23">#REF!</definedName>
    <definedName name="_____________EST2" localSheetId="27">#REF!</definedName>
    <definedName name="_____________EST2" localSheetId="31">#REF!</definedName>
    <definedName name="_____________EST2" localSheetId="28">#REF!</definedName>
    <definedName name="_____________EST2" localSheetId="29">#REF!</definedName>
    <definedName name="_____________EST2" localSheetId="30">#REF!</definedName>
    <definedName name="_____________EST2" localSheetId="8">#REF!</definedName>
    <definedName name="_____________EST2">#REF!</definedName>
    <definedName name="_____________EST3" localSheetId="17">#REF!</definedName>
    <definedName name="_____________EST3" localSheetId="18">#REF!</definedName>
    <definedName name="_____________EST3" localSheetId="20">#REF!</definedName>
    <definedName name="_____________EST3" localSheetId="21">#REF!</definedName>
    <definedName name="_____________EST3" localSheetId="22">#REF!</definedName>
    <definedName name="_____________EST3" localSheetId="23">#REF!</definedName>
    <definedName name="_____________EST3" localSheetId="27">#REF!</definedName>
    <definedName name="_____________EST3" localSheetId="31">#REF!</definedName>
    <definedName name="_____________EST3" localSheetId="28">#REF!</definedName>
    <definedName name="_____________EST3" localSheetId="29">#REF!</definedName>
    <definedName name="_____________EST3" localSheetId="30">#REF!</definedName>
    <definedName name="_____________EST3" localSheetId="8">#REF!</definedName>
    <definedName name="_____________EST3">#REF!</definedName>
    <definedName name="_____________EST4" localSheetId="17">#REF!</definedName>
    <definedName name="_____________EST4" localSheetId="18">#REF!</definedName>
    <definedName name="_____________EST4" localSheetId="20">#REF!</definedName>
    <definedName name="_____________EST4" localSheetId="21">#REF!</definedName>
    <definedName name="_____________EST4" localSheetId="22">#REF!</definedName>
    <definedName name="_____________EST4" localSheetId="23">#REF!</definedName>
    <definedName name="_____________EST4" localSheetId="27">#REF!</definedName>
    <definedName name="_____________EST4" localSheetId="31">#REF!</definedName>
    <definedName name="_____________EST4" localSheetId="28">#REF!</definedName>
    <definedName name="_____________EST4" localSheetId="29">#REF!</definedName>
    <definedName name="_____________EST4" localSheetId="30">#REF!</definedName>
    <definedName name="_____________EST4" localSheetId="8">#REF!</definedName>
    <definedName name="_____________EST4">#REF!</definedName>
    <definedName name="_____________EST5" localSheetId="17">#REF!</definedName>
    <definedName name="_____________EST5" localSheetId="18">#REF!</definedName>
    <definedName name="_____________EST5" localSheetId="20">#REF!</definedName>
    <definedName name="_____________EST5" localSheetId="21">#REF!</definedName>
    <definedName name="_____________EST5" localSheetId="22">#REF!</definedName>
    <definedName name="_____________EST5" localSheetId="23">#REF!</definedName>
    <definedName name="_____________EST5" localSheetId="27">#REF!</definedName>
    <definedName name="_____________EST5" localSheetId="31">#REF!</definedName>
    <definedName name="_____________EST5" localSheetId="28">#REF!</definedName>
    <definedName name="_____________EST5" localSheetId="29">#REF!</definedName>
    <definedName name="_____________EST5" localSheetId="30">#REF!</definedName>
    <definedName name="_____________EST5" localSheetId="8">#REF!</definedName>
    <definedName name="_____________EST5">#REF!</definedName>
    <definedName name="_____________EST6" localSheetId="17">#REF!</definedName>
    <definedName name="_____________EST6" localSheetId="18">#REF!</definedName>
    <definedName name="_____________EST6" localSheetId="20">#REF!</definedName>
    <definedName name="_____________EST6" localSheetId="21">#REF!</definedName>
    <definedName name="_____________EST6" localSheetId="22">#REF!</definedName>
    <definedName name="_____________EST6" localSheetId="23">#REF!</definedName>
    <definedName name="_____________EST6" localSheetId="27">#REF!</definedName>
    <definedName name="_____________EST6" localSheetId="31">#REF!</definedName>
    <definedName name="_____________EST6" localSheetId="28">#REF!</definedName>
    <definedName name="_____________EST6" localSheetId="29">#REF!</definedName>
    <definedName name="_____________EST6" localSheetId="30">#REF!</definedName>
    <definedName name="_____________EST6" localSheetId="8">#REF!</definedName>
    <definedName name="_____________EST6">#REF!</definedName>
    <definedName name="_____________EST7" localSheetId="17">#REF!</definedName>
    <definedName name="_____________EST7" localSheetId="18">#REF!</definedName>
    <definedName name="_____________EST7" localSheetId="20">#REF!</definedName>
    <definedName name="_____________EST7" localSheetId="21">#REF!</definedName>
    <definedName name="_____________EST7" localSheetId="22">#REF!</definedName>
    <definedName name="_____________EST7" localSheetId="23">#REF!</definedName>
    <definedName name="_____________EST7" localSheetId="27">#REF!</definedName>
    <definedName name="_____________EST7" localSheetId="31">#REF!</definedName>
    <definedName name="_____________EST7" localSheetId="28">#REF!</definedName>
    <definedName name="_____________EST7" localSheetId="29">#REF!</definedName>
    <definedName name="_____________EST7" localSheetId="30">#REF!</definedName>
    <definedName name="_____________EST7" localSheetId="8">#REF!</definedName>
    <definedName name="_____________EST7">#REF!</definedName>
    <definedName name="_____________EST8" localSheetId="17">#REF!</definedName>
    <definedName name="_____________EST8" localSheetId="18">#REF!</definedName>
    <definedName name="_____________EST8" localSheetId="20">#REF!</definedName>
    <definedName name="_____________EST8" localSheetId="21">#REF!</definedName>
    <definedName name="_____________EST8" localSheetId="22">#REF!</definedName>
    <definedName name="_____________EST8" localSheetId="23">#REF!</definedName>
    <definedName name="_____________EST8" localSheetId="27">#REF!</definedName>
    <definedName name="_____________EST8" localSheetId="31">#REF!</definedName>
    <definedName name="_____________EST8" localSheetId="28">#REF!</definedName>
    <definedName name="_____________EST8" localSheetId="29">#REF!</definedName>
    <definedName name="_____________EST8" localSheetId="30">#REF!</definedName>
    <definedName name="_____________EST8" localSheetId="8">#REF!</definedName>
    <definedName name="_____________EST8">#REF!</definedName>
    <definedName name="_____________EST9" localSheetId="17">#REF!</definedName>
    <definedName name="_____________EST9" localSheetId="18">#REF!</definedName>
    <definedName name="_____________EST9" localSheetId="20">#REF!</definedName>
    <definedName name="_____________EST9" localSheetId="21">#REF!</definedName>
    <definedName name="_____________EST9" localSheetId="22">#REF!</definedName>
    <definedName name="_____________EST9" localSheetId="23">#REF!</definedName>
    <definedName name="_____________EST9" localSheetId="27">#REF!</definedName>
    <definedName name="_____________EST9" localSheetId="31">#REF!</definedName>
    <definedName name="_____________EST9" localSheetId="28">#REF!</definedName>
    <definedName name="_____________EST9" localSheetId="29">#REF!</definedName>
    <definedName name="_____________EST9" localSheetId="30">#REF!</definedName>
    <definedName name="_____________EST9" localSheetId="8">#REF!</definedName>
    <definedName name="_____________EST9">#REF!</definedName>
    <definedName name="_____________EXC1" localSheetId="17">#REF!</definedName>
    <definedName name="_____________EXC1" localSheetId="18">#REF!</definedName>
    <definedName name="_____________EXC1" localSheetId="20">#REF!</definedName>
    <definedName name="_____________EXC1" localSheetId="21">#REF!</definedName>
    <definedName name="_____________EXC1" localSheetId="22">#REF!</definedName>
    <definedName name="_____________EXC1" localSheetId="23">#REF!</definedName>
    <definedName name="_____________EXC1" localSheetId="27">#REF!</definedName>
    <definedName name="_____________EXC1" localSheetId="31">#REF!</definedName>
    <definedName name="_____________EXC1" localSheetId="28">#REF!</definedName>
    <definedName name="_____________EXC1" localSheetId="29">#REF!</definedName>
    <definedName name="_____________EXC1" localSheetId="30">#REF!</definedName>
    <definedName name="_____________EXC1" localSheetId="8">#REF!</definedName>
    <definedName name="_____________EXC1">#REF!</definedName>
    <definedName name="_____________EXC10" localSheetId="17">#REF!</definedName>
    <definedName name="_____________EXC10" localSheetId="18">#REF!</definedName>
    <definedName name="_____________EXC10" localSheetId="20">#REF!</definedName>
    <definedName name="_____________EXC10" localSheetId="21">#REF!</definedName>
    <definedName name="_____________EXC10" localSheetId="22">#REF!</definedName>
    <definedName name="_____________EXC10" localSheetId="23">#REF!</definedName>
    <definedName name="_____________EXC10" localSheetId="27">#REF!</definedName>
    <definedName name="_____________EXC10" localSheetId="31">#REF!</definedName>
    <definedName name="_____________EXC10" localSheetId="28">#REF!</definedName>
    <definedName name="_____________EXC10" localSheetId="29">#REF!</definedName>
    <definedName name="_____________EXC10" localSheetId="30">#REF!</definedName>
    <definedName name="_____________EXC10" localSheetId="8">#REF!</definedName>
    <definedName name="_____________EXC10">#REF!</definedName>
    <definedName name="_____________EXC11" localSheetId="17">#REF!</definedName>
    <definedName name="_____________EXC11" localSheetId="18">#REF!</definedName>
    <definedName name="_____________EXC11" localSheetId="20">#REF!</definedName>
    <definedName name="_____________EXC11" localSheetId="21">#REF!</definedName>
    <definedName name="_____________EXC11" localSheetId="22">#REF!</definedName>
    <definedName name="_____________EXC11" localSheetId="23">#REF!</definedName>
    <definedName name="_____________EXC11" localSheetId="27">#REF!</definedName>
    <definedName name="_____________EXC11" localSheetId="31">#REF!</definedName>
    <definedName name="_____________EXC11" localSheetId="28">#REF!</definedName>
    <definedName name="_____________EXC11" localSheetId="29">#REF!</definedName>
    <definedName name="_____________EXC11" localSheetId="30">#REF!</definedName>
    <definedName name="_____________EXC11" localSheetId="8">#REF!</definedName>
    <definedName name="_____________EXC11">#REF!</definedName>
    <definedName name="_____________EXC12" localSheetId="17">#REF!</definedName>
    <definedName name="_____________EXC12" localSheetId="18">#REF!</definedName>
    <definedName name="_____________EXC12" localSheetId="20">#REF!</definedName>
    <definedName name="_____________EXC12" localSheetId="21">#REF!</definedName>
    <definedName name="_____________EXC12" localSheetId="22">#REF!</definedName>
    <definedName name="_____________EXC12" localSheetId="23">#REF!</definedName>
    <definedName name="_____________EXC12" localSheetId="27">#REF!</definedName>
    <definedName name="_____________EXC12" localSheetId="31">#REF!</definedName>
    <definedName name="_____________EXC12" localSheetId="28">#REF!</definedName>
    <definedName name="_____________EXC12" localSheetId="29">#REF!</definedName>
    <definedName name="_____________EXC12" localSheetId="30">#REF!</definedName>
    <definedName name="_____________EXC12" localSheetId="8">#REF!</definedName>
    <definedName name="_____________EXC12">#REF!</definedName>
    <definedName name="_____________EXC2" localSheetId="17">#REF!</definedName>
    <definedName name="_____________EXC2" localSheetId="18">#REF!</definedName>
    <definedName name="_____________EXC2" localSheetId="20">#REF!</definedName>
    <definedName name="_____________EXC2" localSheetId="21">#REF!</definedName>
    <definedName name="_____________EXC2" localSheetId="22">#REF!</definedName>
    <definedName name="_____________EXC2" localSheetId="23">#REF!</definedName>
    <definedName name="_____________EXC2" localSheetId="27">#REF!</definedName>
    <definedName name="_____________EXC2" localSheetId="31">#REF!</definedName>
    <definedName name="_____________EXC2" localSheetId="28">#REF!</definedName>
    <definedName name="_____________EXC2" localSheetId="29">#REF!</definedName>
    <definedName name="_____________EXC2" localSheetId="30">#REF!</definedName>
    <definedName name="_____________EXC2" localSheetId="8">#REF!</definedName>
    <definedName name="_____________EXC2">#REF!</definedName>
    <definedName name="_____________EXC3" localSheetId="17">#REF!</definedName>
    <definedName name="_____________EXC3" localSheetId="18">#REF!</definedName>
    <definedName name="_____________EXC3" localSheetId="20">#REF!</definedName>
    <definedName name="_____________EXC3" localSheetId="21">#REF!</definedName>
    <definedName name="_____________EXC3" localSheetId="22">#REF!</definedName>
    <definedName name="_____________EXC3" localSheetId="23">#REF!</definedName>
    <definedName name="_____________EXC3" localSheetId="27">#REF!</definedName>
    <definedName name="_____________EXC3" localSheetId="31">#REF!</definedName>
    <definedName name="_____________EXC3" localSheetId="28">#REF!</definedName>
    <definedName name="_____________EXC3" localSheetId="29">#REF!</definedName>
    <definedName name="_____________EXC3" localSheetId="30">#REF!</definedName>
    <definedName name="_____________EXC3" localSheetId="8">#REF!</definedName>
    <definedName name="_____________EXC3">#REF!</definedName>
    <definedName name="_____________EXC4" localSheetId="17">#REF!</definedName>
    <definedName name="_____________EXC4" localSheetId="18">#REF!</definedName>
    <definedName name="_____________EXC4" localSheetId="20">#REF!</definedName>
    <definedName name="_____________EXC4" localSheetId="21">#REF!</definedName>
    <definedName name="_____________EXC4" localSheetId="22">#REF!</definedName>
    <definedName name="_____________EXC4" localSheetId="23">#REF!</definedName>
    <definedName name="_____________EXC4" localSheetId="27">#REF!</definedName>
    <definedName name="_____________EXC4" localSheetId="31">#REF!</definedName>
    <definedName name="_____________EXC4" localSheetId="28">#REF!</definedName>
    <definedName name="_____________EXC4" localSheetId="29">#REF!</definedName>
    <definedName name="_____________EXC4" localSheetId="30">#REF!</definedName>
    <definedName name="_____________EXC4" localSheetId="8">#REF!</definedName>
    <definedName name="_____________EXC4">#REF!</definedName>
    <definedName name="_____________EXC5" localSheetId="17">#REF!</definedName>
    <definedName name="_____________EXC5" localSheetId="18">#REF!</definedName>
    <definedName name="_____________EXC5" localSheetId="20">#REF!</definedName>
    <definedName name="_____________EXC5" localSheetId="21">#REF!</definedName>
    <definedName name="_____________EXC5" localSheetId="22">#REF!</definedName>
    <definedName name="_____________EXC5" localSheetId="23">#REF!</definedName>
    <definedName name="_____________EXC5" localSheetId="27">#REF!</definedName>
    <definedName name="_____________EXC5" localSheetId="31">#REF!</definedName>
    <definedName name="_____________EXC5" localSheetId="28">#REF!</definedName>
    <definedName name="_____________EXC5" localSheetId="29">#REF!</definedName>
    <definedName name="_____________EXC5" localSheetId="30">#REF!</definedName>
    <definedName name="_____________EXC5" localSheetId="8">#REF!</definedName>
    <definedName name="_____________EXC5">#REF!</definedName>
    <definedName name="_____________EXC8" localSheetId="17">#REF!</definedName>
    <definedName name="_____________EXC8" localSheetId="18">#REF!</definedName>
    <definedName name="_____________EXC8" localSheetId="20">#REF!</definedName>
    <definedName name="_____________EXC8" localSheetId="21">#REF!</definedName>
    <definedName name="_____________EXC8" localSheetId="22">#REF!</definedName>
    <definedName name="_____________EXC8" localSheetId="23">#REF!</definedName>
    <definedName name="_____________EXC8" localSheetId="27">#REF!</definedName>
    <definedName name="_____________EXC8" localSheetId="31">#REF!</definedName>
    <definedName name="_____________EXC8" localSheetId="28">#REF!</definedName>
    <definedName name="_____________EXC8" localSheetId="29">#REF!</definedName>
    <definedName name="_____________EXC8" localSheetId="30">#REF!</definedName>
    <definedName name="_____________EXC8" localSheetId="8">#REF!</definedName>
    <definedName name="_____________EXC8">#REF!</definedName>
    <definedName name="_____________EXC9" localSheetId="17">#REF!</definedName>
    <definedName name="_____________EXC9" localSheetId="18">#REF!</definedName>
    <definedName name="_____________EXC9" localSheetId="20">#REF!</definedName>
    <definedName name="_____________EXC9" localSheetId="21">#REF!</definedName>
    <definedName name="_____________EXC9" localSheetId="22">#REF!</definedName>
    <definedName name="_____________EXC9" localSheetId="23">#REF!</definedName>
    <definedName name="_____________EXC9" localSheetId="27">#REF!</definedName>
    <definedName name="_____________EXC9" localSheetId="31">#REF!</definedName>
    <definedName name="_____________EXC9" localSheetId="28">#REF!</definedName>
    <definedName name="_____________EXC9" localSheetId="29">#REF!</definedName>
    <definedName name="_____________EXC9" localSheetId="30">#REF!</definedName>
    <definedName name="_____________EXC9" localSheetId="8">#REF!</definedName>
    <definedName name="_____________EXC9">#REF!</definedName>
    <definedName name="_____________ORO10" localSheetId="17">#REF!</definedName>
    <definedName name="_____________ORO10" localSheetId="18">#REF!</definedName>
    <definedName name="_____________ORO10" localSheetId="20">#REF!</definedName>
    <definedName name="_____________ORO10" localSheetId="21">#REF!</definedName>
    <definedName name="_____________ORO10" localSheetId="22">#REF!</definedName>
    <definedName name="_____________ORO10" localSheetId="23">#REF!</definedName>
    <definedName name="_____________ORO10" localSheetId="27">#REF!</definedName>
    <definedName name="_____________ORO10" localSheetId="31">#REF!</definedName>
    <definedName name="_____________ORO10" localSheetId="28">#REF!</definedName>
    <definedName name="_____________ORO10" localSheetId="29">#REF!</definedName>
    <definedName name="_____________ORO10" localSheetId="30">#REF!</definedName>
    <definedName name="_____________ORO10" localSheetId="8">#REF!</definedName>
    <definedName name="_____________ORO10">#REF!</definedName>
    <definedName name="_____________ORO11" localSheetId="17">#REF!</definedName>
    <definedName name="_____________ORO11" localSheetId="18">#REF!</definedName>
    <definedName name="_____________ORO11" localSheetId="20">#REF!</definedName>
    <definedName name="_____________ORO11" localSheetId="21">#REF!</definedName>
    <definedName name="_____________ORO11" localSheetId="22">#REF!</definedName>
    <definedName name="_____________ORO11" localSheetId="23">#REF!</definedName>
    <definedName name="_____________ORO11" localSheetId="27">#REF!</definedName>
    <definedName name="_____________ORO11" localSheetId="31">#REF!</definedName>
    <definedName name="_____________ORO11" localSheetId="28">#REF!</definedName>
    <definedName name="_____________ORO11" localSheetId="29">#REF!</definedName>
    <definedName name="_____________ORO11" localSheetId="30">#REF!</definedName>
    <definedName name="_____________ORO11" localSheetId="8">#REF!</definedName>
    <definedName name="_____________ORO11">#REF!</definedName>
    <definedName name="_____________ORO12" localSheetId="17">#REF!</definedName>
    <definedName name="_____________ORO12" localSheetId="18">#REF!</definedName>
    <definedName name="_____________ORO12" localSheetId="20">#REF!</definedName>
    <definedName name="_____________ORO12" localSheetId="21">#REF!</definedName>
    <definedName name="_____________ORO12" localSheetId="22">#REF!</definedName>
    <definedName name="_____________ORO12" localSheetId="23">#REF!</definedName>
    <definedName name="_____________ORO12" localSheetId="27">#REF!</definedName>
    <definedName name="_____________ORO12" localSheetId="31">#REF!</definedName>
    <definedName name="_____________ORO12" localSheetId="28">#REF!</definedName>
    <definedName name="_____________ORO12" localSheetId="29">#REF!</definedName>
    <definedName name="_____________ORO12" localSheetId="30">#REF!</definedName>
    <definedName name="_____________ORO12" localSheetId="8">#REF!</definedName>
    <definedName name="_____________ORO12">#REF!</definedName>
    <definedName name="_____________ORO13" localSheetId="17">#REF!</definedName>
    <definedName name="_____________ORO13" localSheetId="18">#REF!</definedName>
    <definedName name="_____________ORO13" localSheetId="20">#REF!</definedName>
    <definedName name="_____________ORO13" localSheetId="21">#REF!</definedName>
    <definedName name="_____________ORO13" localSheetId="22">#REF!</definedName>
    <definedName name="_____________ORO13" localSheetId="23">#REF!</definedName>
    <definedName name="_____________ORO13" localSheetId="27">#REF!</definedName>
    <definedName name="_____________ORO13" localSheetId="31">#REF!</definedName>
    <definedName name="_____________ORO13" localSheetId="28">#REF!</definedName>
    <definedName name="_____________ORO13" localSheetId="29">#REF!</definedName>
    <definedName name="_____________ORO13" localSheetId="30">#REF!</definedName>
    <definedName name="_____________ORO13" localSheetId="8">#REF!</definedName>
    <definedName name="_____________ORO13">#REF!</definedName>
    <definedName name="_____________ORO14" localSheetId="17">#REF!</definedName>
    <definedName name="_____________ORO14" localSheetId="18">#REF!</definedName>
    <definedName name="_____________ORO14" localSheetId="20">#REF!</definedName>
    <definedName name="_____________ORO14" localSheetId="21">#REF!</definedName>
    <definedName name="_____________ORO14" localSheetId="22">#REF!</definedName>
    <definedName name="_____________ORO14" localSheetId="23">#REF!</definedName>
    <definedName name="_____________ORO14" localSheetId="27">#REF!</definedName>
    <definedName name="_____________ORO14" localSheetId="31">#REF!</definedName>
    <definedName name="_____________ORO14" localSheetId="28">#REF!</definedName>
    <definedName name="_____________ORO14" localSheetId="29">#REF!</definedName>
    <definedName name="_____________ORO14" localSheetId="30">#REF!</definedName>
    <definedName name="_____________ORO14" localSheetId="8">#REF!</definedName>
    <definedName name="_____________ORO14">#REF!</definedName>
    <definedName name="_____________ORO15" localSheetId="17">#REF!</definedName>
    <definedName name="_____________ORO15" localSheetId="18">#REF!</definedName>
    <definedName name="_____________ORO15" localSheetId="20">#REF!</definedName>
    <definedName name="_____________ORO15" localSheetId="21">#REF!</definedName>
    <definedName name="_____________ORO15" localSheetId="22">#REF!</definedName>
    <definedName name="_____________ORO15" localSheetId="23">#REF!</definedName>
    <definedName name="_____________ORO15" localSheetId="27">#REF!</definedName>
    <definedName name="_____________ORO15" localSheetId="31">#REF!</definedName>
    <definedName name="_____________ORO15" localSheetId="28">#REF!</definedName>
    <definedName name="_____________ORO15" localSheetId="29">#REF!</definedName>
    <definedName name="_____________ORO15" localSheetId="30">#REF!</definedName>
    <definedName name="_____________ORO15" localSheetId="8">#REF!</definedName>
    <definedName name="_____________ORO15">#REF!</definedName>
    <definedName name="_____________ORO16" localSheetId="17">#REF!</definedName>
    <definedName name="_____________ORO16" localSheetId="18">#REF!</definedName>
    <definedName name="_____________ORO16" localSheetId="20">#REF!</definedName>
    <definedName name="_____________ORO16" localSheetId="21">#REF!</definedName>
    <definedName name="_____________ORO16" localSheetId="22">#REF!</definedName>
    <definedName name="_____________ORO16" localSheetId="23">#REF!</definedName>
    <definedName name="_____________ORO16" localSheetId="27">#REF!</definedName>
    <definedName name="_____________ORO16" localSheetId="31">#REF!</definedName>
    <definedName name="_____________ORO16" localSheetId="28">#REF!</definedName>
    <definedName name="_____________ORO16" localSheetId="29">#REF!</definedName>
    <definedName name="_____________ORO16" localSheetId="30">#REF!</definedName>
    <definedName name="_____________ORO16" localSheetId="8">#REF!</definedName>
    <definedName name="_____________ORO16">#REF!</definedName>
    <definedName name="_____________ORO17" localSheetId="17">#REF!</definedName>
    <definedName name="_____________ORO17" localSheetId="18">#REF!</definedName>
    <definedName name="_____________ORO17" localSheetId="20">#REF!</definedName>
    <definedName name="_____________ORO17" localSheetId="21">#REF!</definedName>
    <definedName name="_____________ORO17" localSheetId="22">#REF!</definedName>
    <definedName name="_____________ORO17" localSheetId="23">#REF!</definedName>
    <definedName name="_____________ORO17" localSheetId="27">#REF!</definedName>
    <definedName name="_____________ORO17" localSheetId="31">#REF!</definedName>
    <definedName name="_____________ORO17" localSheetId="28">#REF!</definedName>
    <definedName name="_____________ORO17" localSheetId="29">#REF!</definedName>
    <definedName name="_____________ORO17" localSheetId="30">#REF!</definedName>
    <definedName name="_____________ORO17" localSheetId="8">#REF!</definedName>
    <definedName name="_____________ORO17">#REF!</definedName>
    <definedName name="_____________ORO18" localSheetId="17">#REF!</definedName>
    <definedName name="_____________ORO18" localSheetId="18">#REF!</definedName>
    <definedName name="_____________ORO18" localSheetId="20">#REF!</definedName>
    <definedName name="_____________ORO18" localSheetId="21">#REF!</definedName>
    <definedName name="_____________ORO18" localSheetId="22">#REF!</definedName>
    <definedName name="_____________ORO18" localSheetId="23">#REF!</definedName>
    <definedName name="_____________ORO18" localSheetId="27">#REF!</definedName>
    <definedName name="_____________ORO18" localSheetId="31">#REF!</definedName>
    <definedName name="_____________ORO18" localSheetId="28">#REF!</definedName>
    <definedName name="_____________ORO18" localSheetId="29">#REF!</definedName>
    <definedName name="_____________ORO18" localSheetId="30">#REF!</definedName>
    <definedName name="_____________ORO18" localSheetId="8">#REF!</definedName>
    <definedName name="_____________ORO18">#REF!</definedName>
    <definedName name="_____________ORO19" localSheetId="17">#REF!</definedName>
    <definedName name="_____________ORO19" localSheetId="18">#REF!</definedName>
    <definedName name="_____________ORO19" localSheetId="20">#REF!</definedName>
    <definedName name="_____________ORO19" localSheetId="21">#REF!</definedName>
    <definedName name="_____________ORO19" localSheetId="22">#REF!</definedName>
    <definedName name="_____________ORO19" localSheetId="23">#REF!</definedName>
    <definedName name="_____________ORO19" localSheetId="27">#REF!</definedName>
    <definedName name="_____________ORO19" localSheetId="31">#REF!</definedName>
    <definedName name="_____________ORO19" localSheetId="28">#REF!</definedName>
    <definedName name="_____________ORO19" localSheetId="29">#REF!</definedName>
    <definedName name="_____________ORO19" localSheetId="30">#REF!</definedName>
    <definedName name="_____________ORO19" localSheetId="8">#REF!</definedName>
    <definedName name="_____________ORO19">#REF!</definedName>
    <definedName name="_____________SBC1">[9]INV!$A$12:$D$15</definedName>
    <definedName name="_____________SBC3">[9]INV!$F$12:$I$15</definedName>
    <definedName name="_____________SBC5">[9]INV!$K$12:$N$15</definedName>
    <definedName name="____________AFC1">[9]INV!$A$25:$D$28</definedName>
    <definedName name="____________AFC3">[9]INV!$F$25:$I$28</definedName>
    <definedName name="____________AFC5">[9]INV!$K$25:$N$28</definedName>
    <definedName name="____________BGC1">[9]INV!$A$5:$D$8</definedName>
    <definedName name="____________BGC3">[9]INV!$F$5:$I$8</definedName>
    <definedName name="____________BGC5">[9]INV!$K$5:$N$8</definedName>
    <definedName name="____________CAC1">[9]INV!$A$19:$D$22</definedName>
    <definedName name="____________CAC3">[9]INV!$F$19:$I$22</definedName>
    <definedName name="____________CAC5">[9]INV!$K$19:$N$22</definedName>
    <definedName name="____________EXC6" localSheetId="17">#REF!</definedName>
    <definedName name="____________EXC6" localSheetId="18">#REF!</definedName>
    <definedName name="____________EXC6" localSheetId="20">#REF!</definedName>
    <definedName name="____________EXC6" localSheetId="21">#REF!</definedName>
    <definedName name="____________EXC6" localSheetId="22">#REF!</definedName>
    <definedName name="____________EXC6" localSheetId="23">#REF!</definedName>
    <definedName name="____________EXC6" localSheetId="27">#REF!</definedName>
    <definedName name="____________EXC6" localSheetId="31">#REF!</definedName>
    <definedName name="____________EXC6" localSheetId="28">#REF!</definedName>
    <definedName name="____________EXC6" localSheetId="29">#REF!</definedName>
    <definedName name="____________EXC6" localSheetId="30">#REF!</definedName>
    <definedName name="____________EXC6" localSheetId="8">#REF!</definedName>
    <definedName name="____________EXC6">#REF!</definedName>
    <definedName name="____________EXC7" localSheetId="17">#REF!</definedName>
    <definedName name="____________EXC7" localSheetId="18">#REF!</definedName>
    <definedName name="____________EXC7" localSheetId="20">#REF!</definedName>
    <definedName name="____________EXC7" localSheetId="21">#REF!</definedName>
    <definedName name="____________EXC7" localSheetId="22">#REF!</definedName>
    <definedName name="____________EXC7" localSheetId="23">#REF!</definedName>
    <definedName name="____________EXC7" localSheetId="27">#REF!</definedName>
    <definedName name="____________EXC7" localSheetId="31">#REF!</definedName>
    <definedName name="____________EXC7" localSheetId="28">#REF!</definedName>
    <definedName name="____________EXC7" localSheetId="29">#REF!</definedName>
    <definedName name="____________EXC7" localSheetId="30">#REF!</definedName>
    <definedName name="____________EXC7" localSheetId="8">#REF!</definedName>
    <definedName name="____________EXC7">#REF!</definedName>
    <definedName name="____________rc">#REF!</definedName>
    <definedName name="____________SBC1">[9]INV!$A$12:$D$15</definedName>
    <definedName name="____________SBC3">[9]INV!$F$12:$I$15</definedName>
    <definedName name="____________SBC5">[9]INV!$K$12:$N$15</definedName>
    <definedName name="___________AFC1">[9]INV!$A$25:$D$28</definedName>
    <definedName name="___________AFC3">[9]INV!$F$25:$I$28</definedName>
    <definedName name="___________AFC5">[9]INV!$K$25:$N$28</definedName>
    <definedName name="___________BGC1">[9]INV!$A$5:$D$8</definedName>
    <definedName name="___________BGC3">[9]INV!$F$5:$I$8</definedName>
    <definedName name="___________BGC5">[9]INV!$K$5:$N$8</definedName>
    <definedName name="___________CAC1">[9]INV!$A$19:$D$22</definedName>
    <definedName name="___________CAC3">[9]INV!$F$19:$I$22</definedName>
    <definedName name="___________CAC5">[9]INV!$K$19:$N$22</definedName>
    <definedName name="___________rc">#REF!</definedName>
    <definedName name="___________SBC1">[9]INV!$A$12:$D$15</definedName>
    <definedName name="___________SBC3">[9]INV!$F$12:$I$15</definedName>
    <definedName name="___________SBC5">[9]INV!$K$12:$N$15</definedName>
    <definedName name="___________tab1" localSheetId="17">#REF!</definedName>
    <definedName name="___________tab1" localSheetId="18">#REF!</definedName>
    <definedName name="___________tab1" localSheetId="20">#REF!</definedName>
    <definedName name="___________tab1" localSheetId="21">#REF!</definedName>
    <definedName name="___________tab1" localSheetId="22">#REF!</definedName>
    <definedName name="___________tab1" localSheetId="23">#REF!</definedName>
    <definedName name="___________tab1" localSheetId="27">#REF!</definedName>
    <definedName name="___________tab1" localSheetId="31">#REF!</definedName>
    <definedName name="___________tab1" localSheetId="28">#REF!</definedName>
    <definedName name="___________tab1" localSheetId="29">#REF!</definedName>
    <definedName name="___________tab1" localSheetId="30">#REF!</definedName>
    <definedName name="___________tab1" localSheetId="8">#REF!</definedName>
    <definedName name="___________tab1">#REF!</definedName>
    <definedName name="___________tab2" localSheetId="17">#REF!</definedName>
    <definedName name="___________tab2" localSheetId="18">#REF!</definedName>
    <definedName name="___________tab2" localSheetId="20">#REF!</definedName>
    <definedName name="___________tab2" localSheetId="21">#REF!</definedName>
    <definedName name="___________tab2" localSheetId="22">#REF!</definedName>
    <definedName name="___________tab2" localSheetId="23">#REF!</definedName>
    <definedName name="___________tab2" localSheetId="27">#REF!</definedName>
    <definedName name="___________tab2" localSheetId="31">#REF!</definedName>
    <definedName name="___________tab2" localSheetId="28">#REF!</definedName>
    <definedName name="___________tab2" localSheetId="29">#REF!</definedName>
    <definedName name="___________tab2" localSheetId="30">#REF!</definedName>
    <definedName name="___________tab2" localSheetId="8">#REF!</definedName>
    <definedName name="___________tab2">#REF!</definedName>
    <definedName name="___________tab3" localSheetId="17">#REF!</definedName>
    <definedName name="___________tab3" localSheetId="18">#REF!</definedName>
    <definedName name="___________tab3" localSheetId="20">#REF!</definedName>
    <definedName name="___________tab3" localSheetId="21">#REF!</definedName>
    <definedName name="___________tab3" localSheetId="22">#REF!</definedName>
    <definedName name="___________tab3" localSheetId="23">#REF!</definedName>
    <definedName name="___________tab3" localSheetId="27">#REF!</definedName>
    <definedName name="___________tab3" localSheetId="31">#REF!</definedName>
    <definedName name="___________tab3" localSheetId="28">#REF!</definedName>
    <definedName name="___________tab3" localSheetId="29">#REF!</definedName>
    <definedName name="___________tab3" localSheetId="30">#REF!</definedName>
    <definedName name="___________tab3" localSheetId="8">#REF!</definedName>
    <definedName name="___________tab3">#REF!</definedName>
    <definedName name="___________TAB4" localSheetId="17">#REF!</definedName>
    <definedName name="___________TAB4" localSheetId="18">#REF!</definedName>
    <definedName name="___________TAB4" localSheetId="20">#REF!</definedName>
    <definedName name="___________TAB4" localSheetId="21">#REF!</definedName>
    <definedName name="___________TAB4" localSheetId="22">#REF!</definedName>
    <definedName name="___________TAB4" localSheetId="23">#REF!</definedName>
    <definedName name="___________TAB4" localSheetId="27">#REF!</definedName>
    <definedName name="___________TAB4" localSheetId="31">#REF!</definedName>
    <definedName name="___________TAB4" localSheetId="28">#REF!</definedName>
    <definedName name="___________TAB4" localSheetId="29">#REF!</definedName>
    <definedName name="___________TAB4" localSheetId="30">#REF!</definedName>
    <definedName name="___________TAB4" localSheetId="8">#REF!</definedName>
    <definedName name="___________TAB4">#REF!</definedName>
    <definedName name="__________AFC1">[9]INV!$A$25:$D$28</definedName>
    <definedName name="__________AFC3">[9]INV!$F$25:$I$28</definedName>
    <definedName name="__________AFC5">[9]INV!$K$25:$N$28</definedName>
    <definedName name="__________BGC1">[9]INV!$A$5:$D$8</definedName>
    <definedName name="__________BGC3">[9]INV!$F$5:$I$8</definedName>
    <definedName name="__________BGC5">[9]INV!$K$5:$N$8</definedName>
    <definedName name="__________CAC1">[9]INV!$A$19:$D$22</definedName>
    <definedName name="__________CAC3">[9]INV!$F$19:$I$22</definedName>
    <definedName name="__________CAC5">[9]INV!$K$19:$N$22</definedName>
    <definedName name="__________ORO10" localSheetId="17">#REF!</definedName>
    <definedName name="__________ORO10" localSheetId="18">#REF!</definedName>
    <definedName name="__________ORO10" localSheetId="20">#REF!</definedName>
    <definedName name="__________ORO10" localSheetId="21">#REF!</definedName>
    <definedName name="__________ORO10" localSheetId="22">#REF!</definedName>
    <definedName name="__________ORO10" localSheetId="23">#REF!</definedName>
    <definedName name="__________ORO10" localSheetId="27">#REF!</definedName>
    <definedName name="__________ORO10" localSheetId="31">#REF!</definedName>
    <definedName name="__________ORO10" localSheetId="28">#REF!</definedName>
    <definedName name="__________ORO10" localSheetId="29">#REF!</definedName>
    <definedName name="__________ORO10" localSheetId="30">#REF!</definedName>
    <definedName name="__________ORO10" localSheetId="8">#REF!</definedName>
    <definedName name="__________ORO10">#REF!</definedName>
    <definedName name="__________ORO11" localSheetId="17">#REF!</definedName>
    <definedName name="__________ORO11" localSheetId="18">#REF!</definedName>
    <definedName name="__________ORO11" localSheetId="20">#REF!</definedName>
    <definedName name="__________ORO11" localSheetId="21">#REF!</definedName>
    <definedName name="__________ORO11" localSheetId="22">#REF!</definedName>
    <definedName name="__________ORO11" localSheetId="23">#REF!</definedName>
    <definedName name="__________ORO11" localSheetId="27">#REF!</definedName>
    <definedName name="__________ORO11" localSheetId="31">#REF!</definedName>
    <definedName name="__________ORO11" localSheetId="28">#REF!</definedName>
    <definedName name="__________ORO11" localSheetId="29">#REF!</definedName>
    <definedName name="__________ORO11" localSheetId="30">#REF!</definedName>
    <definedName name="__________ORO11" localSheetId="8">#REF!</definedName>
    <definedName name="__________ORO11">#REF!</definedName>
    <definedName name="__________ORO12" localSheetId="17">#REF!</definedName>
    <definedName name="__________ORO12" localSheetId="18">#REF!</definedName>
    <definedName name="__________ORO12" localSheetId="20">#REF!</definedName>
    <definedName name="__________ORO12" localSheetId="21">#REF!</definedName>
    <definedName name="__________ORO12" localSheetId="22">#REF!</definedName>
    <definedName name="__________ORO12" localSheetId="23">#REF!</definedName>
    <definedName name="__________ORO12" localSheetId="27">#REF!</definedName>
    <definedName name="__________ORO12" localSheetId="31">#REF!</definedName>
    <definedName name="__________ORO12" localSheetId="28">#REF!</definedName>
    <definedName name="__________ORO12" localSheetId="29">#REF!</definedName>
    <definedName name="__________ORO12" localSheetId="30">#REF!</definedName>
    <definedName name="__________ORO12" localSheetId="8">#REF!</definedName>
    <definedName name="__________ORO12">#REF!</definedName>
    <definedName name="__________ORO13" localSheetId="17">#REF!</definedName>
    <definedName name="__________ORO13" localSheetId="18">#REF!</definedName>
    <definedName name="__________ORO13" localSheetId="20">#REF!</definedName>
    <definedName name="__________ORO13" localSheetId="21">#REF!</definedName>
    <definedName name="__________ORO13" localSheetId="22">#REF!</definedName>
    <definedName name="__________ORO13" localSheetId="23">#REF!</definedName>
    <definedName name="__________ORO13" localSheetId="27">#REF!</definedName>
    <definedName name="__________ORO13" localSheetId="31">#REF!</definedName>
    <definedName name="__________ORO13" localSheetId="28">#REF!</definedName>
    <definedName name="__________ORO13" localSheetId="29">#REF!</definedName>
    <definedName name="__________ORO13" localSheetId="30">#REF!</definedName>
    <definedName name="__________ORO13" localSheetId="8">#REF!</definedName>
    <definedName name="__________ORO13">#REF!</definedName>
    <definedName name="__________ORO14" localSheetId="17">#REF!</definedName>
    <definedName name="__________ORO14" localSheetId="18">#REF!</definedName>
    <definedName name="__________ORO14" localSheetId="20">#REF!</definedName>
    <definedName name="__________ORO14" localSheetId="21">#REF!</definedName>
    <definedName name="__________ORO14" localSheetId="22">#REF!</definedName>
    <definedName name="__________ORO14" localSheetId="23">#REF!</definedName>
    <definedName name="__________ORO14" localSheetId="27">#REF!</definedName>
    <definedName name="__________ORO14" localSheetId="31">#REF!</definedName>
    <definedName name="__________ORO14" localSheetId="28">#REF!</definedName>
    <definedName name="__________ORO14" localSheetId="29">#REF!</definedName>
    <definedName name="__________ORO14" localSheetId="30">#REF!</definedName>
    <definedName name="__________ORO14" localSheetId="8">#REF!</definedName>
    <definedName name="__________ORO14">#REF!</definedName>
    <definedName name="__________ORO15" localSheetId="17">#REF!</definedName>
    <definedName name="__________ORO15" localSheetId="18">#REF!</definedName>
    <definedName name="__________ORO15" localSheetId="20">#REF!</definedName>
    <definedName name="__________ORO15" localSheetId="21">#REF!</definedName>
    <definedName name="__________ORO15" localSheetId="22">#REF!</definedName>
    <definedName name="__________ORO15" localSheetId="23">#REF!</definedName>
    <definedName name="__________ORO15" localSheetId="27">#REF!</definedName>
    <definedName name="__________ORO15" localSheetId="31">#REF!</definedName>
    <definedName name="__________ORO15" localSheetId="28">#REF!</definedName>
    <definedName name="__________ORO15" localSheetId="29">#REF!</definedName>
    <definedName name="__________ORO15" localSheetId="30">#REF!</definedName>
    <definedName name="__________ORO15" localSheetId="8">#REF!</definedName>
    <definedName name="__________ORO15">#REF!</definedName>
    <definedName name="__________ORO16" localSheetId="17">#REF!</definedName>
    <definedName name="__________ORO16" localSheetId="18">#REF!</definedName>
    <definedName name="__________ORO16" localSheetId="20">#REF!</definedName>
    <definedName name="__________ORO16" localSheetId="21">#REF!</definedName>
    <definedName name="__________ORO16" localSheetId="22">#REF!</definedName>
    <definedName name="__________ORO16" localSheetId="23">#REF!</definedName>
    <definedName name="__________ORO16" localSheetId="27">#REF!</definedName>
    <definedName name="__________ORO16" localSheetId="31">#REF!</definedName>
    <definedName name="__________ORO16" localSheetId="28">#REF!</definedName>
    <definedName name="__________ORO16" localSheetId="29">#REF!</definedName>
    <definedName name="__________ORO16" localSheetId="30">#REF!</definedName>
    <definedName name="__________ORO16" localSheetId="8">#REF!</definedName>
    <definedName name="__________ORO16">#REF!</definedName>
    <definedName name="__________ORO17" localSheetId="17">#REF!</definedName>
    <definedName name="__________ORO17" localSheetId="18">#REF!</definedName>
    <definedName name="__________ORO17" localSheetId="20">#REF!</definedName>
    <definedName name="__________ORO17" localSheetId="21">#REF!</definedName>
    <definedName name="__________ORO17" localSheetId="22">#REF!</definedName>
    <definedName name="__________ORO17" localSheetId="23">#REF!</definedName>
    <definedName name="__________ORO17" localSheetId="27">#REF!</definedName>
    <definedName name="__________ORO17" localSheetId="31">#REF!</definedName>
    <definedName name="__________ORO17" localSheetId="28">#REF!</definedName>
    <definedName name="__________ORO17" localSheetId="29">#REF!</definedName>
    <definedName name="__________ORO17" localSheetId="30">#REF!</definedName>
    <definedName name="__________ORO17" localSheetId="8">#REF!</definedName>
    <definedName name="__________ORO17">#REF!</definedName>
    <definedName name="__________ORO18" localSheetId="17">#REF!</definedName>
    <definedName name="__________ORO18" localSheetId="18">#REF!</definedName>
    <definedName name="__________ORO18" localSheetId="20">#REF!</definedName>
    <definedName name="__________ORO18" localSheetId="21">#REF!</definedName>
    <definedName name="__________ORO18" localSheetId="22">#REF!</definedName>
    <definedName name="__________ORO18" localSheetId="23">#REF!</definedName>
    <definedName name="__________ORO18" localSheetId="27">#REF!</definedName>
    <definedName name="__________ORO18" localSheetId="31">#REF!</definedName>
    <definedName name="__________ORO18" localSheetId="28">#REF!</definedName>
    <definedName name="__________ORO18" localSheetId="29">#REF!</definedName>
    <definedName name="__________ORO18" localSheetId="30">#REF!</definedName>
    <definedName name="__________ORO18" localSheetId="8">#REF!</definedName>
    <definedName name="__________ORO18">#REF!</definedName>
    <definedName name="__________ORO19" localSheetId="17">#REF!</definedName>
    <definedName name="__________ORO19" localSheetId="18">#REF!</definedName>
    <definedName name="__________ORO19" localSheetId="20">#REF!</definedName>
    <definedName name="__________ORO19" localSheetId="21">#REF!</definedName>
    <definedName name="__________ORO19" localSheetId="22">#REF!</definedName>
    <definedName name="__________ORO19" localSheetId="23">#REF!</definedName>
    <definedName name="__________ORO19" localSheetId="27">#REF!</definedName>
    <definedName name="__________ORO19" localSheetId="31">#REF!</definedName>
    <definedName name="__________ORO19" localSheetId="28">#REF!</definedName>
    <definedName name="__________ORO19" localSheetId="29">#REF!</definedName>
    <definedName name="__________ORO19" localSheetId="30">#REF!</definedName>
    <definedName name="__________ORO19" localSheetId="8">#REF!</definedName>
    <definedName name="__________ORO19">#REF!</definedName>
    <definedName name="__________rc">#REF!</definedName>
    <definedName name="__________SBC1">[9]INV!$A$12:$D$15</definedName>
    <definedName name="__________SBC3">[9]INV!$F$12:$I$15</definedName>
    <definedName name="__________SBC5">[9]INV!$K$12:$N$15</definedName>
    <definedName name="__________tab1" localSheetId="17">#REF!</definedName>
    <definedName name="__________tab1" localSheetId="18">#REF!</definedName>
    <definedName name="__________tab1" localSheetId="20">#REF!</definedName>
    <definedName name="__________tab1" localSheetId="21">#REF!</definedName>
    <definedName name="__________tab1" localSheetId="22">#REF!</definedName>
    <definedName name="__________tab1" localSheetId="23">#REF!</definedName>
    <definedName name="__________tab1" localSheetId="27">#REF!</definedName>
    <definedName name="__________tab1" localSheetId="31">#REF!</definedName>
    <definedName name="__________tab1" localSheetId="28">#REF!</definedName>
    <definedName name="__________tab1" localSheetId="29">#REF!</definedName>
    <definedName name="__________tab1" localSheetId="30">#REF!</definedName>
    <definedName name="__________tab1" localSheetId="8">#REF!</definedName>
    <definedName name="__________tab1">#REF!</definedName>
    <definedName name="__________tab2" localSheetId="17">#REF!</definedName>
    <definedName name="__________tab2" localSheetId="18">#REF!</definedName>
    <definedName name="__________tab2" localSheetId="20">#REF!</definedName>
    <definedName name="__________tab2" localSheetId="21">#REF!</definedName>
    <definedName name="__________tab2" localSheetId="22">#REF!</definedName>
    <definedName name="__________tab2" localSheetId="23">#REF!</definedName>
    <definedName name="__________tab2" localSheetId="27">#REF!</definedName>
    <definedName name="__________tab2" localSheetId="31">#REF!</definedName>
    <definedName name="__________tab2" localSheetId="28">#REF!</definedName>
    <definedName name="__________tab2" localSheetId="29">#REF!</definedName>
    <definedName name="__________tab2" localSheetId="30">#REF!</definedName>
    <definedName name="__________tab2" localSheetId="8">#REF!</definedName>
    <definedName name="__________tab2">#REF!</definedName>
    <definedName name="__________tab3" localSheetId="17">#REF!</definedName>
    <definedName name="__________tab3" localSheetId="18">#REF!</definedName>
    <definedName name="__________tab3" localSheetId="20">#REF!</definedName>
    <definedName name="__________tab3" localSheetId="21">#REF!</definedName>
    <definedName name="__________tab3" localSheetId="22">#REF!</definedName>
    <definedName name="__________tab3" localSheetId="23">#REF!</definedName>
    <definedName name="__________tab3" localSheetId="27">#REF!</definedName>
    <definedName name="__________tab3" localSheetId="31">#REF!</definedName>
    <definedName name="__________tab3" localSheetId="28">#REF!</definedName>
    <definedName name="__________tab3" localSheetId="29">#REF!</definedName>
    <definedName name="__________tab3" localSheetId="30">#REF!</definedName>
    <definedName name="__________tab3" localSheetId="8">#REF!</definedName>
    <definedName name="__________tab3">#REF!</definedName>
    <definedName name="__________TAB4" localSheetId="17">#REF!</definedName>
    <definedName name="__________TAB4" localSheetId="18">#REF!</definedName>
    <definedName name="__________TAB4" localSheetId="20">#REF!</definedName>
    <definedName name="__________TAB4" localSheetId="21">#REF!</definedName>
    <definedName name="__________TAB4" localSheetId="22">#REF!</definedName>
    <definedName name="__________TAB4" localSheetId="23">#REF!</definedName>
    <definedName name="__________TAB4" localSheetId="27">#REF!</definedName>
    <definedName name="__________TAB4" localSheetId="31">#REF!</definedName>
    <definedName name="__________TAB4" localSheetId="28">#REF!</definedName>
    <definedName name="__________TAB4" localSheetId="29">#REF!</definedName>
    <definedName name="__________TAB4" localSheetId="30">#REF!</definedName>
    <definedName name="__________TAB4" localSheetId="8">#REF!</definedName>
    <definedName name="__________TAB4">#REF!</definedName>
    <definedName name="_________AFC1">[9]INV!$A$25:$D$28</definedName>
    <definedName name="_________AFC3">[9]INV!$F$25:$I$28</definedName>
    <definedName name="_________AFC5">[9]INV!$K$25:$N$28</definedName>
    <definedName name="_________BGC1">[9]INV!$A$5:$D$8</definedName>
    <definedName name="_________BGC3">[9]INV!$F$5:$I$8</definedName>
    <definedName name="_________BGC5">[9]INV!$K$5:$N$8</definedName>
    <definedName name="_________CAC1">[9]INV!$A$19:$D$22</definedName>
    <definedName name="_________CAC3">[9]INV!$F$19:$I$22</definedName>
    <definedName name="_________CAC5">[9]INV!$K$19:$N$22</definedName>
    <definedName name="_________key2" hidden="1">[10]INST!#REF!</definedName>
    <definedName name="_________PJ50" localSheetId="17">#REF!</definedName>
    <definedName name="_________PJ50" localSheetId="18">#REF!</definedName>
    <definedName name="_________PJ50" localSheetId="20">#REF!</definedName>
    <definedName name="_________PJ50" localSheetId="21">#REF!</definedName>
    <definedName name="_________PJ50" localSheetId="22">#REF!</definedName>
    <definedName name="_________PJ50" localSheetId="23">#REF!</definedName>
    <definedName name="_________PJ50" localSheetId="27">#REF!</definedName>
    <definedName name="_________PJ50" localSheetId="31">#REF!</definedName>
    <definedName name="_________PJ50" localSheetId="28">#REF!</definedName>
    <definedName name="_________PJ50" localSheetId="29">#REF!</definedName>
    <definedName name="_________PJ50" localSheetId="30">#REF!</definedName>
    <definedName name="_________PJ50" localSheetId="8">#REF!</definedName>
    <definedName name="_________PJ50">#REF!</definedName>
    <definedName name="_________PMT5671" localSheetId="17">[11]MEMORIAS!#REF!</definedName>
    <definedName name="_________PMT5671" localSheetId="18">[11]MEMORIAS!#REF!</definedName>
    <definedName name="_________PMT5671" localSheetId="20">[11]MEMORIAS!#REF!</definedName>
    <definedName name="_________PMT5671" localSheetId="21">[11]MEMORIAS!#REF!</definedName>
    <definedName name="_________PMT5671" localSheetId="22">[11]MEMORIAS!#REF!</definedName>
    <definedName name="_________PMT5671" localSheetId="23">[11]MEMORIAS!#REF!</definedName>
    <definedName name="_________PMT5671" localSheetId="27">[11]MEMORIAS!#REF!</definedName>
    <definedName name="_________PMT5671" localSheetId="31">[11]MEMORIAS!#REF!</definedName>
    <definedName name="_________PMT5671" localSheetId="28">[11]MEMORIAS!#REF!</definedName>
    <definedName name="_________PMT5671" localSheetId="29">[11]MEMORIAS!#REF!</definedName>
    <definedName name="_________PMT5671" localSheetId="30">[11]MEMORIAS!#REF!</definedName>
    <definedName name="_________PMT5671" localSheetId="8">[11]MEMORIAS!#REF!</definedName>
    <definedName name="_________PMT5671">[11]MEMORIAS!#REF!</definedName>
    <definedName name="_________PMT5805" localSheetId="17">[11]MEMORIAS!#REF!</definedName>
    <definedName name="_________PMT5805" localSheetId="18">[11]MEMORIAS!#REF!</definedName>
    <definedName name="_________PMT5805" localSheetId="20">[11]MEMORIAS!#REF!</definedName>
    <definedName name="_________PMT5805" localSheetId="21">[11]MEMORIAS!#REF!</definedName>
    <definedName name="_________PMT5805" localSheetId="22">[11]MEMORIAS!#REF!</definedName>
    <definedName name="_________PMT5805" localSheetId="23">[11]MEMORIAS!#REF!</definedName>
    <definedName name="_________PMT5805" localSheetId="27">[11]MEMORIAS!#REF!</definedName>
    <definedName name="_________PMT5805" localSheetId="31">[11]MEMORIAS!#REF!</definedName>
    <definedName name="_________PMT5805" localSheetId="28">[11]MEMORIAS!#REF!</definedName>
    <definedName name="_________PMT5805" localSheetId="29">[11]MEMORIAS!#REF!</definedName>
    <definedName name="_________PMT5805" localSheetId="30">[11]MEMORIAS!#REF!</definedName>
    <definedName name="_________PMT5805" localSheetId="8">[11]MEMORIAS!#REF!</definedName>
    <definedName name="_________PMT5805">[11]MEMORIAS!#REF!</definedName>
    <definedName name="_________PMT5806" localSheetId="17">[11]MEMORIAS!#REF!</definedName>
    <definedName name="_________PMT5806" localSheetId="18">[11]MEMORIAS!#REF!</definedName>
    <definedName name="_________PMT5806" localSheetId="20">[11]MEMORIAS!#REF!</definedName>
    <definedName name="_________PMT5806" localSheetId="21">[11]MEMORIAS!#REF!</definedName>
    <definedName name="_________PMT5806" localSheetId="22">[11]MEMORIAS!#REF!</definedName>
    <definedName name="_________PMT5806" localSheetId="23">[11]MEMORIAS!#REF!</definedName>
    <definedName name="_________PMT5806" localSheetId="27">[11]MEMORIAS!#REF!</definedName>
    <definedName name="_________PMT5806" localSheetId="31">[11]MEMORIAS!#REF!</definedName>
    <definedName name="_________PMT5806" localSheetId="28">[11]MEMORIAS!#REF!</definedName>
    <definedName name="_________PMT5806" localSheetId="29">[11]MEMORIAS!#REF!</definedName>
    <definedName name="_________PMT5806" localSheetId="30">[11]MEMORIAS!#REF!</definedName>
    <definedName name="_________PMT5806" localSheetId="8">[11]MEMORIAS!#REF!</definedName>
    <definedName name="_________PMT5806">[11]MEMORIAS!#REF!</definedName>
    <definedName name="_________PMT5815" localSheetId="17">[11]MEMORIAS!#REF!</definedName>
    <definedName name="_________PMT5815" localSheetId="18">[11]MEMORIAS!#REF!</definedName>
    <definedName name="_________PMT5815" localSheetId="20">[11]MEMORIAS!#REF!</definedName>
    <definedName name="_________PMT5815" localSheetId="21">[11]MEMORIAS!#REF!</definedName>
    <definedName name="_________PMT5815" localSheetId="22">[11]MEMORIAS!#REF!</definedName>
    <definedName name="_________PMT5815" localSheetId="23">[11]MEMORIAS!#REF!</definedName>
    <definedName name="_________PMT5815" localSheetId="27">[11]MEMORIAS!#REF!</definedName>
    <definedName name="_________PMT5815" localSheetId="31">[11]MEMORIAS!#REF!</definedName>
    <definedName name="_________PMT5815" localSheetId="28">[11]MEMORIAS!#REF!</definedName>
    <definedName name="_________PMT5815" localSheetId="29">[11]MEMORIAS!#REF!</definedName>
    <definedName name="_________PMT5815" localSheetId="30">[11]MEMORIAS!#REF!</definedName>
    <definedName name="_________PMT5815" localSheetId="8">[11]MEMORIAS!#REF!</definedName>
    <definedName name="_________PMT5815">[11]MEMORIAS!#REF!</definedName>
    <definedName name="_________PMT5820" localSheetId="17">[11]MEMORIAS!#REF!</definedName>
    <definedName name="_________PMT5820" localSheetId="18">[11]MEMORIAS!#REF!</definedName>
    <definedName name="_________PMT5820" localSheetId="20">[11]MEMORIAS!#REF!</definedName>
    <definedName name="_________PMT5820" localSheetId="21">[11]MEMORIAS!#REF!</definedName>
    <definedName name="_________PMT5820" localSheetId="22">[11]MEMORIAS!#REF!</definedName>
    <definedName name="_________PMT5820" localSheetId="23">[11]MEMORIAS!#REF!</definedName>
    <definedName name="_________PMT5820" localSheetId="27">[11]MEMORIAS!#REF!</definedName>
    <definedName name="_________PMT5820" localSheetId="31">[11]MEMORIAS!#REF!</definedName>
    <definedName name="_________PMT5820" localSheetId="28">[11]MEMORIAS!#REF!</definedName>
    <definedName name="_________PMT5820" localSheetId="29">[11]MEMORIAS!#REF!</definedName>
    <definedName name="_________PMT5820" localSheetId="30">[11]MEMORIAS!#REF!</definedName>
    <definedName name="_________PMT5820" localSheetId="8">[11]MEMORIAS!#REF!</definedName>
    <definedName name="_________PMT5820">[11]MEMORIAS!#REF!</definedName>
    <definedName name="_________rc">#REF!</definedName>
    <definedName name="_________SBC1">[9]INV!$A$12:$D$15</definedName>
    <definedName name="_________SBC3">[9]INV!$F$12:$I$15</definedName>
    <definedName name="_________SBC5">[9]INV!$K$12:$N$15</definedName>
    <definedName name="________AFC1">[9]INV!$A$25:$D$28</definedName>
    <definedName name="________AFC3">[9]INV!$F$25:$I$28</definedName>
    <definedName name="________AFC5">[9]INV!$K$25:$N$28</definedName>
    <definedName name="________aiu2">[12]AIU!$J$105</definedName>
    <definedName name="________BGC1">[9]INV!$A$5:$D$8</definedName>
    <definedName name="________BGC3">[9]INV!$F$5:$I$8</definedName>
    <definedName name="________BGC5">[9]INV!$K$5:$N$8</definedName>
    <definedName name="________CAC1">[9]INV!$A$19:$D$22</definedName>
    <definedName name="________CAC3">[9]INV!$F$19:$I$22</definedName>
    <definedName name="________CAC5">[9]INV!$K$19:$N$22</definedName>
    <definedName name="________EST10" localSheetId="17">#REF!</definedName>
    <definedName name="________EST10" localSheetId="18">#REF!</definedName>
    <definedName name="________EST10" localSheetId="20">#REF!</definedName>
    <definedName name="________EST10" localSheetId="21">#REF!</definedName>
    <definedName name="________EST10" localSheetId="22">#REF!</definedName>
    <definedName name="________EST10" localSheetId="23">#REF!</definedName>
    <definedName name="________EST10" localSheetId="27">#REF!</definedName>
    <definedName name="________EST10" localSheetId="31">#REF!</definedName>
    <definedName name="________EST10" localSheetId="28">#REF!</definedName>
    <definedName name="________EST10" localSheetId="29">#REF!</definedName>
    <definedName name="________EST10" localSheetId="30">#REF!</definedName>
    <definedName name="________EST10" localSheetId="8">#REF!</definedName>
    <definedName name="________EST10" localSheetId="14">#REF!</definedName>
    <definedName name="________EST10" localSheetId="11">#REF!</definedName>
    <definedName name="________EST10" localSheetId="12">#REF!</definedName>
    <definedName name="________EST10" localSheetId="13">#REF!</definedName>
    <definedName name="________EST10">#REF!</definedName>
    <definedName name="________EST11" localSheetId="17">#REF!</definedName>
    <definedName name="________EST11" localSheetId="18">#REF!</definedName>
    <definedName name="________EST11" localSheetId="20">#REF!</definedName>
    <definedName name="________EST11" localSheetId="21">#REF!</definedName>
    <definedName name="________EST11" localSheetId="22">#REF!</definedName>
    <definedName name="________EST11" localSheetId="23">#REF!</definedName>
    <definedName name="________EST11" localSheetId="27">#REF!</definedName>
    <definedName name="________EST11" localSheetId="31">#REF!</definedName>
    <definedName name="________EST11" localSheetId="28">#REF!</definedName>
    <definedName name="________EST11" localSheetId="29">#REF!</definedName>
    <definedName name="________EST11" localSheetId="30">#REF!</definedName>
    <definedName name="________EST11" localSheetId="8">#REF!</definedName>
    <definedName name="________EST11" localSheetId="14">#REF!</definedName>
    <definedName name="________EST11" localSheetId="11">#REF!</definedName>
    <definedName name="________EST11" localSheetId="12">#REF!</definedName>
    <definedName name="________EST11" localSheetId="13">#REF!</definedName>
    <definedName name="________EST11">#REF!</definedName>
    <definedName name="________EST12" localSheetId="17">#REF!</definedName>
    <definedName name="________EST12" localSheetId="18">#REF!</definedName>
    <definedName name="________EST12" localSheetId="20">#REF!</definedName>
    <definedName name="________EST12" localSheetId="21">#REF!</definedName>
    <definedName name="________EST12" localSheetId="22">#REF!</definedName>
    <definedName name="________EST12" localSheetId="23">#REF!</definedName>
    <definedName name="________EST12" localSheetId="27">#REF!</definedName>
    <definedName name="________EST12" localSheetId="31">#REF!</definedName>
    <definedName name="________EST12" localSheetId="28">#REF!</definedName>
    <definedName name="________EST12" localSheetId="29">#REF!</definedName>
    <definedName name="________EST12" localSheetId="30">#REF!</definedName>
    <definedName name="________EST12" localSheetId="8">#REF!</definedName>
    <definedName name="________EST12" localSheetId="14">#REF!</definedName>
    <definedName name="________EST12" localSheetId="11">#REF!</definedName>
    <definedName name="________EST12" localSheetId="12">#REF!</definedName>
    <definedName name="________EST12" localSheetId="13">#REF!</definedName>
    <definedName name="________EST12">#REF!</definedName>
    <definedName name="________EST13" localSheetId="17">#REF!</definedName>
    <definedName name="________EST13" localSheetId="18">#REF!</definedName>
    <definedName name="________EST13" localSheetId="20">#REF!</definedName>
    <definedName name="________EST13" localSheetId="21">#REF!</definedName>
    <definedName name="________EST13" localSheetId="22">#REF!</definedName>
    <definedName name="________EST13" localSheetId="23">#REF!</definedName>
    <definedName name="________EST13" localSheetId="27">#REF!</definedName>
    <definedName name="________EST13" localSheetId="31">#REF!</definedName>
    <definedName name="________EST13" localSheetId="28">#REF!</definedName>
    <definedName name="________EST13" localSheetId="29">#REF!</definedName>
    <definedName name="________EST13" localSheetId="30">#REF!</definedName>
    <definedName name="________EST13" localSheetId="8">#REF!</definedName>
    <definedName name="________EST13">#REF!</definedName>
    <definedName name="________EST14" localSheetId="17">#REF!</definedName>
    <definedName name="________EST14" localSheetId="18">#REF!</definedName>
    <definedName name="________EST14" localSheetId="20">#REF!</definedName>
    <definedName name="________EST14" localSheetId="21">#REF!</definedName>
    <definedName name="________EST14" localSheetId="22">#REF!</definedName>
    <definedName name="________EST14" localSheetId="23">#REF!</definedName>
    <definedName name="________EST14" localSheetId="27">#REF!</definedName>
    <definedName name="________EST14" localSheetId="31">#REF!</definedName>
    <definedName name="________EST14" localSheetId="28">#REF!</definedName>
    <definedName name="________EST14" localSheetId="29">#REF!</definedName>
    <definedName name="________EST14" localSheetId="30">#REF!</definedName>
    <definedName name="________EST14" localSheetId="8">#REF!</definedName>
    <definedName name="________EST14">#REF!</definedName>
    <definedName name="________EST16" localSheetId="17">#REF!</definedName>
    <definedName name="________EST16" localSheetId="18">#REF!</definedName>
    <definedName name="________EST16" localSheetId="20">#REF!</definedName>
    <definedName name="________EST16" localSheetId="21">#REF!</definedName>
    <definedName name="________EST16" localSheetId="22">#REF!</definedName>
    <definedName name="________EST16" localSheetId="23">#REF!</definedName>
    <definedName name="________EST16" localSheetId="27">#REF!</definedName>
    <definedName name="________EST16" localSheetId="31">#REF!</definedName>
    <definedName name="________EST16" localSheetId="28">#REF!</definedName>
    <definedName name="________EST16" localSheetId="29">#REF!</definedName>
    <definedName name="________EST16" localSheetId="30">#REF!</definedName>
    <definedName name="________EST16" localSheetId="8">#REF!</definedName>
    <definedName name="________EST16">#REF!</definedName>
    <definedName name="________EST17" localSheetId="17">#REF!</definedName>
    <definedName name="________EST17" localSheetId="18">#REF!</definedName>
    <definedName name="________EST17" localSheetId="20">#REF!</definedName>
    <definedName name="________EST17" localSheetId="21">#REF!</definedName>
    <definedName name="________EST17" localSheetId="22">#REF!</definedName>
    <definedName name="________EST17" localSheetId="23">#REF!</definedName>
    <definedName name="________EST17" localSheetId="27">#REF!</definedName>
    <definedName name="________EST17" localSheetId="31">#REF!</definedName>
    <definedName name="________EST17" localSheetId="28">#REF!</definedName>
    <definedName name="________EST17" localSheetId="29">#REF!</definedName>
    <definedName name="________EST17" localSheetId="30">#REF!</definedName>
    <definedName name="________EST17" localSheetId="8">#REF!</definedName>
    <definedName name="________EST17">#REF!</definedName>
    <definedName name="________EST18" localSheetId="17">#REF!</definedName>
    <definedName name="________EST18" localSheetId="18">#REF!</definedName>
    <definedName name="________EST18" localSheetId="20">#REF!</definedName>
    <definedName name="________EST18" localSheetId="21">#REF!</definedName>
    <definedName name="________EST18" localSheetId="22">#REF!</definedName>
    <definedName name="________EST18" localSheetId="23">#REF!</definedName>
    <definedName name="________EST18" localSheetId="27">#REF!</definedName>
    <definedName name="________EST18" localSheetId="31">#REF!</definedName>
    <definedName name="________EST18" localSheetId="28">#REF!</definedName>
    <definedName name="________EST18" localSheetId="29">#REF!</definedName>
    <definedName name="________EST18" localSheetId="30">#REF!</definedName>
    <definedName name="________EST18" localSheetId="8">#REF!</definedName>
    <definedName name="________EST18">#REF!</definedName>
    <definedName name="________EST19" localSheetId="17">#REF!</definedName>
    <definedName name="________EST19" localSheetId="18">#REF!</definedName>
    <definedName name="________EST19" localSheetId="20">#REF!</definedName>
    <definedName name="________EST19" localSheetId="21">#REF!</definedName>
    <definedName name="________EST19" localSheetId="22">#REF!</definedName>
    <definedName name="________EST19" localSheetId="23">#REF!</definedName>
    <definedName name="________EST19" localSheetId="27">#REF!</definedName>
    <definedName name="________EST19" localSheetId="31">#REF!</definedName>
    <definedName name="________EST19" localSheetId="28">#REF!</definedName>
    <definedName name="________EST19" localSheetId="29">#REF!</definedName>
    <definedName name="________EST19" localSheetId="30">#REF!</definedName>
    <definedName name="________EST19" localSheetId="8">#REF!</definedName>
    <definedName name="________EST19">#REF!</definedName>
    <definedName name="________EST2" localSheetId="17">#REF!</definedName>
    <definedName name="________EST2" localSheetId="18">#REF!</definedName>
    <definedName name="________EST2" localSheetId="20">#REF!</definedName>
    <definedName name="________EST2" localSheetId="21">#REF!</definedName>
    <definedName name="________EST2" localSheetId="22">#REF!</definedName>
    <definedName name="________EST2" localSheetId="23">#REF!</definedName>
    <definedName name="________EST2" localSheetId="27">#REF!</definedName>
    <definedName name="________EST2" localSheetId="31">#REF!</definedName>
    <definedName name="________EST2" localSheetId="28">#REF!</definedName>
    <definedName name="________EST2" localSheetId="29">#REF!</definedName>
    <definedName name="________EST2" localSheetId="30">#REF!</definedName>
    <definedName name="________EST2" localSheetId="8">#REF!</definedName>
    <definedName name="________EST2">#REF!</definedName>
    <definedName name="________EST3" localSheetId="17">#REF!</definedName>
    <definedName name="________EST3" localSheetId="18">#REF!</definedName>
    <definedName name="________EST3" localSheetId="20">#REF!</definedName>
    <definedName name="________EST3" localSheetId="21">#REF!</definedName>
    <definedName name="________EST3" localSheetId="22">#REF!</definedName>
    <definedName name="________EST3" localSheetId="23">#REF!</definedName>
    <definedName name="________EST3" localSheetId="27">#REF!</definedName>
    <definedName name="________EST3" localSheetId="31">#REF!</definedName>
    <definedName name="________EST3" localSheetId="28">#REF!</definedName>
    <definedName name="________EST3" localSheetId="29">#REF!</definedName>
    <definedName name="________EST3" localSheetId="30">#REF!</definedName>
    <definedName name="________EST3" localSheetId="8">#REF!</definedName>
    <definedName name="________EST3">#REF!</definedName>
    <definedName name="________EST4" localSheetId="17">#REF!</definedName>
    <definedName name="________EST4" localSheetId="18">#REF!</definedName>
    <definedName name="________EST4" localSheetId="20">#REF!</definedName>
    <definedName name="________EST4" localSheetId="21">#REF!</definedName>
    <definedName name="________EST4" localSheetId="22">#REF!</definedName>
    <definedName name="________EST4" localSheetId="23">#REF!</definedName>
    <definedName name="________EST4" localSheetId="27">#REF!</definedName>
    <definedName name="________EST4" localSheetId="31">#REF!</definedName>
    <definedName name="________EST4" localSheetId="28">#REF!</definedName>
    <definedName name="________EST4" localSheetId="29">#REF!</definedName>
    <definedName name="________EST4" localSheetId="30">#REF!</definedName>
    <definedName name="________EST4" localSheetId="8">#REF!</definedName>
    <definedName name="________EST4">#REF!</definedName>
    <definedName name="________EST5" localSheetId="17">#REF!</definedName>
    <definedName name="________EST5" localSheetId="18">#REF!</definedName>
    <definedName name="________EST5" localSheetId="20">#REF!</definedName>
    <definedName name="________EST5" localSheetId="21">#REF!</definedName>
    <definedName name="________EST5" localSheetId="22">#REF!</definedName>
    <definedName name="________EST5" localSheetId="23">#REF!</definedName>
    <definedName name="________EST5" localSheetId="27">#REF!</definedName>
    <definedName name="________EST5" localSheetId="31">#REF!</definedName>
    <definedName name="________EST5" localSheetId="28">#REF!</definedName>
    <definedName name="________EST5" localSheetId="29">#REF!</definedName>
    <definedName name="________EST5" localSheetId="30">#REF!</definedName>
    <definedName name="________EST5" localSheetId="8">#REF!</definedName>
    <definedName name="________EST5">#REF!</definedName>
    <definedName name="________EST6" localSheetId="17">#REF!</definedName>
    <definedName name="________EST6" localSheetId="18">#REF!</definedName>
    <definedName name="________EST6" localSheetId="20">#REF!</definedName>
    <definedName name="________EST6" localSheetId="21">#REF!</definedName>
    <definedName name="________EST6" localSheetId="22">#REF!</definedName>
    <definedName name="________EST6" localSheetId="23">#REF!</definedName>
    <definedName name="________EST6" localSheetId="27">#REF!</definedName>
    <definedName name="________EST6" localSheetId="31">#REF!</definedName>
    <definedName name="________EST6" localSheetId="28">#REF!</definedName>
    <definedName name="________EST6" localSheetId="29">#REF!</definedName>
    <definedName name="________EST6" localSheetId="30">#REF!</definedName>
    <definedName name="________EST6" localSheetId="8">#REF!</definedName>
    <definedName name="________EST6">#REF!</definedName>
    <definedName name="________EST7" localSheetId="17">#REF!</definedName>
    <definedName name="________EST7" localSheetId="18">#REF!</definedName>
    <definedName name="________EST7" localSheetId="20">#REF!</definedName>
    <definedName name="________EST7" localSheetId="21">#REF!</definedName>
    <definedName name="________EST7" localSheetId="22">#REF!</definedName>
    <definedName name="________EST7" localSheetId="23">#REF!</definedName>
    <definedName name="________EST7" localSheetId="27">#REF!</definedName>
    <definedName name="________EST7" localSheetId="31">#REF!</definedName>
    <definedName name="________EST7" localSheetId="28">#REF!</definedName>
    <definedName name="________EST7" localSheetId="29">#REF!</definedName>
    <definedName name="________EST7" localSheetId="30">#REF!</definedName>
    <definedName name="________EST7" localSheetId="8">#REF!</definedName>
    <definedName name="________EST7">#REF!</definedName>
    <definedName name="________EST8" localSheetId="17">#REF!</definedName>
    <definedName name="________EST8" localSheetId="18">#REF!</definedName>
    <definedName name="________EST8" localSheetId="20">#REF!</definedName>
    <definedName name="________EST8" localSheetId="21">#REF!</definedName>
    <definedName name="________EST8" localSheetId="22">#REF!</definedName>
    <definedName name="________EST8" localSheetId="23">#REF!</definedName>
    <definedName name="________EST8" localSheetId="27">#REF!</definedName>
    <definedName name="________EST8" localSheetId="31">#REF!</definedName>
    <definedName name="________EST8" localSheetId="28">#REF!</definedName>
    <definedName name="________EST8" localSheetId="29">#REF!</definedName>
    <definedName name="________EST8" localSheetId="30">#REF!</definedName>
    <definedName name="________EST8" localSheetId="8">#REF!</definedName>
    <definedName name="________EST8">#REF!</definedName>
    <definedName name="________EST9" localSheetId="17">#REF!</definedName>
    <definedName name="________EST9" localSheetId="18">#REF!</definedName>
    <definedName name="________EST9" localSheetId="20">#REF!</definedName>
    <definedName name="________EST9" localSheetId="21">#REF!</definedName>
    <definedName name="________EST9" localSheetId="22">#REF!</definedName>
    <definedName name="________EST9" localSheetId="23">#REF!</definedName>
    <definedName name="________EST9" localSheetId="27">#REF!</definedName>
    <definedName name="________EST9" localSheetId="31">#REF!</definedName>
    <definedName name="________EST9" localSheetId="28">#REF!</definedName>
    <definedName name="________EST9" localSheetId="29">#REF!</definedName>
    <definedName name="________EST9" localSheetId="30">#REF!</definedName>
    <definedName name="________EST9" localSheetId="8">#REF!</definedName>
    <definedName name="________EST9">#REF!</definedName>
    <definedName name="________EXC1" localSheetId="17">#REF!</definedName>
    <definedName name="________EXC1" localSheetId="18">#REF!</definedName>
    <definedName name="________EXC1" localSheetId="20">#REF!</definedName>
    <definedName name="________EXC1" localSheetId="21">#REF!</definedName>
    <definedName name="________EXC1" localSheetId="22">#REF!</definedName>
    <definedName name="________EXC1" localSheetId="23">#REF!</definedName>
    <definedName name="________EXC1" localSheetId="27">#REF!</definedName>
    <definedName name="________EXC1" localSheetId="31">#REF!</definedName>
    <definedName name="________EXC1" localSheetId="28">#REF!</definedName>
    <definedName name="________EXC1" localSheetId="29">#REF!</definedName>
    <definedName name="________EXC1" localSheetId="30">#REF!</definedName>
    <definedName name="________EXC1" localSheetId="8">#REF!</definedName>
    <definedName name="________EXC1">#REF!</definedName>
    <definedName name="________EXC10" localSheetId="17">#REF!</definedName>
    <definedName name="________EXC10" localSheetId="18">#REF!</definedName>
    <definedName name="________EXC10" localSheetId="20">#REF!</definedName>
    <definedName name="________EXC10" localSheetId="21">#REF!</definedName>
    <definedName name="________EXC10" localSheetId="22">#REF!</definedName>
    <definedName name="________EXC10" localSheetId="23">#REF!</definedName>
    <definedName name="________EXC10" localSheetId="27">#REF!</definedName>
    <definedName name="________EXC10" localSheetId="31">#REF!</definedName>
    <definedName name="________EXC10" localSheetId="28">#REF!</definedName>
    <definedName name="________EXC10" localSheetId="29">#REF!</definedName>
    <definedName name="________EXC10" localSheetId="30">#REF!</definedName>
    <definedName name="________EXC10" localSheetId="8">#REF!</definedName>
    <definedName name="________EXC10">#REF!</definedName>
    <definedName name="________EXC11" localSheetId="17">#REF!</definedName>
    <definedName name="________EXC11" localSheetId="18">#REF!</definedName>
    <definedName name="________EXC11" localSheetId="20">#REF!</definedName>
    <definedName name="________EXC11" localSheetId="21">#REF!</definedName>
    <definedName name="________EXC11" localSheetId="22">#REF!</definedName>
    <definedName name="________EXC11" localSheetId="23">#REF!</definedName>
    <definedName name="________EXC11" localSheetId="27">#REF!</definedName>
    <definedName name="________EXC11" localSheetId="31">#REF!</definedName>
    <definedName name="________EXC11" localSheetId="28">#REF!</definedName>
    <definedName name="________EXC11" localSheetId="29">#REF!</definedName>
    <definedName name="________EXC11" localSheetId="30">#REF!</definedName>
    <definedName name="________EXC11" localSheetId="8">#REF!</definedName>
    <definedName name="________EXC11">#REF!</definedName>
    <definedName name="________EXC12" localSheetId="17">#REF!</definedName>
    <definedName name="________EXC12" localSheetId="18">#REF!</definedName>
    <definedName name="________EXC12" localSheetId="20">#REF!</definedName>
    <definedName name="________EXC12" localSheetId="21">#REF!</definedName>
    <definedName name="________EXC12" localSheetId="22">#REF!</definedName>
    <definedName name="________EXC12" localSheetId="23">#REF!</definedName>
    <definedName name="________EXC12" localSheetId="27">#REF!</definedName>
    <definedName name="________EXC12" localSheetId="31">#REF!</definedName>
    <definedName name="________EXC12" localSheetId="28">#REF!</definedName>
    <definedName name="________EXC12" localSheetId="29">#REF!</definedName>
    <definedName name="________EXC12" localSheetId="30">#REF!</definedName>
    <definedName name="________EXC12" localSheetId="8">#REF!</definedName>
    <definedName name="________EXC12">#REF!</definedName>
    <definedName name="________EXC2" localSheetId="17">#REF!</definedName>
    <definedName name="________EXC2" localSheetId="18">#REF!</definedName>
    <definedName name="________EXC2" localSheetId="20">#REF!</definedName>
    <definedName name="________EXC2" localSheetId="21">#REF!</definedName>
    <definedName name="________EXC2" localSheetId="22">#REF!</definedName>
    <definedName name="________EXC2" localSheetId="23">#REF!</definedName>
    <definedName name="________EXC2" localSheetId="27">#REF!</definedName>
    <definedName name="________EXC2" localSheetId="31">#REF!</definedName>
    <definedName name="________EXC2" localSheetId="28">#REF!</definedName>
    <definedName name="________EXC2" localSheetId="29">#REF!</definedName>
    <definedName name="________EXC2" localSheetId="30">#REF!</definedName>
    <definedName name="________EXC2" localSheetId="8">#REF!</definedName>
    <definedName name="________EXC2">#REF!</definedName>
    <definedName name="________EXC3" localSheetId="17">#REF!</definedName>
    <definedName name="________EXC3" localSheetId="18">#REF!</definedName>
    <definedName name="________EXC3" localSheetId="20">#REF!</definedName>
    <definedName name="________EXC3" localSheetId="21">#REF!</definedName>
    <definedName name="________EXC3" localSheetId="22">#REF!</definedName>
    <definedName name="________EXC3" localSheetId="23">#REF!</definedName>
    <definedName name="________EXC3" localSheetId="27">#REF!</definedName>
    <definedName name="________EXC3" localSheetId="31">#REF!</definedName>
    <definedName name="________EXC3" localSheetId="28">#REF!</definedName>
    <definedName name="________EXC3" localSheetId="29">#REF!</definedName>
    <definedName name="________EXC3" localSheetId="30">#REF!</definedName>
    <definedName name="________EXC3" localSheetId="8">#REF!</definedName>
    <definedName name="________EXC3">#REF!</definedName>
    <definedName name="________EXC4" localSheetId="17">#REF!</definedName>
    <definedName name="________EXC4" localSheetId="18">#REF!</definedName>
    <definedName name="________EXC4" localSheetId="20">#REF!</definedName>
    <definedName name="________EXC4" localSheetId="21">#REF!</definedName>
    <definedName name="________EXC4" localSheetId="22">#REF!</definedName>
    <definedName name="________EXC4" localSheetId="23">#REF!</definedName>
    <definedName name="________EXC4" localSheetId="27">#REF!</definedName>
    <definedName name="________EXC4" localSheetId="31">#REF!</definedName>
    <definedName name="________EXC4" localSheetId="28">#REF!</definedName>
    <definedName name="________EXC4" localSheetId="29">#REF!</definedName>
    <definedName name="________EXC4" localSheetId="30">#REF!</definedName>
    <definedName name="________EXC4" localSheetId="8">#REF!</definedName>
    <definedName name="________EXC4">#REF!</definedName>
    <definedName name="________EXC5" localSheetId="17">#REF!</definedName>
    <definedName name="________EXC5" localSheetId="18">#REF!</definedName>
    <definedName name="________EXC5" localSheetId="20">#REF!</definedName>
    <definedName name="________EXC5" localSheetId="21">#REF!</definedName>
    <definedName name="________EXC5" localSheetId="22">#REF!</definedName>
    <definedName name="________EXC5" localSheetId="23">#REF!</definedName>
    <definedName name="________EXC5" localSheetId="27">#REF!</definedName>
    <definedName name="________EXC5" localSheetId="31">#REF!</definedName>
    <definedName name="________EXC5" localSheetId="28">#REF!</definedName>
    <definedName name="________EXC5" localSheetId="29">#REF!</definedName>
    <definedName name="________EXC5" localSheetId="30">#REF!</definedName>
    <definedName name="________EXC5" localSheetId="8">#REF!</definedName>
    <definedName name="________EXC5">#REF!</definedName>
    <definedName name="________EXC8" localSheetId="17">#REF!</definedName>
    <definedName name="________EXC8" localSheetId="18">#REF!</definedName>
    <definedName name="________EXC8" localSheetId="20">#REF!</definedName>
    <definedName name="________EXC8" localSheetId="21">#REF!</definedName>
    <definedName name="________EXC8" localSheetId="22">#REF!</definedName>
    <definedName name="________EXC8" localSheetId="23">#REF!</definedName>
    <definedName name="________EXC8" localSheetId="27">#REF!</definedName>
    <definedName name="________EXC8" localSheetId="31">#REF!</definedName>
    <definedName name="________EXC8" localSheetId="28">#REF!</definedName>
    <definedName name="________EXC8" localSheetId="29">#REF!</definedName>
    <definedName name="________EXC8" localSheetId="30">#REF!</definedName>
    <definedName name="________EXC8" localSheetId="8">#REF!</definedName>
    <definedName name="________EXC8">#REF!</definedName>
    <definedName name="________EXC9" localSheetId="17">#REF!</definedName>
    <definedName name="________EXC9" localSheetId="18">#REF!</definedName>
    <definedName name="________EXC9" localSheetId="20">#REF!</definedName>
    <definedName name="________EXC9" localSheetId="21">#REF!</definedName>
    <definedName name="________EXC9" localSheetId="22">#REF!</definedName>
    <definedName name="________EXC9" localSheetId="23">#REF!</definedName>
    <definedName name="________EXC9" localSheetId="27">#REF!</definedName>
    <definedName name="________EXC9" localSheetId="31">#REF!</definedName>
    <definedName name="________EXC9" localSheetId="28">#REF!</definedName>
    <definedName name="________EXC9" localSheetId="29">#REF!</definedName>
    <definedName name="________EXC9" localSheetId="30">#REF!</definedName>
    <definedName name="________EXC9" localSheetId="8">#REF!</definedName>
    <definedName name="________EXC9">#REF!</definedName>
    <definedName name="________key2" hidden="1">[13]INST!#REF!</definedName>
    <definedName name="________key3" hidden="1">#REF!</definedName>
    <definedName name="________MA2">#REF!</definedName>
    <definedName name="________PJ50" localSheetId="17">#REF!</definedName>
    <definedName name="________PJ50" localSheetId="18">#REF!</definedName>
    <definedName name="________PJ50" localSheetId="20">#REF!</definedName>
    <definedName name="________PJ50" localSheetId="21">#REF!</definedName>
    <definedName name="________PJ50" localSheetId="22">#REF!</definedName>
    <definedName name="________PJ50" localSheetId="23">#REF!</definedName>
    <definedName name="________PJ50" localSheetId="27">#REF!</definedName>
    <definedName name="________PJ50" localSheetId="31">#REF!</definedName>
    <definedName name="________PJ50" localSheetId="28">#REF!</definedName>
    <definedName name="________PJ50" localSheetId="29">#REF!</definedName>
    <definedName name="________PJ50" localSheetId="30">#REF!</definedName>
    <definedName name="________PJ50" localSheetId="8">#REF!</definedName>
    <definedName name="________PJ50">#REF!</definedName>
    <definedName name="________rc">#REF!</definedName>
    <definedName name="________SBC1">[9]INV!$A$12:$D$15</definedName>
    <definedName name="________SBC3">[9]INV!$F$12:$I$15</definedName>
    <definedName name="________SBC5">[9]INV!$K$12:$N$15</definedName>
    <definedName name="_______AFC1">[9]INV!$A$25:$D$28</definedName>
    <definedName name="_______AFC3">[9]INV!$F$25:$I$28</definedName>
    <definedName name="_______AFC5">[9]INV!$K$25:$N$28</definedName>
    <definedName name="_______BGC1">[9]INV!$A$5:$D$8</definedName>
    <definedName name="_______BGC3">[9]INV!$F$5:$I$8</definedName>
    <definedName name="_______BGC5">[9]INV!$K$5:$N$8</definedName>
    <definedName name="_______CAC1">[9]INV!$A$19:$D$22</definedName>
    <definedName name="_______CAC3">[9]INV!$F$19:$I$22</definedName>
    <definedName name="_______CAC5">[9]INV!$K$19:$N$22</definedName>
    <definedName name="_______EST1" localSheetId="17">#REF!</definedName>
    <definedName name="_______EST1" localSheetId="18">#REF!</definedName>
    <definedName name="_______EST1" localSheetId="20">#REF!</definedName>
    <definedName name="_______EST1" localSheetId="21">#REF!</definedName>
    <definedName name="_______EST1" localSheetId="22">#REF!</definedName>
    <definedName name="_______EST1" localSheetId="23">#REF!</definedName>
    <definedName name="_______EST1" localSheetId="27">#REF!</definedName>
    <definedName name="_______EST1" localSheetId="31">#REF!</definedName>
    <definedName name="_______EST1" localSheetId="28">#REF!</definedName>
    <definedName name="_______EST1" localSheetId="29">#REF!</definedName>
    <definedName name="_______EST1" localSheetId="30">#REF!</definedName>
    <definedName name="_______EST1" localSheetId="8">#REF!</definedName>
    <definedName name="_______EST1">#REF!</definedName>
    <definedName name="_______EST10" localSheetId="17">#REF!</definedName>
    <definedName name="_______EST10" localSheetId="18">#REF!</definedName>
    <definedName name="_______EST10" localSheetId="20">#REF!</definedName>
    <definedName name="_______EST10" localSheetId="21">#REF!</definedName>
    <definedName name="_______EST10" localSheetId="22">#REF!</definedName>
    <definedName name="_______EST10" localSheetId="23">#REF!</definedName>
    <definedName name="_______EST10" localSheetId="27">#REF!</definedName>
    <definedName name="_______EST10" localSheetId="31">#REF!</definedName>
    <definedName name="_______EST10" localSheetId="28">#REF!</definedName>
    <definedName name="_______EST10" localSheetId="29">#REF!</definedName>
    <definedName name="_______EST10" localSheetId="30">#REF!</definedName>
    <definedName name="_______EST10" localSheetId="8">#REF!</definedName>
    <definedName name="_______EST10">#REF!</definedName>
    <definedName name="_______EST11" localSheetId="17">#REF!</definedName>
    <definedName name="_______EST11" localSheetId="18">#REF!</definedName>
    <definedName name="_______EST11" localSheetId="20">#REF!</definedName>
    <definedName name="_______EST11" localSheetId="21">#REF!</definedName>
    <definedName name="_______EST11" localSheetId="22">#REF!</definedName>
    <definedName name="_______EST11" localSheetId="23">#REF!</definedName>
    <definedName name="_______EST11" localSheetId="27">#REF!</definedName>
    <definedName name="_______EST11" localSheetId="31">#REF!</definedName>
    <definedName name="_______EST11" localSheetId="28">#REF!</definedName>
    <definedName name="_______EST11" localSheetId="29">#REF!</definedName>
    <definedName name="_______EST11" localSheetId="30">#REF!</definedName>
    <definedName name="_______EST11" localSheetId="8">#REF!</definedName>
    <definedName name="_______EST11">#REF!</definedName>
    <definedName name="_______EST12" localSheetId="17">#REF!</definedName>
    <definedName name="_______EST12" localSheetId="18">#REF!</definedName>
    <definedName name="_______EST12" localSheetId="20">#REF!</definedName>
    <definedName name="_______EST12" localSheetId="21">#REF!</definedName>
    <definedName name="_______EST12" localSheetId="22">#REF!</definedName>
    <definedName name="_______EST12" localSheetId="23">#REF!</definedName>
    <definedName name="_______EST12" localSheetId="27">#REF!</definedName>
    <definedName name="_______EST12" localSheetId="31">#REF!</definedName>
    <definedName name="_______EST12" localSheetId="28">#REF!</definedName>
    <definedName name="_______EST12" localSheetId="29">#REF!</definedName>
    <definedName name="_______EST12" localSheetId="30">#REF!</definedName>
    <definedName name="_______EST12" localSheetId="8">#REF!</definedName>
    <definedName name="_______EST12">#REF!</definedName>
    <definedName name="_______EST13" localSheetId="17">#REF!</definedName>
    <definedName name="_______EST13" localSheetId="18">#REF!</definedName>
    <definedName name="_______EST13" localSheetId="20">#REF!</definedName>
    <definedName name="_______EST13" localSheetId="21">#REF!</definedName>
    <definedName name="_______EST13" localSheetId="22">#REF!</definedName>
    <definedName name="_______EST13" localSheetId="23">#REF!</definedName>
    <definedName name="_______EST13" localSheetId="27">#REF!</definedName>
    <definedName name="_______EST13" localSheetId="31">#REF!</definedName>
    <definedName name="_______EST13" localSheetId="28">#REF!</definedName>
    <definedName name="_______EST13" localSheetId="29">#REF!</definedName>
    <definedName name="_______EST13" localSheetId="30">#REF!</definedName>
    <definedName name="_______EST13" localSheetId="8">#REF!</definedName>
    <definedName name="_______EST13">#REF!</definedName>
    <definedName name="_______EST14" localSheetId="17">#REF!</definedName>
    <definedName name="_______EST14" localSheetId="18">#REF!</definedName>
    <definedName name="_______EST14" localSheetId="20">#REF!</definedName>
    <definedName name="_______EST14" localSheetId="21">#REF!</definedName>
    <definedName name="_______EST14" localSheetId="22">#REF!</definedName>
    <definedName name="_______EST14" localSheetId="23">#REF!</definedName>
    <definedName name="_______EST14" localSheetId="27">#REF!</definedName>
    <definedName name="_______EST14" localSheetId="31">#REF!</definedName>
    <definedName name="_______EST14" localSheetId="28">#REF!</definedName>
    <definedName name="_______EST14" localSheetId="29">#REF!</definedName>
    <definedName name="_______EST14" localSheetId="30">#REF!</definedName>
    <definedName name="_______EST14" localSheetId="8">#REF!</definedName>
    <definedName name="_______EST14">#REF!</definedName>
    <definedName name="_______EST15" localSheetId="17">#REF!</definedName>
    <definedName name="_______EST15" localSheetId="18">#REF!</definedName>
    <definedName name="_______EST15" localSheetId="20">#REF!</definedName>
    <definedName name="_______EST15" localSheetId="21">#REF!</definedName>
    <definedName name="_______EST15" localSheetId="22">#REF!</definedName>
    <definedName name="_______EST15" localSheetId="23">#REF!</definedName>
    <definedName name="_______EST15" localSheetId="27">#REF!</definedName>
    <definedName name="_______EST15" localSheetId="31">#REF!</definedName>
    <definedName name="_______EST15" localSheetId="28">#REF!</definedName>
    <definedName name="_______EST15" localSheetId="29">#REF!</definedName>
    <definedName name="_______EST15" localSheetId="30">#REF!</definedName>
    <definedName name="_______EST15" localSheetId="8">#REF!</definedName>
    <definedName name="_______EST15">#REF!</definedName>
    <definedName name="_______EST16" localSheetId="17">#REF!</definedName>
    <definedName name="_______EST16" localSheetId="18">#REF!</definedName>
    <definedName name="_______EST16" localSheetId="20">#REF!</definedName>
    <definedName name="_______EST16" localSheetId="21">#REF!</definedName>
    <definedName name="_______EST16" localSheetId="22">#REF!</definedName>
    <definedName name="_______EST16" localSheetId="23">#REF!</definedName>
    <definedName name="_______EST16" localSheetId="27">#REF!</definedName>
    <definedName name="_______EST16" localSheetId="31">#REF!</definedName>
    <definedName name="_______EST16" localSheetId="28">#REF!</definedName>
    <definedName name="_______EST16" localSheetId="29">#REF!</definedName>
    <definedName name="_______EST16" localSheetId="30">#REF!</definedName>
    <definedName name="_______EST16" localSheetId="8">#REF!</definedName>
    <definedName name="_______EST16">#REF!</definedName>
    <definedName name="_______EST17" localSheetId="17">#REF!</definedName>
    <definedName name="_______EST17" localSheetId="18">#REF!</definedName>
    <definedName name="_______EST17" localSheetId="20">#REF!</definedName>
    <definedName name="_______EST17" localSheetId="21">#REF!</definedName>
    <definedName name="_______EST17" localSheetId="22">#REF!</definedName>
    <definedName name="_______EST17" localSheetId="23">#REF!</definedName>
    <definedName name="_______EST17" localSheetId="27">#REF!</definedName>
    <definedName name="_______EST17" localSheetId="31">#REF!</definedName>
    <definedName name="_______EST17" localSheetId="28">#REF!</definedName>
    <definedName name="_______EST17" localSheetId="29">#REF!</definedName>
    <definedName name="_______EST17" localSheetId="30">#REF!</definedName>
    <definedName name="_______EST17" localSheetId="8">#REF!</definedName>
    <definedName name="_______EST17">#REF!</definedName>
    <definedName name="_______EST18" localSheetId="17">#REF!</definedName>
    <definedName name="_______EST18" localSheetId="18">#REF!</definedName>
    <definedName name="_______EST18" localSheetId="20">#REF!</definedName>
    <definedName name="_______EST18" localSheetId="21">#REF!</definedName>
    <definedName name="_______EST18" localSheetId="22">#REF!</definedName>
    <definedName name="_______EST18" localSheetId="23">#REF!</definedName>
    <definedName name="_______EST18" localSheetId="27">#REF!</definedName>
    <definedName name="_______EST18" localSheetId="31">#REF!</definedName>
    <definedName name="_______EST18" localSheetId="28">#REF!</definedName>
    <definedName name="_______EST18" localSheetId="29">#REF!</definedName>
    <definedName name="_______EST18" localSheetId="30">#REF!</definedName>
    <definedName name="_______EST18" localSheetId="8">#REF!</definedName>
    <definedName name="_______EST18">#REF!</definedName>
    <definedName name="_______EST19" localSheetId="17">#REF!</definedName>
    <definedName name="_______EST19" localSheetId="18">#REF!</definedName>
    <definedName name="_______EST19" localSheetId="20">#REF!</definedName>
    <definedName name="_______EST19" localSheetId="21">#REF!</definedName>
    <definedName name="_______EST19" localSheetId="22">#REF!</definedName>
    <definedName name="_______EST19" localSheetId="23">#REF!</definedName>
    <definedName name="_______EST19" localSheetId="27">#REF!</definedName>
    <definedName name="_______EST19" localSheetId="31">#REF!</definedName>
    <definedName name="_______EST19" localSheetId="28">#REF!</definedName>
    <definedName name="_______EST19" localSheetId="29">#REF!</definedName>
    <definedName name="_______EST19" localSheetId="30">#REF!</definedName>
    <definedName name="_______EST19" localSheetId="8">#REF!</definedName>
    <definedName name="_______EST19">#REF!</definedName>
    <definedName name="_______EST2" localSheetId="17">#REF!</definedName>
    <definedName name="_______EST2" localSheetId="18">#REF!</definedName>
    <definedName name="_______EST2" localSheetId="20">#REF!</definedName>
    <definedName name="_______EST2" localSheetId="21">#REF!</definedName>
    <definedName name="_______EST2" localSheetId="22">#REF!</definedName>
    <definedName name="_______EST2" localSheetId="23">#REF!</definedName>
    <definedName name="_______EST2" localSheetId="27">#REF!</definedName>
    <definedName name="_______EST2" localSheetId="31">#REF!</definedName>
    <definedName name="_______EST2" localSheetId="28">#REF!</definedName>
    <definedName name="_______EST2" localSheetId="29">#REF!</definedName>
    <definedName name="_______EST2" localSheetId="30">#REF!</definedName>
    <definedName name="_______EST2" localSheetId="8">#REF!</definedName>
    <definedName name="_______EST2">#REF!</definedName>
    <definedName name="_______EST3" localSheetId="17">#REF!</definedName>
    <definedName name="_______EST3" localSheetId="18">#REF!</definedName>
    <definedName name="_______EST3" localSheetId="20">#REF!</definedName>
    <definedName name="_______EST3" localSheetId="21">#REF!</definedName>
    <definedName name="_______EST3" localSheetId="22">#REF!</definedName>
    <definedName name="_______EST3" localSheetId="23">#REF!</definedName>
    <definedName name="_______EST3" localSheetId="27">#REF!</definedName>
    <definedName name="_______EST3" localSheetId="31">#REF!</definedName>
    <definedName name="_______EST3" localSheetId="28">#REF!</definedName>
    <definedName name="_______EST3" localSheetId="29">#REF!</definedName>
    <definedName name="_______EST3" localSheetId="30">#REF!</definedName>
    <definedName name="_______EST3" localSheetId="8">#REF!</definedName>
    <definedName name="_______EST3">#REF!</definedName>
    <definedName name="_______EST4" localSheetId="17">#REF!</definedName>
    <definedName name="_______EST4" localSheetId="18">#REF!</definedName>
    <definedName name="_______EST4" localSheetId="20">#REF!</definedName>
    <definedName name="_______EST4" localSheetId="21">#REF!</definedName>
    <definedName name="_______EST4" localSheetId="22">#REF!</definedName>
    <definedName name="_______EST4" localSheetId="23">#REF!</definedName>
    <definedName name="_______EST4" localSheetId="27">#REF!</definedName>
    <definedName name="_______EST4" localSheetId="31">#REF!</definedName>
    <definedName name="_______EST4" localSheetId="28">#REF!</definedName>
    <definedName name="_______EST4" localSheetId="29">#REF!</definedName>
    <definedName name="_______EST4" localSheetId="30">#REF!</definedName>
    <definedName name="_______EST4" localSheetId="8">#REF!</definedName>
    <definedName name="_______EST4">#REF!</definedName>
    <definedName name="_______EST5" localSheetId="17">#REF!</definedName>
    <definedName name="_______EST5" localSheetId="18">#REF!</definedName>
    <definedName name="_______EST5" localSheetId="20">#REF!</definedName>
    <definedName name="_______EST5" localSheetId="21">#REF!</definedName>
    <definedName name="_______EST5" localSheetId="22">#REF!</definedName>
    <definedName name="_______EST5" localSheetId="23">#REF!</definedName>
    <definedName name="_______EST5" localSheetId="27">#REF!</definedName>
    <definedName name="_______EST5" localSheetId="31">#REF!</definedName>
    <definedName name="_______EST5" localSheetId="28">#REF!</definedName>
    <definedName name="_______EST5" localSheetId="29">#REF!</definedName>
    <definedName name="_______EST5" localSheetId="30">#REF!</definedName>
    <definedName name="_______EST5" localSheetId="8">#REF!</definedName>
    <definedName name="_______EST5">#REF!</definedName>
    <definedName name="_______EST6" localSheetId="17">#REF!</definedName>
    <definedName name="_______EST6" localSheetId="18">#REF!</definedName>
    <definedName name="_______EST6" localSheetId="20">#REF!</definedName>
    <definedName name="_______EST6" localSheetId="21">#REF!</definedName>
    <definedName name="_______EST6" localSheetId="22">#REF!</definedName>
    <definedName name="_______EST6" localSheetId="23">#REF!</definedName>
    <definedName name="_______EST6" localSheetId="27">#REF!</definedName>
    <definedName name="_______EST6" localSheetId="31">#REF!</definedName>
    <definedName name="_______EST6" localSheetId="28">#REF!</definedName>
    <definedName name="_______EST6" localSheetId="29">#REF!</definedName>
    <definedName name="_______EST6" localSheetId="30">#REF!</definedName>
    <definedName name="_______EST6" localSheetId="8">#REF!</definedName>
    <definedName name="_______EST6">#REF!</definedName>
    <definedName name="_______EST7" localSheetId="17">#REF!</definedName>
    <definedName name="_______EST7" localSheetId="18">#REF!</definedName>
    <definedName name="_______EST7" localSheetId="20">#REF!</definedName>
    <definedName name="_______EST7" localSheetId="21">#REF!</definedName>
    <definedName name="_______EST7" localSheetId="22">#REF!</definedName>
    <definedName name="_______EST7" localSheetId="23">#REF!</definedName>
    <definedName name="_______EST7" localSheetId="27">#REF!</definedName>
    <definedName name="_______EST7" localSheetId="31">#REF!</definedName>
    <definedName name="_______EST7" localSheetId="28">#REF!</definedName>
    <definedName name="_______EST7" localSheetId="29">#REF!</definedName>
    <definedName name="_______EST7" localSheetId="30">#REF!</definedName>
    <definedName name="_______EST7" localSheetId="8">#REF!</definedName>
    <definedName name="_______EST7">#REF!</definedName>
    <definedName name="_______EST8" localSheetId="17">#REF!</definedName>
    <definedName name="_______EST8" localSheetId="18">#REF!</definedName>
    <definedName name="_______EST8" localSheetId="20">#REF!</definedName>
    <definedName name="_______EST8" localSheetId="21">#REF!</definedName>
    <definedName name="_______EST8" localSheetId="22">#REF!</definedName>
    <definedName name="_______EST8" localSheetId="23">#REF!</definedName>
    <definedName name="_______EST8" localSheetId="27">#REF!</definedName>
    <definedName name="_______EST8" localSheetId="31">#REF!</definedName>
    <definedName name="_______EST8" localSheetId="28">#REF!</definedName>
    <definedName name="_______EST8" localSheetId="29">#REF!</definedName>
    <definedName name="_______EST8" localSheetId="30">#REF!</definedName>
    <definedName name="_______EST8" localSheetId="8">#REF!</definedName>
    <definedName name="_______EST8">#REF!</definedName>
    <definedName name="_______EST9" localSheetId="17">#REF!</definedName>
    <definedName name="_______EST9" localSheetId="18">#REF!</definedName>
    <definedName name="_______EST9" localSheetId="20">#REF!</definedName>
    <definedName name="_______EST9" localSheetId="21">#REF!</definedName>
    <definedName name="_______EST9" localSheetId="22">#REF!</definedName>
    <definedName name="_______EST9" localSheetId="23">#REF!</definedName>
    <definedName name="_______EST9" localSheetId="27">#REF!</definedName>
    <definedName name="_______EST9" localSheetId="31">#REF!</definedName>
    <definedName name="_______EST9" localSheetId="28">#REF!</definedName>
    <definedName name="_______EST9" localSheetId="29">#REF!</definedName>
    <definedName name="_______EST9" localSheetId="30">#REF!</definedName>
    <definedName name="_______EST9" localSheetId="8">#REF!</definedName>
    <definedName name="_______EST9">#REF!</definedName>
    <definedName name="_______EXC1" localSheetId="17">#REF!</definedName>
    <definedName name="_______EXC1" localSheetId="18">#REF!</definedName>
    <definedName name="_______EXC1" localSheetId="20">#REF!</definedName>
    <definedName name="_______EXC1" localSheetId="21">#REF!</definedName>
    <definedName name="_______EXC1" localSheetId="22">#REF!</definedName>
    <definedName name="_______EXC1" localSheetId="23">#REF!</definedName>
    <definedName name="_______EXC1" localSheetId="27">#REF!</definedName>
    <definedName name="_______EXC1" localSheetId="31">#REF!</definedName>
    <definedName name="_______EXC1" localSheetId="28">#REF!</definedName>
    <definedName name="_______EXC1" localSheetId="29">#REF!</definedName>
    <definedName name="_______EXC1" localSheetId="30">#REF!</definedName>
    <definedName name="_______EXC1" localSheetId="8">#REF!</definedName>
    <definedName name="_______EXC1">#REF!</definedName>
    <definedName name="_______EXC10" localSheetId="17">#REF!</definedName>
    <definedName name="_______EXC10" localSheetId="18">#REF!</definedName>
    <definedName name="_______EXC10" localSheetId="20">#REF!</definedName>
    <definedName name="_______EXC10" localSheetId="21">#REF!</definedName>
    <definedName name="_______EXC10" localSheetId="22">#REF!</definedName>
    <definedName name="_______EXC10" localSheetId="23">#REF!</definedName>
    <definedName name="_______EXC10" localSheetId="27">#REF!</definedName>
    <definedName name="_______EXC10" localSheetId="31">#REF!</definedName>
    <definedName name="_______EXC10" localSheetId="28">#REF!</definedName>
    <definedName name="_______EXC10" localSheetId="29">#REF!</definedName>
    <definedName name="_______EXC10" localSheetId="30">#REF!</definedName>
    <definedName name="_______EXC10" localSheetId="8">#REF!</definedName>
    <definedName name="_______EXC10">#REF!</definedName>
    <definedName name="_______EXC11" localSheetId="17">#REF!</definedName>
    <definedName name="_______EXC11" localSheetId="18">#REF!</definedName>
    <definedName name="_______EXC11" localSheetId="20">#REF!</definedName>
    <definedName name="_______EXC11" localSheetId="21">#REF!</definedName>
    <definedName name="_______EXC11" localSheetId="22">#REF!</definedName>
    <definedName name="_______EXC11" localSheetId="23">#REF!</definedName>
    <definedName name="_______EXC11" localSheetId="27">#REF!</definedName>
    <definedName name="_______EXC11" localSheetId="31">#REF!</definedName>
    <definedName name="_______EXC11" localSheetId="28">#REF!</definedName>
    <definedName name="_______EXC11" localSheetId="29">#REF!</definedName>
    <definedName name="_______EXC11" localSheetId="30">#REF!</definedName>
    <definedName name="_______EXC11" localSheetId="8">#REF!</definedName>
    <definedName name="_______EXC11">#REF!</definedName>
    <definedName name="_______EXC12" localSheetId="17">#REF!</definedName>
    <definedName name="_______EXC12" localSheetId="18">#REF!</definedName>
    <definedName name="_______EXC12" localSheetId="20">#REF!</definedName>
    <definedName name="_______EXC12" localSheetId="21">#REF!</definedName>
    <definedName name="_______EXC12" localSheetId="22">#REF!</definedName>
    <definedName name="_______EXC12" localSheetId="23">#REF!</definedName>
    <definedName name="_______EXC12" localSheetId="27">#REF!</definedName>
    <definedName name="_______EXC12" localSheetId="31">#REF!</definedName>
    <definedName name="_______EXC12" localSheetId="28">#REF!</definedName>
    <definedName name="_______EXC12" localSheetId="29">#REF!</definedName>
    <definedName name="_______EXC12" localSheetId="30">#REF!</definedName>
    <definedName name="_______EXC12" localSheetId="8">#REF!</definedName>
    <definedName name="_______EXC12">#REF!</definedName>
    <definedName name="_______EXC2" localSheetId="17">#REF!</definedName>
    <definedName name="_______EXC2" localSheetId="18">#REF!</definedName>
    <definedName name="_______EXC2" localSheetId="20">#REF!</definedName>
    <definedName name="_______EXC2" localSheetId="21">#REF!</definedName>
    <definedName name="_______EXC2" localSheetId="22">#REF!</definedName>
    <definedName name="_______EXC2" localSheetId="23">#REF!</definedName>
    <definedName name="_______EXC2" localSheetId="27">#REF!</definedName>
    <definedName name="_______EXC2" localSheetId="31">#REF!</definedName>
    <definedName name="_______EXC2" localSheetId="28">#REF!</definedName>
    <definedName name="_______EXC2" localSheetId="29">#REF!</definedName>
    <definedName name="_______EXC2" localSheetId="30">#REF!</definedName>
    <definedName name="_______EXC2" localSheetId="8">#REF!</definedName>
    <definedName name="_______EXC2">#REF!</definedName>
    <definedName name="_______EXC3" localSheetId="17">#REF!</definedName>
    <definedName name="_______EXC3" localSheetId="18">#REF!</definedName>
    <definedName name="_______EXC3" localSheetId="20">#REF!</definedName>
    <definedName name="_______EXC3" localSheetId="21">#REF!</definedName>
    <definedName name="_______EXC3" localSheetId="22">#REF!</definedName>
    <definedName name="_______EXC3" localSheetId="23">#REF!</definedName>
    <definedName name="_______EXC3" localSheetId="27">#REF!</definedName>
    <definedName name="_______EXC3" localSheetId="31">#REF!</definedName>
    <definedName name="_______EXC3" localSheetId="28">#REF!</definedName>
    <definedName name="_______EXC3" localSheetId="29">#REF!</definedName>
    <definedName name="_______EXC3" localSheetId="30">#REF!</definedName>
    <definedName name="_______EXC3" localSheetId="8">#REF!</definedName>
    <definedName name="_______EXC3">#REF!</definedName>
    <definedName name="_______EXC4" localSheetId="17">#REF!</definedName>
    <definedName name="_______EXC4" localSheetId="18">#REF!</definedName>
    <definedName name="_______EXC4" localSheetId="20">#REF!</definedName>
    <definedName name="_______EXC4" localSheetId="21">#REF!</definedName>
    <definedName name="_______EXC4" localSheetId="22">#REF!</definedName>
    <definedName name="_______EXC4" localSheetId="23">#REF!</definedName>
    <definedName name="_______EXC4" localSheetId="27">#REF!</definedName>
    <definedName name="_______EXC4" localSheetId="31">#REF!</definedName>
    <definedName name="_______EXC4" localSheetId="28">#REF!</definedName>
    <definedName name="_______EXC4" localSheetId="29">#REF!</definedName>
    <definedName name="_______EXC4" localSheetId="30">#REF!</definedName>
    <definedName name="_______EXC4" localSheetId="8">#REF!</definedName>
    <definedName name="_______EXC4">#REF!</definedName>
    <definedName name="_______EXC5" localSheetId="17">#REF!</definedName>
    <definedName name="_______EXC5" localSheetId="18">#REF!</definedName>
    <definedName name="_______EXC5" localSheetId="20">#REF!</definedName>
    <definedName name="_______EXC5" localSheetId="21">#REF!</definedName>
    <definedName name="_______EXC5" localSheetId="22">#REF!</definedName>
    <definedName name="_______EXC5" localSheetId="23">#REF!</definedName>
    <definedName name="_______EXC5" localSheetId="27">#REF!</definedName>
    <definedName name="_______EXC5" localSheetId="31">#REF!</definedName>
    <definedName name="_______EXC5" localSheetId="28">#REF!</definedName>
    <definedName name="_______EXC5" localSheetId="29">#REF!</definedName>
    <definedName name="_______EXC5" localSheetId="30">#REF!</definedName>
    <definedName name="_______EXC5" localSheetId="8">#REF!</definedName>
    <definedName name="_______EXC5">#REF!</definedName>
    <definedName name="_______EXC6" localSheetId="17">#REF!</definedName>
    <definedName name="_______EXC6" localSheetId="18">#REF!</definedName>
    <definedName name="_______EXC6" localSheetId="20">#REF!</definedName>
    <definedName name="_______EXC6" localSheetId="21">#REF!</definedName>
    <definedName name="_______EXC6" localSheetId="22">#REF!</definedName>
    <definedName name="_______EXC6" localSheetId="23">#REF!</definedName>
    <definedName name="_______EXC6" localSheetId="27">#REF!</definedName>
    <definedName name="_______EXC6" localSheetId="31">#REF!</definedName>
    <definedName name="_______EXC6" localSheetId="28">#REF!</definedName>
    <definedName name="_______EXC6" localSheetId="29">#REF!</definedName>
    <definedName name="_______EXC6" localSheetId="30">#REF!</definedName>
    <definedName name="_______EXC6" localSheetId="8">#REF!</definedName>
    <definedName name="_______EXC6">#REF!</definedName>
    <definedName name="_______EXC7" localSheetId="17">#REF!</definedName>
    <definedName name="_______EXC7" localSheetId="18">#REF!</definedName>
    <definedName name="_______EXC7" localSheetId="20">#REF!</definedName>
    <definedName name="_______EXC7" localSheetId="21">#REF!</definedName>
    <definedName name="_______EXC7" localSheetId="22">#REF!</definedName>
    <definedName name="_______EXC7" localSheetId="23">#REF!</definedName>
    <definedName name="_______EXC7" localSheetId="27">#REF!</definedName>
    <definedName name="_______EXC7" localSheetId="31">#REF!</definedName>
    <definedName name="_______EXC7" localSheetId="28">#REF!</definedName>
    <definedName name="_______EXC7" localSheetId="29">#REF!</definedName>
    <definedName name="_______EXC7" localSheetId="30">#REF!</definedName>
    <definedName name="_______EXC7" localSheetId="8">#REF!</definedName>
    <definedName name="_______EXC7">#REF!</definedName>
    <definedName name="_______EXC8" localSheetId="17">#REF!</definedName>
    <definedName name="_______EXC8" localSheetId="18">#REF!</definedName>
    <definedName name="_______EXC8" localSheetId="20">#REF!</definedName>
    <definedName name="_______EXC8" localSheetId="21">#REF!</definedName>
    <definedName name="_______EXC8" localSheetId="22">#REF!</definedName>
    <definedName name="_______EXC8" localSheetId="23">#REF!</definedName>
    <definedName name="_______EXC8" localSheetId="27">#REF!</definedName>
    <definedName name="_______EXC8" localSheetId="31">#REF!</definedName>
    <definedName name="_______EXC8" localSheetId="28">#REF!</definedName>
    <definedName name="_______EXC8" localSheetId="29">#REF!</definedName>
    <definedName name="_______EXC8" localSheetId="30">#REF!</definedName>
    <definedName name="_______EXC8" localSheetId="8">#REF!</definedName>
    <definedName name="_______EXC8">#REF!</definedName>
    <definedName name="_______EXC9" localSheetId="17">#REF!</definedName>
    <definedName name="_______EXC9" localSheetId="18">#REF!</definedName>
    <definedName name="_______EXC9" localSheetId="20">#REF!</definedName>
    <definedName name="_______EXC9" localSheetId="21">#REF!</definedName>
    <definedName name="_______EXC9" localSheetId="22">#REF!</definedName>
    <definedName name="_______EXC9" localSheetId="23">#REF!</definedName>
    <definedName name="_______EXC9" localSheetId="27">#REF!</definedName>
    <definedName name="_______EXC9" localSheetId="31">#REF!</definedName>
    <definedName name="_______EXC9" localSheetId="28">#REF!</definedName>
    <definedName name="_______EXC9" localSheetId="29">#REF!</definedName>
    <definedName name="_______EXC9" localSheetId="30">#REF!</definedName>
    <definedName name="_______EXC9" localSheetId="8">#REF!</definedName>
    <definedName name="_______EXC9">#REF!</definedName>
    <definedName name="_______MA2">#REF!</definedName>
    <definedName name="_______PJ50" localSheetId="17">#REF!</definedName>
    <definedName name="_______PJ50" localSheetId="18">#REF!</definedName>
    <definedName name="_______PJ50" localSheetId="20">#REF!</definedName>
    <definedName name="_______PJ50" localSheetId="21">#REF!</definedName>
    <definedName name="_______PJ50" localSheetId="22">#REF!</definedName>
    <definedName name="_______PJ50" localSheetId="23">#REF!</definedName>
    <definedName name="_______PJ50" localSheetId="27">#REF!</definedName>
    <definedName name="_______PJ50" localSheetId="31">#REF!</definedName>
    <definedName name="_______PJ50" localSheetId="28">#REF!</definedName>
    <definedName name="_______PJ50" localSheetId="29">#REF!</definedName>
    <definedName name="_______PJ50" localSheetId="30">#REF!</definedName>
    <definedName name="_______PJ50" localSheetId="8">#REF!</definedName>
    <definedName name="_______PJ50">#REF!</definedName>
    <definedName name="_______rc">#REF!</definedName>
    <definedName name="_______SBC1">[9]INV!$A$12:$D$15</definedName>
    <definedName name="_______SBC3">[9]INV!$F$12:$I$15</definedName>
    <definedName name="_______SBC5">[9]INV!$K$12:$N$15</definedName>
    <definedName name="______AFC1">[9]INV!$A$25:$D$28</definedName>
    <definedName name="______AFC3">[9]INV!$F$25:$I$28</definedName>
    <definedName name="______AFC5">[9]INV!$K$25:$N$28</definedName>
    <definedName name="______BGC1">[9]INV!$A$5:$D$8</definedName>
    <definedName name="______BGC3">[9]INV!$F$5:$I$8</definedName>
    <definedName name="______BGC5">[9]INV!$K$5:$N$8</definedName>
    <definedName name="______CAC1">[9]INV!$A$19:$D$22</definedName>
    <definedName name="______CAC3">[9]INV!$F$19:$I$22</definedName>
    <definedName name="______CAC5">[9]INV!$K$19:$N$22</definedName>
    <definedName name="______EST1" localSheetId="17">#REF!</definedName>
    <definedName name="______EST1" localSheetId="18">#REF!</definedName>
    <definedName name="______EST1" localSheetId="20">#REF!</definedName>
    <definedName name="______EST1" localSheetId="21">#REF!</definedName>
    <definedName name="______EST1" localSheetId="22">#REF!</definedName>
    <definedName name="______EST1" localSheetId="23">#REF!</definedName>
    <definedName name="______EST1" localSheetId="27">#REF!</definedName>
    <definedName name="______EST1" localSheetId="31">#REF!</definedName>
    <definedName name="______EST1" localSheetId="28">#REF!</definedName>
    <definedName name="______EST1" localSheetId="29">#REF!</definedName>
    <definedName name="______EST1" localSheetId="30">#REF!</definedName>
    <definedName name="______EST1" localSheetId="8">#REF!</definedName>
    <definedName name="______EST1">#REF!</definedName>
    <definedName name="______EST10" localSheetId="17">#REF!</definedName>
    <definedName name="______EST10" localSheetId="18">#REF!</definedName>
    <definedName name="______EST10" localSheetId="20">#REF!</definedName>
    <definedName name="______EST10" localSheetId="21">#REF!</definedName>
    <definedName name="______EST10" localSheetId="22">#REF!</definedName>
    <definedName name="______EST10" localSheetId="23">#REF!</definedName>
    <definedName name="______EST10" localSheetId="27">#REF!</definedName>
    <definedName name="______EST10" localSheetId="31">#REF!</definedName>
    <definedName name="______EST10" localSheetId="28">#REF!</definedName>
    <definedName name="______EST10" localSheetId="29">#REF!</definedName>
    <definedName name="______EST10" localSheetId="30">#REF!</definedName>
    <definedName name="______EST10" localSheetId="8">#REF!</definedName>
    <definedName name="______EST10">#REF!</definedName>
    <definedName name="______EST11" localSheetId="17">#REF!</definedName>
    <definedName name="______EST11" localSheetId="18">#REF!</definedName>
    <definedName name="______EST11" localSheetId="20">#REF!</definedName>
    <definedName name="______EST11" localSheetId="21">#REF!</definedName>
    <definedName name="______EST11" localSheetId="22">#REF!</definedName>
    <definedName name="______EST11" localSheetId="23">#REF!</definedName>
    <definedName name="______EST11" localSheetId="27">#REF!</definedName>
    <definedName name="______EST11" localSheetId="31">#REF!</definedName>
    <definedName name="______EST11" localSheetId="28">#REF!</definedName>
    <definedName name="______EST11" localSheetId="29">#REF!</definedName>
    <definedName name="______EST11" localSheetId="30">#REF!</definedName>
    <definedName name="______EST11" localSheetId="8">#REF!</definedName>
    <definedName name="______EST11">#REF!</definedName>
    <definedName name="______EST12" localSheetId="17">#REF!</definedName>
    <definedName name="______EST12" localSheetId="18">#REF!</definedName>
    <definedName name="______EST12" localSheetId="20">#REF!</definedName>
    <definedName name="______EST12" localSheetId="21">#REF!</definedName>
    <definedName name="______EST12" localSheetId="22">#REF!</definedName>
    <definedName name="______EST12" localSheetId="23">#REF!</definedName>
    <definedName name="______EST12" localSheetId="27">#REF!</definedName>
    <definedName name="______EST12" localSheetId="31">#REF!</definedName>
    <definedName name="______EST12" localSheetId="28">#REF!</definedName>
    <definedName name="______EST12" localSheetId="29">#REF!</definedName>
    <definedName name="______EST12" localSheetId="30">#REF!</definedName>
    <definedName name="______EST12" localSheetId="8">#REF!</definedName>
    <definedName name="______EST12">#REF!</definedName>
    <definedName name="______EST13" localSheetId="17">#REF!</definedName>
    <definedName name="______EST13" localSheetId="18">#REF!</definedName>
    <definedName name="______EST13" localSheetId="20">#REF!</definedName>
    <definedName name="______EST13" localSheetId="21">#REF!</definedName>
    <definedName name="______EST13" localSheetId="22">#REF!</definedName>
    <definedName name="______EST13" localSheetId="23">#REF!</definedName>
    <definedName name="______EST13" localSheetId="27">#REF!</definedName>
    <definedName name="______EST13" localSheetId="31">#REF!</definedName>
    <definedName name="______EST13" localSheetId="28">#REF!</definedName>
    <definedName name="______EST13" localSheetId="29">#REF!</definedName>
    <definedName name="______EST13" localSheetId="30">#REF!</definedName>
    <definedName name="______EST13" localSheetId="8">#REF!</definedName>
    <definedName name="______EST13">#REF!</definedName>
    <definedName name="______EST14" localSheetId="17">#REF!</definedName>
    <definedName name="______EST14" localSheetId="18">#REF!</definedName>
    <definedName name="______EST14" localSheetId="20">#REF!</definedName>
    <definedName name="______EST14" localSheetId="21">#REF!</definedName>
    <definedName name="______EST14" localSheetId="22">#REF!</definedName>
    <definedName name="______EST14" localSheetId="23">#REF!</definedName>
    <definedName name="______EST14" localSheetId="27">#REF!</definedName>
    <definedName name="______EST14" localSheetId="31">#REF!</definedName>
    <definedName name="______EST14" localSheetId="28">#REF!</definedName>
    <definedName name="______EST14" localSheetId="29">#REF!</definedName>
    <definedName name="______EST14" localSheetId="30">#REF!</definedName>
    <definedName name="______EST14" localSheetId="8">#REF!</definedName>
    <definedName name="______EST14">#REF!</definedName>
    <definedName name="______EST15" localSheetId="17">#REF!</definedName>
    <definedName name="______EST15" localSheetId="18">#REF!</definedName>
    <definedName name="______EST15" localSheetId="20">#REF!</definedName>
    <definedName name="______EST15" localSheetId="21">#REF!</definedName>
    <definedName name="______EST15" localSheetId="22">#REF!</definedName>
    <definedName name="______EST15" localSheetId="23">#REF!</definedName>
    <definedName name="______EST15" localSheetId="27">#REF!</definedName>
    <definedName name="______EST15" localSheetId="31">#REF!</definedName>
    <definedName name="______EST15" localSheetId="28">#REF!</definedName>
    <definedName name="______EST15" localSheetId="29">#REF!</definedName>
    <definedName name="______EST15" localSheetId="30">#REF!</definedName>
    <definedName name="______EST15" localSheetId="8">#REF!</definedName>
    <definedName name="______EST15">#REF!</definedName>
    <definedName name="______EST16" localSheetId="17">#REF!</definedName>
    <definedName name="______EST16" localSheetId="18">#REF!</definedName>
    <definedName name="______EST16" localSheetId="20">#REF!</definedName>
    <definedName name="______EST16" localSheetId="21">#REF!</definedName>
    <definedName name="______EST16" localSheetId="22">#REF!</definedName>
    <definedName name="______EST16" localSheetId="23">#REF!</definedName>
    <definedName name="______EST16" localSheetId="27">#REF!</definedName>
    <definedName name="______EST16" localSheetId="31">#REF!</definedName>
    <definedName name="______EST16" localSheetId="28">#REF!</definedName>
    <definedName name="______EST16" localSheetId="29">#REF!</definedName>
    <definedName name="______EST16" localSheetId="30">#REF!</definedName>
    <definedName name="______EST16" localSheetId="8">#REF!</definedName>
    <definedName name="______EST16">#REF!</definedName>
    <definedName name="______EST17" localSheetId="17">#REF!</definedName>
    <definedName name="______EST17" localSheetId="18">#REF!</definedName>
    <definedName name="______EST17" localSheetId="20">#REF!</definedName>
    <definedName name="______EST17" localSheetId="21">#REF!</definedName>
    <definedName name="______EST17" localSheetId="22">#REF!</definedName>
    <definedName name="______EST17" localSheetId="23">#REF!</definedName>
    <definedName name="______EST17" localSheetId="27">#REF!</definedName>
    <definedName name="______EST17" localSheetId="31">#REF!</definedName>
    <definedName name="______EST17" localSheetId="28">#REF!</definedName>
    <definedName name="______EST17" localSheetId="29">#REF!</definedName>
    <definedName name="______EST17" localSheetId="30">#REF!</definedName>
    <definedName name="______EST17" localSheetId="8">#REF!</definedName>
    <definedName name="______EST17">#REF!</definedName>
    <definedName name="______EST18" localSheetId="17">#REF!</definedName>
    <definedName name="______EST18" localSheetId="18">#REF!</definedName>
    <definedName name="______EST18" localSheetId="20">#REF!</definedName>
    <definedName name="______EST18" localSheetId="21">#REF!</definedName>
    <definedName name="______EST18" localSheetId="22">#REF!</definedName>
    <definedName name="______EST18" localSheetId="23">#REF!</definedName>
    <definedName name="______EST18" localSheetId="27">#REF!</definedName>
    <definedName name="______EST18" localSheetId="31">#REF!</definedName>
    <definedName name="______EST18" localSheetId="28">#REF!</definedName>
    <definedName name="______EST18" localSheetId="29">#REF!</definedName>
    <definedName name="______EST18" localSheetId="30">#REF!</definedName>
    <definedName name="______EST18" localSheetId="8">#REF!</definedName>
    <definedName name="______EST18">#REF!</definedName>
    <definedName name="______EST19" localSheetId="17">#REF!</definedName>
    <definedName name="______EST19" localSheetId="18">#REF!</definedName>
    <definedName name="______EST19" localSheetId="20">#REF!</definedName>
    <definedName name="______EST19" localSheetId="21">#REF!</definedName>
    <definedName name="______EST19" localSheetId="22">#REF!</definedName>
    <definedName name="______EST19" localSheetId="23">#REF!</definedName>
    <definedName name="______EST19" localSheetId="27">#REF!</definedName>
    <definedName name="______EST19" localSheetId="31">#REF!</definedName>
    <definedName name="______EST19" localSheetId="28">#REF!</definedName>
    <definedName name="______EST19" localSheetId="29">#REF!</definedName>
    <definedName name="______EST19" localSheetId="30">#REF!</definedName>
    <definedName name="______EST19" localSheetId="8">#REF!</definedName>
    <definedName name="______EST19">#REF!</definedName>
    <definedName name="______EST2" localSheetId="17">#REF!</definedName>
    <definedName name="______EST2" localSheetId="18">#REF!</definedName>
    <definedName name="______EST2" localSheetId="20">#REF!</definedName>
    <definedName name="______EST2" localSheetId="21">#REF!</definedName>
    <definedName name="______EST2" localSheetId="22">#REF!</definedName>
    <definedName name="______EST2" localSheetId="23">#REF!</definedName>
    <definedName name="______EST2" localSheetId="27">#REF!</definedName>
    <definedName name="______EST2" localSheetId="31">#REF!</definedName>
    <definedName name="______EST2" localSheetId="28">#REF!</definedName>
    <definedName name="______EST2" localSheetId="29">#REF!</definedName>
    <definedName name="______EST2" localSheetId="30">#REF!</definedName>
    <definedName name="______EST2" localSheetId="8">#REF!</definedName>
    <definedName name="______EST2">#REF!</definedName>
    <definedName name="______EST3" localSheetId="17">#REF!</definedName>
    <definedName name="______EST3" localSheetId="18">#REF!</definedName>
    <definedName name="______EST3" localSheetId="20">#REF!</definedName>
    <definedName name="______EST3" localSheetId="21">#REF!</definedName>
    <definedName name="______EST3" localSheetId="22">#REF!</definedName>
    <definedName name="______EST3" localSheetId="23">#REF!</definedName>
    <definedName name="______EST3" localSheetId="27">#REF!</definedName>
    <definedName name="______EST3" localSheetId="31">#REF!</definedName>
    <definedName name="______EST3" localSheetId="28">#REF!</definedName>
    <definedName name="______EST3" localSheetId="29">#REF!</definedName>
    <definedName name="______EST3" localSheetId="30">#REF!</definedName>
    <definedName name="______EST3" localSheetId="8">#REF!</definedName>
    <definedName name="______EST3">#REF!</definedName>
    <definedName name="______EST4" localSheetId="17">#REF!</definedName>
    <definedName name="______EST4" localSheetId="18">#REF!</definedName>
    <definedName name="______EST4" localSheetId="20">#REF!</definedName>
    <definedName name="______EST4" localSheetId="21">#REF!</definedName>
    <definedName name="______EST4" localSheetId="22">#REF!</definedName>
    <definedName name="______EST4" localSheetId="23">#REF!</definedName>
    <definedName name="______EST4" localSheetId="27">#REF!</definedName>
    <definedName name="______EST4" localSheetId="31">#REF!</definedName>
    <definedName name="______EST4" localSheetId="28">#REF!</definedName>
    <definedName name="______EST4" localSheetId="29">#REF!</definedName>
    <definedName name="______EST4" localSheetId="30">#REF!</definedName>
    <definedName name="______EST4" localSheetId="8">#REF!</definedName>
    <definedName name="______EST4">#REF!</definedName>
    <definedName name="______EST5" localSheetId="17">#REF!</definedName>
    <definedName name="______EST5" localSheetId="18">#REF!</definedName>
    <definedName name="______EST5" localSheetId="20">#REF!</definedName>
    <definedName name="______EST5" localSheetId="21">#REF!</definedName>
    <definedName name="______EST5" localSheetId="22">#REF!</definedName>
    <definedName name="______EST5" localSheetId="23">#REF!</definedName>
    <definedName name="______EST5" localSheetId="27">#REF!</definedName>
    <definedName name="______EST5" localSheetId="31">#REF!</definedName>
    <definedName name="______EST5" localSheetId="28">#REF!</definedName>
    <definedName name="______EST5" localSheetId="29">#REF!</definedName>
    <definedName name="______EST5" localSheetId="30">#REF!</definedName>
    <definedName name="______EST5" localSheetId="8">#REF!</definedName>
    <definedName name="______EST5">#REF!</definedName>
    <definedName name="______EST6" localSheetId="17">#REF!</definedName>
    <definedName name="______EST6" localSheetId="18">#REF!</definedName>
    <definedName name="______EST6" localSheetId="20">#REF!</definedName>
    <definedName name="______EST6" localSheetId="21">#REF!</definedName>
    <definedName name="______EST6" localSheetId="22">#REF!</definedName>
    <definedName name="______EST6" localSheetId="23">#REF!</definedName>
    <definedName name="______EST6" localSheetId="27">#REF!</definedName>
    <definedName name="______EST6" localSheetId="31">#REF!</definedName>
    <definedName name="______EST6" localSheetId="28">#REF!</definedName>
    <definedName name="______EST6" localSheetId="29">#REF!</definedName>
    <definedName name="______EST6" localSheetId="30">#REF!</definedName>
    <definedName name="______EST6" localSheetId="8">#REF!</definedName>
    <definedName name="______EST6">#REF!</definedName>
    <definedName name="______EST7" localSheetId="17">#REF!</definedName>
    <definedName name="______EST7" localSheetId="18">#REF!</definedName>
    <definedName name="______EST7" localSheetId="20">#REF!</definedName>
    <definedName name="______EST7" localSheetId="21">#REF!</definedName>
    <definedName name="______EST7" localSheetId="22">#REF!</definedName>
    <definedName name="______EST7" localSheetId="23">#REF!</definedName>
    <definedName name="______EST7" localSheetId="27">#REF!</definedName>
    <definedName name="______EST7" localSheetId="31">#REF!</definedName>
    <definedName name="______EST7" localSheetId="28">#REF!</definedName>
    <definedName name="______EST7" localSheetId="29">#REF!</definedName>
    <definedName name="______EST7" localSheetId="30">#REF!</definedName>
    <definedName name="______EST7" localSheetId="8">#REF!</definedName>
    <definedName name="______EST7">#REF!</definedName>
    <definedName name="______EST8" localSheetId="17">#REF!</definedName>
    <definedName name="______EST8" localSheetId="18">#REF!</definedName>
    <definedName name="______EST8" localSheetId="20">#REF!</definedName>
    <definedName name="______EST8" localSheetId="21">#REF!</definedName>
    <definedName name="______EST8" localSheetId="22">#REF!</definedName>
    <definedName name="______EST8" localSheetId="23">#REF!</definedName>
    <definedName name="______EST8" localSheetId="27">#REF!</definedName>
    <definedName name="______EST8" localSheetId="31">#REF!</definedName>
    <definedName name="______EST8" localSheetId="28">#REF!</definedName>
    <definedName name="______EST8" localSheetId="29">#REF!</definedName>
    <definedName name="______EST8" localSheetId="30">#REF!</definedName>
    <definedName name="______EST8" localSheetId="8">#REF!</definedName>
    <definedName name="______EST8">#REF!</definedName>
    <definedName name="______EST9" localSheetId="17">#REF!</definedName>
    <definedName name="______EST9" localSheetId="18">#REF!</definedName>
    <definedName name="______EST9" localSheetId="20">#REF!</definedName>
    <definedName name="______EST9" localSheetId="21">#REF!</definedName>
    <definedName name="______EST9" localSheetId="22">#REF!</definedName>
    <definedName name="______EST9" localSheetId="23">#REF!</definedName>
    <definedName name="______EST9" localSheetId="27">#REF!</definedName>
    <definedName name="______EST9" localSheetId="31">#REF!</definedName>
    <definedName name="______EST9" localSheetId="28">#REF!</definedName>
    <definedName name="______EST9" localSheetId="29">#REF!</definedName>
    <definedName name="______EST9" localSheetId="30">#REF!</definedName>
    <definedName name="______EST9" localSheetId="8">#REF!</definedName>
    <definedName name="______EST9">#REF!</definedName>
    <definedName name="______EXC1" localSheetId="17">#REF!</definedName>
    <definedName name="______EXC1" localSheetId="18">#REF!</definedName>
    <definedName name="______EXC1" localSheetId="20">#REF!</definedName>
    <definedName name="______EXC1" localSheetId="21">#REF!</definedName>
    <definedName name="______EXC1" localSheetId="22">#REF!</definedName>
    <definedName name="______EXC1" localSheetId="23">#REF!</definedName>
    <definedName name="______EXC1" localSheetId="27">#REF!</definedName>
    <definedName name="______EXC1" localSheetId="31">#REF!</definedName>
    <definedName name="______EXC1" localSheetId="28">#REF!</definedName>
    <definedName name="______EXC1" localSheetId="29">#REF!</definedName>
    <definedName name="______EXC1" localSheetId="30">#REF!</definedName>
    <definedName name="______EXC1" localSheetId="8">#REF!</definedName>
    <definedName name="______EXC1">#REF!</definedName>
    <definedName name="______EXC10" localSheetId="17">#REF!</definedName>
    <definedName name="______EXC10" localSheetId="18">#REF!</definedName>
    <definedName name="______EXC10" localSheetId="20">#REF!</definedName>
    <definedName name="______EXC10" localSheetId="21">#REF!</definedName>
    <definedName name="______EXC10" localSheetId="22">#REF!</definedName>
    <definedName name="______EXC10" localSheetId="23">#REF!</definedName>
    <definedName name="______EXC10" localSheetId="27">#REF!</definedName>
    <definedName name="______EXC10" localSheetId="31">#REF!</definedName>
    <definedName name="______EXC10" localSheetId="28">#REF!</definedName>
    <definedName name="______EXC10" localSheetId="29">#REF!</definedName>
    <definedName name="______EXC10" localSheetId="30">#REF!</definedName>
    <definedName name="______EXC10" localSheetId="8">#REF!</definedName>
    <definedName name="______EXC10">#REF!</definedName>
    <definedName name="______EXC11" localSheetId="17">#REF!</definedName>
    <definedName name="______EXC11" localSheetId="18">#REF!</definedName>
    <definedName name="______EXC11" localSheetId="20">#REF!</definedName>
    <definedName name="______EXC11" localSheetId="21">#REF!</definedName>
    <definedName name="______EXC11" localSheetId="22">#REF!</definedName>
    <definedName name="______EXC11" localSheetId="23">#REF!</definedName>
    <definedName name="______EXC11" localSheetId="27">#REF!</definedName>
    <definedName name="______EXC11" localSheetId="31">#REF!</definedName>
    <definedName name="______EXC11" localSheetId="28">#REF!</definedName>
    <definedName name="______EXC11" localSheetId="29">#REF!</definedName>
    <definedName name="______EXC11" localSheetId="30">#REF!</definedName>
    <definedName name="______EXC11" localSheetId="8">#REF!</definedName>
    <definedName name="______EXC11">#REF!</definedName>
    <definedName name="______EXC12" localSheetId="17">#REF!</definedName>
    <definedName name="______EXC12" localSheetId="18">#REF!</definedName>
    <definedName name="______EXC12" localSheetId="20">#REF!</definedName>
    <definedName name="______EXC12" localSheetId="21">#REF!</definedName>
    <definedName name="______EXC12" localSheetId="22">#REF!</definedName>
    <definedName name="______EXC12" localSheetId="23">#REF!</definedName>
    <definedName name="______EXC12" localSheetId="27">#REF!</definedName>
    <definedName name="______EXC12" localSheetId="31">#REF!</definedName>
    <definedName name="______EXC12" localSheetId="28">#REF!</definedName>
    <definedName name="______EXC12" localSheetId="29">#REF!</definedName>
    <definedName name="______EXC12" localSheetId="30">#REF!</definedName>
    <definedName name="______EXC12" localSheetId="8">#REF!</definedName>
    <definedName name="______EXC12">#REF!</definedName>
    <definedName name="______EXC2" localSheetId="17">#REF!</definedName>
    <definedName name="______EXC2" localSheetId="18">#REF!</definedName>
    <definedName name="______EXC2" localSheetId="20">#REF!</definedName>
    <definedName name="______EXC2" localSheetId="21">#REF!</definedName>
    <definedName name="______EXC2" localSheetId="22">#REF!</definedName>
    <definedName name="______EXC2" localSheetId="23">#REF!</definedName>
    <definedName name="______EXC2" localSheetId="27">#REF!</definedName>
    <definedName name="______EXC2" localSheetId="31">#REF!</definedName>
    <definedName name="______EXC2" localSheetId="28">#REF!</definedName>
    <definedName name="______EXC2" localSheetId="29">#REF!</definedName>
    <definedName name="______EXC2" localSheetId="30">#REF!</definedName>
    <definedName name="______EXC2" localSheetId="8">#REF!</definedName>
    <definedName name="______EXC2">#REF!</definedName>
    <definedName name="______EXC3" localSheetId="17">#REF!</definedName>
    <definedName name="______EXC3" localSheetId="18">#REF!</definedName>
    <definedName name="______EXC3" localSheetId="20">#REF!</definedName>
    <definedName name="______EXC3" localSheetId="21">#REF!</definedName>
    <definedName name="______EXC3" localSheetId="22">#REF!</definedName>
    <definedName name="______EXC3" localSheetId="23">#REF!</definedName>
    <definedName name="______EXC3" localSheetId="27">#REF!</definedName>
    <definedName name="______EXC3" localSheetId="31">#REF!</definedName>
    <definedName name="______EXC3" localSheetId="28">#REF!</definedName>
    <definedName name="______EXC3" localSheetId="29">#REF!</definedName>
    <definedName name="______EXC3" localSheetId="30">#REF!</definedName>
    <definedName name="______EXC3" localSheetId="8">#REF!</definedName>
    <definedName name="______EXC3">#REF!</definedName>
    <definedName name="______EXC4" localSheetId="17">#REF!</definedName>
    <definedName name="______EXC4" localSheetId="18">#REF!</definedName>
    <definedName name="______EXC4" localSheetId="20">#REF!</definedName>
    <definedName name="______EXC4" localSheetId="21">#REF!</definedName>
    <definedName name="______EXC4" localSheetId="22">#REF!</definedName>
    <definedName name="______EXC4" localSheetId="23">#REF!</definedName>
    <definedName name="______EXC4" localSheetId="27">#REF!</definedName>
    <definedName name="______EXC4" localSheetId="31">#REF!</definedName>
    <definedName name="______EXC4" localSheetId="28">#REF!</definedName>
    <definedName name="______EXC4" localSheetId="29">#REF!</definedName>
    <definedName name="______EXC4" localSheetId="30">#REF!</definedName>
    <definedName name="______EXC4" localSheetId="8">#REF!</definedName>
    <definedName name="______EXC4">#REF!</definedName>
    <definedName name="______EXC5" localSheetId="17">#REF!</definedName>
    <definedName name="______EXC5" localSheetId="18">#REF!</definedName>
    <definedName name="______EXC5" localSheetId="20">#REF!</definedName>
    <definedName name="______EXC5" localSheetId="21">#REF!</definedName>
    <definedName name="______EXC5" localSheetId="22">#REF!</definedName>
    <definedName name="______EXC5" localSheetId="23">#REF!</definedName>
    <definedName name="______EXC5" localSheetId="27">#REF!</definedName>
    <definedName name="______EXC5" localSheetId="31">#REF!</definedName>
    <definedName name="______EXC5" localSheetId="28">#REF!</definedName>
    <definedName name="______EXC5" localSheetId="29">#REF!</definedName>
    <definedName name="______EXC5" localSheetId="30">#REF!</definedName>
    <definedName name="______EXC5" localSheetId="8">#REF!</definedName>
    <definedName name="______EXC5">#REF!</definedName>
    <definedName name="______EXC6" localSheetId="17">#REF!</definedName>
    <definedName name="______EXC6" localSheetId="18">#REF!</definedName>
    <definedName name="______EXC6" localSheetId="20">#REF!</definedName>
    <definedName name="______EXC6" localSheetId="21">#REF!</definedName>
    <definedName name="______EXC6" localSheetId="22">#REF!</definedName>
    <definedName name="______EXC6" localSheetId="23">#REF!</definedName>
    <definedName name="______EXC6" localSheetId="27">#REF!</definedName>
    <definedName name="______EXC6" localSheetId="31">#REF!</definedName>
    <definedName name="______EXC6" localSheetId="28">#REF!</definedName>
    <definedName name="______EXC6" localSheetId="29">#REF!</definedName>
    <definedName name="______EXC6" localSheetId="30">#REF!</definedName>
    <definedName name="______EXC6" localSheetId="8">#REF!</definedName>
    <definedName name="______EXC6">#REF!</definedName>
    <definedName name="______EXC7" localSheetId="17">#REF!</definedName>
    <definedName name="______EXC7" localSheetId="18">#REF!</definedName>
    <definedName name="______EXC7" localSheetId="20">#REF!</definedName>
    <definedName name="______EXC7" localSheetId="21">#REF!</definedName>
    <definedName name="______EXC7" localSheetId="22">#REF!</definedName>
    <definedName name="______EXC7" localSheetId="23">#REF!</definedName>
    <definedName name="______EXC7" localSheetId="27">#REF!</definedName>
    <definedName name="______EXC7" localSheetId="31">#REF!</definedName>
    <definedName name="______EXC7" localSheetId="28">#REF!</definedName>
    <definedName name="______EXC7" localSheetId="29">#REF!</definedName>
    <definedName name="______EXC7" localSheetId="30">#REF!</definedName>
    <definedName name="______EXC7" localSheetId="8">#REF!</definedName>
    <definedName name="______EXC7">#REF!</definedName>
    <definedName name="______EXC8" localSheetId="17">#REF!</definedName>
    <definedName name="______EXC8" localSheetId="18">#REF!</definedName>
    <definedName name="______EXC8" localSheetId="20">#REF!</definedName>
    <definedName name="______EXC8" localSheetId="21">#REF!</definedName>
    <definedName name="______EXC8" localSheetId="22">#REF!</definedName>
    <definedName name="______EXC8" localSheetId="23">#REF!</definedName>
    <definedName name="______EXC8" localSheetId="27">#REF!</definedName>
    <definedName name="______EXC8" localSheetId="31">#REF!</definedName>
    <definedName name="______EXC8" localSheetId="28">#REF!</definedName>
    <definedName name="______EXC8" localSheetId="29">#REF!</definedName>
    <definedName name="______EXC8" localSheetId="30">#REF!</definedName>
    <definedName name="______EXC8" localSheetId="8">#REF!</definedName>
    <definedName name="______EXC8">#REF!</definedName>
    <definedName name="______EXC9" localSheetId="17">#REF!</definedName>
    <definedName name="______EXC9" localSheetId="18">#REF!</definedName>
    <definedName name="______EXC9" localSheetId="20">#REF!</definedName>
    <definedName name="______EXC9" localSheetId="21">#REF!</definedName>
    <definedName name="______EXC9" localSheetId="22">#REF!</definedName>
    <definedName name="______EXC9" localSheetId="23">#REF!</definedName>
    <definedName name="______EXC9" localSheetId="27">#REF!</definedName>
    <definedName name="______EXC9" localSheetId="31">#REF!</definedName>
    <definedName name="______EXC9" localSheetId="28">#REF!</definedName>
    <definedName name="______EXC9" localSheetId="29">#REF!</definedName>
    <definedName name="______EXC9" localSheetId="30">#REF!</definedName>
    <definedName name="______EXC9" localSheetId="8">#REF!</definedName>
    <definedName name="______EXC9">#REF!</definedName>
    <definedName name="______MA2">#REF!</definedName>
    <definedName name="______PJ50" localSheetId="17">#REF!</definedName>
    <definedName name="______PJ50" localSheetId="18">#REF!</definedName>
    <definedName name="______PJ50" localSheetId="20">#REF!</definedName>
    <definedName name="______PJ50" localSheetId="21">#REF!</definedName>
    <definedName name="______PJ50" localSheetId="22">#REF!</definedName>
    <definedName name="______PJ50" localSheetId="23">#REF!</definedName>
    <definedName name="______PJ50" localSheetId="27">#REF!</definedName>
    <definedName name="______PJ50" localSheetId="31">#REF!</definedName>
    <definedName name="______PJ50" localSheetId="28">#REF!</definedName>
    <definedName name="______PJ50" localSheetId="29">#REF!</definedName>
    <definedName name="______PJ50" localSheetId="30">#REF!</definedName>
    <definedName name="______PJ50" localSheetId="8">#REF!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c">#REF!</definedName>
    <definedName name="______SBC1">[9]INV!$A$12:$D$15</definedName>
    <definedName name="______SBC3">[9]INV!$F$12:$I$15</definedName>
    <definedName name="______SBC5">[9]INV!$K$12:$N$15</definedName>
    <definedName name="_____AFC1">[9]INV!$A$25:$D$28</definedName>
    <definedName name="_____AFC3">[9]INV!$F$25:$I$28</definedName>
    <definedName name="_____AFC5">[9]INV!$K$25:$N$28</definedName>
    <definedName name="_____aiu2">[12]AIU!$J$105</definedName>
    <definedName name="_____ane7">[14]!_xlbgnm.ane7</definedName>
    <definedName name="_____ane8">[14]!_xlbgnm.ane8</definedName>
    <definedName name="_____Atp2">[15]EMPRESA!$F$22</definedName>
    <definedName name="_____BGC1">[9]INV!$A$5:$D$8</definedName>
    <definedName name="_____BGC3">[9]INV!$F$5:$I$8</definedName>
    <definedName name="_____BGC5">[9]INV!$K$5:$N$8</definedName>
    <definedName name="_____CAC1">[9]INV!$A$19:$D$22</definedName>
    <definedName name="_____CAC3">[9]INV!$F$19:$I$22</definedName>
    <definedName name="_____CAC5">[9]INV!$K$19:$N$22</definedName>
    <definedName name="_____DCI1">[16]Tablas!#REF!</definedName>
    <definedName name="_____DDS1">[16]Tablas!#REF!</definedName>
    <definedName name="_____DGO1">[16]Tablas!#REF!</definedName>
    <definedName name="_____DGP1">[16]Tablas!#REF!</definedName>
    <definedName name="_____DIJ1">[16]Tablas!#REF!</definedName>
    <definedName name="_____DPI1">[16]Tablas!#REF!</definedName>
    <definedName name="_____DPY1">[16]Tablas!#REF!</definedName>
    <definedName name="_____DRI1">[16]Tablas!#REF!</definedName>
    <definedName name="_____DRL1">[16]Tablas!#REF!</definedName>
    <definedName name="_____DSP1">[16]Tablas!#REF!</definedName>
    <definedName name="_____ECP1">[16]Tablas!#REF!</definedName>
    <definedName name="_____EST1" localSheetId="17">#REF!</definedName>
    <definedName name="_____EST1" localSheetId="18">#REF!</definedName>
    <definedName name="_____EST1" localSheetId="20">#REF!</definedName>
    <definedName name="_____EST1" localSheetId="21">#REF!</definedName>
    <definedName name="_____EST1" localSheetId="22">#REF!</definedName>
    <definedName name="_____EST1" localSheetId="23">#REF!</definedName>
    <definedName name="_____EST1" localSheetId="27">#REF!</definedName>
    <definedName name="_____EST1" localSheetId="31">#REF!</definedName>
    <definedName name="_____EST1" localSheetId="28">#REF!</definedName>
    <definedName name="_____EST1" localSheetId="29">#REF!</definedName>
    <definedName name="_____EST1" localSheetId="30">#REF!</definedName>
    <definedName name="_____EST1" localSheetId="8">#REF!</definedName>
    <definedName name="_____EST1" localSheetId="14">#REF!</definedName>
    <definedName name="_____EST1" localSheetId="11">#REF!</definedName>
    <definedName name="_____EST1" localSheetId="12">#REF!</definedName>
    <definedName name="_____EST1" localSheetId="13">#REF!</definedName>
    <definedName name="_____EST1">#REF!</definedName>
    <definedName name="_____EST10" localSheetId="17">#REF!</definedName>
    <definedName name="_____EST10" localSheetId="18">#REF!</definedName>
    <definedName name="_____EST10" localSheetId="20">#REF!</definedName>
    <definedName name="_____EST10" localSheetId="21">#REF!</definedName>
    <definedName name="_____EST10" localSheetId="22">#REF!</definedName>
    <definedName name="_____EST10" localSheetId="23">#REF!</definedName>
    <definedName name="_____EST10" localSheetId="27">#REF!</definedName>
    <definedName name="_____EST10" localSheetId="31">#REF!</definedName>
    <definedName name="_____EST10" localSheetId="28">#REF!</definedName>
    <definedName name="_____EST10" localSheetId="29">#REF!</definedName>
    <definedName name="_____EST10" localSheetId="30">#REF!</definedName>
    <definedName name="_____EST10" localSheetId="8">#REF!</definedName>
    <definedName name="_____EST10" localSheetId="14">#REF!</definedName>
    <definedName name="_____EST10" localSheetId="11">#REF!</definedName>
    <definedName name="_____EST10" localSheetId="12">#REF!</definedName>
    <definedName name="_____EST10" localSheetId="13">#REF!</definedName>
    <definedName name="_____EST10">#REF!</definedName>
    <definedName name="_____EST11" localSheetId="17">#REF!</definedName>
    <definedName name="_____EST11" localSheetId="18">#REF!</definedName>
    <definedName name="_____EST11" localSheetId="20">#REF!</definedName>
    <definedName name="_____EST11" localSheetId="21">#REF!</definedName>
    <definedName name="_____EST11" localSheetId="22">#REF!</definedName>
    <definedName name="_____EST11" localSheetId="23">#REF!</definedName>
    <definedName name="_____EST11" localSheetId="27">#REF!</definedName>
    <definedName name="_____EST11" localSheetId="31">#REF!</definedName>
    <definedName name="_____EST11" localSheetId="28">#REF!</definedName>
    <definedName name="_____EST11" localSheetId="29">#REF!</definedName>
    <definedName name="_____EST11" localSheetId="30">#REF!</definedName>
    <definedName name="_____EST11" localSheetId="8">#REF!</definedName>
    <definedName name="_____EST11" localSheetId="14">#REF!</definedName>
    <definedName name="_____EST11" localSheetId="11">#REF!</definedName>
    <definedName name="_____EST11" localSheetId="12">#REF!</definedName>
    <definedName name="_____EST11" localSheetId="13">#REF!</definedName>
    <definedName name="_____EST11">#REF!</definedName>
    <definedName name="_____EST12" localSheetId="17">#REF!</definedName>
    <definedName name="_____EST12" localSheetId="18">#REF!</definedName>
    <definedName name="_____EST12" localSheetId="20">#REF!</definedName>
    <definedName name="_____EST12" localSheetId="21">#REF!</definedName>
    <definedName name="_____EST12" localSheetId="22">#REF!</definedName>
    <definedName name="_____EST12" localSheetId="23">#REF!</definedName>
    <definedName name="_____EST12" localSheetId="27">#REF!</definedName>
    <definedName name="_____EST12" localSheetId="31">#REF!</definedName>
    <definedName name="_____EST12" localSheetId="28">#REF!</definedName>
    <definedName name="_____EST12" localSheetId="29">#REF!</definedName>
    <definedName name="_____EST12" localSheetId="30">#REF!</definedName>
    <definedName name="_____EST12" localSheetId="8">#REF!</definedName>
    <definedName name="_____EST12">#REF!</definedName>
    <definedName name="_____EST13" localSheetId="17">#REF!</definedName>
    <definedName name="_____EST13" localSheetId="18">#REF!</definedName>
    <definedName name="_____EST13" localSheetId="20">#REF!</definedName>
    <definedName name="_____EST13" localSheetId="21">#REF!</definedName>
    <definedName name="_____EST13" localSheetId="22">#REF!</definedName>
    <definedName name="_____EST13" localSheetId="23">#REF!</definedName>
    <definedName name="_____EST13" localSheetId="27">#REF!</definedName>
    <definedName name="_____EST13" localSheetId="31">#REF!</definedName>
    <definedName name="_____EST13" localSheetId="28">#REF!</definedName>
    <definedName name="_____EST13" localSheetId="29">#REF!</definedName>
    <definedName name="_____EST13" localSheetId="30">#REF!</definedName>
    <definedName name="_____EST13" localSheetId="8">#REF!</definedName>
    <definedName name="_____EST13">#REF!</definedName>
    <definedName name="_____EST14" localSheetId="17">#REF!</definedName>
    <definedName name="_____EST14" localSheetId="18">#REF!</definedName>
    <definedName name="_____EST14" localSheetId="20">#REF!</definedName>
    <definedName name="_____EST14" localSheetId="21">#REF!</definedName>
    <definedName name="_____EST14" localSheetId="22">#REF!</definedName>
    <definedName name="_____EST14" localSheetId="23">#REF!</definedName>
    <definedName name="_____EST14" localSheetId="27">#REF!</definedName>
    <definedName name="_____EST14" localSheetId="31">#REF!</definedName>
    <definedName name="_____EST14" localSheetId="28">#REF!</definedName>
    <definedName name="_____EST14" localSheetId="29">#REF!</definedName>
    <definedName name="_____EST14" localSheetId="30">#REF!</definedName>
    <definedName name="_____EST14" localSheetId="8">#REF!</definedName>
    <definedName name="_____EST14">#REF!</definedName>
    <definedName name="_____EST15" localSheetId="17">#REF!</definedName>
    <definedName name="_____EST15" localSheetId="18">#REF!</definedName>
    <definedName name="_____EST15" localSheetId="20">#REF!</definedName>
    <definedName name="_____EST15" localSheetId="21">#REF!</definedName>
    <definedName name="_____EST15" localSheetId="22">#REF!</definedName>
    <definedName name="_____EST15" localSheetId="23">#REF!</definedName>
    <definedName name="_____EST15" localSheetId="27">#REF!</definedName>
    <definedName name="_____EST15" localSheetId="31">#REF!</definedName>
    <definedName name="_____EST15" localSheetId="28">#REF!</definedName>
    <definedName name="_____EST15" localSheetId="29">#REF!</definedName>
    <definedName name="_____EST15" localSheetId="30">#REF!</definedName>
    <definedName name="_____EST15" localSheetId="8">#REF!</definedName>
    <definedName name="_____EST15">#REF!</definedName>
    <definedName name="_____EST16" localSheetId="17">#REF!</definedName>
    <definedName name="_____EST16" localSheetId="18">#REF!</definedName>
    <definedName name="_____EST16" localSheetId="20">#REF!</definedName>
    <definedName name="_____EST16" localSheetId="21">#REF!</definedName>
    <definedName name="_____EST16" localSheetId="22">#REF!</definedName>
    <definedName name="_____EST16" localSheetId="23">#REF!</definedName>
    <definedName name="_____EST16" localSheetId="27">#REF!</definedName>
    <definedName name="_____EST16" localSheetId="31">#REF!</definedName>
    <definedName name="_____EST16" localSheetId="28">#REF!</definedName>
    <definedName name="_____EST16" localSheetId="29">#REF!</definedName>
    <definedName name="_____EST16" localSheetId="30">#REF!</definedName>
    <definedName name="_____EST16" localSheetId="8">#REF!</definedName>
    <definedName name="_____EST16">#REF!</definedName>
    <definedName name="_____EST17" localSheetId="17">#REF!</definedName>
    <definedName name="_____EST17" localSheetId="18">#REF!</definedName>
    <definedName name="_____EST17" localSheetId="20">#REF!</definedName>
    <definedName name="_____EST17" localSheetId="21">#REF!</definedName>
    <definedName name="_____EST17" localSheetId="22">#REF!</definedName>
    <definedName name="_____EST17" localSheetId="23">#REF!</definedName>
    <definedName name="_____EST17" localSheetId="27">#REF!</definedName>
    <definedName name="_____EST17" localSheetId="31">#REF!</definedName>
    <definedName name="_____EST17" localSheetId="28">#REF!</definedName>
    <definedName name="_____EST17" localSheetId="29">#REF!</definedName>
    <definedName name="_____EST17" localSheetId="30">#REF!</definedName>
    <definedName name="_____EST17" localSheetId="8">#REF!</definedName>
    <definedName name="_____EST17">#REF!</definedName>
    <definedName name="_____EST18" localSheetId="17">#REF!</definedName>
    <definedName name="_____EST18" localSheetId="18">#REF!</definedName>
    <definedName name="_____EST18" localSheetId="20">#REF!</definedName>
    <definedName name="_____EST18" localSheetId="21">#REF!</definedName>
    <definedName name="_____EST18" localSheetId="22">#REF!</definedName>
    <definedName name="_____EST18" localSheetId="23">#REF!</definedName>
    <definedName name="_____EST18" localSheetId="27">#REF!</definedName>
    <definedName name="_____EST18" localSheetId="31">#REF!</definedName>
    <definedName name="_____EST18" localSheetId="28">#REF!</definedName>
    <definedName name="_____EST18" localSheetId="29">#REF!</definedName>
    <definedName name="_____EST18" localSheetId="30">#REF!</definedName>
    <definedName name="_____EST18" localSheetId="8">#REF!</definedName>
    <definedName name="_____EST18">#REF!</definedName>
    <definedName name="_____EST19" localSheetId="17">#REF!</definedName>
    <definedName name="_____EST19" localSheetId="18">#REF!</definedName>
    <definedName name="_____EST19" localSheetId="20">#REF!</definedName>
    <definedName name="_____EST19" localSheetId="21">#REF!</definedName>
    <definedName name="_____EST19" localSheetId="22">#REF!</definedName>
    <definedName name="_____EST19" localSheetId="23">#REF!</definedName>
    <definedName name="_____EST19" localSheetId="27">#REF!</definedName>
    <definedName name="_____EST19" localSheetId="31">#REF!</definedName>
    <definedName name="_____EST19" localSheetId="28">#REF!</definedName>
    <definedName name="_____EST19" localSheetId="29">#REF!</definedName>
    <definedName name="_____EST19" localSheetId="30">#REF!</definedName>
    <definedName name="_____EST19" localSheetId="8">#REF!</definedName>
    <definedName name="_____EST19">#REF!</definedName>
    <definedName name="_____EST2" localSheetId="17">#REF!</definedName>
    <definedName name="_____EST2" localSheetId="18">#REF!</definedName>
    <definedName name="_____EST2" localSheetId="20">#REF!</definedName>
    <definedName name="_____EST2" localSheetId="21">#REF!</definedName>
    <definedName name="_____EST2" localSheetId="22">#REF!</definedName>
    <definedName name="_____EST2" localSheetId="23">#REF!</definedName>
    <definedName name="_____EST2" localSheetId="27">#REF!</definedName>
    <definedName name="_____EST2" localSheetId="31">#REF!</definedName>
    <definedName name="_____EST2" localSheetId="28">#REF!</definedName>
    <definedName name="_____EST2" localSheetId="29">#REF!</definedName>
    <definedName name="_____EST2" localSheetId="30">#REF!</definedName>
    <definedName name="_____EST2" localSheetId="8">#REF!</definedName>
    <definedName name="_____EST2">#REF!</definedName>
    <definedName name="_____EST3" localSheetId="17">#REF!</definedName>
    <definedName name="_____EST3" localSheetId="18">#REF!</definedName>
    <definedName name="_____EST3" localSheetId="20">#REF!</definedName>
    <definedName name="_____EST3" localSheetId="21">#REF!</definedName>
    <definedName name="_____EST3" localSheetId="22">#REF!</definedName>
    <definedName name="_____EST3" localSheetId="23">#REF!</definedName>
    <definedName name="_____EST3" localSheetId="27">#REF!</definedName>
    <definedName name="_____EST3" localSheetId="31">#REF!</definedName>
    <definedName name="_____EST3" localSheetId="28">#REF!</definedName>
    <definedName name="_____EST3" localSheetId="29">#REF!</definedName>
    <definedName name="_____EST3" localSheetId="30">#REF!</definedName>
    <definedName name="_____EST3" localSheetId="8">#REF!</definedName>
    <definedName name="_____EST3">#REF!</definedName>
    <definedName name="_____EST4" localSheetId="17">#REF!</definedName>
    <definedName name="_____EST4" localSheetId="18">#REF!</definedName>
    <definedName name="_____EST4" localSheetId="20">#REF!</definedName>
    <definedName name="_____EST4" localSheetId="21">#REF!</definedName>
    <definedName name="_____EST4" localSheetId="22">#REF!</definedName>
    <definedName name="_____EST4" localSheetId="23">#REF!</definedName>
    <definedName name="_____EST4" localSheetId="27">#REF!</definedName>
    <definedName name="_____EST4" localSheetId="31">#REF!</definedName>
    <definedName name="_____EST4" localSheetId="28">#REF!</definedName>
    <definedName name="_____EST4" localSheetId="29">#REF!</definedName>
    <definedName name="_____EST4" localSheetId="30">#REF!</definedName>
    <definedName name="_____EST4" localSheetId="8">#REF!</definedName>
    <definedName name="_____EST4">#REF!</definedName>
    <definedName name="_____EST5" localSheetId="17">#REF!</definedName>
    <definedName name="_____EST5" localSheetId="18">#REF!</definedName>
    <definedName name="_____EST5" localSheetId="20">#REF!</definedName>
    <definedName name="_____EST5" localSheetId="21">#REF!</definedName>
    <definedName name="_____EST5" localSheetId="22">#REF!</definedName>
    <definedName name="_____EST5" localSheetId="23">#REF!</definedName>
    <definedName name="_____EST5" localSheetId="27">#REF!</definedName>
    <definedName name="_____EST5" localSheetId="31">#REF!</definedName>
    <definedName name="_____EST5" localSheetId="28">#REF!</definedName>
    <definedName name="_____EST5" localSheetId="29">#REF!</definedName>
    <definedName name="_____EST5" localSheetId="30">#REF!</definedName>
    <definedName name="_____EST5" localSheetId="8">#REF!</definedName>
    <definedName name="_____EST5">#REF!</definedName>
    <definedName name="_____EST6" localSheetId="17">#REF!</definedName>
    <definedName name="_____EST6" localSheetId="18">#REF!</definedName>
    <definedName name="_____EST6" localSheetId="20">#REF!</definedName>
    <definedName name="_____EST6" localSheetId="21">#REF!</definedName>
    <definedName name="_____EST6" localSheetId="22">#REF!</definedName>
    <definedName name="_____EST6" localSheetId="23">#REF!</definedName>
    <definedName name="_____EST6" localSheetId="27">#REF!</definedName>
    <definedName name="_____EST6" localSheetId="31">#REF!</definedName>
    <definedName name="_____EST6" localSheetId="28">#REF!</definedName>
    <definedName name="_____EST6" localSheetId="29">#REF!</definedName>
    <definedName name="_____EST6" localSheetId="30">#REF!</definedName>
    <definedName name="_____EST6" localSheetId="8">#REF!</definedName>
    <definedName name="_____EST6">#REF!</definedName>
    <definedName name="_____EST7" localSheetId="17">#REF!</definedName>
    <definedName name="_____EST7" localSheetId="18">#REF!</definedName>
    <definedName name="_____EST7" localSheetId="20">#REF!</definedName>
    <definedName name="_____EST7" localSheetId="21">#REF!</definedName>
    <definedName name="_____EST7" localSheetId="22">#REF!</definedName>
    <definedName name="_____EST7" localSheetId="23">#REF!</definedName>
    <definedName name="_____EST7" localSheetId="27">#REF!</definedName>
    <definedName name="_____EST7" localSheetId="31">#REF!</definedName>
    <definedName name="_____EST7" localSheetId="28">#REF!</definedName>
    <definedName name="_____EST7" localSheetId="29">#REF!</definedName>
    <definedName name="_____EST7" localSheetId="30">#REF!</definedName>
    <definedName name="_____EST7" localSheetId="8">#REF!</definedName>
    <definedName name="_____EST7">#REF!</definedName>
    <definedName name="_____EST8" localSheetId="17">#REF!</definedName>
    <definedName name="_____EST8" localSheetId="18">#REF!</definedName>
    <definedName name="_____EST8" localSheetId="20">#REF!</definedName>
    <definedName name="_____EST8" localSheetId="21">#REF!</definedName>
    <definedName name="_____EST8" localSheetId="22">#REF!</definedName>
    <definedName name="_____EST8" localSheetId="23">#REF!</definedName>
    <definedName name="_____EST8" localSheetId="27">#REF!</definedName>
    <definedName name="_____EST8" localSheetId="31">#REF!</definedName>
    <definedName name="_____EST8" localSheetId="28">#REF!</definedName>
    <definedName name="_____EST8" localSheetId="29">#REF!</definedName>
    <definedName name="_____EST8" localSheetId="30">#REF!</definedName>
    <definedName name="_____EST8" localSheetId="8">#REF!</definedName>
    <definedName name="_____EST8">#REF!</definedName>
    <definedName name="_____EST9" localSheetId="17">#REF!</definedName>
    <definedName name="_____EST9" localSheetId="18">#REF!</definedName>
    <definedName name="_____EST9" localSheetId="20">#REF!</definedName>
    <definedName name="_____EST9" localSheetId="21">#REF!</definedName>
    <definedName name="_____EST9" localSheetId="22">#REF!</definedName>
    <definedName name="_____EST9" localSheetId="23">#REF!</definedName>
    <definedName name="_____EST9" localSheetId="27">#REF!</definedName>
    <definedName name="_____EST9" localSheetId="31">#REF!</definedName>
    <definedName name="_____EST9" localSheetId="28">#REF!</definedName>
    <definedName name="_____EST9" localSheetId="29">#REF!</definedName>
    <definedName name="_____EST9" localSheetId="30">#REF!</definedName>
    <definedName name="_____EST9" localSheetId="8">#REF!</definedName>
    <definedName name="_____EST9">#REF!</definedName>
    <definedName name="_____EXC1" localSheetId="17">#REF!</definedName>
    <definedName name="_____EXC1" localSheetId="18">#REF!</definedName>
    <definedName name="_____EXC1" localSheetId="20">#REF!</definedName>
    <definedName name="_____EXC1" localSheetId="21">#REF!</definedName>
    <definedName name="_____EXC1" localSheetId="22">#REF!</definedName>
    <definedName name="_____EXC1" localSheetId="23">#REF!</definedName>
    <definedName name="_____EXC1" localSheetId="27">#REF!</definedName>
    <definedName name="_____EXC1" localSheetId="31">#REF!</definedName>
    <definedName name="_____EXC1" localSheetId="28">#REF!</definedName>
    <definedName name="_____EXC1" localSheetId="29">#REF!</definedName>
    <definedName name="_____EXC1" localSheetId="30">#REF!</definedName>
    <definedName name="_____EXC1" localSheetId="8">#REF!</definedName>
    <definedName name="_____EXC1">#REF!</definedName>
    <definedName name="_____EXC10" localSheetId="17">#REF!</definedName>
    <definedName name="_____EXC10" localSheetId="18">#REF!</definedName>
    <definedName name="_____EXC10" localSheetId="20">#REF!</definedName>
    <definedName name="_____EXC10" localSheetId="21">#REF!</definedName>
    <definedName name="_____EXC10" localSheetId="22">#REF!</definedName>
    <definedName name="_____EXC10" localSheetId="23">#REF!</definedName>
    <definedName name="_____EXC10" localSheetId="27">#REF!</definedName>
    <definedName name="_____EXC10" localSheetId="31">#REF!</definedName>
    <definedName name="_____EXC10" localSheetId="28">#REF!</definedName>
    <definedName name="_____EXC10" localSheetId="29">#REF!</definedName>
    <definedName name="_____EXC10" localSheetId="30">#REF!</definedName>
    <definedName name="_____EXC10" localSheetId="8">#REF!</definedName>
    <definedName name="_____EXC10">#REF!</definedName>
    <definedName name="_____EXC11" localSheetId="17">#REF!</definedName>
    <definedName name="_____EXC11" localSheetId="18">#REF!</definedName>
    <definedName name="_____EXC11" localSheetId="20">#REF!</definedName>
    <definedName name="_____EXC11" localSheetId="21">#REF!</definedName>
    <definedName name="_____EXC11" localSheetId="22">#REF!</definedName>
    <definedName name="_____EXC11" localSheetId="23">#REF!</definedName>
    <definedName name="_____EXC11" localSheetId="27">#REF!</definedName>
    <definedName name="_____EXC11" localSheetId="31">#REF!</definedName>
    <definedName name="_____EXC11" localSheetId="28">#REF!</definedName>
    <definedName name="_____EXC11" localSheetId="29">#REF!</definedName>
    <definedName name="_____EXC11" localSheetId="30">#REF!</definedName>
    <definedName name="_____EXC11" localSheetId="8">#REF!</definedName>
    <definedName name="_____EXC11">#REF!</definedName>
    <definedName name="_____EXC12" localSheetId="17">#REF!</definedName>
    <definedName name="_____EXC12" localSheetId="18">#REF!</definedName>
    <definedName name="_____EXC12" localSheetId="20">#REF!</definedName>
    <definedName name="_____EXC12" localSheetId="21">#REF!</definedName>
    <definedName name="_____EXC12" localSheetId="22">#REF!</definedName>
    <definedName name="_____EXC12" localSheetId="23">#REF!</definedName>
    <definedName name="_____EXC12" localSheetId="27">#REF!</definedName>
    <definedName name="_____EXC12" localSheetId="31">#REF!</definedName>
    <definedName name="_____EXC12" localSheetId="28">#REF!</definedName>
    <definedName name="_____EXC12" localSheetId="29">#REF!</definedName>
    <definedName name="_____EXC12" localSheetId="30">#REF!</definedName>
    <definedName name="_____EXC12" localSheetId="8">#REF!</definedName>
    <definedName name="_____EXC12">#REF!</definedName>
    <definedName name="_____EXC2" localSheetId="17">#REF!</definedName>
    <definedName name="_____EXC2" localSheetId="18">#REF!</definedName>
    <definedName name="_____EXC2" localSheetId="20">#REF!</definedName>
    <definedName name="_____EXC2" localSheetId="21">#REF!</definedName>
    <definedName name="_____EXC2" localSheetId="22">#REF!</definedName>
    <definedName name="_____EXC2" localSheetId="23">#REF!</definedName>
    <definedName name="_____EXC2" localSheetId="27">#REF!</definedName>
    <definedName name="_____EXC2" localSheetId="31">#REF!</definedName>
    <definedName name="_____EXC2" localSheetId="28">#REF!</definedName>
    <definedName name="_____EXC2" localSheetId="29">#REF!</definedName>
    <definedName name="_____EXC2" localSheetId="30">#REF!</definedName>
    <definedName name="_____EXC2" localSheetId="8">#REF!</definedName>
    <definedName name="_____EXC2">#REF!</definedName>
    <definedName name="_____EXC3" localSheetId="17">#REF!</definedName>
    <definedName name="_____EXC3" localSheetId="18">#REF!</definedName>
    <definedName name="_____EXC3" localSheetId="20">#REF!</definedName>
    <definedName name="_____EXC3" localSheetId="21">#REF!</definedName>
    <definedName name="_____EXC3" localSheetId="22">#REF!</definedName>
    <definedName name="_____EXC3" localSheetId="23">#REF!</definedName>
    <definedName name="_____EXC3" localSheetId="27">#REF!</definedName>
    <definedName name="_____EXC3" localSheetId="31">#REF!</definedName>
    <definedName name="_____EXC3" localSheetId="28">#REF!</definedName>
    <definedName name="_____EXC3" localSheetId="29">#REF!</definedName>
    <definedName name="_____EXC3" localSheetId="30">#REF!</definedName>
    <definedName name="_____EXC3" localSheetId="8">#REF!</definedName>
    <definedName name="_____EXC3">#REF!</definedName>
    <definedName name="_____EXC4" localSheetId="17">#REF!</definedName>
    <definedName name="_____EXC4" localSheetId="18">#REF!</definedName>
    <definedName name="_____EXC4" localSheetId="20">#REF!</definedName>
    <definedName name="_____EXC4" localSheetId="21">#REF!</definedName>
    <definedName name="_____EXC4" localSheetId="22">#REF!</definedName>
    <definedName name="_____EXC4" localSheetId="23">#REF!</definedName>
    <definedName name="_____EXC4" localSheetId="27">#REF!</definedName>
    <definedName name="_____EXC4" localSheetId="31">#REF!</definedName>
    <definedName name="_____EXC4" localSheetId="28">#REF!</definedName>
    <definedName name="_____EXC4" localSheetId="29">#REF!</definedName>
    <definedName name="_____EXC4" localSheetId="30">#REF!</definedName>
    <definedName name="_____EXC4" localSheetId="8">#REF!</definedName>
    <definedName name="_____EXC4">#REF!</definedName>
    <definedName name="_____EXC5" localSheetId="17">#REF!</definedName>
    <definedName name="_____EXC5" localSheetId="18">#REF!</definedName>
    <definedName name="_____EXC5" localSheetId="20">#REF!</definedName>
    <definedName name="_____EXC5" localSheetId="21">#REF!</definedName>
    <definedName name="_____EXC5" localSheetId="22">#REF!</definedName>
    <definedName name="_____EXC5" localSheetId="23">#REF!</definedName>
    <definedName name="_____EXC5" localSheetId="27">#REF!</definedName>
    <definedName name="_____EXC5" localSheetId="31">#REF!</definedName>
    <definedName name="_____EXC5" localSheetId="28">#REF!</definedName>
    <definedName name="_____EXC5" localSheetId="29">#REF!</definedName>
    <definedName name="_____EXC5" localSheetId="30">#REF!</definedName>
    <definedName name="_____EXC5" localSheetId="8">#REF!</definedName>
    <definedName name="_____EXC5">#REF!</definedName>
    <definedName name="_____EXC6" localSheetId="17">#REF!</definedName>
    <definedName name="_____EXC6" localSheetId="18">#REF!</definedName>
    <definedName name="_____EXC6" localSheetId="20">#REF!</definedName>
    <definedName name="_____EXC6" localSheetId="21">#REF!</definedName>
    <definedName name="_____EXC6" localSheetId="22">#REF!</definedName>
    <definedName name="_____EXC6" localSheetId="23">#REF!</definedName>
    <definedName name="_____EXC6" localSheetId="27">#REF!</definedName>
    <definedName name="_____EXC6" localSheetId="31">#REF!</definedName>
    <definedName name="_____EXC6" localSheetId="28">#REF!</definedName>
    <definedName name="_____EXC6" localSheetId="29">#REF!</definedName>
    <definedName name="_____EXC6" localSheetId="30">#REF!</definedName>
    <definedName name="_____EXC6" localSheetId="8">#REF!</definedName>
    <definedName name="_____EXC6">#REF!</definedName>
    <definedName name="_____EXC7" localSheetId="17">#REF!</definedName>
    <definedName name="_____EXC7" localSheetId="18">#REF!</definedName>
    <definedName name="_____EXC7" localSheetId="20">#REF!</definedName>
    <definedName name="_____EXC7" localSheetId="21">#REF!</definedName>
    <definedName name="_____EXC7" localSheetId="22">#REF!</definedName>
    <definedName name="_____EXC7" localSheetId="23">#REF!</definedName>
    <definedName name="_____EXC7" localSheetId="27">#REF!</definedName>
    <definedName name="_____EXC7" localSheetId="31">#REF!</definedName>
    <definedName name="_____EXC7" localSheetId="28">#REF!</definedName>
    <definedName name="_____EXC7" localSheetId="29">#REF!</definedName>
    <definedName name="_____EXC7" localSheetId="30">#REF!</definedName>
    <definedName name="_____EXC7" localSheetId="8">#REF!</definedName>
    <definedName name="_____EXC7">#REF!</definedName>
    <definedName name="_____EXC8" localSheetId="17">#REF!</definedName>
    <definedName name="_____EXC8" localSheetId="18">#REF!</definedName>
    <definedName name="_____EXC8" localSheetId="20">#REF!</definedName>
    <definedName name="_____EXC8" localSheetId="21">#REF!</definedName>
    <definedName name="_____EXC8" localSheetId="22">#REF!</definedName>
    <definedName name="_____EXC8" localSheetId="23">#REF!</definedName>
    <definedName name="_____EXC8" localSheetId="27">#REF!</definedName>
    <definedName name="_____EXC8" localSheetId="31">#REF!</definedName>
    <definedName name="_____EXC8" localSheetId="28">#REF!</definedName>
    <definedName name="_____EXC8" localSheetId="29">#REF!</definedName>
    <definedName name="_____EXC8" localSheetId="30">#REF!</definedName>
    <definedName name="_____EXC8" localSheetId="8">#REF!</definedName>
    <definedName name="_____EXC8">#REF!</definedName>
    <definedName name="_____EXC9" localSheetId="17">#REF!</definedName>
    <definedName name="_____EXC9" localSheetId="18">#REF!</definedName>
    <definedName name="_____EXC9" localSheetId="20">#REF!</definedName>
    <definedName name="_____EXC9" localSheetId="21">#REF!</definedName>
    <definedName name="_____EXC9" localSheetId="22">#REF!</definedName>
    <definedName name="_____EXC9" localSheetId="23">#REF!</definedName>
    <definedName name="_____EXC9" localSheetId="27">#REF!</definedName>
    <definedName name="_____EXC9" localSheetId="31">#REF!</definedName>
    <definedName name="_____EXC9" localSheetId="28">#REF!</definedName>
    <definedName name="_____EXC9" localSheetId="29">#REF!</definedName>
    <definedName name="_____EXC9" localSheetId="30">#REF!</definedName>
    <definedName name="_____EXC9" localSheetId="8">#REF!</definedName>
    <definedName name="_____EXC9">#REF!</definedName>
    <definedName name="_____ICP1">[16]Tablas!#REF!</definedName>
    <definedName name="_____MA2">#REF!</definedName>
    <definedName name="_____OCD1">[16]Tablas!#REF!</definedName>
    <definedName name="_____OCI1">[16]Tablas!#REF!</definedName>
    <definedName name="_____ORO10" localSheetId="17">#REF!</definedName>
    <definedName name="_____ORO10" localSheetId="18">#REF!</definedName>
    <definedName name="_____ORO10" localSheetId="20">#REF!</definedName>
    <definedName name="_____ORO10" localSheetId="21">#REF!</definedName>
    <definedName name="_____ORO10" localSheetId="22">#REF!</definedName>
    <definedName name="_____ORO10" localSheetId="23">#REF!</definedName>
    <definedName name="_____ORO10" localSheetId="27">#REF!</definedName>
    <definedName name="_____ORO10" localSheetId="31">#REF!</definedName>
    <definedName name="_____ORO10" localSheetId="28">#REF!</definedName>
    <definedName name="_____ORO10" localSheetId="29">#REF!</definedName>
    <definedName name="_____ORO10" localSheetId="30">#REF!</definedName>
    <definedName name="_____ORO10" localSheetId="8">#REF!</definedName>
    <definedName name="_____ORO10">#REF!</definedName>
    <definedName name="_____ORO11" localSheetId="17">#REF!</definedName>
    <definedName name="_____ORO11" localSheetId="18">#REF!</definedName>
    <definedName name="_____ORO11" localSheetId="20">#REF!</definedName>
    <definedName name="_____ORO11" localSheetId="21">#REF!</definedName>
    <definedName name="_____ORO11" localSheetId="22">#REF!</definedName>
    <definedName name="_____ORO11" localSheetId="23">#REF!</definedName>
    <definedName name="_____ORO11" localSheetId="27">#REF!</definedName>
    <definedName name="_____ORO11" localSheetId="31">#REF!</definedName>
    <definedName name="_____ORO11" localSheetId="28">#REF!</definedName>
    <definedName name="_____ORO11" localSheetId="29">#REF!</definedName>
    <definedName name="_____ORO11" localSheetId="30">#REF!</definedName>
    <definedName name="_____ORO11" localSheetId="8">#REF!</definedName>
    <definedName name="_____ORO11">#REF!</definedName>
    <definedName name="_____ORO12" localSheetId="17">#REF!</definedName>
    <definedName name="_____ORO12" localSheetId="18">#REF!</definedName>
    <definedName name="_____ORO12" localSheetId="20">#REF!</definedName>
    <definedName name="_____ORO12" localSheetId="21">#REF!</definedName>
    <definedName name="_____ORO12" localSheetId="22">#REF!</definedName>
    <definedName name="_____ORO12" localSheetId="23">#REF!</definedName>
    <definedName name="_____ORO12" localSheetId="27">#REF!</definedName>
    <definedName name="_____ORO12" localSheetId="31">#REF!</definedName>
    <definedName name="_____ORO12" localSheetId="28">#REF!</definedName>
    <definedName name="_____ORO12" localSheetId="29">#REF!</definedName>
    <definedName name="_____ORO12" localSheetId="30">#REF!</definedName>
    <definedName name="_____ORO12" localSheetId="8">#REF!</definedName>
    <definedName name="_____ORO12">#REF!</definedName>
    <definedName name="_____ORO13" localSheetId="17">#REF!</definedName>
    <definedName name="_____ORO13" localSheetId="18">#REF!</definedName>
    <definedName name="_____ORO13" localSheetId="20">#REF!</definedName>
    <definedName name="_____ORO13" localSheetId="21">#REF!</definedName>
    <definedName name="_____ORO13" localSheetId="22">#REF!</definedName>
    <definedName name="_____ORO13" localSheetId="23">#REF!</definedName>
    <definedName name="_____ORO13" localSheetId="27">#REF!</definedName>
    <definedName name="_____ORO13" localSheetId="31">#REF!</definedName>
    <definedName name="_____ORO13" localSheetId="28">#REF!</definedName>
    <definedName name="_____ORO13" localSheetId="29">#REF!</definedName>
    <definedName name="_____ORO13" localSheetId="30">#REF!</definedName>
    <definedName name="_____ORO13" localSheetId="8">#REF!</definedName>
    <definedName name="_____ORO13">#REF!</definedName>
    <definedName name="_____ORO14" localSheetId="17">#REF!</definedName>
    <definedName name="_____ORO14" localSheetId="18">#REF!</definedName>
    <definedName name="_____ORO14" localSheetId="20">#REF!</definedName>
    <definedName name="_____ORO14" localSheetId="21">#REF!</definedName>
    <definedName name="_____ORO14" localSheetId="22">#REF!</definedName>
    <definedName name="_____ORO14" localSheetId="23">#REF!</definedName>
    <definedName name="_____ORO14" localSheetId="27">#REF!</definedName>
    <definedName name="_____ORO14" localSheetId="31">#REF!</definedName>
    <definedName name="_____ORO14" localSheetId="28">#REF!</definedName>
    <definedName name="_____ORO14" localSheetId="29">#REF!</definedName>
    <definedName name="_____ORO14" localSheetId="30">#REF!</definedName>
    <definedName name="_____ORO14" localSheetId="8">#REF!</definedName>
    <definedName name="_____ORO14">#REF!</definedName>
    <definedName name="_____ORO15" localSheetId="17">#REF!</definedName>
    <definedName name="_____ORO15" localSheetId="18">#REF!</definedName>
    <definedName name="_____ORO15" localSheetId="20">#REF!</definedName>
    <definedName name="_____ORO15" localSheetId="21">#REF!</definedName>
    <definedName name="_____ORO15" localSheetId="22">#REF!</definedName>
    <definedName name="_____ORO15" localSheetId="23">#REF!</definedName>
    <definedName name="_____ORO15" localSheetId="27">#REF!</definedName>
    <definedName name="_____ORO15" localSheetId="31">#REF!</definedName>
    <definedName name="_____ORO15" localSheetId="28">#REF!</definedName>
    <definedName name="_____ORO15" localSheetId="29">#REF!</definedName>
    <definedName name="_____ORO15" localSheetId="30">#REF!</definedName>
    <definedName name="_____ORO15" localSheetId="8">#REF!</definedName>
    <definedName name="_____ORO15">#REF!</definedName>
    <definedName name="_____ORO16" localSheetId="17">#REF!</definedName>
    <definedName name="_____ORO16" localSheetId="18">#REF!</definedName>
    <definedName name="_____ORO16" localSheetId="20">#REF!</definedName>
    <definedName name="_____ORO16" localSheetId="21">#REF!</definedName>
    <definedName name="_____ORO16" localSheetId="22">#REF!</definedName>
    <definedName name="_____ORO16" localSheetId="23">#REF!</definedName>
    <definedName name="_____ORO16" localSheetId="27">#REF!</definedName>
    <definedName name="_____ORO16" localSheetId="31">#REF!</definedName>
    <definedName name="_____ORO16" localSheetId="28">#REF!</definedName>
    <definedName name="_____ORO16" localSheetId="29">#REF!</definedName>
    <definedName name="_____ORO16" localSheetId="30">#REF!</definedName>
    <definedName name="_____ORO16" localSheetId="8">#REF!</definedName>
    <definedName name="_____ORO16">#REF!</definedName>
    <definedName name="_____ORO17" localSheetId="17">#REF!</definedName>
    <definedName name="_____ORO17" localSheetId="18">#REF!</definedName>
    <definedName name="_____ORO17" localSheetId="20">#REF!</definedName>
    <definedName name="_____ORO17" localSheetId="21">#REF!</definedName>
    <definedName name="_____ORO17" localSheetId="22">#REF!</definedName>
    <definedName name="_____ORO17" localSheetId="23">#REF!</definedName>
    <definedName name="_____ORO17" localSheetId="27">#REF!</definedName>
    <definedName name="_____ORO17" localSheetId="31">#REF!</definedName>
    <definedName name="_____ORO17" localSheetId="28">#REF!</definedName>
    <definedName name="_____ORO17" localSheetId="29">#REF!</definedName>
    <definedName name="_____ORO17" localSheetId="30">#REF!</definedName>
    <definedName name="_____ORO17" localSheetId="8">#REF!</definedName>
    <definedName name="_____ORO17">#REF!</definedName>
    <definedName name="_____ORO18" localSheetId="17">#REF!</definedName>
    <definedName name="_____ORO18" localSheetId="18">#REF!</definedName>
    <definedName name="_____ORO18" localSheetId="20">#REF!</definedName>
    <definedName name="_____ORO18" localSheetId="21">#REF!</definedName>
    <definedName name="_____ORO18" localSheetId="22">#REF!</definedName>
    <definedName name="_____ORO18" localSheetId="23">#REF!</definedName>
    <definedName name="_____ORO18" localSheetId="27">#REF!</definedName>
    <definedName name="_____ORO18" localSheetId="31">#REF!</definedName>
    <definedName name="_____ORO18" localSheetId="28">#REF!</definedName>
    <definedName name="_____ORO18" localSheetId="29">#REF!</definedName>
    <definedName name="_____ORO18" localSheetId="30">#REF!</definedName>
    <definedName name="_____ORO18" localSheetId="8">#REF!</definedName>
    <definedName name="_____ORO18">#REF!</definedName>
    <definedName name="_____ORO19" localSheetId="17">#REF!</definedName>
    <definedName name="_____ORO19" localSheetId="18">#REF!</definedName>
    <definedName name="_____ORO19" localSheetId="20">#REF!</definedName>
    <definedName name="_____ORO19" localSheetId="21">#REF!</definedName>
    <definedName name="_____ORO19" localSheetId="22">#REF!</definedName>
    <definedName name="_____ORO19" localSheetId="23">#REF!</definedName>
    <definedName name="_____ORO19" localSheetId="27">#REF!</definedName>
    <definedName name="_____ORO19" localSheetId="31">#REF!</definedName>
    <definedName name="_____ORO19" localSheetId="28">#REF!</definedName>
    <definedName name="_____ORO19" localSheetId="29">#REF!</definedName>
    <definedName name="_____ORO19" localSheetId="30">#REF!</definedName>
    <definedName name="_____ORO19" localSheetId="8">#REF!</definedName>
    <definedName name="_____ORO19">#REF!</definedName>
    <definedName name="_____PJ50" localSheetId="17">#REF!</definedName>
    <definedName name="_____PJ50" localSheetId="18">#REF!</definedName>
    <definedName name="_____PJ50" localSheetId="20">#REF!</definedName>
    <definedName name="_____PJ50" localSheetId="21">#REF!</definedName>
    <definedName name="_____PJ50" localSheetId="22">#REF!</definedName>
    <definedName name="_____PJ50" localSheetId="23">#REF!</definedName>
    <definedName name="_____PJ50" localSheetId="27">#REF!</definedName>
    <definedName name="_____PJ50" localSheetId="31">#REF!</definedName>
    <definedName name="_____PJ50" localSheetId="28">#REF!</definedName>
    <definedName name="_____PJ50" localSheetId="29">#REF!</definedName>
    <definedName name="_____PJ50" localSheetId="30">#REF!</definedName>
    <definedName name="_____PJ50" localSheetId="8">#REF!</definedName>
    <definedName name="_____PJ50">#REF!</definedName>
    <definedName name="_____PMT5671" localSheetId="17">[11]MEMORIAS!#REF!</definedName>
    <definedName name="_____PMT5671" localSheetId="18">[11]MEMORIAS!#REF!</definedName>
    <definedName name="_____PMT5671" localSheetId="20">[11]MEMORIAS!#REF!</definedName>
    <definedName name="_____PMT5671" localSheetId="21">[11]MEMORIAS!#REF!</definedName>
    <definedName name="_____PMT5671" localSheetId="22">[11]MEMORIAS!#REF!</definedName>
    <definedName name="_____PMT5671" localSheetId="23">[11]MEMORIAS!#REF!</definedName>
    <definedName name="_____PMT5671" localSheetId="27">[11]MEMORIAS!#REF!</definedName>
    <definedName name="_____PMT5671" localSheetId="31">[11]MEMORIAS!#REF!</definedName>
    <definedName name="_____PMT5671" localSheetId="28">[11]MEMORIAS!#REF!</definedName>
    <definedName name="_____PMT5671" localSheetId="29">[11]MEMORIAS!#REF!</definedName>
    <definedName name="_____PMT5671" localSheetId="30">[11]MEMORIAS!#REF!</definedName>
    <definedName name="_____PMT5671" localSheetId="8">[11]MEMORIAS!#REF!</definedName>
    <definedName name="_____PMT5671">[11]MEMORIAS!#REF!</definedName>
    <definedName name="_____PMT5805" localSheetId="17">[11]MEMORIAS!#REF!</definedName>
    <definedName name="_____PMT5805" localSheetId="18">[11]MEMORIAS!#REF!</definedName>
    <definedName name="_____PMT5805" localSheetId="20">[11]MEMORIAS!#REF!</definedName>
    <definedName name="_____PMT5805" localSheetId="21">[11]MEMORIAS!#REF!</definedName>
    <definedName name="_____PMT5805" localSheetId="22">[11]MEMORIAS!#REF!</definedName>
    <definedName name="_____PMT5805" localSheetId="23">[11]MEMORIAS!#REF!</definedName>
    <definedName name="_____PMT5805" localSheetId="27">[11]MEMORIAS!#REF!</definedName>
    <definedName name="_____PMT5805" localSheetId="31">[11]MEMORIAS!#REF!</definedName>
    <definedName name="_____PMT5805" localSheetId="28">[11]MEMORIAS!#REF!</definedName>
    <definedName name="_____PMT5805" localSheetId="29">[11]MEMORIAS!#REF!</definedName>
    <definedName name="_____PMT5805" localSheetId="30">[11]MEMORIAS!#REF!</definedName>
    <definedName name="_____PMT5805" localSheetId="8">[11]MEMORIAS!#REF!</definedName>
    <definedName name="_____PMT5805">[11]MEMORIAS!#REF!</definedName>
    <definedName name="_____PMT5806" localSheetId="17">[11]MEMORIAS!#REF!</definedName>
    <definedName name="_____PMT5806" localSheetId="18">[11]MEMORIAS!#REF!</definedName>
    <definedName name="_____PMT5806" localSheetId="20">[11]MEMORIAS!#REF!</definedName>
    <definedName name="_____PMT5806" localSheetId="21">[11]MEMORIAS!#REF!</definedName>
    <definedName name="_____PMT5806" localSheetId="22">[11]MEMORIAS!#REF!</definedName>
    <definedName name="_____PMT5806" localSheetId="23">[11]MEMORIAS!#REF!</definedName>
    <definedName name="_____PMT5806" localSheetId="27">[11]MEMORIAS!#REF!</definedName>
    <definedName name="_____PMT5806" localSheetId="31">[11]MEMORIAS!#REF!</definedName>
    <definedName name="_____PMT5806" localSheetId="28">[11]MEMORIAS!#REF!</definedName>
    <definedName name="_____PMT5806" localSheetId="29">[11]MEMORIAS!#REF!</definedName>
    <definedName name="_____PMT5806" localSheetId="30">[11]MEMORIAS!#REF!</definedName>
    <definedName name="_____PMT5806" localSheetId="8">[11]MEMORIAS!#REF!</definedName>
    <definedName name="_____PMT5806">[11]MEMORIAS!#REF!</definedName>
    <definedName name="_____PMT5815" localSheetId="17">[11]MEMORIAS!#REF!</definedName>
    <definedName name="_____PMT5815" localSheetId="18">[11]MEMORIAS!#REF!</definedName>
    <definedName name="_____PMT5815" localSheetId="20">[11]MEMORIAS!#REF!</definedName>
    <definedName name="_____PMT5815" localSheetId="21">[11]MEMORIAS!#REF!</definedName>
    <definedName name="_____PMT5815" localSheetId="22">[11]MEMORIAS!#REF!</definedName>
    <definedName name="_____PMT5815" localSheetId="23">[11]MEMORIAS!#REF!</definedName>
    <definedName name="_____PMT5815" localSheetId="27">[11]MEMORIAS!#REF!</definedName>
    <definedName name="_____PMT5815" localSheetId="31">[11]MEMORIAS!#REF!</definedName>
    <definedName name="_____PMT5815" localSheetId="28">[11]MEMORIAS!#REF!</definedName>
    <definedName name="_____PMT5815" localSheetId="29">[11]MEMORIAS!#REF!</definedName>
    <definedName name="_____PMT5815" localSheetId="30">[11]MEMORIAS!#REF!</definedName>
    <definedName name="_____PMT5815" localSheetId="8">[11]MEMORIAS!#REF!</definedName>
    <definedName name="_____PMT5815">[11]MEMORIAS!#REF!</definedName>
    <definedName name="_____PMT5820" localSheetId="17">[11]MEMORIAS!#REF!</definedName>
    <definedName name="_____PMT5820" localSheetId="18">[11]MEMORIAS!#REF!</definedName>
    <definedName name="_____PMT5820" localSheetId="20">[11]MEMORIAS!#REF!</definedName>
    <definedName name="_____PMT5820" localSheetId="21">[11]MEMORIAS!#REF!</definedName>
    <definedName name="_____PMT5820" localSheetId="22">[11]MEMORIAS!#REF!</definedName>
    <definedName name="_____PMT5820" localSheetId="23">[11]MEMORIAS!#REF!</definedName>
    <definedName name="_____PMT5820" localSheetId="27">[11]MEMORIAS!#REF!</definedName>
    <definedName name="_____PMT5820" localSheetId="31">[11]MEMORIAS!#REF!</definedName>
    <definedName name="_____PMT5820" localSheetId="28">[11]MEMORIAS!#REF!</definedName>
    <definedName name="_____PMT5820" localSheetId="29">[11]MEMORIAS!#REF!</definedName>
    <definedName name="_____PMT5820" localSheetId="30">[11]MEMORIAS!#REF!</definedName>
    <definedName name="_____PMT5820" localSheetId="8">[11]MEMORIAS!#REF!</definedName>
    <definedName name="_____PMT5820">[11]MEMORIAS!#REF!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 localSheetId="17">#REF!</definedName>
    <definedName name="_____r" localSheetId="18">#REF!</definedName>
    <definedName name="_____r" localSheetId="20">#REF!</definedName>
    <definedName name="_____r" localSheetId="21">#REF!</definedName>
    <definedName name="_____r" localSheetId="22">#REF!</definedName>
    <definedName name="_____r" localSheetId="23">#REF!</definedName>
    <definedName name="_____r" localSheetId="27">#REF!</definedName>
    <definedName name="_____r" localSheetId="31">#REF!</definedName>
    <definedName name="_____r" localSheetId="28">#REF!</definedName>
    <definedName name="_____r" localSheetId="29">#REF!</definedName>
    <definedName name="_____r" localSheetId="30">#REF!</definedName>
    <definedName name="_____r" localSheetId="8">#REF!</definedName>
    <definedName name="_____r" localSheetId="14">#REF!</definedName>
    <definedName name="_____r" localSheetId="11">#REF!</definedName>
    <definedName name="_____r" localSheetId="12">#REF!</definedName>
    <definedName name="_____r" localSheetId="13">#REF!</definedName>
    <definedName name="_____r">#REF!</definedName>
    <definedName name="_____rc">#REF!</definedName>
    <definedName name="_____SBC1">[9]INV!$A$12:$D$15</definedName>
    <definedName name="_____SBC3">[9]INV!$F$12:$I$15</definedName>
    <definedName name="_____SBC5">[9]INV!$K$12:$N$15</definedName>
    <definedName name="_____tab1" localSheetId="17">#REF!</definedName>
    <definedName name="_____tab1" localSheetId="18">#REF!</definedName>
    <definedName name="_____tab1" localSheetId="20">#REF!</definedName>
    <definedName name="_____tab1" localSheetId="21">#REF!</definedName>
    <definedName name="_____tab1" localSheetId="22">#REF!</definedName>
    <definedName name="_____tab1" localSheetId="23">#REF!</definedName>
    <definedName name="_____tab1" localSheetId="27">#REF!</definedName>
    <definedName name="_____tab1" localSheetId="31">#REF!</definedName>
    <definedName name="_____tab1" localSheetId="28">#REF!</definedName>
    <definedName name="_____tab1" localSheetId="29">#REF!</definedName>
    <definedName name="_____tab1" localSheetId="30">#REF!</definedName>
    <definedName name="_____tab1" localSheetId="8">#REF!</definedName>
    <definedName name="_____tab1" localSheetId="14">#REF!</definedName>
    <definedName name="_____tab1" localSheetId="11">#REF!</definedName>
    <definedName name="_____tab1" localSheetId="12">#REF!</definedName>
    <definedName name="_____tab1" localSheetId="13">#REF!</definedName>
    <definedName name="_____tab1">#REF!</definedName>
    <definedName name="_____tab2" localSheetId="17">#REF!</definedName>
    <definedName name="_____tab2" localSheetId="18">#REF!</definedName>
    <definedName name="_____tab2" localSheetId="20">#REF!</definedName>
    <definedName name="_____tab2" localSheetId="21">#REF!</definedName>
    <definedName name="_____tab2" localSheetId="22">#REF!</definedName>
    <definedName name="_____tab2" localSheetId="23">#REF!</definedName>
    <definedName name="_____tab2" localSheetId="27">#REF!</definedName>
    <definedName name="_____tab2" localSheetId="31">#REF!</definedName>
    <definedName name="_____tab2" localSheetId="28">#REF!</definedName>
    <definedName name="_____tab2" localSheetId="29">#REF!</definedName>
    <definedName name="_____tab2" localSheetId="30">#REF!</definedName>
    <definedName name="_____tab2" localSheetId="8">#REF!</definedName>
    <definedName name="_____tab2" localSheetId="14">#REF!</definedName>
    <definedName name="_____tab2" localSheetId="11">#REF!</definedName>
    <definedName name="_____tab2" localSheetId="12">#REF!</definedName>
    <definedName name="_____tab2" localSheetId="13">#REF!</definedName>
    <definedName name="_____tab2">#REF!</definedName>
    <definedName name="_____tab3" localSheetId="17">#REF!</definedName>
    <definedName name="_____tab3" localSheetId="18">#REF!</definedName>
    <definedName name="_____tab3" localSheetId="20">#REF!</definedName>
    <definedName name="_____tab3" localSheetId="21">#REF!</definedName>
    <definedName name="_____tab3" localSheetId="22">#REF!</definedName>
    <definedName name="_____tab3" localSheetId="23">#REF!</definedName>
    <definedName name="_____tab3" localSheetId="27">#REF!</definedName>
    <definedName name="_____tab3" localSheetId="31">#REF!</definedName>
    <definedName name="_____tab3" localSheetId="28">#REF!</definedName>
    <definedName name="_____tab3" localSheetId="29">#REF!</definedName>
    <definedName name="_____tab3" localSheetId="30">#REF!</definedName>
    <definedName name="_____tab3" localSheetId="8">#REF!</definedName>
    <definedName name="_____tab3">#REF!</definedName>
    <definedName name="_____TAB4" localSheetId="17">#REF!</definedName>
    <definedName name="_____TAB4" localSheetId="18">#REF!</definedName>
    <definedName name="_____TAB4" localSheetId="20">#REF!</definedName>
    <definedName name="_____TAB4" localSheetId="21">#REF!</definedName>
    <definedName name="_____TAB4" localSheetId="22">#REF!</definedName>
    <definedName name="_____TAB4" localSheetId="23">#REF!</definedName>
    <definedName name="_____TAB4" localSheetId="27">#REF!</definedName>
    <definedName name="_____TAB4" localSheetId="31">#REF!</definedName>
    <definedName name="_____TAB4" localSheetId="28">#REF!</definedName>
    <definedName name="_____TAB4" localSheetId="29">#REF!</definedName>
    <definedName name="_____TAB4" localSheetId="30">#REF!</definedName>
    <definedName name="_____TAB4" localSheetId="8">#REF!</definedName>
    <definedName name="_____TAB4">#REF!</definedName>
    <definedName name="_____VEX1">[16]Tablas!#REF!</definedName>
    <definedName name="_____VFA1">[16]Tablas!#REF!</definedName>
    <definedName name="_____VIT1">[16]Tablas!#REF!</definedName>
    <definedName name="_____Vol1">[17]Item!$A:$D</definedName>
    <definedName name="_____VPR1">[16]Tablas!#REF!</definedName>
    <definedName name="_____VPR2">[18]Tablas!#REF!</definedName>
    <definedName name="_____VRP1">[16]Tablas!#REF!</definedName>
    <definedName name="_____VSM1">[16]Tablas!#REF!</definedName>
    <definedName name="____AFC1">[9]INV!$A$25:$D$28</definedName>
    <definedName name="____AFC3">[9]INV!$F$25:$I$28</definedName>
    <definedName name="____AFC5">[9]INV!$K$25:$N$28</definedName>
    <definedName name="____aiu2">[12]AIU!$J$105</definedName>
    <definedName name="____ane7">[19]!_xlbgnm.ane7</definedName>
    <definedName name="____ane8">[19]!_xlbgnm.ane8</definedName>
    <definedName name="____Atp2">[20]EMPRESA!$F$22</definedName>
    <definedName name="____BGC1">[9]INV!$A$5:$D$8</definedName>
    <definedName name="____BGC3">[9]INV!$F$5:$I$8</definedName>
    <definedName name="____BGC5">[9]INV!$K$5:$N$8</definedName>
    <definedName name="____CAC1">[9]INV!$A$19:$D$22</definedName>
    <definedName name="____CAC3">[9]INV!$F$19:$I$22</definedName>
    <definedName name="____CAC5">[9]INV!$K$19:$N$22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[16]Tablas!#REF!</definedName>
    <definedName name="____DDS1">[16]Tablas!#REF!</definedName>
    <definedName name="____DGO1">[16]Tablas!#REF!</definedName>
    <definedName name="____DGP1">[16]Tablas!#REF!</definedName>
    <definedName name="____DIJ1">[16]Tablas!#REF!</definedName>
    <definedName name="____DPI1">[16]Tablas!#REF!</definedName>
    <definedName name="____DPY1">[16]Tablas!#REF!</definedName>
    <definedName name="____DRI1">[16]Tablas!#REF!</definedName>
    <definedName name="____DRL1">[16]Tablas!#REF!</definedName>
    <definedName name="____DSP1">[16]Tablas!#REF!</definedName>
    <definedName name="____ECP1">[16]Tablas!#REF!</definedName>
    <definedName name="____EST1" localSheetId="17">#REF!</definedName>
    <definedName name="____EST1" localSheetId="18">#REF!</definedName>
    <definedName name="____EST1" localSheetId="20">#REF!</definedName>
    <definedName name="____EST1" localSheetId="21">#REF!</definedName>
    <definedName name="____EST1" localSheetId="22">#REF!</definedName>
    <definedName name="____EST1" localSheetId="23">#REF!</definedName>
    <definedName name="____EST1" localSheetId="27">#REF!</definedName>
    <definedName name="____EST1" localSheetId="31">#REF!</definedName>
    <definedName name="____EST1" localSheetId="28">#REF!</definedName>
    <definedName name="____EST1" localSheetId="29">#REF!</definedName>
    <definedName name="____EST1" localSheetId="30">#REF!</definedName>
    <definedName name="____EST1" localSheetId="8">#REF!</definedName>
    <definedName name="____EST1" localSheetId="14">#REF!</definedName>
    <definedName name="____EST1" localSheetId="11">#REF!</definedName>
    <definedName name="____EST1" localSheetId="12">#REF!</definedName>
    <definedName name="____EST1" localSheetId="13">#REF!</definedName>
    <definedName name="____EST1">#REF!</definedName>
    <definedName name="____EST10" localSheetId="17">#REF!</definedName>
    <definedName name="____EST10" localSheetId="18">#REF!</definedName>
    <definedName name="____EST10" localSheetId="20">#REF!</definedName>
    <definedName name="____EST10" localSheetId="21">#REF!</definedName>
    <definedName name="____EST10" localSheetId="22">#REF!</definedName>
    <definedName name="____EST10" localSheetId="23">#REF!</definedName>
    <definedName name="____EST10" localSheetId="27">#REF!</definedName>
    <definedName name="____EST10" localSheetId="31">#REF!</definedName>
    <definedName name="____EST10" localSheetId="28">#REF!</definedName>
    <definedName name="____EST10" localSheetId="29">#REF!</definedName>
    <definedName name="____EST10" localSheetId="30">#REF!</definedName>
    <definedName name="____EST10" localSheetId="8">#REF!</definedName>
    <definedName name="____EST10" localSheetId="14">#REF!</definedName>
    <definedName name="____EST10" localSheetId="11">#REF!</definedName>
    <definedName name="____EST10" localSheetId="12">#REF!</definedName>
    <definedName name="____EST10" localSheetId="13">#REF!</definedName>
    <definedName name="____EST10">#REF!</definedName>
    <definedName name="____EST11" localSheetId="17">#REF!</definedName>
    <definedName name="____EST11" localSheetId="18">#REF!</definedName>
    <definedName name="____EST11" localSheetId="20">#REF!</definedName>
    <definedName name="____EST11" localSheetId="21">#REF!</definedName>
    <definedName name="____EST11" localSheetId="22">#REF!</definedName>
    <definedName name="____EST11" localSheetId="23">#REF!</definedName>
    <definedName name="____EST11" localSheetId="27">#REF!</definedName>
    <definedName name="____EST11" localSheetId="31">#REF!</definedName>
    <definedName name="____EST11" localSheetId="28">#REF!</definedName>
    <definedName name="____EST11" localSheetId="29">#REF!</definedName>
    <definedName name="____EST11" localSheetId="30">#REF!</definedName>
    <definedName name="____EST11" localSheetId="8">#REF!</definedName>
    <definedName name="____EST11" localSheetId="14">#REF!</definedName>
    <definedName name="____EST11" localSheetId="11">#REF!</definedName>
    <definedName name="____EST11" localSheetId="12">#REF!</definedName>
    <definedName name="____EST11" localSheetId="13">#REF!</definedName>
    <definedName name="____EST11">#REF!</definedName>
    <definedName name="____EST12" localSheetId="17">#REF!</definedName>
    <definedName name="____EST12" localSheetId="18">#REF!</definedName>
    <definedName name="____EST12" localSheetId="20">#REF!</definedName>
    <definedName name="____EST12" localSheetId="21">#REF!</definedName>
    <definedName name="____EST12" localSheetId="22">#REF!</definedName>
    <definedName name="____EST12" localSheetId="23">#REF!</definedName>
    <definedName name="____EST12" localSheetId="27">#REF!</definedName>
    <definedName name="____EST12" localSheetId="31">#REF!</definedName>
    <definedName name="____EST12" localSheetId="28">#REF!</definedName>
    <definedName name="____EST12" localSheetId="29">#REF!</definedName>
    <definedName name="____EST12" localSheetId="30">#REF!</definedName>
    <definedName name="____EST12" localSheetId="8">#REF!</definedName>
    <definedName name="____EST12">#REF!</definedName>
    <definedName name="____EST13" localSheetId="17">#REF!</definedName>
    <definedName name="____EST13" localSheetId="18">#REF!</definedName>
    <definedName name="____EST13" localSheetId="20">#REF!</definedName>
    <definedName name="____EST13" localSheetId="21">#REF!</definedName>
    <definedName name="____EST13" localSheetId="22">#REF!</definedName>
    <definedName name="____EST13" localSheetId="23">#REF!</definedName>
    <definedName name="____EST13" localSheetId="27">#REF!</definedName>
    <definedName name="____EST13" localSheetId="31">#REF!</definedName>
    <definedName name="____EST13" localSheetId="28">#REF!</definedName>
    <definedName name="____EST13" localSheetId="29">#REF!</definedName>
    <definedName name="____EST13" localSheetId="30">#REF!</definedName>
    <definedName name="____EST13" localSheetId="8">#REF!</definedName>
    <definedName name="____EST13">#REF!</definedName>
    <definedName name="____EST14" localSheetId="17">#REF!</definedName>
    <definedName name="____EST14" localSheetId="18">#REF!</definedName>
    <definedName name="____EST14" localSheetId="20">#REF!</definedName>
    <definedName name="____EST14" localSheetId="21">#REF!</definedName>
    <definedName name="____EST14" localSheetId="22">#REF!</definedName>
    <definedName name="____EST14" localSheetId="23">#REF!</definedName>
    <definedName name="____EST14" localSheetId="27">#REF!</definedName>
    <definedName name="____EST14" localSheetId="31">#REF!</definedName>
    <definedName name="____EST14" localSheetId="28">#REF!</definedName>
    <definedName name="____EST14" localSheetId="29">#REF!</definedName>
    <definedName name="____EST14" localSheetId="30">#REF!</definedName>
    <definedName name="____EST14" localSheetId="8">#REF!</definedName>
    <definedName name="____EST14">#REF!</definedName>
    <definedName name="____EST15" localSheetId="17">#REF!</definedName>
    <definedName name="____EST15" localSheetId="18">#REF!</definedName>
    <definedName name="____EST15" localSheetId="20">#REF!</definedName>
    <definedName name="____EST15" localSheetId="21">#REF!</definedName>
    <definedName name="____EST15" localSheetId="22">#REF!</definedName>
    <definedName name="____EST15" localSheetId="23">#REF!</definedName>
    <definedName name="____EST15" localSheetId="27">#REF!</definedName>
    <definedName name="____EST15" localSheetId="31">#REF!</definedName>
    <definedName name="____EST15" localSheetId="28">#REF!</definedName>
    <definedName name="____EST15" localSheetId="29">#REF!</definedName>
    <definedName name="____EST15" localSheetId="30">#REF!</definedName>
    <definedName name="____EST15" localSheetId="8">#REF!</definedName>
    <definedName name="____EST15">#REF!</definedName>
    <definedName name="____EST16" localSheetId="17">#REF!</definedName>
    <definedName name="____EST16" localSheetId="18">#REF!</definedName>
    <definedName name="____EST16" localSheetId="20">#REF!</definedName>
    <definedName name="____EST16" localSheetId="21">#REF!</definedName>
    <definedName name="____EST16" localSheetId="22">#REF!</definedName>
    <definedName name="____EST16" localSheetId="23">#REF!</definedName>
    <definedName name="____EST16" localSheetId="27">#REF!</definedName>
    <definedName name="____EST16" localSheetId="31">#REF!</definedName>
    <definedName name="____EST16" localSheetId="28">#REF!</definedName>
    <definedName name="____EST16" localSheetId="29">#REF!</definedName>
    <definedName name="____EST16" localSheetId="30">#REF!</definedName>
    <definedName name="____EST16" localSheetId="8">#REF!</definedName>
    <definedName name="____EST16">#REF!</definedName>
    <definedName name="____EST17" localSheetId="17">#REF!</definedName>
    <definedName name="____EST17" localSheetId="18">#REF!</definedName>
    <definedName name="____EST17" localSheetId="20">#REF!</definedName>
    <definedName name="____EST17" localSheetId="21">#REF!</definedName>
    <definedName name="____EST17" localSheetId="22">#REF!</definedName>
    <definedName name="____EST17" localSheetId="23">#REF!</definedName>
    <definedName name="____EST17" localSheetId="27">#REF!</definedName>
    <definedName name="____EST17" localSheetId="31">#REF!</definedName>
    <definedName name="____EST17" localSheetId="28">#REF!</definedName>
    <definedName name="____EST17" localSheetId="29">#REF!</definedName>
    <definedName name="____EST17" localSheetId="30">#REF!</definedName>
    <definedName name="____EST17" localSheetId="8">#REF!</definedName>
    <definedName name="____EST17">#REF!</definedName>
    <definedName name="____EST18" localSheetId="17">#REF!</definedName>
    <definedName name="____EST18" localSheetId="18">#REF!</definedName>
    <definedName name="____EST18" localSheetId="20">#REF!</definedName>
    <definedName name="____EST18" localSheetId="21">#REF!</definedName>
    <definedName name="____EST18" localSheetId="22">#REF!</definedName>
    <definedName name="____EST18" localSheetId="23">#REF!</definedName>
    <definedName name="____EST18" localSheetId="27">#REF!</definedName>
    <definedName name="____EST18" localSheetId="31">#REF!</definedName>
    <definedName name="____EST18" localSheetId="28">#REF!</definedName>
    <definedName name="____EST18" localSheetId="29">#REF!</definedName>
    <definedName name="____EST18" localSheetId="30">#REF!</definedName>
    <definedName name="____EST18" localSheetId="8">#REF!</definedName>
    <definedName name="____EST18">#REF!</definedName>
    <definedName name="____EST19" localSheetId="17">#REF!</definedName>
    <definedName name="____EST19" localSheetId="18">#REF!</definedName>
    <definedName name="____EST19" localSheetId="20">#REF!</definedName>
    <definedName name="____EST19" localSheetId="21">#REF!</definedName>
    <definedName name="____EST19" localSheetId="22">#REF!</definedName>
    <definedName name="____EST19" localSheetId="23">#REF!</definedName>
    <definedName name="____EST19" localSheetId="27">#REF!</definedName>
    <definedName name="____EST19" localSheetId="31">#REF!</definedName>
    <definedName name="____EST19" localSheetId="28">#REF!</definedName>
    <definedName name="____EST19" localSheetId="29">#REF!</definedName>
    <definedName name="____EST19" localSheetId="30">#REF!</definedName>
    <definedName name="____EST19" localSheetId="8">#REF!</definedName>
    <definedName name="____EST19">#REF!</definedName>
    <definedName name="____EST2" localSheetId="17">#REF!</definedName>
    <definedName name="____EST2" localSheetId="18">#REF!</definedName>
    <definedName name="____EST2" localSheetId="20">#REF!</definedName>
    <definedName name="____EST2" localSheetId="21">#REF!</definedName>
    <definedName name="____EST2" localSheetId="22">#REF!</definedName>
    <definedName name="____EST2" localSheetId="23">#REF!</definedName>
    <definedName name="____EST2" localSheetId="27">#REF!</definedName>
    <definedName name="____EST2" localSheetId="31">#REF!</definedName>
    <definedName name="____EST2" localSheetId="28">#REF!</definedName>
    <definedName name="____EST2" localSheetId="29">#REF!</definedName>
    <definedName name="____EST2" localSheetId="30">#REF!</definedName>
    <definedName name="____EST2" localSheetId="8">#REF!</definedName>
    <definedName name="____EST2">#REF!</definedName>
    <definedName name="____EST3" localSheetId="17">#REF!</definedName>
    <definedName name="____EST3" localSheetId="18">#REF!</definedName>
    <definedName name="____EST3" localSheetId="20">#REF!</definedName>
    <definedName name="____EST3" localSheetId="21">#REF!</definedName>
    <definedName name="____EST3" localSheetId="22">#REF!</definedName>
    <definedName name="____EST3" localSheetId="23">#REF!</definedName>
    <definedName name="____EST3" localSheetId="27">#REF!</definedName>
    <definedName name="____EST3" localSheetId="31">#REF!</definedName>
    <definedName name="____EST3" localSheetId="28">#REF!</definedName>
    <definedName name="____EST3" localSheetId="29">#REF!</definedName>
    <definedName name="____EST3" localSheetId="30">#REF!</definedName>
    <definedName name="____EST3" localSheetId="8">#REF!</definedName>
    <definedName name="____EST3">#REF!</definedName>
    <definedName name="____EST4" localSheetId="17">#REF!</definedName>
    <definedName name="____EST4" localSheetId="18">#REF!</definedName>
    <definedName name="____EST4" localSheetId="20">#REF!</definedName>
    <definedName name="____EST4" localSheetId="21">#REF!</definedName>
    <definedName name="____EST4" localSheetId="22">#REF!</definedName>
    <definedName name="____EST4" localSheetId="23">#REF!</definedName>
    <definedName name="____EST4" localSheetId="27">#REF!</definedName>
    <definedName name="____EST4" localSheetId="31">#REF!</definedName>
    <definedName name="____EST4" localSheetId="28">#REF!</definedName>
    <definedName name="____EST4" localSheetId="29">#REF!</definedName>
    <definedName name="____EST4" localSheetId="30">#REF!</definedName>
    <definedName name="____EST4" localSheetId="8">#REF!</definedName>
    <definedName name="____EST4">#REF!</definedName>
    <definedName name="____EST5" localSheetId="17">#REF!</definedName>
    <definedName name="____EST5" localSheetId="18">#REF!</definedName>
    <definedName name="____EST5" localSheetId="20">#REF!</definedName>
    <definedName name="____EST5" localSheetId="21">#REF!</definedName>
    <definedName name="____EST5" localSheetId="22">#REF!</definedName>
    <definedName name="____EST5" localSheetId="23">#REF!</definedName>
    <definedName name="____EST5" localSheetId="27">#REF!</definedName>
    <definedName name="____EST5" localSheetId="31">#REF!</definedName>
    <definedName name="____EST5" localSheetId="28">#REF!</definedName>
    <definedName name="____EST5" localSheetId="29">#REF!</definedName>
    <definedName name="____EST5" localSheetId="30">#REF!</definedName>
    <definedName name="____EST5" localSheetId="8">#REF!</definedName>
    <definedName name="____EST5">#REF!</definedName>
    <definedName name="____EST6" localSheetId="17">#REF!</definedName>
    <definedName name="____EST6" localSheetId="18">#REF!</definedName>
    <definedName name="____EST6" localSheetId="20">#REF!</definedName>
    <definedName name="____EST6" localSheetId="21">#REF!</definedName>
    <definedName name="____EST6" localSheetId="22">#REF!</definedName>
    <definedName name="____EST6" localSheetId="23">#REF!</definedName>
    <definedName name="____EST6" localSheetId="27">#REF!</definedName>
    <definedName name="____EST6" localSheetId="31">#REF!</definedName>
    <definedName name="____EST6" localSheetId="28">#REF!</definedName>
    <definedName name="____EST6" localSheetId="29">#REF!</definedName>
    <definedName name="____EST6" localSheetId="30">#REF!</definedName>
    <definedName name="____EST6" localSheetId="8">#REF!</definedName>
    <definedName name="____EST6">#REF!</definedName>
    <definedName name="____EST7" localSheetId="17">#REF!</definedName>
    <definedName name="____EST7" localSheetId="18">#REF!</definedName>
    <definedName name="____EST7" localSheetId="20">#REF!</definedName>
    <definedName name="____EST7" localSheetId="21">#REF!</definedName>
    <definedName name="____EST7" localSheetId="22">#REF!</definedName>
    <definedName name="____EST7" localSheetId="23">#REF!</definedName>
    <definedName name="____EST7" localSheetId="27">#REF!</definedName>
    <definedName name="____EST7" localSheetId="31">#REF!</definedName>
    <definedName name="____EST7" localSheetId="28">#REF!</definedName>
    <definedName name="____EST7" localSheetId="29">#REF!</definedName>
    <definedName name="____EST7" localSheetId="30">#REF!</definedName>
    <definedName name="____EST7" localSheetId="8">#REF!</definedName>
    <definedName name="____EST7">#REF!</definedName>
    <definedName name="____EST8" localSheetId="17">#REF!</definedName>
    <definedName name="____EST8" localSheetId="18">#REF!</definedName>
    <definedName name="____EST8" localSheetId="20">#REF!</definedName>
    <definedName name="____EST8" localSheetId="21">#REF!</definedName>
    <definedName name="____EST8" localSheetId="22">#REF!</definedName>
    <definedName name="____EST8" localSheetId="23">#REF!</definedName>
    <definedName name="____EST8" localSheetId="27">#REF!</definedName>
    <definedName name="____EST8" localSheetId="31">#REF!</definedName>
    <definedName name="____EST8" localSheetId="28">#REF!</definedName>
    <definedName name="____EST8" localSheetId="29">#REF!</definedName>
    <definedName name="____EST8" localSheetId="30">#REF!</definedName>
    <definedName name="____EST8" localSheetId="8">#REF!</definedName>
    <definedName name="____EST8">#REF!</definedName>
    <definedName name="____EST9" localSheetId="17">#REF!</definedName>
    <definedName name="____EST9" localSheetId="18">#REF!</definedName>
    <definedName name="____EST9" localSheetId="20">#REF!</definedName>
    <definedName name="____EST9" localSheetId="21">#REF!</definedName>
    <definedName name="____EST9" localSheetId="22">#REF!</definedName>
    <definedName name="____EST9" localSheetId="23">#REF!</definedName>
    <definedName name="____EST9" localSheetId="27">#REF!</definedName>
    <definedName name="____EST9" localSheetId="31">#REF!</definedName>
    <definedName name="____EST9" localSheetId="28">#REF!</definedName>
    <definedName name="____EST9" localSheetId="29">#REF!</definedName>
    <definedName name="____EST9" localSheetId="30">#REF!</definedName>
    <definedName name="____EST9" localSheetId="8">#REF!</definedName>
    <definedName name="____EST9">#REF!</definedName>
    <definedName name="____EXC1" localSheetId="17">#REF!</definedName>
    <definedName name="____EXC1" localSheetId="18">#REF!</definedName>
    <definedName name="____EXC1" localSheetId="20">#REF!</definedName>
    <definedName name="____EXC1" localSheetId="21">#REF!</definedName>
    <definedName name="____EXC1" localSheetId="22">#REF!</definedName>
    <definedName name="____EXC1" localSheetId="23">#REF!</definedName>
    <definedName name="____EXC1" localSheetId="27">#REF!</definedName>
    <definedName name="____EXC1" localSheetId="31">#REF!</definedName>
    <definedName name="____EXC1" localSheetId="28">#REF!</definedName>
    <definedName name="____EXC1" localSheetId="29">#REF!</definedName>
    <definedName name="____EXC1" localSheetId="30">#REF!</definedName>
    <definedName name="____EXC1" localSheetId="8">#REF!</definedName>
    <definedName name="____EXC1">#REF!</definedName>
    <definedName name="____EXC10" localSheetId="17">#REF!</definedName>
    <definedName name="____EXC10" localSheetId="18">#REF!</definedName>
    <definedName name="____EXC10" localSheetId="20">#REF!</definedName>
    <definedName name="____EXC10" localSheetId="21">#REF!</definedName>
    <definedName name="____EXC10" localSheetId="22">#REF!</definedName>
    <definedName name="____EXC10" localSheetId="23">#REF!</definedName>
    <definedName name="____EXC10" localSheetId="27">#REF!</definedName>
    <definedName name="____EXC10" localSheetId="31">#REF!</definedName>
    <definedName name="____EXC10" localSheetId="28">#REF!</definedName>
    <definedName name="____EXC10" localSheetId="29">#REF!</definedName>
    <definedName name="____EXC10" localSheetId="30">#REF!</definedName>
    <definedName name="____EXC10" localSheetId="8">#REF!</definedName>
    <definedName name="____EXC10">#REF!</definedName>
    <definedName name="____EXC11" localSheetId="17">#REF!</definedName>
    <definedName name="____EXC11" localSheetId="18">#REF!</definedName>
    <definedName name="____EXC11" localSheetId="20">#REF!</definedName>
    <definedName name="____EXC11" localSheetId="21">#REF!</definedName>
    <definedName name="____EXC11" localSheetId="22">#REF!</definedName>
    <definedName name="____EXC11" localSheetId="23">#REF!</definedName>
    <definedName name="____EXC11" localSheetId="27">#REF!</definedName>
    <definedName name="____EXC11" localSheetId="31">#REF!</definedName>
    <definedName name="____EXC11" localSheetId="28">#REF!</definedName>
    <definedName name="____EXC11" localSheetId="29">#REF!</definedName>
    <definedName name="____EXC11" localSheetId="30">#REF!</definedName>
    <definedName name="____EXC11" localSheetId="8">#REF!</definedName>
    <definedName name="____EXC11">#REF!</definedName>
    <definedName name="____EXC12" localSheetId="17">#REF!</definedName>
    <definedName name="____EXC12" localSheetId="18">#REF!</definedName>
    <definedName name="____EXC12" localSheetId="20">#REF!</definedName>
    <definedName name="____EXC12" localSheetId="21">#REF!</definedName>
    <definedName name="____EXC12" localSheetId="22">#REF!</definedName>
    <definedName name="____EXC12" localSheetId="23">#REF!</definedName>
    <definedName name="____EXC12" localSheetId="27">#REF!</definedName>
    <definedName name="____EXC12" localSheetId="31">#REF!</definedName>
    <definedName name="____EXC12" localSheetId="28">#REF!</definedName>
    <definedName name="____EXC12" localSheetId="29">#REF!</definedName>
    <definedName name="____EXC12" localSheetId="30">#REF!</definedName>
    <definedName name="____EXC12" localSheetId="8">#REF!</definedName>
    <definedName name="____EXC12">#REF!</definedName>
    <definedName name="____EXC2" localSheetId="17">#REF!</definedName>
    <definedName name="____EXC2" localSheetId="18">#REF!</definedName>
    <definedName name="____EXC2" localSheetId="20">#REF!</definedName>
    <definedName name="____EXC2" localSheetId="21">#REF!</definedName>
    <definedName name="____EXC2" localSheetId="22">#REF!</definedName>
    <definedName name="____EXC2" localSheetId="23">#REF!</definedName>
    <definedName name="____EXC2" localSheetId="27">#REF!</definedName>
    <definedName name="____EXC2" localSheetId="31">#REF!</definedName>
    <definedName name="____EXC2" localSheetId="28">#REF!</definedName>
    <definedName name="____EXC2" localSheetId="29">#REF!</definedName>
    <definedName name="____EXC2" localSheetId="30">#REF!</definedName>
    <definedName name="____EXC2" localSheetId="8">#REF!</definedName>
    <definedName name="____EXC2">#REF!</definedName>
    <definedName name="____EXC3" localSheetId="17">#REF!</definedName>
    <definedName name="____EXC3" localSheetId="18">#REF!</definedName>
    <definedName name="____EXC3" localSheetId="20">#REF!</definedName>
    <definedName name="____EXC3" localSheetId="21">#REF!</definedName>
    <definedName name="____EXC3" localSheetId="22">#REF!</definedName>
    <definedName name="____EXC3" localSheetId="23">#REF!</definedName>
    <definedName name="____EXC3" localSheetId="27">#REF!</definedName>
    <definedName name="____EXC3" localSheetId="31">#REF!</definedName>
    <definedName name="____EXC3" localSheetId="28">#REF!</definedName>
    <definedName name="____EXC3" localSheetId="29">#REF!</definedName>
    <definedName name="____EXC3" localSheetId="30">#REF!</definedName>
    <definedName name="____EXC3" localSheetId="8">#REF!</definedName>
    <definedName name="____EXC3">#REF!</definedName>
    <definedName name="____EXC4" localSheetId="17">#REF!</definedName>
    <definedName name="____EXC4" localSheetId="18">#REF!</definedName>
    <definedName name="____EXC4" localSheetId="20">#REF!</definedName>
    <definedName name="____EXC4" localSheetId="21">#REF!</definedName>
    <definedName name="____EXC4" localSheetId="22">#REF!</definedName>
    <definedName name="____EXC4" localSheetId="23">#REF!</definedName>
    <definedName name="____EXC4" localSheetId="27">#REF!</definedName>
    <definedName name="____EXC4" localSheetId="31">#REF!</definedName>
    <definedName name="____EXC4" localSheetId="28">#REF!</definedName>
    <definedName name="____EXC4" localSheetId="29">#REF!</definedName>
    <definedName name="____EXC4" localSheetId="30">#REF!</definedName>
    <definedName name="____EXC4" localSheetId="8">#REF!</definedName>
    <definedName name="____EXC4">#REF!</definedName>
    <definedName name="____EXC5" localSheetId="17">#REF!</definedName>
    <definedName name="____EXC5" localSheetId="18">#REF!</definedName>
    <definedName name="____EXC5" localSheetId="20">#REF!</definedName>
    <definedName name="____EXC5" localSheetId="21">#REF!</definedName>
    <definedName name="____EXC5" localSheetId="22">#REF!</definedName>
    <definedName name="____EXC5" localSheetId="23">#REF!</definedName>
    <definedName name="____EXC5" localSheetId="27">#REF!</definedName>
    <definedName name="____EXC5" localSheetId="31">#REF!</definedName>
    <definedName name="____EXC5" localSheetId="28">#REF!</definedName>
    <definedName name="____EXC5" localSheetId="29">#REF!</definedName>
    <definedName name="____EXC5" localSheetId="30">#REF!</definedName>
    <definedName name="____EXC5" localSheetId="8">#REF!</definedName>
    <definedName name="____EXC5">#REF!</definedName>
    <definedName name="____EXC6" localSheetId="17">#REF!</definedName>
    <definedName name="____EXC6" localSheetId="18">#REF!</definedName>
    <definedName name="____EXC6" localSheetId="20">#REF!</definedName>
    <definedName name="____EXC6" localSheetId="21">#REF!</definedName>
    <definedName name="____EXC6" localSheetId="22">#REF!</definedName>
    <definedName name="____EXC6" localSheetId="23">#REF!</definedName>
    <definedName name="____EXC6" localSheetId="27">#REF!</definedName>
    <definedName name="____EXC6" localSheetId="31">#REF!</definedName>
    <definedName name="____EXC6" localSheetId="28">#REF!</definedName>
    <definedName name="____EXC6" localSheetId="29">#REF!</definedName>
    <definedName name="____EXC6" localSheetId="30">#REF!</definedName>
    <definedName name="____EXC6" localSheetId="8">#REF!</definedName>
    <definedName name="____EXC6">#REF!</definedName>
    <definedName name="____EXC7" localSheetId="17">#REF!</definedName>
    <definedName name="____EXC7" localSheetId="18">#REF!</definedName>
    <definedName name="____EXC7" localSheetId="20">#REF!</definedName>
    <definedName name="____EXC7" localSheetId="21">#REF!</definedName>
    <definedName name="____EXC7" localSheetId="22">#REF!</definedName>
    <definedName name="____EXC7" localSheetId="23">#REF!</definedName>
    <definedName name="____EXC7" localSheetId="27">#REF!</definedName>
    <definedName name="____EXC7" localSheetId="31">#REF!</definedName>
    <definedName name="____EXC7" localSheetId="28">#REF!</definedName>
    <definedName name="____EXC7" localSheetId="29">#REF!</definedName>
    <definedName name="____EXC7" localSheetId="30">#REF!</definedName>
    <definedName name="____EXC7" localSheetId="8">#REF!</definedName>
    <definedName name="____EXC7">#REF!</definedName>
    <definedName name="____EXC8" localSheetId="17">#REF!</definedName>
    <definedName name="____EXC8" localSheetId="18">#REF!</definedName>
    <definedName name="____EXC8" localSheetId="20">#REF!</definedName>
    <definedName name="____EXC8" localSheetId="21">#REF!</definedName>
    <definedName name="____EXC8" localSheetId="22">#REF!</definedName>
    <definedName name="____EXC8" localSheetId="23">#REF!</definedName>
    <definedName name="____EXC8" localSheetId="27">#REF!</definedName>
    <definedName name="____EXC8" localSheetId="31">#REF!</definedName>
    <definedName name="____EXC8" localSheetId="28">#REF!</definedName>
    <definedName name="____EXC8" localSheetId="29">#REF!</definedName>
    <definedName name="____EXC8" localSheetId="30">#REF!</definedName>
    <definedName name="____EXC8" localSheetId="8">#REF!</definedName>
    <definedName name="____EXC8">#REF!</definedName>
    <definedName name="____EXC9" localSheetId="17">#REF!</definedName>
    <definedName name="____EXC9" localSheetId="18">#REF!</definedName>
    <definedName name="____EXC9" localSheetId="20">#REF!</definedName>
    <definedName name="____EXC9" localSheetId="21">#REF!</definedName>
    <definedName name="____EXC9" localSheetId="22">#REF!</definedName>
    <definedName name="____EXC9" localSheetId="23">#REF!</definedName>
    <definedName name="____EXC9" localSheetId="27">#REF!</definedName>
    <definedName name="____EXC9" localSheetId="31">#REF!</definedName>
    <definedName name="____EXC9" localSheetId="28">#REF!</definedName>
    <definedName name="____EXC9" localSheetId="29">#REF!</definedName>
    <definedName name="____EXC9" localSheetId="30">#REF!</definedName>
    <definedName name="____EXC9" localSheetId="8">#REF!</definedName>
    <definedName name="____EXC9">#REF!</definedName>
    <definedName name="____ICP1">[16]Tablas!#REF!</definedName>
    <definedName name="____LEY80">#REF!</definedName>
    <definedName name="____MA2">#REF!</definedName>
    <definedName name="____OCD1">[16]Tablas!#REF!</definedName>
    <definedName name="____OCI1">[16]Tablas!#REF!</definedName>
    <definedName name="____ORO10" localSheetId="17">#REF!</definedName>
    <definedName name="____ORO10" localSheetId="18">#REF!</definedName>
    <definedName name="____ORO10" localSheetId="20">#REF!</definedName>
    <definedName name="____ORO10" localSheetId="21">#REF!</definedName>
    <definedName name="____ORO10" localSheetId="22">#REF!</definedName>
    <definedName name="____ORO10" localSheetId="23">#REF!</definedName>
    <definedName name="____ORO10" localSheetId="27">#REF!</definedName>
    <definedName name="____ORO10" localSheetId="31">#REF!</definedName>
    <definedName name="____ORO10" localSheetId="28">#REF!</definedName>
    <definedName name="____ORO10" localSheetId="29">#REF!</definedName>
    <definedName name="____ORO10" localSheetId="30">#REF!</definedName>
    <definedName name="____ORO10" localSheetId="8">#REF!</definedName>
    <definedName name="____ORO10">#REF!</definedName>
    <definedName name="____ORO11" localSheetId="17">#REF!</definedName>
    <definedName name="____ORO11" localSheetId="18">#REF!</definedName>
    <definedName name="____ORO11" localSheetId="20">#REF!</definedName>
    <definedName name="____ORO11" localSheetId="21">#REF!</definedName>
    <definedName name="____ORO11" localSheetId="22">#REF!</definedName>
    <definedName name="____ORO11" localSheetId="23">#REF!</definedName>
    <definedName name="____ORO11" localSheetId="27">#REF!</definedName>
    <definedName name="____ORO11" localSheetId="31">#REF!</definedName>
    <definedName name="____ORO11" localSheetId="28">#REF!</definedName>
    <definedName name="____ORO11" localSheetId="29">#REF!</definedName>
    <definedName name="____ORO11" localSheetId="30">#REF!</definedName>
    <definedName name="____ORO11" localSheetId="8">#REF!</definedName>
    <definedName name="____ORO11">#REF!</definedName>
    <definedName name="____ORO12" localSheetId="17">#REF!</definedName>
    <definedName name="____ORO12" localSheetId="18">#REF!</definedName>
    <definedName name="____ORO12" localSheetId="20">#REF!</definedName>
    <definedName name="____ORO12" localSheetId="21">#REF!</definedName>
    <definedName name="____ORO12" localSheetId="22">#REF!</definedName>
    <definedName name="____ORO12" localSheetId="23">#REF!</definedName>
    <definedName name="____ORO12" localSheetId="27">#REF!</definedName>
    <definedName name="____ORO12" localSheetId="31">#REF!</definedName>
    <definedName name="____ORO12" localSheetId="28">#REF!</definedName>
    <definedName name="____ORO12" localSheetId="29">#REF!</definedName>
    <definedName name="____ORO12" localSheetId="30">#REF!</definedName>
    <definedName name="____ORO12" localSheetId="8">#REF!</definedName>
    <definedName name="____ORO12">#REF!</definedName>
    <definedName name="____ORO13" localSheetId="17">#REF!</definedName>
    <definedName name="____ORO13" localSheetId="18">#REF!</definedName>
    <definedName name="____ORO13" localSheetId="20">#REF!</definedName>
    <definedName name="____ORO13" localSheetId="21">#REF!</definedName>
    <definedName name="____ORO13" localSheetId="22">#REF!</definedName>
    <definedName name="____ORO13" localSheetId="23">#REF!</definedName>
    <definedName name="____ORO13" localSheetId="27">#REF!</definedName>
    <definedName name="____ORO13" localSheetId="31">#REF!</definedName>
    <definedName name="____ORO13" localSheetId="28">#REF!</definedName>
    <definedName name="____ORO13" localSheetId="29">#REF!</definedName>
    <definedName name="____ORO13" localSheetId="30">#REF!</definedName>
    <definedName name="____ORO13" localSheetId="8">#REF!</definedName>
    <definedName name="____ORO13">#REF!</definedName>
    <definedName name="____ORO14" localSheetId="17">#REF!</definedName>
    <definedName name="____ORO14" localSheetId="18">#REF!</definedName>
    <definedName name="____ORO14" localSheetId="20">#REF!</definedName>
    <definedName name="____ORO14" localSheetId="21">#REF!</definedName>
    <definedName name="____ORO14" localSheetId="22">#REF!</definedName>
    <definedName name="____ORO14" localSheetId="23">#REF!</definedName>
    <definedName name="____ORO14" localSheetId="27">#REF!</definedName>
    <definedName name="____ORO14" localSheetId="31">#REF!</definedName>
    <definedName name="____ORO14" localSheetId="28">#REF!</definedName>
    <definedName name="____ORO14" localSheetId="29">#REF!</definedName>
    <definedName name="____ORO14" localSheetId="30">#REF!</definedName>
    <definedName name="____ORO14" localSheetId="8">#REF!</definedName>
    <definedName name="____ORO14">#REF!</definedName>
    <definedName name="____ORO15" localSheetId="17">#REF!</definedName>
    <definedName name="____ORO15" localSheetId="18">#REF!</definedName>
    <definedName name="____ORO15" localSheetId="20">#REF!</definedName>
    <definedName name="____ORO15" localSheetId="21">#REF!</definedName>
    <definedName name="____ORO15" localSheetId="22">#REF!</definedName>
    <definedName name="____ORO15" localSheetId="23">#REF!</definedName>
    <definedName name="____ORO15" localSheetId="27">#REF!</definedName>
    <definedName name="____ORO15" localSheetId="31">#REF!</definedName>
    <definedName name="____ORO15" localSheetId="28">#REF!</definedName>
    <definedName name="____ORO15" localSheetId="29">#REF!</definedName>
    <definedName name="____ORO15" localSheetId="30">#REF!</definedName>
    <definedName name="____ORO15" localSheetId="8">#REF!</definedName>
    <definedName name="____ORO15">#REF!</definedName>
    <definedName name="____ORO16" localSheetId="17">#REF!</definedName>
    <definedName name="____ORO16" localSheetId="18">#REF!</definedName>
    <definedName name="____ORO16" localSheetId="20">#REF!</definedName>
    <definedName name="____ORO16" localSheetId="21">#REF!</definedName>
    <definedName name="____ORO16" localSheetId="22">#REF!</definedName>
    <definedName name="____ORO16" localSheetId="23">#REF!</definedName>
    <definedName name="____ORO16" localSheetId="27">#REF!</definedName>
    <definedName name="____ORO16" localSheetId="31">#REF!</definedName>
    <definedName name="____ORO16" localSheetId="28">#REF!</definedName>
    <definedName name="____ORO16" localSheetId="29">#REF!</definedName>
    <definedName name="____ORO16" localSheetId="30">#REF!</definedName>
    <definedName name="____ORO16" localSheetId="8">#REF!</definedName>
    <definedName name="____ORO16">#REF!</definedName>
    <definedName name="____ORO17" localSheetId="17">#REF!</definedName>
    <definedName name="____ORO17" localSheetId="18">#REF!</definedName>
    <definedName name="____ORO17" localSheetId="20">#REF!</definedName>
    <definedName name="____ORO17" localSheetId="21">#REF!</definedName>
    <definedName name="____ORO17" localSheetId="22">#REF!</definedName>
    <definedName name="____ORO17" localSheetId="23">#REF!</definedName>
    <definedName name="____ORO17" localSheetId="27">#REF!</definedName>
    <definedName name="____ORO17" localSheetId="31">#REF!</definedName>
    <definedName name="____ORO17" localSheetId="28">#REF!</definedName>
    <definedName name="____ORO17" localSheetId="29">#REF!</definedName>
    <definedName name="____ORO17" localSheetId="30">#REF!</definedName>
    <definedName name="____ORO17" localSheetId="8">#REF!</definedName>
    <definedName name="____ORO17">#REF!</definedName>
    <definedName name="____ORO18" localSheetId="17">#REF!</definedName>
    <definedName name="____ORO18" localSheetId="18">#REF!</definedName>
    <definedName name="____ORO18" localSheetId="20">#REF!</definedName>
    <definedName name="____ORO18" localSheetId="21">#REF!</definedName>
    <definedName name="____ORO18" localSheetId="22">#REF!</definedName>
    <definedName name="____ORO18" localSheetId="23">#REF!</definedName>
    <definedName name="____ORO18" localSheetId="27">#REF!</definedName>
    <definedName name="____ORO18" localSheetId="31">#REF!</definedName>
    <definedName name="____ORO18" localSheetId="28">#REF!</definedName>
    <definedName name="____ORO18" localSheetId="29">#REF!</definedName>
    <definedName name="____ORO18" localSheetId="30">#REF!</definedName>
    <definedName name="____ORO18" localSheetId="8">#REF!</definedName>
    <definedName name="____ORO18">#REF!</definedName>
    <definedName name="____ORO19" localSheetId="17">#REF!</definedName>
    <definedName name="____ORO19" localSheetId="18">#REF!</definedName>
    <definedName name="____ORO19" localSheetId="20">#REF!</definedName>
    <definedName name="____ORO19" localSheetId="21">#REF!</definedName>
    <definedName name="____ORO19" localSheetId="22">#REF!</definedName>
    <definedName name="____ORO19" localSheetId="23">#REF!</definedName>
    <definedName name="____ORO19" localSheetId="27">#REF!</definedName>
    <definedName name="____ORO19" localSheetId="31">#REF!</definedName>
    <definedName name="____ORO19" localSheetId="28">#REF!</definedName>
    <definedName name="____ORO19" localSheetId="29">#REF!</definedName>
    <definedName name="____ORO19" localSheetId="30">#REF!</definedName>
    <definedName name="____ORO19" localSheetId="8">#REF!</definedName>
    <definedName name="____ORO19">#REF!</definedName>
    <definedName name="____PJ50" localSheetId="17">#REF!</definedName>
    <definedName name="____PJ50" localSheetId="18">#REF!</definedName>
    <definedName name="____PJ50" localSheetId="20">#REF!</definedName>
    <definedName name="____PJ50" localSheetId="21">#REF!</definedName>
    <definedName name="____PJ50" localSheetId="22">#REF!</definedName>
    <definedName name="____PJ50" localSheetId="23">#REF!</definedName>
    <definedName name="____PJ50" localSheetId="27">#REF!</definedName>
    <definedName name="____PJ50" localSheetId="31">#REF!</definedName>
    <definedName name="____PJ50" localSheetId="28">#REF!</definedName>
    <definedName name="____PJ50" localSheetId="29">#REF!</definedName>
    <definedName name="____PJ50" localSheetId="30">#REF!</definedName>
    <definedName name="____PJ50" localSheetId="8">#REF!</definedName>
    <definedName name="____PJ50">#REF!</definedName>
    <definedName name="____pj51">#REF!</definedName>
    <definedName name="____PMT5671" localSheetId="17">[11]MEMORIAS!#REF!</definedName>
    <definedName name="____PMT5671" localSheetId="18">[11]MEMORIAS!#REF!</definedName>
    <definedName name="____PMT5671" localSheetId="20">[11]MEMORIAS!#REF!</definedName>
    <definedName name="____PMT5671" localSheetId="21">[11]MEMORIAS!#REF!</definedName>
    <definedName name="____PMT5671" localSheetId="22">[11]MEMORIAS!#REF!</definedName>
    <definedName name="____PMT5671" localSheetId="23">[11]MEMORIAS!#REF!</definedName>
    <definedName name="____PMT5671" localSheetId="27">[11]MEMORIAS!#REF!</definedName>
    <definedName name="____PMT5671" localSheetId="31">[11]MEMORIAS!#REF!</definedName>
    <definedName name="____PMT5671" localSheetId="28">[11]MEMORIAS!#REF!</definedName>
    <definedName name="____PMT5671" localSheetId="29">[11]MEMORIAS!#REF!</definedName>
    <definedName name="____PMT5671" localSheetId="30">[11]MEMORIAS!#REF!</definedName>
    <definedName name="____PMT5671" localSheetId="8">[11]MEMORIAS!#REF!</definedName>
    <definedName name="____PMT5671">[11]MEMORIAS!#REF!</definedName>
    <definedName name="____PMT5805" localSheetId="17">[11]MEMORIAS!#REF!</definedName>
    <definedName name="____PMT5805" localSheetId="18">[11]MEMORIAS!#REF!</definedName>
    <definedName name="____PMT5805" localSheetId="20">[11]MEMORIAS!#REF!</definedName>
    <definedName name="____PMT5805" localSheetId="21">[11]MEMORIAS!#REF!</definedName>
    <definedName name="____PMT5805" localSheetId="22">[11]MEMORIAS!#REF!</definedName>
    <definedName name="____PMT5805" localSheetId="23">[11]MEMORIAS!#REF!</definedName>
    <definedName name="____PMT5805" localSheetId="27">[11]MEMORIAS!#REF!</definedName>
    <definedName name="____PMT5805" localSheetId="31">[11]MEMORIAS!#REF!</definedName>
    <definedName name="____PMT5805" localSheetId="28">[11]MEMORIAS!#REF!</definedName>
    <definedName name="____PMT5805" localSheetId="29">[11]MEMORIAS!#REF!</definedName>
    <definedName name="____PMT5805" localSheetId="30">[11]MEMORIAS!#REF!</definedName>
    <definedName name="____PMT5805" localSheetId="8">[11]MEMORIAS!#REF!</definedName>
    <definedName name="____PMT5805">[11]MEMORIAS!#REF!</definedName>
    <definedName name="____PMT5806" localSheetId="17">[11]MEMORIAS!#REF!</definedName>
    <definedName name="____PMT5806" localSheetId="18">[11]MEMORIAS!#REF!</definedName>
    <definedName name="____PMT5806" localSheetId="20">[11]MEMORIAS!#REF!</definedName>
    <definedName name="____PMT5806" localSheetId="21">[11]MEMORIAS!#REF!</definedName>
    <definedName name="____PMT5806" localSheetId="22">[11]MEMORIAS!#REF!</definedName>
    <definedName name="____PMT5806" localSheetId="23">[11]MEMORIAS!#REF!</definedName>
    <definedName name="____PMT5806" localSheetId="27">[11]MEMORIAS!#REF!</definedName>
    <definedName name="____PMT5806" localSheetId="31">[11]MEMORIAS!#REF!</definedName>
    <definedName name="____PMT5806" localSheetId="28">[11]MEMORIAS!#REF!</definedName>
    <definedName name="____PMT5806" localSheetId="29">[11]MEMORIAS!#REF!</definedName>
    <definedName name="____PMT5806" localSheetId="30">[11]MEMORIAS!#REF!</definedName>
    <definedName name="____PMT5806" localSheetId="8">[11]MEMORIAS!#REF!</definedName>
    <definedName name="____PMT5806">[11]MEMORIAS!#REF!</definedName>
    <definedName name="____PMT5815" localSheetId="17">[11]MEMORIAS!#REF!</definedName>
    <definedName name="____PMT5815" localSheetId="18">[11]MEMORIAS!#REF!</definedName>
    <definedName name="____PMT5815" localSheetId="20">[11]MEMORIAS!#REF!</definedName>
    <definedName name="____PMT5815" localSheetId="21">[11]MEMORIAS!#REF!</definedName>
    <definedName name="____PMT5815" localSheetId="22">[11]MEMORIAS!#REF!</definedName>
    <definedName name="____PMT5815" localSheetId="23">[11]MEMORIAS!#REF!</definedName>
    <definedName name="____PMT5815" localSheetId="27">[11]MEMORIAS!#REF!</definedName>
    <definedName name="____PMT5815" localSheetId="31">[11]MEMORIAS!#REF!</definedName>
    <definedName name="____PMT5815" localSheetId="28">[11]MEMORIAS!#REF!</definedName>
    <definedName name="____PMT5815" localSheetId="29">[11]MEMORIAS!#REF!</definedName>
    <definedName name="____PMT5815" localSheetId="30">[11]MEMORIAS!#REF!</definedName>
    <definedName name="____PMT5815" localSheetId="8">[11]MEMORIAS!#REF!</definedName>
    <definedName name="____PMT5815">[11]MEMORIAS!#REF!</definedName>
    <definedName name="____PMT5820" localSheetId="17">[11]MEMORIAS!#REF!</definedName>
    <definedName name="____PMT5820" localSheetId="18">[11]MEMORIAS!#REF!</definedName>
    <definedName name="____PMT5820" localSheetId="20">[11]MEMORIAS!#REF!</definedName>
    <definedName name="____PMT5820" localSheetId="21">[11]MEMORIAS!#REF!</definedName>
    <definedName name="____PMT5820" localSheetId="22">[11]MEMORIAS!#REF!</definedName>
    <definedName name="____PMT5820" localSheetId="23">[11]MEMORIAS!#REF!</definedName>
    <definedName name="____PMT5820" localSheetId="27">[11]MEMORIAS!#REF!</definedName>
    <definedName name="____PMT5820" localSheetId="31">[11]MEMORIAS!#REF!</definedName>
    <definedName name="____PMT5820" localSheetId="28">[11]MEMORIAS!#REF!</definedName>
    <definedName name="____PMT5820" localSheetId="29">[11]MEMORIAS!#REF!</definedName>
    <definedName name="____PMT5820" localSheetId="30">[11]MEMORIAS!#REF!</definedName>
    <definedName name="____PMT5820" localSheetId="8">[11]MEMORIAS!#REF!</definedName>
    <definedName name="____PMT5820">[11]MEMORIAS!#REF!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 localSheetId="17">#REF!</definedName>
    <definedName name="____r" localSheetId="18">#REF!</definedName>
    <definedName name="____r" localSheetId="20">#REF!</definedName>
    <definedName name="____r" localSheetId="21">#REF!</definedName>
    <definedName name="____r" localSheetId="22">#REF!</definedName>
    <definedName name="____r" localSheetId="23">#REF!</definedName>
    <definedName name="____r" localSheetId="27">#REF!</definedName>
    <definedName name="____r" localSheetId="31">#REF!</definedName>
    <definedName name="____r" localSheetId="28">#REF!</definedName>
    <definedName name="____r" localSheetId="29">#REF!</definedName>
    <definedName name="____r" localSheetId="30">#REF!</definedName>
    <definedName name="____r" localSheetId="8">#REF!</definedName>
    <definedName name="____r" localSheetId="14">#REF!</definedName>
    <definedName name="____r" localSheetId="11">#REF!</definedName>
    <definedName name="____r" localSheetId="12">#REF!</definedName>
    <definedName name="____r" localSheetId="13">#REF!</definedName>
    <definedName name="____r">#REF!</definedName>
    <definedName name="____rc">#REF!</definedName>
    <definedName name="____SAL1" localSheetId="17">#REF!</definedName>
    <definedName name="____SAL1" localSheetId="18">#REF!</definedName>
    <definedName name="____SAL1" localSheetId="20">#REF!</definedName>
    <definedName name="____SAL1" localSheetId="21">#REF!</definedName>
    <definedName name="____SAL1" localSheetId="22">#REF!</definedName>
    <definedName name="____SAL1" localSheetId="23">#REF!</definedName>
    <definedName name="____SAL1" localSheetId="27">#REF!</definedName>
    <definedName name="____SAL1" localSheetId="31">#REF!</definedName>
    <definedName name="____SAL1" localSheetId="28">#REF!</definedName>
    <definedName name="____SAL1" localSheetId="29">#REF!</definedName>
    <definedName name="____SAL1" localSheetId="30">#REF!</definedName>
    <definedName name="____SAL1" localSheetId="8">#REF!</definedName>
    <definedName name="____SAL1" localSheetId="14">#REF!</definedName>
    <definedName name="____SAL1" localSheetId="11">#REF!</definedName>
    <definedName name="____SAL1" localSheetId="12">#REF!</definedName>
    <definedName name="____SAL1" localSheetId="13">#REF!</definedName>
    <definedName name="____SAL1">#REF!</definedName>
    <definedName name="____SBC1">[9]INV!$A$12:$D$15</definedName>
    <definedName name="____SBC3">[9]INV!$F$12:$I$15</definedName>
    <definedName name="____SBC5">[9]INV!$K$12:$N$15</definedName>
    <definedName name="____tab1" localSheetId="17">#REF!</definedName>
    <definedName name="____tab1" localSheetId="18">#REF!</definedName>
    <definedName name="____tab1" localSheetId="20">#REF!</definedName>
    <definedName name="____tab1" localSheetId="21">#REF!</definedName>
    <definedName name="____tab1" localSheetId="22">#REF!</definedName>
    <definedName name="____tab1" localSheetId="23">#REF!</definedName>
    <definedName name="____tab1" localSheetId="27">#REF!</definedName>
    <definedName name="____tab1" localSheetId="31">#REF!</definedName>
    <definedName name="____tab1" localSheetId="28">#REF!</definedName>
    <definedName name="____tab1" localSheetId="29">#REF!</definedName>
    <definedName name="____tab1" localSheetId="30">#REF!</definedName>
    <definedName name="____tab1" localSheetId="8">#REF!</definedName>
    <definedName name="____tab1" localSheetId="14">#REF!</definedName>
    <definedName name="____tab1" localSheetId="11">#REF!</definedName>
    <definedName name="____tab1" localSheetId="12">#REF!</definedName>
    <definedName name="____tab1" localSheetId="13">#REF!</definedName>
    <definedName name="____tab1">#REF!</definedName>
    <definedName name="____tab2" localSheetId="17">#REF!</definedName>
    <definedName name="____tab2" localSheetId="18">#REF!</definedName>
    <definedName name="____tab2" localSheetId="20">#REF!</definedName>
    <definedName name="____tab2" localSheetId="21">#REF!</definedName>
    <definedName name="____tab2" localSheetId="22">#REF!</definedName>
    <definedName name="____tab2" localSheetId="23">#REF!</definedName>
    <definedName name="____tab2" localSheetId="27">#REF!</definedName>
    <definedName name="____tab2" localSheetId="31">#REF!</definedName>
    <definedName name="____tab2" localSheetId="28">#REF!</definedName>
    <definedName name="____tab2" localSheetId="29">#REF!</definedName>
    <definedName name="____tab2" localSheetId="30">#REF!</definedName>
    <definedName name="____tab2" localSheetId="8">#REF!</definedName>
    <definedName name="____tab2">#REF!</definedName>
    <definedName name="____tab3" localSheetId="17">#REF!</definedName>
    <definedName name="____tab3" localSheetId="18">#REF!</definedName>
    <definedName name="____tab3" localSheetId="20">#REF!</definedName>
    <definedName name="____tab3" localSheetId="21">#REF!</definedName>
    <definedName name="____tab3" localSheetId="22">#REF!</definedName>
    <definedName name="____tab3" localSheetId="23">#REF!</definedName>
    <definedName name="____tab3" localSheetId="27">#REF!</definedName>
    <definedName name="____tab3" localSheetId="31">#REF!</definedName>
    <definedName name="____tab3" localSheetId="28">#REF!</definedName>
    <definedName name="____tab3" localSheetId="29">#REF!</definedName>
    <definedName name="____tab3" localSheetId="30">#REF!</definedName>
    <definedName name="____tab3" localSheetId="8">#REF!</definedName>
    <definedName name="____tab3">#REF!</definedName>
    <definedName name="____TAB4" localSheetId="17">#REF!</definedName>
    <definedName name="____TAB4" localSheetId="18">#REF!</definedName>
    <definedName name="____TAB4" localSheetId="20">#REF!</definedName>
    <definedName name="____TAB4" localSheetId="21">#REF!</definedName>
    <definedName name="____TAB4" localSheetId="22">#REF!</definedName>
    <definedName name="____TAB4" localSheetId="23">#REF!</definedName>
    <definedName name="____TAB4" localSheetId="27">#REF!</definedName>
    <definedName name="____TAB4" localSheetId="31">#REF!</definedName>
    <definedName name="____TAB4" localSheetId="28">#REF!</definedName>
    <definedName name="____TAB4" localSheetId="29">#REF!</definedName>
    <definedName name="____TAB4" localSheetId="30">#REF!</definedName>
    <definedName name="____TAB4" localSheetId="8">#REF!</definedName>
    <definedName name="____TAB4">#REF!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[16]Tablas!#REF!</definedName>
    <definedName name="____VFA1">[16]Tablas!#REF!</definedName>
    <definedName name="____VIT1">[16]Tablas!#REF!</definedName>
    <definedName name="____Vol1">[17]Item!$A:$D</definedName>
    <definedName name="____VPR1">[16]Tablas!#REF!</definedName>
    <definedName name="____VPR2">#REF!</definedName>
    <definedName name="____VRP1">[16]Tablas!#REF!</definedName>
    <definedName name="____VSM1">[16]Tablas!#REF!</definedName>
    <definedName name="___AFC1">[9]INV!$A$25:$D$28</definedName>
    <definedName name="___AFC3">[9]INV!$F$25:$I$28</definedName>
    <definedName name="___AFC5">[9]INV!$K$25:$N$28</definedName>
    <definedName name="___aiu2">[12]AIU!$J$105</definedName>
    <definedName name="___ane7">[21]!_xlbgnm.ane7</definedName>
    <definedName name="___ane8">[21]!_xlbgnm.ane8</definedName>
    <definedName name="___Atp2">[22]EMPRESA!$F$22</definedName>
    <definedName name="___BGC1">[9]INV!$A$5:$D$8</definedName>
    <definedName name="___BGC3">[9]INV!$F$5:$I$8</definedName>
    <definedName name="___BGC5">[9]INV!$K$5:$N$8</definedName>
    <definedName name="___CAC1">[9]INV!$A$19:$D$22</definedName>
    <definedName name="___CAC3">[9]INV!$F$19:$I$22</definedName>
    <definedName name="___CAC5">[9]INV!$K$19:$N$22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[16]Tablas!#REF!</definedName>
    <definedName name="___DDS1">[16]Tablas!#REF!</definedName>
    <definedName name="___DGO1">[16]Tablas!#REF!</definedName>
    <definedName name="___DGP1">[16]Tablas!#REF!</definedName>
    <definedName name="___DIJ1">[16]Tablas!#REF!</definedName>
    <definedName name="___DPI1">[16]Tablas!#REF!</definedName>
    <definedName name="___DPY1">[16]Tablas!#REF!</definedName>
    <definedName name="___DRI1">[16]Tablas!#REF!</definedName>
    <definedName name="___DRL1">[16]Tablas!#REF!</definedName>
    <definedName name="___DSP1">[16]Tablas!#REF!</definedName>
    <definedName name="___ECP1">[16]Tablas!#REF!</definedName>
    <definedName name="___EST1" localSheetId="17">#REF!</definedName>
    <definedName name="___EST1" localSheetId="18">#REF!</definedName>
    <definedName name="___EST1" localSheetId="20">#REF!</definedName>
    <definedName name="___EST1" localSheetId="21">#REF!</definedName>
    <definedName name="___EST1" localSheetId="22">#REF!</definedName>
    <definedName name="___EST1" localSheetId="23">#REF!</definedName>
    <definedName name="___EST1" localSheetId="27">#REF!</definedName>
    <definedName name="___EST1" localSheetId="31">#REF!</definedName>
    <definedName name="___EST1" localSheetId="28">#REF!</definedName>
    <definedName name="___EST1" localSheetId="29">#REF!</definedName>
    <definedName name="___EST1" localSheetId="30">#REF!</definedName>
    <definedName name="___EST1" localSheetId="8">#REF!</definedName>
    <definedName name="___EST1" localSheetId="14">#REF!</definedName>
    <definedName name="___EST1" localSheetId="11">#REF!</definedName>
    <definedName name="___EST1" localSheetId="12">#REF!</definedName>
    <definedName name="___EST1" localSheetId="13">#REF!</definedName>
    <definedName name="___EST1">#REF!</definedName>
    <definedName name="___EST10" localSheetId="17">#REF!</definedName>
    <definedName name="___EST10" localSheetId="18">#REF!</definedName>
    <definedName name="___EST10" localSheetId="20">#REF!</definedName>
    <definedName name="___EST10" localSheetId="21">#REF!</definedName>
    <definedName name="___EST10" localSheetId="22">#REF!</definedName>
    <definedName name="___EST10" localSheetId="23">#REF!</definedName>
    <definedName name="___EST10" localSheetId="27">#REF!</definedName>
    <definedName name="___EST10" localSheetId="31">#REF!</definedName>
    <definedName name="___EST10" localSheetId="28">#REF!</definedName>
    <definedName name="___EST10" localSheetId="29">#REF!</definedName>
    <definedName name="___EST10" localSheetId="30">#REF!</definedName>
    <definedName name="___EST10" localSheetId="8">#REF!</definedName>
    <definedName name="___EST10" localSheetId="14">#REF!</definedName>
    <definedName name="___EST10" localSheetId="11">#REF!</definedName>
    <definedName name="___EST10" localSheetId="12">#REF!</definedName>
    <definedName name="___EST10" localSheetId="13">#REF!</definedName>
    <definedName name="___EST10">#REF!</definedName>
    <definedName name="___EST11" localSheetId="17">#REF!</definedName>
    <definedName name="___EST11" localSheetId="18">#REF!</definedName>
    <definedName name="___EST11" localSheetId="20">#REF!</definedName>
    <definedName name="___EST11" localSheetId="21">#REF!</definedName>
    <definedName name="___EST11" localSheetId="22">#REF!</definedName>
    <definedName name="___EST11" localSheetId="23">#REF!</definedName>
    <definedName name="___EST11" localSheetId="27">#REF!</definedName>
    <definedName name="___EST11" localSheetId="31">#REF!</definedName>
    <definedName name="___EST11" localSheetId="28">#REF!</definedName>
    <definedName name="___EST11" localSheetId="29">#REF!</definedName>
    <definedName name="___EST11" localSheetId="30">#REF!</definedName>
    <definedName name="___EST11" localSheetId="8">#REF!</definedName>
    <definedName name="___EST11" localSheetId="14">#REF!</definedName>
    <definedName name="___EST11" localSheetId="11">#REF!</definedName>
    <definedName name="___EST11" localSheetId="12">#REF!</definedName>
    <definedName name="___EST11" localSheetId="13">#REF!</definedName>
    <definedName name="___EST11">#REF!</definedName>
    <definedName name="___EST12" localSheetId="17">#REF!</definedName>
    <definedName name="___EST12" localSheetId="18">#REF!</definedName>
    <definedName name="___EST12" localSheetId="20">#REF!</definedName>
    <definedName name="___EST12" localSheetId="21">#REF!</definedName>
    <definedName name="___EST12" localSheetId="22">#REF!</definedName>
    <definedName name="___EST12" localSheetId="23">#REF!</definedName>
    <definedName name="___EST12" localSheetId="27">#REF!</definedName>
    <definedName name="___EST12" localSheetId="31">#REF!</definedName>
    <definedName name="___EST12" localSheetId="28">#REF!</definedName>
    <definedName name="___EST12" localSheetId="29">#REF!</definedName>
    <definedName name="___EST12" localSheetId="30">#REF!</definedName>
    <definedName name="___EST12" localSheetId="3">#REF!</definedName>
    <definedName name="___EST12" localSheetId="8">#REF!</definedName>
    <definedName name="___EST12" localSheetId="10">#REF!</definedName>
    <definedName name="___EST12" localSheetId="9">#REF!</definedName>
    <definedName name="___EST12" localSheetId="16">#REF!</definedName>
    <definedName name="___EST12" localSheetId="6">#REF!</definedName>
    <definedName name="___EST12">#REF!</definedName>
    <definedName name="___EST13" localSheetId="17">#REF!</definedName>
    <definedName name="___EST13" localSheetId="18">#REF!</definedName>
    <definedName name="___EST13" localSheetId="20">#REF!</definedName>
    <definedName name="___EST13" localSheetId="21">#REF!</definedName>
    <definedName name="___EST13" localSheetId="22">#REF!</definedName>
    <definedName name="___EST13" localSheetId="23">#REF!</definedName>
    <definedName name="___EST13" localSheetId="27">#REF!</definedName>
    <definedName name="___EST13" localSheetId="31">#REF!</definedName>
    <definedName name="___EST13" localSheetId="28">#REF!</definedName>
    <definedName name="___EST13" localSheetId="29">#REF!</definedName>
    <definedName name="___EST13" localSheetId="30">#REF!</definedName>
    <definedName name="___EST13" localSheetId="8">#REF!</definedName>
    <definedName name="___EST13">#REF!</definedName>
    <definedName name="___EST14" localSheetId="17">#REF!</definedName>
    <definedName name="___EST14" localSheetId="18">#REF!</definedName>
    <definedName name="___EST14" localSheetId="20">#REF!</definedName>
    <definedName name="___EST14" localSheetId="21">#REF!</definedName>
    <definedName name="___EST14" localSheetId="22">#REF!</definedName>
    <definedName name="___EST14" localSheetId="23">#REF!</definedName>
    <definedName name="___EST14" localSheetId="27">#REF!</definedName>
    <definedName name="___EST14" localSheetId="31">#REF!</definedName>
    <definedName name="___EST14" localSheetId="28">#REF!</definedName>
    <definedName name="___EST14" localSheetId="29">#REF!</definedName>
    <definedName name="___EST14" localSheetId="30">#REF!</definedName>
    <definedName name="___EST14" localSheetId="8">#REF!</definedName>
    <definedName name="___EST14">#REF!</definedName>
    <definedName name="___EST15" localSheetId="17">#REF!</definedName>
    <definedName name="___EST15" localSheetId="18">#REF!</definedName>
    <definedName name="___EST15" localSheetId="20">#REF!</definedName>
    <definedName name="___EST15" localSheetId="21">#REF!</definedName>
    <definedName name="___EST15" localSheetId="22">#REF!</definedName>
    <definedName name="___EST15" localSheetId="23">#REF!</definedName>
    <definedName name="___EST15" localSheetId="27">#REF!</definedName>
    <definedName name="___EST15" localSheetId="31">#REF!</definedName>
    <definedName name="___EST15" localSheetId="28">#REF!</definedName>
    <definedName name="___EST15" localSheetId="29">#REF!</definedName>
    <definedName name="___EST15" localSheetId="30">#REF!</definedName>
    <definedName name="___EST15" localSheetId="8">#REF!</definedName>
    <definedName name="___EST15">#REF!</definedName>
    <definedName name="___EST16" localSheetId="17">#REF!</definedName>
    <definedName name="___EST16" localSheetId="18">#REF!</definedName>
    <definedName name="___EST16" localSheetId="20">#REF!</definedName>
    <definedName name="___EST16" localSheetId="21">#REF!</definedName>
    <definedName name="___EST16" localSheetId="22">#REF!</definedName>
    <definedName name="___EST16" localSheetId="23">#REF!</definedName>
    <definedName name="___EST16" localSheetId="27">#REF!</definedName>
    <definedName name="___EST16" localSheetId="31">#REF!</definedName>
    <definedName name="___EST16" localSheetId="28">#REF!</definedName>
    <definedName name="___EST16" localSheetId="29">#REF!</definedName>
    <definedName name="___EST16" localSheetId="30">#REF!</definedName>
    <definedName name="___EST16" localSheetId="8">#REF!</definedName>
    <definedName name="___EST16">#REF!</definedName>
    <definedName name="___EST17" localSheetId="17">#REF!</definedName>
    <definedName name="___EST17" localSheetId="18">#REF!</definedName>
    <definedName name="___EST17" localSheetId="20">#REF!</definedName>
    <definedName name="___EST17" localSheetId="21">#REF!</definedName>
    <definedName name="___EST17" localSheetId="22">#REF!</definedName>
    <definedName name="___EST17" localSheetId="23">#REF!</definedName>
    <definedName name="___EST17" localSheetId="27">#REF!</definedName>
    <definedName name="___EST17" localSheetId="31">#REF!</definedName>
    <definedName name="___EST17" localSheetId="28">#REF!</definedName>
    <definedName name="___EST17" localSheetId="29">#REF!</definedName>
    <definedName name="___EST17" localSheetId="30">#REF!</definedName>
    <definedName name="___EST17" localSheetId="8">#REF!</definedName>
    <definedName name="___EST17">#REF!</definedName>
    <definedName name="___EST18" localSheetId="17">#REF!</definedName>
    <definedName name="___EST18" localSheetId="18">#REF!</definedName>
    <definedName name="___EST18" localSheetId="20">#REF!</definedName>
    <definedName name="___EST18" localSheetId="21">#REF!</definedName>
    <definedName name="___EST18" localSheetId="22">#REF!</definedName>
    <definedName name="___EST18" localSheetId="23">#REF!</definedName>
    <definedName name="___EST18" localSheetId="27">#REF!</definedName>
    <definedName name="___EST18" localSheetId="31">#REF!</definedName>
    <definedName name="___EST18" localSheetId="28">#REF!</definedName>
    <definedName name="___EST18" localSheetId="29">#REF!</definedName>
    <definedName name="___EST18" localSheetId="30">#REF!</definedName>
    <definedName name="___EST18" localSheetId="8">#REF!</definedName>
    <definedName name="___EST18">#REF!</definedName>
    <definedName name="___EST19" localSheetId="17">#REF!</definedName>
    <definedName name="___EST19" localSheetId="18">#REF!</definedName>
    <definedName name="___EST19" localSheetId="20">#REF!</definedName>
    <definedName name="___EST19" localSheetId="21">#REF!</definedName>
    <definedName name="___EST19" localSheetId="22">#REF!</definedName>
    <definedName name="___EST19" localSheetId="23">#REF!</definedName>
    <definedName name="___EST19" localSheetId="27">#REF!</definedName>
    <definedName name="___EST19" localSheetId="31">#REF!</definedName>
    <definedName name="___EST19" localSheetId="28">#REF!</definedName>
    <definedName name="___EST19" localSheetId="29">#REF!</definedName>
    <definedName name="___EST19" localSheetId="30">#REF!</definedName>
    <definedName name="___EST19" localSheetId="8">#REF!</definedName>
    <definedName name="___EST19">#REF!</definedName>
    <definedName name="___EST2" localSheetId="17">#REF!</definedName>
    <definedName name="___EST2" localSheetId="18">#REF!</definedName>
    <definedName name="___EST2" localSheetId="20">#REF!</definedName>
    <definedName name="___EST2" localSheetId="21">#REF!</definedName>
    <definedName name="___EST2" localSheetId="22">#REF!</definedName>
    <definedName name="___EST2" localSheetId="23">#REF!</definedName>
    <definedName name="___EST2" localSheetId="27">#REF!</definedName>
    <definedName name="___EST2" localSheetId="31">#REF!</definedName>
    <definedName name="___EST2" localSheetId="28">#REF!</definedName>
    <definedName name="___EST2" localSheetId="29">#REF!</definedName>
    <definedName name="___EST2" localSheetId="30">#REF!</definedName>
    <definedName name="___EST2" localSheetId="8">#REF!</definedName>
    <definedName name="___EST2">#REF!</definedName>
    <definedName name="___EST3" localSheetId="17">#REF!</definedName>
    <definedName name="___EST3" localSheetId="18">#REF!</definedName>
    <definedName name="___EST3" localSheetId="20">#REF!</definedName>
    <definedName name="___EST3" localSheetId="21">#REF!</definedName>
    <definedName name="___EST3" localSheetId="22">#REF!</definedName>
    <definedName name="___EST3" localSheetId="23">#REF!</definedName>
    <definedName name="___EST3" localSheetId="27">#REF!</definedName>
    <definedName name="___EST3" localSheetId="31">#REF!</definedName>
    <definedName name="___EST3" localSheetId="28">#REF!</definedName>
    <definedName name="___EST3" localSheetId="29">#REF!</definedName>
    <definedName name="___EST3" localSheetId="30">#REF!</definedName>
    <definedName name="___EST3" localSheetId="8">#REF!</definedName>
    <definedName name="___EST3">#REF!</definedName>
    <definedName name="___EST4" localSheetId="17">#REF!</definedName>
    <definedName name="___EST4" localSheetId="18">#REF!</definedName>
    <definedName name="___EST4" localSheetId="20">#REF!</definedName>
    <definedName name="___EST4" localSheetId="21">#REF!</definedName>
    <definedName name="___EST4" localSheetId="22">#REF!</definedName>
    <definedName name="___EST4" localSheetId="23">#REF!</definedName>
    <definedName name="___EST4" localSheetId="27">#REF!</definedName>
    <definedName name="___EST4" localSheetId="31">#REF!</definedName>
    <definedName name="___EST4" localSheetId="28">#REF!</definedName>
    <definedName name="___EST4" localSheetId="29">#REF!</definedName>
    <definedName name="___EST4" localSheetId="30">#REF!</definedName>
    <definedName name="___EST4" localSheetId="8">#REF!</definedName>
    <definedName name="___EST4">#REF!</definedName>
    <definedName name="___EST5" localSheetId="17">#REF!</definedName>
    <definedName name="___EST5" localSheetId="18">#REF!</definedName>
    <definedName name="___EST5" localSheetId="20">#REF!</definedName>
    <definedName name="___EST5" localSheetId="21">#REF!</definedName>
    <definedName name="___EST5" localSheetId="22">#REF!</definedName>
    <definedName name="___EST5" localSheetId="23">#REF!</definedName>
    <definedName name="___EST5" localSheetId="27">#REF!</definedName>
    <definedName name="___EST5" localSheetId="31">#REF!</definedName>
    <definedName name="___EST5" localSheetId="28">#REF!</definedName>
    <definedName name="___EST5" localSheetId="29">#REF!</definedName>
    <definedName name="___EST5" localSheetId="30">#REF!</definedName>
    <definedName name="___EST5" localSheetId="8">#REF!</definedName>
    <definedName name="___EST5">#REF!</definedName>
    <definedName name="___EST6" localSheetId="17">#REF!</definedName>
    <definedName name="___EST6" localSheetId="18">#REF!</definedName>
    <definedName name="___EST6" localSheetId="20">#REF!</definedName>
    <definedName name="___EST6" localSheetId="21">#REF!</definedName>
    <definedName name="___EST6" localSheetId="22">#REF!</definedName>
    <definedName name="___EST6" localSheetId="23">#REF!</definedName>
    <definedName name="___EST6" localSheetId="27">#REF!</definedName>
    <definedName name="___EST6" localSheetId="31">#REF!</definedName>
    <definedName name="___EST6" localSheetId="28">#REF!</definedName>
    <definedName name="___EST6" localSheetId="29">#REF!</definedName>
    <definedName name="___EST6" localSheetId="30">#REF!</definedName>
    <definedName name="___EST6" localSheetId="8">#REF!</definedName>
    <definedName name="___EST6">#REF!</definedName>
    <definedName name="___EST7" localSheetId="17">#REF!</definedName>
    <definedName name="___EST7" localSheetId="18">#REF!</definedName>
    <definedName name="___EST7" localSheetId="20">#REF!</definedName>
    <definedName name="___EST7" localSheetId="21">#REF!</definedName>
    <definedName name="___EST7" localSheetId="22">#REF!</definedName>
    <definedName name="___EST7" localSheetId="23">#REF!</definedName>
    <definedName name="___EST7" localSheetId="27">#REF!</definedName>
    <definedName name="___EST7" localSheetId="31">#REF!</definedName>
    <definedName name="___EST7" localSheetId="28">#REF!</definedName>
    <definedName name="___EST7" localSheetId="29">#REF!</definedName>
    <definedName name="___EST7" localSheetId="30">#REF!</definedName>
    <definedName name="___EST7" localSheetId="8">#REF!</definedName>
    <definedName name="___EST7">#REF!</definedName>
    <definedName name="___EST8" localSheetId="17">#REF!</definedName>
    <definedName name="___EST8" localSheetId="18">#REF!</definedName>
    <definedName name="___EST8" localSheetId="20">#REF!</definedName>
    <definedName name="___EST8" localSheetId="21">#REF!</definedName>
    <definedName name="___EST8" localSheetId="22">#REF!</definedName>
    <definedName name="___EST8" localSheetId="23">#REF!</definedName>
    <definedName name="___EST8" localSheetId="27">#REF!</definedName>
    <definedName name="___EST8" localSheetId="31">#REF!</definedName>
    <definedName name="___EST8" localSheetId="28">#REF!</definedName>
    <definedName name="___EST8" localSheetId="29">#REF!</definedName>
    <definedName name="___EST8" localSheetId="30">#REF!</definedName>
    <definedName name="___EST8" localSheetId="8">#REF!</definedName>
    <definedName name="___EST8">#REF!</definedName>
    <definedName name="___EST9" localSheetId="17">#REF!</definedName>
    <definedName name="___EST9" localSheetId="18">#REF!</definedName>
    <definedName name="___EST9" localSheetId="20">#REF!</definedName>
    <definedName name="___EST9" localSheetId="21">#REF!</definedName>
    <definedName name="___EST9" localSheetId="22">#REF!</definedName>
    <definedName name="___EST9" localSheetId="23">#REF!</definedName>
    <definedName name="___EST9" localSheetId="27">#REF!</definedName>
    <definedName name="___EST9" localSheetId="31">#REF!</definedName>
    <definedName name="___EST9" localSheetId="28">#REF!</definedName>
    <definedName name="___EST9" localSheetId="29">#REF!</definedName>
    <definedName name="___EST9" localSheetId="30">#REF!</definedName>
    <definedName name="___EST9" localSheetId="8">#REF!</definedName>
    <definedName name="___EST9">#REF!</definedName>
    <definedName name="___ETR13" localSheetId="17">#REF!</definedName>
    <definedName name="___ETR13" localSheetId="18">#REF!</definedName>
    <definedName name="___ETR13" localSheetId="20">#REF!</definedName>
    <definedName name="___ETR13" localSheetId="21">#REF!</definedName>
    <definedName name="___ETR13" localSheetId="22">#REF!</definedName>
    <definedName name="___ETR13" localSheetId="23">#REF!</definedName>
    <definedName name="___ETR13" localSheetId="27">#REF!</definedName>
    <definedName name="___ETR13" localSheetId="31">#REF!</definedName>
    <definedName name="___ETR13" localSheetId="28">#REF!</definedName>
    <definedName name="___ETR13" localSheetId="29">#REF!</definedName>
    <definedName name="___ETR13" localSheetId="30">#REF!</definedName>
    <definedName name="___ETR13" localSheetId="8">#REF!</definedName>
    <definedName name="___ETR13">#REF!</definedName>
    <definedName name="___EXC1" localSheetId="17">#REF!</definedName>
    <definedName name="___EXC1" localSheetId="18">#REF!</definedName>
    <definedName name="___EXC1" localSheetId="20">#REF!</definedName>
    <definedName name="___EXC1" localSheetId="21">#REF!</definedName>
    <definedName name="___EXC1" localSheetId="22">#REF!</definedName>
    <definedName name="___EXC1" localSheetId="23">#REF!</definedName>
    <definedName name="___EXC1" localSheetId="27">#REF!</definedName>
    <definedName name="___EXC1" localSheetId="31">#REF!</definedName>
    <definedName name="___EXC1" localSheetId="28">#REF!</definedName>
    <definedName name="___EXC1" localSheetId="29">#REF!</definedName>
    <definedName name="___EXC1" localSheetId="30">#REF!</definedName>
    <definedName name="___EXC1" localSheetId="8">#REF!</definedName>
    <definedName name="___EXC1">#REF!</definedName>
    <definedName name="___EXC10" localSheetId="17">#REF!</definedName>
    <definedName name="___EXC10" localSheetId="18">#REF!</definedName>
    <definedName name="___EXC10" localSheetId="20">#REF!</definedName>
    <definedName name="___EXC10" localSheetId="21">#REF!</definedName>
    <definedName name="___EXC10" localSheetId="22">#REF!</definedName>
    <definedName name="___EXC10" localSheetId="23">#REF!</definedName>
    <definedName name="___EXC10" localSheetId="27">#REF!</definedName>
    <definedName name="___EXC10" localSheetId="31">#REF!</definedName>
    <definedName name="___EXC10" localSheetId="28">#REF!</definedName>
    <definedName name="___EXC10" localSheetId="29">#REF!</definedName>
    <definedName name="___EXC10" localSheetId="30">#REF!</definedName>
    <definedName name="___EXC10" localSheetId="8">#REF!</definedName>
    <definedName name="___EXC10">#REF!</definedName>
    <definedName name="___EXC11" localSheetId="17">#REF!</definedName>
    <definedName name="___EXC11" localSheetId="18">#REF!</definedName>
    <definedName name="___EXC11" localSheetId="20">#REF!</definedName>
    <definedName name="___EXC11" localSheetId="21">#REF!</definedName>
    <definedName name="___EXC11" localSheetId="22">#REF!</definedName>
    <definedName name="___EXC11" localSheetId="23">#REF!</definedName>
    <definedName name="___EXC11" localSheetId="27">#REF!</definedName>
    <definedName name="___EXC11" localSheetId="31">#REF!</definedName>
    <definedName name="___EXC11" localSheetId="28">#REF!</definedName>
    <definedName name="___EXC11" localSheetId="29">#REF!</definedName>
    <definedName name="___EXC11" localSheetId="30">#REF!</definedName>
    <definedName name="___EXC11" localSheetId="8">#REF!</definedName>
    <definedName name="___EXC11">#REF!</definedName>
    <definedName name="___EXC12" localSheetId="17">#REF!</definedName>
    <definedName name="___EXC12" localSheetId="18">#REF!</definedName>
    <definedName name="___EXC12" localSheetId="20">#REF!</definedName>
    <definedName name="___EXC12" localSheetId="21">#REF!</definedName>
    <definedName name="___EXC12" localSheetId="22">#REF!</definedName>
    <definedName name="___EXC12" localSheetId="23">#REF!</definedName>
    <definedName name="___EXC12" localSheetId="27">#REF!</definedName>
    <definedName name="___EXC12" localSheetId="31">#REF!</definedName>
    <definedName name="___EXC12" localSheetId="28">#REF!</definedName>
    <definedName name="___EXC12" localSheetId="29">#REF!</definedName>
    <definedName name="___EXC12" localSheetId="30">#REF!</definedName>
    <definedName name="___EXC12" localSheetId="8">#REF!</definedName>
    <definedName name="___EXC12">#REF!</definedName>
    <definedName name="___EXC2" localSheetId="17">#REF!</definedName>
    <definedName name="___EXC2" localSheetId="18">#REF!</definedName>
    <definedName name="___EXC2" localSheetId="20">#REF!</definedName>
    <definedName name="___EXC2" localSheetId="21">#REF!</definedName>
    <definedName name="___EXC2" localSheetId="22">#REF!</definedName>
    <definedName name="___EXC2" localSheetId="23">#REF!</definedName>
    <definedName name="___EXC2" localSheetId="27">#REF!</definedName>
    <definedName name="___EXC2" localSheetId="31">#REF!</definedName>
    <definedName name="___EXC2" localSheetId="28">#REF!</definedName>
    <definedName name="___EXC2" localSheetId="29">#REF!</definedName>
    <definedName name="___EXC2" localSheetId="30">#REF!</definedName>
    <definedName name="___EXC2" localSheetId="8">#REF!</definedName>
    <definedName name="___EXC2">#REF!</definedName>
    <definedName name="___EXC3" localSheetId="17">#REF!</definedName>
    <definedName name="___EXC3" localSheetId="18">#REF!</definedName>
    <definedName name="___EXC3" localSheetId="20">#REF!</definedName>
    <definedName name="___EXC3" localSheetId="21">#REF!</definedName>
    <definedName name="___EXC3" localSheetId="22">#REF!</definedName>
    <definedName name="___EXC3" localSheetId="23">#REF!</definedName>
    <definedName name="___EXC3" localSheetId="27">#REF!</definedName>
    <definedName name="___EXC3" localSheetId="31">#REF!</definedName>
    <definedName name="___EXC3" localSheetId="28">#REF!</definedName>
    <definedName name="___EXC3" localSheetId="29">#REF!</definedName>
    <definedName name="___EXC3" localSheetId="30">#REF!</definedName>
    <definedName name="___EXC3" localSheetId="8">#REF!</definedName>
    <definedName name="___EXC3">#REF!</definedName>
    <definedName name="___EXC4" localSheetId="17">#REF!</definedName>
    <definedName name="___EXC4" localSheetId="18">#REF!</definedName>
    <definedName name="___EXC4" localSheetId="20">#REF!</definedName>
    <definedName name="___EXC4" localSheetId="21">#REF!</definedName>
    <definedName name="___EXC4" localSheetId="22">#REF!</definedName>
    <definedName name="___EXC4" localSheetId="23">#REF!</definedName>
    <definedName name="___EXC4" localSheetId="27">#REF!</definedName>
    <definedName name="___EXC4" localSheetId="31">#REF!</definedName>
    <definedName name="___EXC4" localSheetId="28">#REF!</definedName>
    <definedName name="___EXC4" localSheetId="29">#REF!</definedName>
    <definedName name="___EXC4" localSheetId="30">#REF!</definedName>
    <definedName name="___EXC4" localSheetId="8">#REF!</definedName>
    <definedName name="___EXC4">#REF!</definedName>
    <definedName name="___EXC5" localSheetId="17">#REF!</definedName>
    <definedName name="___EXC5" localSheetId="18">#REF!</definedName>
    <definedName name="___EXC5" localSheetId="20">#REF!</definedName>
    <definedName name="___EXC5" localSheetId="21">#REF!</definedName>
    <definedName name="___EXC5" localSheetId="22">#REF!</definedName>
    <definedName name="___EXC5" localSheetId="23">#REF!</definedName>
    <definedName name="___EXC5" localSheetId="27">#REF!</definedName>
    <definedName name="___EXC5" localSheetId="31">#REF!</definedName>
    <definedName name="___EXC5" localSheetId="28">#REF!</definedName>
    <definedName name="___EXC5" localSheetId="29">#REF!</definedName>
    <definedName name="___EXC5" localSheetId="30">#REF!</definedName>
    <definedName name="___EXC5" localSheetId="8">#REF!</definedName>
    <definedName name="___EXC5">#REF!</definedName>
    <definedName name="___EXC6" localSheetId="17">#REF!</definedName>
    <definedName name="___EXC6" localSheetId="18">#REF!</definedName>
    <definedName name="___EXC6" localSheetId="20">#REF!</definedName>
    <definedName name="___EXC6" localSheetId="21">#REF!</definedName>
    <definedName name="___EXC6" localSheetId="22">#REF!</definedName>
    <definedName name="___EXC6" localSheetId="23">#REF!</definedName>
    <definedName name="___EXC6" localSheetId="27">#REF!</definedName>
    <definedName name="___EXC6" localSheetId="31">#REF!</definedName>
    <definedName name="___EXC6" localSheetId="28">#REF!</definedName>
    <definedName name="___EXC6" localSheetId="29">#REF!</definedName>
    <definedName name="___EXC6" localSheetId="30">#REF!</definedName>
    <definedName name="___EXC6" localSheetId="8">#REF!</definedName>
    <definedName name="___EXC6">#REF!</definedName>
    <definedName name="___EXC7" localSheetId="17">#REF!</definedName>
    <definedName name="___EXC7" localSheetId="18">#REF!</definedName>
    <definedName name="___EXC7" localSheetId="20">#REF!</definedName>
    <definedName name="___EXC7" localSheetId="21">#REF!</definedName>
    <definedName name="___EXC7" localSheetId="22">#REF!</definedName>
    <definedName name="___EXC7" localSheetId="23">#REF!</definedName>
    <definedName name="___EXC7" localSheetId="27">#REF!</definedName>
    <definedName name="___EXC7" localSheetId="31">#REF!</definedName>
    <definedName name="___EXC7" localSheetId="28">#REF!</definedName>
    <definedName name="___EXC7" localSheetId="29">#REF!</definedName>
    <definedName name="___EXC7" localSheetId="30">#REF!</definedName>
    <definedName name="___EXC7" localSheetId="8">#REF!</definedName>
    <definedName name="___EXC7">#REF!</definedName>
    <definedName name="___EXC8" localSheetId="17">#REF!</definedName>
    <definedName name="___EXC8" localSheetId="18">#REF!</definedName>
    <definedName name="___EXC8" localSheetId="20">#REF!</definedName>
    <definedName name="___EXC8" localSheetId="21">#REF!</definedName>
    <definedName name="___EXC8" localSheetId="22">#REF!</definedName>
    <definedName name="___EXC8" localSheetId="23">#REF!</definedName>
    <definedName name="___EXC8" localSheetId="27">#REF!</definedName>
    <definedName name="___EXC8" localSheetId="31">#REF!</definedName>
    <definedName name="___EXC8" localSheetId="28">#REF!</definedName>
    <definedName name="___EXC8" localSheetId="29">#REF!</definedName>
    <definedName name="___EXC8" localSheetId="30">#REF!</definedName>
    <definedName name="___EXC8" localSheetId="8">#REF!</definedName>
    <definedName name="___EXC8">#REF!</definedName>
    <definedName name="___EXC9" localSheetId="17">#REF!</definedName>
    <definedName name="___EXC9" localSheetId="18">#REF!</definedName>
    <definedName name="___EXC9" localSheetId="20">#REF!</definedName>
    <definedName name="___EXC9" localSheetId="21">#REF!</definedName>
    <definedName name="___EXC9" localSheetId="22">#REF!</definedName>
    <definedName name="___EXC9" localSheetId="23">#REF!</definedName>
    <definedName name="___EXC9" localSheetId="27">#REF!</definedName>
    <definedName name="___EXC9" localSheetId="31">#REF!</definedName>
    <definedName name="___EXC9" localSheetId="28">#REF!</definedName>
    <definedName name="___EXC9" localSheetId="29">#REF!</definedName>
    <definedName name="___EXC9" localSheetId="30">#REF!</definedName>
    <definedName name="___EXC9" localSheetId="8">#REF!</definedName>
    <definedName name="___EXC9">#REF!</definedName>
    <definedName name="___ICP1">[16]Tablas!#REF!</definedName>
    <definedName name="___key2" hidden="1">[13]INST!#REF!</definedName>
    <definedName name="___key3" hidden="1">#REF!</definedName>
    <definedName name="___key31" hidden="1">#REF!</definedName>
    <definedName name="___LEY80">#REF!</definedName>
    <definedName name="___MA2">#REF!</definedName>
    <definedName name="___OCD1">[16]Tablas!#REF!</definedName>
    <definedName name="___OCI1">[16]Tablas!#REF!</definedName>
    <definedName name="___ORO10" localSheetId="17">#REF!</definedName>
    <definedName name="___ORO10" localSheetId="18">#REF!</definedName>
    <definedName name="___ORO10" localSheetId="20">#REF!</definedName>
    <definedName name="___ORO10" localSheetId="21">#REF!</definedName>
    <definedName name="___ORO10" localSheetId="22">#REF!</definedName>
    <definedName name="___ORO10" localSheetId="23">#REF!</definedName>
    <definedName name="___ORO10" localSheetId="27">#REF!</definedName>
    <definedName name="___ORO10" localSheetId="31">#REF!</definedName>
    <definedName name="___ORO10" localSheetId="28">#REF!</definedName>
    <definedName name="___ORO10" localSheetId="29">#REF!</definedName>
    <definedName name="___ORO10" localSheetId="30">#REF!</definedName>
    <definedName name="___ORO10" localSheetId="8">#REF!</definedName>
    <definedName name="___ORO10">#REF!</definedName>
    <definedName name="___ORO11" localSheetId="17">#REF!</definedName>
    <definedName name="___ORO11" localSheetId="18">#REF!</definedName>
    <definedName name="___ORO11" localSheetId="20">#REF!</definedName>
    <definedName name="___ORO11" localSheetId="21">#REF!</definedName>
    <definedName name="___ORO11" localSheetId="22">#REF!</definedName>
    <definedName name="___ORO11" localSheetId="23">#REF!</definedName>
    <definedName name="___ORO11" localSheetId="27">#REF!</definedName>
    <definedName name="___ORO11" localSheetId="31">#REF!</definedName>
    <definedName name="___ORO11" localSheetId="28">#REF!</definedName>
    <definedName name="___ORO11" localSheetId="29">#REF!</definedName>
    <definedName name="___ORO11" localSheetId="30">#REF!</definedName>
    <definedName name="___ORO11" localSheetId="8">#REF!</definedName>
    <definedName name="___ORO11">#REF!</definedName>
    <definedName name="___ORO12" localSheetId="17">#REF!</definedName>
    <definedName name="___ORO12" localSheetId="18">#REF!</definedName>
    <definedName name="___ORO12" localSheetId="20">#REF!</definedName>
    <definedName name="___ORO12" localSheetId="21">#REF!</definedName>
    <definedName name="___ORO12" localSheetId="22">#REF!</definedName>
    <definedName name="___ORO12" localSheetId="23">#REF!</definedName>
    <definedName name="___ORO12" localSheetId="27">#REF!</definedName>
    <definedName name="___ORO12" localSheetId="31">#REF!</definedName>
    <definedName name="___ORO12" localSheetId="28">#REF!</definedName>
    <definedName name="___ORO12" localSheetId="29">#REF!</definedName>
    <definedName name="___ORO12" localSheetId="30">#REF!</definedName>
    <definedName name="___ORO12" localSheetId="8">#REF!</definedName>
    <definedName name="___ORO12">#REF!</definedName>
    <definedName name="___ORO13" localSheetId="17">#REF!</definedName>
    <definedName name="___ORO13" localSheetId="18">#REF!</definedName>
    <definedName name="___ORO13" localSheetId="20">#REF!</definedName>
    <definedName name="___ORO13" localSheetId="21">#REF!</definedName>
    <definedName name="___ORO13" localSheetId="22">#REF!</definedName>
    <definedName name="___ORO13" localSheetId="23">#REF!</definedName>
    <definedName name="___ORO13" localSheetId="27">#REF!</definedName>
    <definedName name="___ORO13" localSheetId="31">#REF!</definedName>
    <definedName name="___ORO13" localSheetId="28">#REF!</definedName>
    <definedName name="___ORO13" localSheetId="29">#REF!</definedName>
    <definedName name="___ORO13" localSheetId="30">#REF!</definedName>
    <definedName name="___ORO13" localSheetId="8">#REF!</definedName>
    <definedName name="___ORO13">#REF!</definedName>
    <definedName name="___ORO14" localSheetId="17">#REF!</definedName>
    <definedName name="___ORO14" localSheetId="18">#REF!</definedName>
    <definedName name="___ORO14" localSheetId="20">#REF!</definedName>
    <definedName name="___ORO14" localSheetId="21">#REF!</definedName>
    <definedName name="___ORO14" localSheetId="22">#REF!</definedName>
    <definedName name="___ORO14" localSheetId="23">#REF!</definedName>
    <definedName name="___ORO14" localSheetId="27">#REF!</definedName>
    <definedName name="___ORO14" localSheetId="31">#REF!</definedName>
    <definedName name="___ORO14" localSheetId="28">#REF!</definedName>
    <definedName name="___ORO14" localSheetId="29">#REF!</definedName>
    <definedName name="___ORO14" localSheetId="30">#REF!</definedName>
    <definedName name="___ORO14" localSheetId="8">#REF!</definedName>
    <definedName name="___ORO14">#REF!</definedName>
    <definedName name="___ORO15" localSheetId="17">#REF!</definedName>
    <definedName name="___ORO15" localSheetId="18">#REF!</definedName>
    <definedName name="___ORO15" localSheetId="20">#REF!</definedName>
    <definedName name="___ORO15" localSheetId="21">#REF!</definedName>
    <definedName name="___ORO15" localSheetId="22">#REF!</definedName>
    <definedName name="___ORO15" localSheetId="23">#REF!</definedName>
    <definedName name="___ORO15" localSheetId="27">#REF!</definedName>
    <definedName name="___ORO15" localSheetId="31">#REF!</definedName>
    <definedName name="___ORO15" localSheetId="28">#REF!</definedName>
    <definedName name="___ORO15" localSheetId="29">#REF!</definedName>
    <definedName name="___ORO15" localSheetId="30">#REF!</definedName>
    <definedName name="___ORO15" localSheetId="8">#REF!</definedName>
    <definedName name="___ORO15">#REF!</definedName>
    <definedName name="___ORO16" localSheetId="17">#REF!</definedName>
    <definedName name="___ORO16" localSheetId="18">#REF!</definedName>
    <definedName name="___ORO16" localSheetId="20">#REF!</definedName>
    <definedName name="___ORO16" localSheetId="21">#REF!</definedName>
    <definedName name="___ORO16" localSheetId="22">#REF!</definedName>
    <definedName name="___ORO16" localSheetId="23">#REF!</definedName>
    <definedName name="___ORO16" localSheetId="27">#REF!</definedName>
    <definedName name="___ORO16" localSheetId="31">#REF!</definedName>
    <definedName name="___ORO16" localSheetId="28">#REF!</definedName>
    <definedName name="___ORO16" localSheetId="29">#REF!</definedName>
    <definedName name="___ORO16" localSheetId="30">#REF!</definedName>
    <definedName name="___ORO16" localSheetId="8">#REF!</definedName>
    <definedName name="___ORO16">#REF!</definedName>
    <definedName name="___ORO17" localSheetId="17">#REF!</definedName>
    <definedName name="___ORO17" localSheetId="18">#REF!</definedName>
    <definedName name="___ORO17" localSheetId="20">#REF!</definedName>
    <definedName name="___ORO17" localSheetId="21">#REF!</definedName>
    <definedName name="___ORO17" localSheetId="22">#REF!</definedName>
    <definedName name="___ORO17" localSheetId="23">#REF!</definedName>
    <definedName name="___ORO17" localSheetId="27">#REF!</definedName>
    <definedName name="___ORO17" localSheetId="31">#REF!</definedName>
    <definedName name="___ORO17" localSheetId="28">#REF!</definedName>
    <definedName name="___ORO17" localSheetId="29">#REF!</definedName>
    <definedName name="___ORO17" localSheetId="30">#REF!</definedName>
    <definedName name="___ORO17" localSheetId="8">#REF!</definedName>
    <definedName name="___ORO17">#REF!</definedName>
    <definedName name="___ORO18" localSheetId="17">#REF!</definedName>
    <definedName name="___ORO18" localSheetId="18">#REF!</definedName>
    <definedName name="___ORO18" localSheetId="20">#REF!</definedName>
    <definedName name="___ORO18" localSheetId="21">#REF!</definedName>
    <definedName name="___ORO18" localSheetId="22">#REF!</definedName>
    <definedName name="___ORO18" localSheetId="23">#REF!</definedName>
    <definedName name="___ORO18" localSheetId="27">#REF!</definedName>
    <definedName name="___ORO18" localSheetId="31">#REF!</definedName>
    <definedName name="___ORO18" localSheetId="28">#REF!</definedName>
    <definedName name="___ORO18" localSheetId="29">#REF!</definedName>
    <definedName name="___ORO18" localSheetId="30">#REF!</definedName>
    <definedName name="___ORO18" localSheetId="8">#REF!</definedName>
    <definedName name="___ORO18">#REF!</definedName>
    <definedName name="___ORO19" localSheetId="17">#REF!</definedName>
    <definedName name="___ORO19" localSheetId="18">#REF!</definedName>
    <definedName name="___ORO19" localSheetId="20">#REF!</definedName>
    <definedName name="___ORO19" localSheetId="21">#REF!</definedName>
    <definedName name="___ORO19" localSheetId="22">#REF!</definedName>
    <definedName name="___ORO19" localSheetId="23">#REF!</definedName>
    <definedName name="___ORO19" localSheetId="27">#REF!</definedName>
    <definedName name="___ORO19" localSheetId="31">#REF!</definedName>
    <definedName name="___ORO19" localSheetId="28">#REF!</definedName>
    <definedName name="___ORO19" localSheetId="29">#REF!</definedName>
    <definedName name="___ORO19" localSheetId="30">#REF!</definedName>
    <definedName name="___ORO19" localSheetId="8">#REF!</definedName>
    <definedName name="___ORO19">#REF!</definedName>
    <definedName name="___PJ50" localSheetId="17">#REF!</definedName>
    <definedName name="___PJ50" localSheetId="18">#REF!</definedName>
    <definedName name="___PJ50" localSheetId="20">#REF!</definedName>
    <definedName name="___PJ50" localSheetId="21">#REF!</definedName>
    <definedName name="___PJ50" localSheetId="22">#REF!</definedName>
    <definedName name="___PJ50" localSheetId="23">#REF!</definedName>
    <definedName name="___PJ50" localSheetId="27">#REF!</definedName>
    <definedName name="___PJ50" localSheetId="31">#REF!</definedName>
    <definedName name="___PJ50" localSheetId="28">#REF!</definedName>
    <definedName name="___PJ50" localSheetId="29">#REF!</definedName>
    <definedName name="___PJ50" localSheetId="30">#REF!</definedName>
    <definedName name="___PJ50" localSheetId="8">#REF!</definedName>
    <definedName name="___PJ50">#REF!</definedName>
    <definedName name="___pj51">#REF!</definedName>
    <definedName name="___PMT5671" localSheetId="17">[11]MEMORIAS!#REF!</definedName>
    <definedName name="___PMT5671" localSheetId="18">[11]MEMORIAS!#REF!</definedName>
    <definedName name="___PMT5671" localSheetId="20">[11]MEMORIAS!#REF!</definedName>
    <definedName name="___PMT5671" localSheetId="21">[11]MEMORIAS!#REF!</definedName>
    <definedName name="___PMT5671" localSheetId="22">[11]MEMORIAS!#REF!</definedName>
    <definedName name="___PMT5671" localSheetId="23">[11]MEMORIAS!#REF!</definedName>
    <definedName name="___PMT5671" localSheetId="27">[11]MEMORIAS!#REF!</definedName>
    <definedName name="___PMT5671" localSheetId="31">[11]MEMORIAS!#REF!</definedName>
    <definedName name="___PMT5671" localSheetId="28">[11]MEMORIAS!#REF!</definedName>
    <definedName name="___PMT5671" localSheetId="29">[11]MEMORIAS!#REF!</definedName>
    <definedName name="___PMT5671" localSheetId="30">[11]MEMORIAS!#REF!</definedName>
    <definedName name="___PMT5671" localSheetId="8">[11]MEMORIAS!#REF!</definedName>
    <definedName name="___PMT5671">[11]MEMORIAS!#REF!</definedName>
    <definedName name="___PMT5805" localSheetId="17">[11]MEMORIAS!#REF!</definedName>
    <definedName name="___PMT5805" localSheetId="18">[11]MEMORIAS!#REF!</definedName>
    <definedName name="___PMT5805" localSheetId="20">[11]MEMORIAS!#REF!</definedName>
    <definedName name="___PMT5805" localSheetId="21">[11]MEMORIAS!#REF!</definedName>
    <definedName name="___PMT5805" localSheetId="22">[11]MEMORIAS!#REF!</definedName>
    <definedName name="___PMT5805" localSheetId="23">[11]MEMORIAS!#REF!</definedName>
    <definedName name="___PMT5805" localSheetId="27">[11]MEMORIAS!#REF!</definedName>
    <definedName name="___PMT5805" localSheetId="31">[11]MEMORIAS!#REF!</definedName>
    <definedName name="___PMT5805" localSheetId="28">[11]MEMORIAS!#REF!</definedName>
    <definedName name="___PMT5805" localSheetId="29">[11]MEMORIAS!#REF!</definedName>
    <definedName name="___PMT5805" localSheetId="30">[11]MEMORIAS!#REF!</definedName>
    <definedName name="___PMT5805" localSheetId="8">[11]MEMORIAS!#REF!</definedName>
    <definedName name="___PMT5805">[11]MEMORIAS!#REF!</definedName>
    <definedName name="___PMT5806" localSheetId="17">[11]MEMORIAS!#REF!</definedName>
    <definedName name="___PMT5806" localSheetId="18">[11]MEMORIAS!#REF!</definedName>
    <definedName name="___PMT5806" localSheetId="20">[11]MEMORIAS!#REF!</definedName>
    <definedName name="___PMT5806" localSheetId="21">[11]MEMORIAS!#REF!</definedName>
    <definedName name="___PMT5806" localSheetId="22">[11]MEMORIAS!#REF!</definedName>
    <definedName name="___PMT5806" localSheetId="23">[11]MEMORIAS!#REF!</definedName>
    <definedName name="___PMT5806" localSheetId="27">[11]MEMORIAS!#REF!</definedName>
    <definedName name="___PMT5806" localSheetId="31">[11]MEMORIAS!#REF!</definedName>
    <definedName name="___PMT5806" localSheetId="28">[11]MEMORIAS!#REF!</definedName>
    <definedName name="___PMT5806" localSheetId="29">[11]MEMORIAS!#REF!</definedName>
    <definedName name="___PMT5806" localSheetId="30">[11]MEMORIAS!#REF!</definedName>
    <definedName name="___PMT5806" localSheetId="8">[11]MEMORIAS!#REF!</definedName>
    <definedName name="___PMT5806">[11]MEMORIAS!#REF!</definedName>
    <definedName name="___PMT5815" localSheetId="17">[11]MEMORIAS!#REF!</definedName>
    <definedName name="___PMT5815" localSheetId="18">[11]MEMORIAS!#REF!</definedName>
    <definedName name="___PMT5815" localSheetId="20">[11]MEMORIAS!#REF!</definedName>
    <definedName name="___PMT5815" localSheetId="21">[11]MEMORIAS!#REF!</definedName>
    <definedName name="___PMT5815" localSheetId="22">[11]MEMORIAS!#REF!</definedName>
    <definedName name="___PMT5815" localSheetId="23">[11]MEMORIAS!#REF!</definedName>
    <definedName name="___PMT5815" localSheetId="27">[11]MEMORIAS!#REF!</definedName>
    <definedName name="___PMT5815" localSheetId="31">[11]MEMORIAS!#REF!</definedName>
    <definedName name="___PMT5815" localSheetId="28">[11]MEMORIAS!#REF!</definedName>
    <definedName name="___PMT5815" localSheetId="29">[11]MEMORIAS!#REF!</definedName>
    <definedName name="___PMT5815" localSheetId="30">[11]MEMORIAS!#REF!</definedName>
    <definedName name="___PMT5815" localSheetId="8">[11]MEMORIAS!#REF!</definedName>
    <definedName name="___PMT5815">[11]MEMORIAS!#REF!</definedName>
    <definedName name="___PMT5820" localSheetId="17">[11]MEMORIAS!#REF!</definedName>
    <definedName name="___PMT5820" localSheetId="18">[11]MEMORIAS!#REF!</definedName>
    <definedName name="___PMT5820" localSheetId="20">[11]MEMORIAS!#REF!</definedName>
    <definedName name="___PMT5820" localSheetId="21">[11]MEMORIAS!#REF!</definedName>
    <definedName name="___PMT5820" localSheetId="22">[11]MEMORIAS!#REF!</definedName>
    <definedName name="___PMT5820" localSheetId="23">[11]MEMORIAS!#REF!</definedName>
    <definedName name="___PMT5820" localSheetId="27">[11]MEMORIAS!#REF!</definedName>
    <definedName name="___PMT5820" localSheetId="31">[11]MEMORIAS!#REF!</definedName>
    <definedName name="___PMT5820" localSheetId="28">[11]MEMORIAS!#REF!</definedName>
    <definedName name="___PMT5820" localSheetId="29">[11]MEMORIAS!#REF!</definedName>
    <definedName name="___PMT5820" localSheetId="30">[11]MEMORIAS!#REF!</definedName>
    <definedName name="___PMT5820" localSheetId="8">[11]MEMORIAS!#REF!</definedName>
    <definedName name="___PMT5820">[11]MEMORIAS!#REF!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 localSheetId="17">#REF!</definedName>
    <definedName name="___r" localSheetId="18">#REF!</definedName>
    <definedName name="___r" localSheetId="20">#REF!</definedName>
    <definedName name="___r" localSheetId="21">#REF!</definedName>
    <definedName name="___r" localSheetId="22">#REF!</definedName>
    <definedName name="___r" localSheetId="23">#REF!</definedName>
    <definedName name="___r" localSheetId="27">#REF!</definedName>
    <definedName name="___r" localSheetId="31">#REF!</definedName>
    <definedName name="___r" localSheetId="28">#REF!</definedName>
    <definedName name="___r" localSheetId="29">#REF!</definedName>
    <definedName name="___r" localSheetId="30">#REF!</definedName>
    <definedName name="___r" localSheetId="8">#REF!</definedName>
    <definedName name="___r" localSheetId="14">#REF!</definedName>
    <definedName name="___r" localSheetId="11">#REF!</definedName>
    <definedName name="___r" localSheetId="12">#REF!</definedName>
    <definedName name="___r" localSheetId="4" hidden="1">{"TAB1",#N/A,TRUE,"GENERAL";"TAB2",#N/A,TRUE,"GENERAL";"TAB3",#N/A,TRUE,"GENERAL";"TAB4",#N/A,TRUE,"GENERAL";"TAB5",#N/A,TRUE,"GENERAL"}</definedName>
    <definedName name="___r" localSheetId="5" hidden="1">{"TAB1",#N/A,TRUE,"GENERAL";"TAB2",#N/A,TRUE,"GENERAL";"TAB3",#N/A,TRUE,"GENERAL";"TAB4",#N/A,TRUE,"GENERAL";"TAB5",#N/A,TRUE,"GENERAL"}</definedName>
    <definedName name="___r" localSheetId="13">#REF!</definedName>
    <definedName name="___r">#REF!</definedName>
    <definedName name="___r4r" localSheetId="5" hidden="1">{"via1",#N/A,TRUE,"general";"via2",#N/A,TRUE,"general";"via3",#N/A,TRUE,"general"}</definedName>
    <definedName name="___r4r" hidden="1">{"via1",#N/A,TRUE,"general";"via2",#N/A,TRUE,"general";"via3",#N/A,TRUE,"general"}</definedName>
    <definedName name="___rc">#REF!</definedName>
    <definedName name="___SBC1">[9]INV!$A$12:$D$15</definedName>
    <definedName name="___SBC3">[9]INV!$F$12:$I$15</definedName>
    <definedName name="___SBC5">[9]INV!$K$12:$N$15</definedName>
    <definedName name="___tab1" localSheetId="17">#REF!</definedName>
    <definedName name="___tab1" localSheetId="18">#REF!</definedName>
    <definedName name="___tab1" localSheetId="20">#REF!</definedName>
    <definedName name="___tab1" localSheetId="21">#REF!</definedName>
    <definedName name="___tab1" localSheetId="22">#REF!</definedName>
    <definedName name="___tab1" localSheetId="23">#REF!</definedName>
    <definedName name="___tab1" localSheetId="27">#REF!</definedName>
    <definedName name="___tab1" localSheetId="31">#REF!</definedName>
    <definedName name="___tab1" localSheetId="28">#REF!</definedName>
    <definedName name="___tab1" localSheetId="29">#REF!</definedName>
    <definedName name="___tab1" localSheetId="30">#REF!</definedName>
    <definedName name="___tab1" localSheetId="8">#REF!</definedName>
    <definedName name="___tab1" localSheetId="14">#REF!</definedName>
    <definedName name="___tab1" localSheetId="11">#REF!</definedName>
    <definedName name="___tab1" localSheetId="12">#REF!</definedName>
    <definedName name="___tab1" localSheetId="13">#REF!</definedName>
    <definedName name="___tab1">#REF!</definedName>
    <definedName name="___tab2" localSheetId="17">#REF!</definedName>
    <definedName name="___tab2" localSheetId="18">#REF!</definedName>
    <definedName name="___tab2" localSheetId="20">#REF!</definedName>
    <definedName name="___tab2" localSheetId="21">#REF!</definedName>
    <definedName name="___tab2" localSheetId="22">#REF!</definedName>
    <definedName name="___tab2" localSheetId="23">#REF!</definedName>
    <definedName name="___tab2" localSheetId="27">#REF!</definedName>
    <definedName name="___tab2" localSheetId="31">#REF!</definedName>
    <definedName name="___tab2" localSheetId="28">#REF!</definedName>
    <definedName name="___tab2" localSheetId="29">#REF!</definedName>
    <definedName name="___tab2" localSheetId="30">#REF!</definedName>
    <definedName name="___tab2" localSheetId="8">#REF!</definedName>
    <definedName name="___tab2" localSheetId="14">#REF!</definedName>
    <definedName name="___tab2" localSheetId="11">#REF!</definedName>
    <definedName name="___tab2" localSheetId="12">#REF!</definedName>
    <definedName name="___tab2" localSheetId="13">#REF!</definedName>
    <definedName name="___tab2">#REF!</definedName>
    <definedName name="___tab3" localSheetId="17">#REF!</definedName>
    <definedName name="___tab3" localSheetId="18">#REF!</definedName>
    <definedName name="___tab3" localSheetId="20">#REF!</definedName>
    <definedName name="___tab3" localSheetId="21">#REF!</definedName>
    <definedName name="___tab3" localSheetId="22">#REF!</definedName>
    <definedName name="___tab3" localSheetId="23">#REF!</definedName>
    <definedName name="___tab3" localSheetId="27">#REF!</definedName>
    <definedName name="___tab3" localSheetId="31">#REF!</definedName>
    <definedName name="___tab3" localSheetId="28">#REF!</definedName>
    <definedName name="___tab3" localSheetId="29">#REF!</definedName>
    <definedName name="___tab3" localSheetId="30">#REF!</definedName>
    <definedName name="___tab3" localSheetId="8">#REF!</definedName>
    <definedName name="___tab3">#REF!</definedName>
    <definedName name="___TAB4" localSheetId="17">#REF!</definedName>
    <definedName name="___TAB4" localSheetId="18">#REF!</definedName>
    <definedName name="___TAB4" localSheetId="20">#REF!</definedName>
    <definedName name="___TAB4" localSheetId="21">#REF!</definedName>
    <definedName name="___TAB4" localSheetId="22">#REF!</definedName>
    <definedName name="___TAB4" localSheetId="23">#REF!</definedName>
    <definedName name="___TAB4" localSheetId="27">#REF!</definedName>
    <definedName name="___TAB4" localSheetId="31">#REF!</definedName>
    <definedName name="___TAB4" localSheetId="28">#REF!</definedName>
    <definedName name="___TAB4" localSheetId="29">#REF!</definedName>
    <definedName name="___TAB4" localSheetId="30">#REF!</definedName>
    <definedName name="___TAB4" localSheetId="8">#REF!</definedName>
    <definedName name="___TAB4">#REF!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[16]Tablas!#REF!</definedName>
    <definedName name="___VFA1">[16]Tablas!#REF!</definedName>
    <definedName name="___VIT1">[16]Tablas!#REF!</definedName>
    <definedName name="___Vol1">[17]Item!$A:$D</definedName>
    <definedName name="___VPR1">[16]Tablas!#REF!</definedName>
    <definedName name="___VPR2">#REF!</definedName>
    <definedName name="___VRP1">[16]Tablas!#REF!</definedName>
    <definedName name="___VSM1">[16]Tablas!#REF!</definedName>
    <definedName name="__123Graph_A" hidden="1">#REF!</definedName>
    <definedName name="__123Graph_Acaja" hidden="1">[23]EVA!$D$39:$AD$39</definedName>
    <definedName name="__123Graph_ACart_AnticAdic" hidden="1">[23]EVA!$F$95:$I$95</definedName>
    <definedName name="__123Graph_AFACTURAC" hidden="1">[23]Program!$B$120:$Y$120</definedName>
    <definedName name="__123Graph_AGraph2" hidden="1">[23]AIU!$D$338:$D$357</definedName>
    <definedName name="__123Graph_B" hidden="1">#REF!</definedName>
    <definedName name="__123Graph_Bcaja" hidden="1">[23]EVA!$D$56:$AD$56</definedName>
    <definedName name="__123Graph_BCart_AnticAdic" hidden="1">[23]EVA!$F$96:$I$96</definedName>
    <definedName name="__123Graph_Ccaja" hidden="1">[23]EVA!$D$58:$AD$58</definedName>
    <definedName name="__123Graph_CCart_AnticAdic" hidden="1">[23]EVA!$F$97:$I$97</definedName>
    <definedName name="__123Graph_Dcaja" hidden="1">[23]EVA!$D$61:$AD$61</definedName>
    <definedName name="__123Graph_DCart_AnticAdic" hidden="1">[23]EVA!$F$99:$I$99</definedName>
    <definedName name="__123Graph_ECart_AnticAdic" hidden="1">[23]EVA!$F$99:$I$99</definedName>
    <definedName name="__123Graph_LBL_ACart_AnticAdic" hidden="1">[23]EVA!$J$95:$K$95</definedName>
    <definedName name="__123Graph_LBL_Ccaja" hidden="1">[23]EVA!$D$58:$AD$58</definedName>
    <definedName name="__123Graph_LBL_DCart_AnticAdic" hidden="1">[23]EVA!$F$98:$I$98</definedName>
    <definedName name="__123Graph_X" hidden="1">[23]AIU!$C$338:$C$357</definedName>
    <definedName name="__123Graph_Xcaja" hidden="1">[23]EVA!$D$6:$AD$6</definedName>
    <definedName name="__1Excel_BuiltIn_Print_Area_1_1_1" localSheetId="17">#REF!</definedName>
    <definedName name="__1Excel_BuiltIn_Print_Area_1_1_1" localSheetId="18">#REF!</definedName>
    <definedName name="__1Excel_BuiltIn_Print_Area_1_1_1" localSheetId="20">#REF!</definedName>
    <definedName name="__1Excel_BuiltIn_Print_Area_1_1_1" localSheetId="21">#REF!</definedName>
    <definedName name="__1Excel_BuiltIn_Print_Area_1_1_1" localSheetId="22">#REF!</definedName>
    <definedName name="__1Excel_BuiltIn_Print_Area_1_1_1" localSheetId="23">#REF!</definedName>
    <definedName name="__1Excel_BuiltIn_Print_Area_1_1_1" localSheetId="27">#REF!</definedName>
    <definedName name="__1Excel_BuiltIn_Print_Area_1_1_1" localSheetId="31">#REF!</definedName>
    <definedName name="__1Excel_BuiltIn_Print_Area_1_1_1" localSheetId="28">#REF!</definedName>
    <definedName name="__1Excel_BuiltIn_Print_Area_1_1_1" localSheetId="29">#REF!</definedName>
    <definedName name="__1Excel_BuiltIn_Print_Area_1_1_1" localSheetId="30">#REF!</definedName>
    <definedName name="__1Excel_BuiltIn_Print_Area_1_1_1" localSheetId="8">#REF!</definedName>
    <definedName name="__1Excel_BuiltIn_Print_Area_1_1_1" localSheetId="14">#REF!</definedName>
    <definedName name="__1Excel_BuiltIn_Print_Area_1_1_1" localSheetId="11">#REF!</definedName>
    <definedName name="__1Excel_BuiltIn_Print_Area_1_1_1" localSheetId="12">#REF!</definedName>
    <definedName name="__1Excel_BuiltIn_Print_Area_1_1_1" localSheetId="13">#REF!</definedName>
    <definedName name="__1Excel_BuiltIn_Print_Area_1_1_1">#REF!</definedName>
    <definedName name="__2Excel_BuiltIn_Print_Titles_1_1_1_1" localSheetId="17">#REF!</definedName>
    <definedName name="__2Excel_BuiltIn_Print_Titles_1_1_1_1" localSheetId="18">#REF!</definedName>
    <definedName name="__2Excel_BuiltIn_Print_Titles_1_1_1_1" localSheetId="20">#REF!</definedName>
    <definedName name="__2Excel_BuiltIn_Print_Titles_1_1_1_1" localSheetId="21">#REF!</definedName>
    <definedName name="__2Excel_BuiltIn_Print_Titles_1_1_1_1" localSheetId="22">#REF!</definedName>
    <definedName name="__2Excel_BuiltIn_Print_Titles_1_1_1_1" localSheetId="23">#REF!</definedName>
    <definedName name="__2Excel_BuiltIn_Print_Titles_1_1_1_1" localSheetId="27">#REF!</definedName>
    <definedName name="__2Excel_BuiltIn_Print_Titles_1_1_1_1" localSheetId="31">#REF!</definedName>
    <definedName name="__2Excel_BuiltIn_Print_Titles_1_1_1_1" localSheetId="28">#REF!</definedName>
    <definedName name="__2Excel_BuiltIn_Print_Titles_1_1_1_1" localSheetId="29">#REF!</definedName>
    <definedName name="__2Excel_BuiltIn_Print_Titles_1_1_1_1" localSheetId="30">#REF!</definedName>
    <definedName name="__2Excel_BuiltIn_Print_Titles_1_1_1_1" localSheetId="8">#REF!</definedName>
    <definedName name="__2Excel_BuiltIn_Print_Titles_1_1_1_1" localSheetId="14">#REF!</definedName>
    <definedName name="__2Excel_BuiltIn_Print_Titles_1_1_1_1" localSheetId="11">#REF!</definedName>
    <definedName name="__2Excel_BuiltIn_Print_Titles_1_1_1_1" localSheetId="12">#REF!</definedName>
    <definedName name="__2Excel_BuiltIn_Print_Titles_1_1_1_1" localSheetId="13">#REF!</definedName>
    <definedName name="__2Excel_BuiltIn_Print_Titles_1_1_1_1">#REF!</definedName>
    <definedName name="__a1" localSheetId="5" hidden="1">{"TAB1",#N/A,TRUE,"GENERAL";"TAB2",#N/A,TRUE,"GENERAL";"TAB3",#N/A,TRUE,"GENERAL";"TAB4",#N/A,TRUE,"GENERAL";"TAB5",#N/A,TRUE,"GENERAL"}</definedName>
    <definedName name="__a1" hidden="1">{"TAB1",#N/A,TRUE,"GENERAL";"TAB2",#N/A,TRUE,"GENERAL";"TAB3",#N/A,TRUE,"GENERAL";"TAB4",#N/A,TRUE,"GENERAL";"TAB5",#N/A,TRUE,"GENERAL"}</definedName>
    <definedName name="__a3" localSheetId="5" hidden="1">{"TAB1",#N/A,TRUE,"GENERAL";"TAB2",#N/A,TRUE,"GENERAL";"TAB3",#N/A,TRUE,"GENERAL";"TAB4",#N/A,TRUE,"GENERAL";"TAB5",#N/A,TRUE,"GENERAL"}</definedName>
    <definedName name="__a3" hidden="1">{"TAB1",#N/A,TRUE,"GENERAL";"TAB2",#N/A,TRUE,"GENERAL";"TAB3",#N/A,TRUE,"GENERAL";"TAB4",#N/A,TRUE,"GENERAL";"TAB5",#N/A,TRUE,"GENERAL"}</definedName>
    <definedName name="__a4" localSheetId="5" hidden="1">{"via1",#N/A,TRUE,"general";"via2",#N/A,TRUE,"general";"via3",#N/A,TRUE,"general"}</definedName>
    <definedName name="__a4" hidden="1">{"via1",#N/A,TRUE,"general";"via2",#N/A,TRUE,"general";"via3",#N/A,TRUE,"general"}</definedName>
    <definedName name="__a5" localSheetId="5" hidden="1">{"TAB1",#N/A,TRUE,"GENERAL";"TAB2",#N/A,TRUE,"GENERAL";"TAB3",#N/A,TRUE,"GENERAL";"TAB4",#N/A,TRUE,"GENERAL";"TAB5",#N/A,TRUE,"GENERAL"}</definedName>
    <definedName name="__a5" hidden="1">{"TAB1",#N/A,TRUE,"GENERAL";"TAB2",#N/A,TRUE,"GENERAL";"TAB3",#N/A,TRUE,"GENERAL";"TAB4",#N/A,TRUE,"GENERAL";"TAB5",#N/A,TRUE,"GENERAL"}</definedName>
    <definedName name="__a6" localSheetId="5" hidden="1">{"TAB1",#N/A,TRUE,"GENERAL";"TAB2",#N/A,TRUE,"GENERAL";"TAB3",#N/A,TRUE,"GENERAL";"TAB4",#N/A,TRUE,"GENERAL";"TAB5",#N/A,TRUE,"GENERAL"}</definedName>
    <definedName name="__a6" hidden="1">{"TAB1",#N/A,TRUE,"GENERAL";"TAB2",#N/A,TRUE,"GENERAL";"TAB3",#N/A,TRUE,"GENERAL";"TAB4",#N/A,TRUE,"GENERAL";"TAB5",#N/A,TRUE,"GENERAL"}</definedName>
    <definedName name="__AFC1">[9]INV!$A$25:$D$28</definedName>
    <definedName name="__AFC3">[9]INV!$F$25:$I$28</definedName>
    <definedName name="__AFC5">[9]INV!$K$25:$N$28</definedName>
    <definedName name="__aiu2">[12]AIU!$J$105</definedName>
    <definedName name="__ane7">[19]!_xlbgnm.ane7</definedName>
    <definedName name="__ane8">[19]!_xlbgnm.ane8</definedName>
    <definedName name="__Atp2">[24]EMPRESA!$F$22</definedName>
    <definedName name="__b2" localSheetId="5" hidden="1">{"TAB1",#N/A,TRUE,"GENERAL";"TAB2",#N/A,TRUE,"GENERAL";"TAB3",#N/A,TRUE,"GENERAL";"TAB4",#N/A,TRUE,"GENERAL";"TAB5",#N/A,TRUE,"GENERAL"}</definedName>
    <definedName name="__b2" hidden="1">{"TAB1",#N/A,TRUE,"GENERAL";"TAB2",#N/A,TRUE,"GENERAL";"TAB3",#N/A,TRUE,"GENERAL";"TAB4",#N/A,TRUE,"GENERAL";"TAB5",#N/A,TRUE,"GENERAL"}</definedName>
    <definedName name="__b3" localSheetId="5" hidden="1">{"TAB1",#N/A,TRUE,"GENERAL";"TAB2",#N/A,TRUE,"GENERAL";"TAB3",#N/A,TRUE,"GENERAL";"TAB4",#N/A,TRUE,"GENERAL";"TAB5",#N/A,TRUE,"GENERAL"}</definedName>
    <definedName name="__b3" hidden="1">{"TAB1",#N/A,TRUE,"GENERAL";"TAB2",#N/A,TRUE,"GENERAL";"TAB3",#N/A,TRUE,"GENERAL";"TAB4",#N/A,TRUE,"GENERAL";"TAB5",#N/A,TRUE,"GENERAL"}</definedName>
    <definedName name="__b4" localSheetId="5" hidden="1">{"TAB1",#N/A,TRUE,"GENERAL";"TAB2",#N/A,TRUE,"GENERAL";"TAB3",#N/A,TRUE,"GENERAL";"TAB4",#N/A,TRUE,"GENERAL";"TAB5",#N/A,TRUE,"GENERAL"}</definedName>
    <definedName name="__b4" hidden="1">{"TAB1",#N/A,TRUE,"GENERAL";"TAB2",#N/A,TRUE,"GENERAL";"TAB3",#N/A,TRUE,"GENERAL";"TAB4",#N/A,TRUE,"GENERAL";"TAB5",#N/A,TRUE,"GENERAL"}</definedName>
    <definedName name="__b5" localSheetId="5" hidden="1">{"TAB1",#N/A,TRUE,"GENERAL";"TAB2",#N/A,TRUE,"GENERAL";"TAB3",#N/A,TRUE,"GENERAL";"TAB4",#N/A,TRUE,"GENERAL";"TAB5",#N/A,TRUE,"GENERAL"}</definedName>
    <definedName name="__b5" hidden="1">{"TAB1",#N/A,TRUE,"GENERAL";"TAB2",#N/A,TRUE,"GENERAL";"TAB3",#N/A,TRUE,"GENERAL";"TAB4",#N/A,TRUE,"GENERAL";"TAB5",#N/A,TRUE,"GENERAL"}</definedName>
    <definedName name="__b6" localSheetId="5" hidden="1">{"TAB1",#N/A,TRUE,"GENERAL";"TAB2",#N/A,TRUE,"GENERAL";"TAB3",#N/A,TRUE,"GENERAL";"TAB4",#N/A,TRUE,"GENERAL";"TAB5",#N/A,TRUE,"GENERAL"}</definedName>
    <definedName name="__b6" hidden="1">{"TAB1",#N/A,TRUE,"GENERAL";"TAB2",#N/A,TRUE,"GENERAL";"TAB3",#N/A,TRUE,"GENERAL";"TAB4",#N/A,TRUE,"GENERAL";"TAB5",#N/A,TRUE,"GENERAL"}</definedName>
    <definedName name="__b7" localSheetId="5" hidden="1">{"via1",#N/A,TRUE,"general";"via2",#N/A,TRUE,"general";"via3",#N/A,TRUE,"general"}</definedName>
    <definedName name="__b7" hidden="1">{"via1",#N/A,TRUE,"general";"via2",#N/A,TRUE,"general";"via3",#N/A,TRUE,"general"}</definedName>
    <definedName name="__b8" localSheetId="5" hidden="1">{"via1",#N/A,TRUE,"general";"via2",#N/A,TRUE,"general";"via3",#N/A,TRUE,"general"}</definedName>
    <definedName name="__b8" hidden="1">{"via1",#N/A,TRUE,"general";"via2",#N/A,TRUE,"general";"via3",#N/A,TRUE,"general"}</definedName>
    <definedName name="__bb9" localSheetId="5" hidden="1">{"TAB1",#N/A,TRUE,"GENERAL";"TAB2",#N/A,TRUE,"GENERAL";"TAB3",#N/A,TRUE,"GENERAL";"TAB4",#N/A,TRUE,"GENERAL";"TAB5",#N/A,TRUE,"GENERAL"}</definedName>
    <definedName name="__bb9" hidden="1">{"TAB1",#N/A,TRUE,"GENERAL";"TAB2",#N/A,TRUE,"GENERAL";"TAB3",#N/A,TRUE,"GENERAL";"TAB4",#N/A,TRUE,"GENERAL";"TAB5",#N/A,TRUE,"GENERAL"}</definedName>
    <definedName name="__bgb5" localSheetId="5" hidden="1">{"TAB1",#N/A,TRUE,"GENERAL";"TAB2",#N/A,TRUE,"GENERAL";"TAB3",#N/A,TRUE,"GENERAL";"TAB4",#N/A,TRUE,"GENERAL";"TAB5",#N/A,TRUE,"GENERAL"}</definedName>
    <definedName name="__bgb5" hidden="1">{"TAB1",#N/A,TRUE,"GENERAL";"TAB2",#N/A,TRUE,"GENERAL";"TAB3",#N/A,TRUE,"GENERAL";"TAB4",#N/A,TRUE,"GENERAL";"TAB5",#N/A,TRUE,"GENERAL"}</definedName>
    <definedName name="__BGC1">[9]INV!$A$5:$D$8</definedName>
    <definedName name="__BGC3">[9]INV!$F$5:$I$8</definedName>
    <definedName name="__BGC5">[9]INV!$K$5:$N$8</definedName>
    <definedName name="__CAC1">[9]INV!$A$19:$D$22</definedName>
    <definedName name="__CAC3">[9]INV!$F$19:$I$22</definedName>
    <definedName name="__CAC5">[9]INV!$K$19:$N$22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[16]Tablas!#REF!</definedName>
    <definedName name="__DDS1">[16]Tablas!#REF!</definedName>
    <definedName name="__DGO1">[16]Tablas!#REF!</definedName>
    <definedName name="__DGP1">[16]Tablas!#REF!</definedName>
    <definedName name="__DIJ1">[16]Tablas!#REF!</definedName>
    <definedName name="__DPI1">[16]Tablas!#REF!</definedName>
    <definedName name="__DPY1">[16]Tablas!#REF!</definedName>
    <definedName name="__DRI1">[16]Tablas!#REF!</definedName>
    <definedName name="__DRL1">[16]Tablas!#REF!</definedName>
    <definedName name="__DSP1">[16]Tablas!#REF!</definedName>
    <definedName name="__ECP1">[16]Tablas!#REF!</definedName>
    <definedName name="__EST1" localSheetId="17">#REF!</definedName>
    <definedName name="__EST1" localSheetId="18">#REF!</definedName>
    <definedName name="__EST1" localSheetId="20">#REF!</definedName>
    <definedName name="__EST1" localSheetId="21">#REF!</definedName>
    <definedName name="__EST1" localSheetId="22">#REF!</definedName>
    <definedName name="__EST1" localSheetId="23">#REF!</definedName>
    <definedName name="__EST1" localSheetId="27">#REF!</definedName>
    <definedName name="__EST1" localSheetId="31">#REF!</definedName>
    <definedName name="__EST1" localSheetId="28">#REF!</definedName>
    <definedName name="__EST1" localSheetId="29">#REF!</definedName>
    <definedName name="__EST1" localSheetId="30">#REF!</definedName>
    <definedName name="__EST1" localSheetId="3">#REF!</definedName>
    <definedName name="__EST1" localSheetId="8">#REF!</definedName>
    <definedName name="__EST1" localSheetId="10">#REF!</definedName>
    <definedName name="__EST1" localSheetId="9">#REF!</definedName>
    <definedName name="__EST1" localSheetId="16">#REF!</definedName>
    <definedName name="__EST1" localSheetId="6">#REF!</definedName>
    <definedName name="__EST1">#REF!</definedName>
    <definedName name="__EST10" localSheetId="17">#REF!</definedName>
    <definedName name="__EST10" localSheetId="18">#REF!</definedName>
    <definedName name="__EST10" localSheetId="20">#REF!</definedName>
    <definedName name="__EST10" localSheetId="21">#REF!</definedName>
    <definedName name="__EST10" localSheetId="22">#REF!</definedName>
    <definedName name="__EST10" localSheetId="23">#REF!</definedName>
    <definedName name="__EST10" localSheetId="27">#REF!</definedName>
    <definedName name="__EST10" localSheetId="31">#REF!</definedName>
    <definedName name="__EST10" localSheetId="28">#REF!</definedName>
    <definedName name="__EST10" localSheetId="29">#REF!</definedName>
    <definedName name="__EST10" localSheetId="30">#REF!</definedName>
    <definedName name="__EST10" localSheetId="3">#REF!</definedName>
    <definedName name="__EST10" localSheetId="8">#REF!</definedName>
    <definedName name="__EST10" localSheetId="10">#REF!</definedName>
    <definedName name="__EST10" localSheetId="9">#REF!</definedName>
    <definedName name="__EST10" localSheetId="16">#REF!</definedName>
    <definedName name="__EST10" localSheetId="6">#REF!</definedName>
    <definedName name="__EST10">#REF!</definedName>
    <definedName name="__EST11" localSheetId="17">#REF!</definedName>
    <definedName name="__EST11" localSheetId="18">#REF!</definedName>
    <definedName name="__EST11" localSheetId="20">#REF!</definedName>
    <definedName name="__EST11" localSheetId="21">#REF!</definedName>
    <definedName name="__EST11" localSheetId="22">#REF!</definedName>
    <definedName name="__EST11" localSheetId="23">#REF!</definedName>
    <definedName name="__EST11" localSheetId="27">#REF!</definedName>
    <definedName name="__EST11" localSheetId="31">#REF!</definedName>
    <definedName name="__EST11" localSheetId="28">#REF!</definedName>
    <definedName name="__EST11" localSheetId="29">#REF!</definedName>
    <definedName name="__EST11" localSheetId="30">#REF!</definedName>
    <definedName name="__EST11" localSheetId="3">#REF!</definedName>
    <definedName name="__EST11" localSheetId="8">#REF!</definedName>
    <definedName name="__EST11" localSheetId="10">#REF!</definedName>
    <definedName name="__EST11" localSheetId="9">#REF!</definedName>
    <definedName name="__EST11" localSheetId="16">#REF!</definedName>
    <definedName name="__EST11" localSheetId="6">#REF!</definedName>
    <definedName name="__EST11">#REF!</definedName>
    <definedName name="__EST12" localSheetId="17">#REF!</definedName>
    <definedName name="__EST12" localSheetId="18">#REF!</definedName>
    <definedName name="__EST12" localSheetId="20">#REF!</definedName>
    <definedName name="__EST12" localSheetId="21">#REF!</definedName>
    <definedName name="__EST12" localSheetId="22">#REF!</definedName>
    <definedName name="__EST12" localSheetId="23">#REF!</definedName>
    <definedName name="__EST12" localSheetId="27">#REF!</definedName>
    <definedName name="__EST12" localSheetId="31">#REF!</definedName>
    <definedName name="__EST12" localSheetId="28">#REF!</definedName>
    <definedName name="__EST12" localSheetId="29">#REF!</definedName>
    <definedName name="__EST12" localSheetId="30">#REF!</definedName>
    <definedName name="__EST12" localSheetId="3">#REF!</definedName>
    <definedName name="__EST12" localSheetId="8">#REF!</definedName>
    <definedName name="__EST12" localSheetId="10">#REF!</definedName>
    <definedName name="__EST12" localSheetId="9">#REF!</definedName>
    <definedName name="__EST12" localSheetId="16">#REF!</definedName>
    <definedName name="__EST12" localSheetId="6">#REF!</definedName>
    <definedName name="__EST12">#REF!</definedName>
    <definedName name="__EST13" localSheetId="17">#REF!</definedName>
    <definedName name="__EST13" localSheetId="18">#REF!</definedName>
    <definedName name="__EST13" localSheetId="20">#REF!</definedName>
    <definedName name="__EST13" localSheetId="21">#REF!</definedName>
    <definedName name="__EST13" localSheetId="22">#REF!</definedName>
    <definedName name="__EST13" localSheetId="23">#REF!</definedName>
    <definedName name="__EST13" localSheetId="27">#REF!</definedName>
    <definedName name="__EST13" localSheetId="31">#REF!</definedName>
    <definedName name="__EST13" localSheetId="28">#REF!</definedName>
    <definedName name="__EST13" localSheetId="29">#REF!</definedName>
    <definedName name="__EST13" localSheetId="30">#REF!</definedName>
    <definedName name="__EST13" localSheetId="3">#REF!</definedName>
    <definedName name="__EST13" localSheetId="8">#REF!</definedName>
    <definedName name="__EST13" localSheetId="10">#REF!</definedName>
    <definedName name="__EST13" localSheetId="9">#REF!</definedName>
    <definedName name="__EST13" localSheetId="16">#REF!</definedName>
    <definedName name="__EST13" localSheetId="6">#REF!</definedName>
    <definedName name="__EST13">#REF!</definedName>
    <definedName name="__EST14" localSheetId="17">#REF!</definedName>
    <definedName name="__EST14" localSheetId="18">#REF!</definedName>
    <definedName name="__EST14" localSheetId="20">#REF!</definedName>
    <definedName name="__EST14" localSheetId="21">#REF!</definedName>
    <definedName name="__EST14" localSheetId="22">#REF!</definedName>
    <definedName name="__EST14" localSheetId="23">#REF!</definedName>
    <definedName name="__EST14" localSheetId="27">#REF!</definedName>
    <definedName name="__EST14" localSheetId="31">#REF!</definedName>
    <definedName name="__EST14" localSheetId="28">#REF!</definedName>
    <definedName name="__EST14" localSheetId="29">#REF!</definedName>
    <definedName name="__EST14" localSheetId="30">#REF!</definedName>
    <definedName name="__EST14" localSheetId="3">#REF!</definedName>
    <definedName name="__EST14" localSheetId="8">#REF!</definedName>
    <definedName name="__EST14" localSheetId="10">#REF!</definedName>
    <definedName name="__EST14" localSheetId="9">#REF!</definedName>
    <definedName name="__EST14" localSheetId="16">#REF!</definedName>
    <definedName name="__EST14" localSheetId="6">#REF!</definedName>
    <definedName name="__EST14">#REF!</definedName>
    <definedName name="__EST15" localSheetId="17">#REF!</definedName>
    <definedName name="__EST15" localSheetId="18">#REF!</definedName>
    <definedName name="__EST15" localSheetId="20">#REF!</definedName>
    <definedName name="__EST15" localSheetId="21">#REF!</definedName>
    <definedName name="__EST15" localSheetId="22">#REF!</definedName>
    <definedName name="__EST15" localSheetId="23">#REF!</definedName>
    <definedName name="__EST15" localSheetId="27">#REF!</definedName>
    <definedName name="__EST15" localSheetId="31">#REF!</definedName>
    <definedName name="__EST15" localSheetId="28">#REF!</definedName>
    <definedName name="__EST15" localSheetId="29">#REF!</definedName>
    <definedName name="__EST15" localSheetId="30">#REF!</definedName>
    <definedName name="__EST15" localSheetId="3">#REF!</definedName>
    <definedName name="__EST15" localSheetId="8">#REF!</definedName>
    <definedName name="__EST15" localSheetId="10">#REF!</definedName>
    <definedName name="__EST15" localSheetId="9">#REF!</definedName>
    <definedName name="__EST15" localSheetId="16">#REF!</definedName>
    <definedName name="__EST15" localSheetId="6">#REF!</definedName>
    <definedName name="__EST15">#REF!</definedName>
    <definedName name="__EST16" localSheetId="17">#REF!</definedName>
    <definedName name="__EST16" localSheetId="18">#REF!</definedName>
    <definedName name="__EST16" localSheetId="20">#REF!</definedName>
    <definedName name="__EST16" localSheetId="21">#REF!</definedName>
    <definedName name="__EST16" localSheetId="22">#REF!</definedName>
    <definedName name="__EST16" localSheetId="23">#REF!</definedName>
    <definedName name="__EST16" localSheetId="27">#REF!</definedName>
    <definedName name="__EST16" localSheetId="31">#REF!</definedName>
    <definedName name="__EST16" localSheetId="28">#REF!</definedName>
    <definedName name="__EST16" localSheetId="29">#REF!</definedName>
    <definedName name="__EST16" localSheetId="30">#REF!</definedName>
    <definedName name="__EST16" localSheetId="3">#REF!</definedName>
    <definedName name="__EST16" localSheetId="8">#REF!</definedName>
    <definedName name="__EST16" localSheetId="10">#REF!</definedName>
    <definedName name="__EST16" localSheetId="9">#REF!</definedName>
    <definedName name="__EST16" localSheetId="16">#REF!</definedName>
    <definedName name="__EST16" localSheetId="6">#REF!</definedName>
    <definedName name="__EST16">#REF!</definedName>
    <definedName name="__EST17" localSheetId="17">#REF!</definedName>
    <definedName name="__EST17" localSheetId="18">#REF!</definedName>
    <definedName name="__EST17" localSheetId="20">#REF!</definedName>
    <definedName name="__EST17" localSheetId="21">#REF!</definedName>
    <definedName name="__EST17" localSheetId="22">#REF!</definedName>
    <definedName name="__EST17" localSheetId="23">#REF!</definedName>
    <definedName name="__EST17" localSheetId="27">#REF!</definedName>
    <definedName name="__EST17" localSheetId="31">#REF!</definedName>
    <definedName name="__EST17" localSheetId="28">#REF!</definedName>
    <definedName name="__EST17" localSheetId="29">#REF!</definedName>
    <definedName name="__EST17" localSheetId="30">#REF!</definedName>
    <definedName name="__EST17" localSheetId="3">#REF!</definedName>
    <definedName name="__EST17" localSheetId="8">#REF!</definedName>
    <definedName name="__EST17" localSheetId="10">#REF!</definedName>
    <definedName name="__EST17" localSheetId="9">#REF!</definedName>
    <definedName name="__EST17" localSheetId="16">#REF!</definedName>
    <definedName name="__EST17" localSheetId="6">#REF!</definedName>
    <definedName name="__EST17">#REF!</definedName>
    <definedName name="__EST18" localSheetId="17">#REF!</definedName>
    <definedName name="__EST18" localSheetId="18">#REF!</definedName>
    <definedName name="__EST18" localSheetId="20">#REF!</definedName>
    <definedName name="__EST18" localSheetId="21">#REF!</definedName>
    <definedName name="__EST18" localSheetId="22">#REF!</definedName>
    <definedName name="__EST18" localSheetId="23">#REF!</definedName>
    <definedName name="__EST18" localSheetId="27">#REF!</definedName>
    <definedName name="__EST18" localSheetId="31">#REF!</definedName>
    <definedName name="__EST18" localSheetId="28">#REF!</definedName>
    <definedName name="__EST18" localSheetId="29">#REF!</definedName>
    <definedName name="__EST18" localSheetId="30">#REF!</definedName>
    <definedName name="__EST18" localSheetId="3">#REF!</definedName>
    <definedName name="__EST18" localSheetId="8">#REF!</definedName>
    <definedName name="__EST18" localSheetId="10">#REF!</definedName>
    <definedName name="__EST18" localSheetId="9">#REF!</definedName>
    <definedName name="__EST18" localSheetId="16">#REF!</definedName>
    <definedName name="__EST18" localSheetId="6">#REF!</definedName>
    <definedName name="__EST18">#REF!</definedName>
    <definedName name="__EST19" localSheetId="17">#REF!</definedName>
    <definedName name="__EST19" localSheetId="18">#REF!</definedName>
    <definedName name="__EST19" localSheetId="20">#REF!</definedName>
    <definedName name="__EST19" localSheetId="21">#REF!</definedName>
    <definedName name="__EST19" localSheetId="22">#REF!</definedName>
    <definedName name="__EST19" localSheetId="23">#REF!</definedName>
    <definedName name="__EST19" localSheetId="27">#REF!</definedName>
    <definedName name="__EST19" localSheetId="31">#REF!</definedName>
    <definedName name="__EST19" localSheetId="28">#REF!</definedName>
    <definedName name="__EST19" localSheetId="29">#REF!</definedName>
    <definedName name="__EST19" localSheetId="30">#REF!</definedName>
    <definedName name="__EST19" localSheetId="3">#REF!</definedName>
    <definedName name="__EST19" localSheetId="8">#REF!</definedName>
    <definedName name="__EST19" localSheetId="10">#REF!</definedName>
    <definedName name="__EST19" localSheetId="9">#REF!</definedName>
    <definedName name="__EST19" localSheetId="16">#REF!</definedName>
    <definedName name="__EST19" localSheetId="6">#REF!</definedName>
    <definedName name="__EST19">#REF!</definedName>
    <definedName name="__EST2" localSheetId="17">#REF!</definedName>
    <definedName name="__EST2" localSheetId="18">#REF!</definedName>
    <definedName name="__EST2" localSheetId="20">#REF!</definedName>
    <definedName name="__EST2" localSheetId="21">#REF!</definedName>
    <definedName name="__EST2" localSheetId="22">#REF!</definedName>
    <definedName name="__EST2" localSheetId="23">#REF!</definedName>
    <definedName name="__EST2" localSheetId="27">#REF!</definedName>
    <definedName name="__EST2" localSheetId="31">#REF!</definedName>
    <definedName name="__EST2" localSheetId="28">#REF!</definedName>
    <definedName name="__EST2" localSheetId="29">#REF!</definedName>
    <definedName name="__EST2" localSheetId="30">#REF!</definedName>
    <definedName name="__EST2" localSheetId="3">#REF!</definedName>
    <definedName name="__EST2" localSheetId="8">#REF!</definedName>
    <definedName name="__EST2" localSheetId="10">#REF!</definedName>
    <definedName name="__EST2" localSheetId="9">#REF!</definedName>
    <definedName name="__EST2" localSheetId="16">#REF!</definedName>
    <definedName name="__EST2" localSheetId="6">#REF!</definedName>
    <definedName name="__EST2">#REF!</definedName>
    <definedName name="__EST23" localSheetId="17">#REF!</definedName>
    <definedName name="__EST23" localSheetId="18">#REF!</definedName>
    <definedName name="__EST23" localSheetId="20">#REF!</definedName>
    <definedName name="__EST23" localSheetId="21">#REF!</definedName>
    <definedName name="__EST23" localSheetId="22">#REF!</definedName>
    <definedName name="__EST23" localSheetId="23">#REF!</definedName>
    <definedName name="__EST23" localSheetId="27">#REF!</definedName>
    <definedName name="__EST23" localSheetId="31">#REF!</definedName>
    <definedName name="__EST23" localSheetId="28">#REF!</definedName>
    <definedName name="__EST23" localSheetId="29">#REF!</definedName>
    <definedName name="__EST23" localSheetId="30">#REF!</definedName>
    <definedName name="__EST23" localSheetId="3">#REF!</definedName>
    <definedName name="__EST23" localSheetId="8">#REF!</definedName>
    <definedName name="__EST23" localSheetId="10">#REF!</definedName>
    <definedName name="__EST23" localSheetId="9">#REF!</definedName>
    <definedName name="__EST23" localSheetId="16">#REF!</definedName>
    <definedName name="__EST23" localSheetId="6">#REF!</definedName>
    <definedName name="__EST23">#REF!</definedName>
    <definedName name="__EST3" localSheetId="17">#REF!</definedName>
    <definedName name="__EST3" localSheetId="18">#REF!</definedName>
    <definedName name="__EST3" localSheetId="20">#REF!</definedName>
    <definedName name="__EST3" localSheetId="21">#REF!</definedName>
    <definedName name="__EST3" localSheetId="22">#REF!</definedName>
    <definedName name="__EST3" localSheetId="23">#REF!</definedName>
    <definedName name="__EST3" localSheetId="27">#REF!</definedName>
    <definedName name="__EST3" localSheetId="31">#REF!</definedName>
    <definedName name="__EST3" localSheetId="28">#REF!</definedName>
    <definedName name="__EST3" localSheetId="29">#REF!</definedName>
    <definedName name="__EST3" localSheetId="30">#REF!</definedName>
    <definedName name="__EST3" localSheetId="3">#REF!</definedName>
    <definedName name="__EST3" localSheetId="8">#REF!</definedName>
    <definedName name="__EST3" localSheetId="10">#REF!</definedName>
    <definedName name="__EST3" localSheetId="9">#REF!</definedName>
    <definedName name="__EST3" localSheetId="16">#REF!</definedName>
    <definedName name="__EST3" localSheetId="6">#REF!</definedName>
    <definedName name="__EST3">#REF!</definedName>
    <definedName name="__EST4" localSheetId="17">#REF!</definedName>
    <definedName name="__EST4" localSheetId="18">#REF!</definedName>
    <definedName name="__EST4" localSheetId="20">#REF!</definedName>
    <definedName name="__EST4" localSheetId="21">#REF!</definedName>
    <definedName name="__EST4" localSheetId="22">#REF!</definedName>
    <definedName name="__EST4" localSheetId="23">#REF!</definedName>
    <definedName name="__EST4" localSheetId="27">#REF!</definedName>
    <definedName name="__EST4" localSheetId="31">#REF!</definedName>
    <definedName name="__EST4" localSheetId="28">#REF!</definedName>
    <definedName name="__EST4" localSheetId="29">#REF!</definedName>
    <definedName name="__EST4" localSheetId="30">#REF!</definedName>
    <definedName name="__EST4" localSheetId="3">#REF!</definedName>
    <definedName name="__EST4" localSheetId="8">#REF!</definedName>
    <definedName name="__EST4" localSheetId="10">#REF!</definedName>
    <definedName name="__EST4" localSheetId="9">#REF!</definedName>
    <definedName name="__EST4" localSheetId="16">#REF!</definedName>
    <definedName name="__EST4" localSheetId="6">#REF!</definedName>
    <definedName name="__EST4">#REF!</definedName>
    <definedName name="__EST5" localSheetId="17">#REF!</definedName>
    <definedName name="__EST5" localSheetId="18">#REF!</definedName>
    <definedName name="__EST5" localSheetId="20">#REF!</definedName>
    <definedName name="__EST5" localSheetId="21">#REF!</definedName>
    <definedName name="__EST5" localSheetId="22">#REF!</definedName>
    <definedName name="__EST5" localSheetId="23">#REF!</definedName>
    <definedName name="__EST5" localSheetId="27">#REF!</definedName>
    <definedName name="__EST5" localSheetId="31">#REF!</definedName>
    <definedName name="__EST5" localSheetId="28">#REF!</definedName>
    <definedName name="__EST5" localSheetId="29">#REF!</definedName>
    <definedName name="__EST5" localSheetId="30">#REF!</definedName>
    <definedName name="__EST5" localSheetId="3">#REF!</definedName>
    <definedName name="__EST5" localSheetId="8">#REF!</definedName>
    <definedName name="__EST5" localSheetId="10">#REF!</definedName>
    <definedName name="__EST5" localSheetId="9">#REF!</definedName>
    <definedName name="__EST5" localSheetId="16">#REF!</definedName>
    <definedName name="__EST5" localSheetId="6">#REF!</definedName>
    <definedName name="__EST5">#REF!</definedName>
    <definedName name="__EST6" localSheetId="17">#REF!</definedName>
    <definedName name="__EST6" localSheetId="18">#REF!</definedName>
    <definedName name="__EST6" localSheetId="20">#REF!</definedName>
    <definedName name="__EST6" localSheetId="21">#REF!</definedName>
    <definedName name="__EST6" localSheetId="22">#REF!</definedName>
    <definedName name="__EST6" localSheetId="23">#REF!</definedName>
    <definedName name="__EST6" localSheetId="27">#REF!</definedName>
    <definedName name="__EST6" localSheetId="31">#REF!</definedName>
    <definedName name="__EST6" localSheetId="28">#REF!</definedName>
    <definedName name="__EST6" localSheetId="29">#REF!</definedName>
    <definedName name="__EST6" localSheetId="30">#REF!</definedName>
    <definedName name="__EST6" localSheetId="3">#REF!</definedName>
    <definedName name="__EST6" localSheetId="8">#REF!</definedName>
    <definedName name="__EST6" localSheetId="10">#REF!</definedName>
    <definedName name="__EST6" localSheetId="9">#REF!</definedName>
    <definedName name="__EST6" localSheetId="16">#REF!</definedName>
    <definedName name="__EST6" localSheetId="6">#REF!</definedName>
    <definedName name="__EST6">#REF!</definedName>
    <definedName name="__EST7" localSheetId="17">#REF!</definedName>
    <definedName name="__EST7" localSheetId="18">#REF!</definedName>
    <definedName name="__EST7" localSheetId="20">#REF!</definedName>
    <definedName name="__EST7" localSheetId="21">#REF!</definedName>
    <definedName name="__EST7" localSheetId="22">#REF!</definedName>
    <definedName name="__EST7" localSheetId="23">#REF!</definedName>
    <definedName name="__EST7" localSheetId="27">#REF!</definedName>
    <definedName name="__EST7" localSheetId="31">#REF!</definedName>
    <definedName name="__EST7" localSheetId="28">#REF!</definedName>
    <definedName name="__EST7" localSheetId="29">#REF!</definedName>
    <definedName name="__EST7" localSheetId="30">#REF!</definedName>
    <definedName name="__EST7" localSheetId="3">#REF!</definedName>
    <definedName name="__EST7" localSheetId="8">#REF!</definedName>
    <definedName name="__EST7" localSheetId="10">#REF!</definedName>
    <definedName name="__EST7" localSheetId="9">#REF!</definedName>
    <definedName name="__EST7" localSheetId="16">#REF!</definedName>
    <definedName name="__EST7" localSheetId="6">#REF!</definedName>
    <definedName name="__EST7">#REF!</definedName>
    <definedName name="__EST8" localSheetId="17">#REF!</definedName>
    <definedName name="__EST8" localSheetId="18">#REF!</definedName>
    <definedName name="__EST8" localSheetId="20">#REF!</definedName>
    <definedName name="__EST8" localSheetId="21">#REF!</definedName>
    <definedName name="__EST8" localSheetId="22">#REF!</definedName>
    <definedName name="__EST8" localSheetId="23">#REF!</definedName>
    <definedName name="__EST8" localSheetId="27">#REF!</definedName>
    <definedName name="__EST8" localSheetId="31">#REF!</definedName>
    <definedName name="__EST8" localSheetId="28">#REF!</definedName>
    <definedName name="__EST8" localSheetId="29">#REF!</definedName>
    <definedName name="__EST8" localSheetId="30">#REF!</definedName>
    <definedName name="__EST8" localSheetId="3">#REF!</definedName>
    <definedName name="__EST8" localSheetId="8">#REF!</definedName>
    <definedName name="__EST8" localSheetId="10">#REF!</definedName>
    <definedName name="__EST8" localSheetId="9">#REF!</definedName>
    <definedName name="__EST8" localSheetId="16">#REF!</definedName>
    <definedName name="__EST8" localSheetId="6">#REF!</definedName>
    <definedName name="__EST8">#REF!</definedName>
    <definedName name="__EST9" localSheetId="17">#REF!</definedName>
    <definedName name="__EST9" localSheetId="18">#REF!</definedName>
    <definedName name="__EST9" localSheetId="20">#REF!</definedName>
    <definedName name="__EST9" localSheetId="21">#REF!</definedName>
    <definedName name="__EST9" localSheetId="22">#REF!</definedName>
    <definedName name="__EST9" localSheetId="23">#REF!</definedName>
    <definedName name="__EST9" localSheetId="27">#REF!</definedName>
    <definedName name="__EST9" localSheetId="31">#REF!</definedName>
    <definedName name="__EST9" localSheetId="28">#REF!</definedName>
    <definedName name="__EST9" localSheetId="29">#REF!</definedName>
    <definedName name="__EST9" localSheetId="30">#REF!</definedName>
    <definedName name="__EST9" localSheetId="3">#REF!</definedName>
    <definedName name="__EST9" localSheetId="8">#REF!</definedName>
    <definedName name="__EST9" localSheetId="10">#REF!</definedName>
    <definedName name="__EST9" localSheetId="9">#REF!</definedName>
    <definedName name="__EST9" localSheetId="16">#REF!</definedName>
    <definedName name="__EST9" localSheetId="6">#REF!</definedName>
    <definedName name="__EST9">#REF!</definedName>
    <definedName name="__ETR13" localSheetId="17">#REF!</definedName>
    <definedName name="__ETR13" localSheetId="18">#REF!</definedName>
    <definedName name="__ETR13" localSheetId="20">#REF!</definedName>
    <definedName name="__ETR13" localSheetId="21">#REF!</definedName>
    <definedName name="__ETR13" localSheetId="22">#REF!</definedName>
    <definedName name="__ETR13" localSheetId="23">#REF!</definedName>
    <definedName name="__ETR13" localSheetId="27">#REF!</definedName>
    <definedName name="__ETR13" localSheetId="31">#REF!</definedName>
    <definedName name="__ETR13" localSheetId="28">#REF!</definedName>
    <definedName name="__ETR13" localSheetId="29">#REF!</definedName>
    <definedName name="__ETR13" localSheetId="30">#REF!</definedName>
    <definedName name="__ETR13" localSheetId="8">#REF!</definedName>
    <definedName name="__ETR13">#REF!</definedName>
    <definedName name="__EXC1" localSheetId="17">#REF!</definedName>
    <definedName name="__EXC1" localSheetId="18">#REF!</definedName>
    <definedName name="__EXC1" localSheetId="20">#REF!</definedName>
    <definedName name="__EXC1" localSheetId="21">#REF!</definedName>
    <definedName name="__EXC1" localSheetId="22">#REF!</definedName>
    <definedName name="__EXC1" localSheetId="23">#REF!</definedName>
    <definedName name="__EXC1" localSheetId="27">#REF!</definedName>
    <definedName name="__EXC1" localSheetId="31">#REF!</definedName>
    <definedName name="__EXC1" localSheetId="28">#REF!</definedName>
    <definedName name="__EXC1" localSheetId="29">#REF!</definedName>
    <definedName name="__EXC1" localSheetId="30">#REF!</definedName>
    <definedName name="__EXC1" localSheetId="3">#REF!</definedName>
    <definedName name="__EXC1" localSheetId="8">#REF!</definedName>
    <definedName name="__EXC1" localSheetId="10">#REF!</definedName>
    <definedName name="__EXC1" localSheetId="9">#REF!</definedName>
    <definedName name="__EXC1" localSheetId="16">#REF!</definedName>
    <definedName name="__EXC1" localSheetId="6">#REF!</definedName>
    <definedName name="__EXC1">#REF!</definedName>
    <definedName name="__EXC10" localSheetId="17">#REF!</definedName>
    <definedName name="__EXC10" localSheetId="18">#REF!</definedName>
    <definedName name="__EXC10" localSheetId="20">#REF!</definedName>
    <definedName name="__EXC10" localSheetId="21">#REF!</definedName>
    <definedName name="__EXC10" localSheetId="22">#REF!</definedName>
    <definedName name="__EXC10" localSheetId="23">#REF!</definedName>
    <definedName name="__EXC10" localSheetId="27">#REF!</definedName>
    <definedName name="__EXC10" localSheetId="31">#REF!</definedName>
    <definedName name="__EXC10" localSheetId="28">#REF!</definedName>
    <definedName name="__EXC10" localSheetId="29">#REF!</definedName>
    <definedName name="__EXC10" localSheetId="30">#REF!</definedName>
    <definedName name="__EXC10" localSheetId="3">#REF!</definedName>
    <definedName name="__EXC10" localSheetId="8">#REF!</definedName>
    <definedName name="__EXC10" localSheetId="10">#REF!</definedName>
    <definedName name="__EXC10" localSheetId="9">#REF!</definedName>
    <definedName name="__EXC10" localSheetId="16">#REF!</definedName>
    <definedName name="__EXC10" localSheetId="6">#REF!</definedName>
    <definedName name="__EXC10">#REF!</definedName>
    <definedName name="__EXC11" localSheetId="17">#REF!</definedName>
    <definedName name="__EXC11" localSheetId="18">#REF!</definedName>
    <definedName name="__EXC11" localSheetId="20">#REF!</definedName>
    <definedName name="__EXC11" localSheetId="21">#REF!</definedName>
    <definedName name="__EXC11" localSheetId="22">#REF!</definedName>
    <definedName name="__EXC11" localSheetId="23">#REF!</definedName>
    <definedName name="__EXC11" localSheetId="27">#REF!</definedName>
    <definedName name="__EXC11" localSheetId="31">#REF!</definedName>
    <definedName name="__EXC11" localSheetId="28">#REF!</definedName>
    <definedName name="__EXC11" localSheetId="29">#REF!</definedName>
    <definedName name="__EXC11" localSheetId="30">#REF!</definedName>
    <definedName name="__EXC11" localSheetId="3">#REF!</definedName>
    <definedName name="__EXC11" localSheetId="8">#REF!</definedName>
    <definedName name="__EXC11" localSheetId="10">#REF!</definedName>
    <definedName name="__EXC11" localSheetId="9">#REF!</definedName>
    <definedName name="__EXC11" localSheetId="16">#REF!</definedName>
    <definedName name="__EXC11" localSheetId="6">#REF!</definedName>
    <definedName name="__EXC11">#REF!</definedName>
    <definedName name="__EXC12" localSheetId="17">#REF!</definedName>
    <definedName name="__EXC12" localSheetId="18">#REF!</definedName>
    <definedName name="__EXC12" localSheetId="20">#REF!</definedName>
    <definedName name="__EXC12" localSheetId="21">#REF!</definedName>
    <definedName name="__EXC12" localSheetId="22">#REF!</definedName>
    <definedName name="__EXC12" localSheetId="23">#REF!</definedName>
    <definedName name="__EXC12" localSheetId="27">#REF!</definedName>
    <definedName name="__EXC12" localSheetId="31">#REF!</definedName>
    <definedName name="__EXC12" localSheetId="28">#REF!</definedName>
    <definedName name="__EXC12" localSheetId="29">#REF!</definedName>
    <definedName name="__EXC12" localSheetId="30">#REF!</definedName>
    <definedName name="__EXC12" localSheetId="3">#REF!</definedName>
    <definedName name="__EXC12" localSheetId="8">#REF!</definedName>
    <definedName name="__EXC12" localSheetId="10">#REF!</definedName>
    <definedName name="__EXC12" localSheetId="9">#REF!</definedName>
    <definedName name="__EXC12" localSheetId="16">#REF!</definedName>
    <definedName name="__EXC12" localSheetId="6">#REF!</definedName>
    <definedName name="__EXC12">#REF!</definedName>
    <definedName name="__EXC2" localSheetId="17">#REF!</definedName>
    <definedName name="__EXC2" localSheetId="18">#REF!</definedName>
    <definedName name="__EXC2" localSheetId="20">#REF!</definedName>
    <definedName name="__EXC2" localSheetId="21">#REF!</definedName>
    <definedName name="__EXC2" localSheetId="22">#REF!</definedName>
    <definedName name="__EXC2" localSheetId="23">#REF!</definedName>
    <definedName name="__EXC2" localSheetId="27">#REF!</definedName>
    <definedName name="__EXC2" localSheetId="31">#REF!</definedName>
    <definedName name="__EXC2" localSheetId="28">#REF!</definedName>
    <definedName name="__EXC2" localSheetId="29">#REF!</definedName>
    <definedName name="__EXC2" localSheetId="30">#REF!</definedName>
    <definedName name="__EXC2" localSheetId="3">#REF!</definedName>
    <definedName name="__EXC2" localSheetId="8">#REF!</definedName>
    <definedName name="__EXC2" localSheetId="10">#REF!</definedName>
    <definedName name="__EXC2" localSheetId="9">#REF!</definedName>
    <definedName name="__EXC2" localSheetId="16">#REF!</definedName>
    <definedName name="__EXC2" localSheetId="6">#REF!</definedName>
    <definedName name="__EXC2">#REF!</definedName>
    <definedName name="__EXC3" localSheetId="17">#REF!</definedName>
    <definedName name="__EXC3" localSheetId="18">#REF!</definedName>
    <definedName name="__EXC3" localSheetId="20">#REF!</definedName>
    <definedName name="__EXC3" localSheetId="21">#REF!</definedName>
    <definedName name="__EXC3" localSheetId="22">#REF!</definedName>
    <definedName name="__EXC3" localSheetId="23">#REF!</definedName>
    <definedName name="__EXC3" localSheetId="27">#REF!</definedName>
    <definedName name="__EXC3" localSheetId="31">#REF!</definedName>
    <definedName name="__EXC3" localSheetId="28">#REF!</definedName>
    <definedName name="__EXC3" localSheetId="29">#REF!</definedName>
    <definedName name="__EXC3" localSheetId="30">#REF!</definedName>
    <definedName name="__EXC3" localSheetId="3">#REF!</definedName>
    <definedName name="__EXC3" localSheetId="8">#REF!</definedName>
    <definedName name="__EXC3" localSheetId="10">#REF!</definedName>
    <definedName name="__EXC3" localSheetId="9">#REF!</definedName>
    <definedName name="__EXC3" localSheetId="16">#REF!</definedName>
    <definedName name="__EXC3" localSheetId="6">#REF!</definedName>
    <definedName name="__EXC3">#REF!</definedName>
    <definedName name="__EXC4" localSheetId="17">#REF!</definedName>
    <definedName name="__EXC4" localSheetId="18">#REF!</definedName>
    <definedName name="__EXC4" localSheetId="20">#REF!</definedName>
    <definedName name="__EXC4" localSheetId="21">#REF!</definedName>
    <definedName name="__EXC4" localSheetId="22">#REF!</definedName>
    <definedName name="__EXC4" localSheetId="23">#REF!</definedName>
    <definedName name="__EXC4" localSheetId="27">#REF!</definedName>
    <definedName name="__EXC4" localSheetId="31">#REF!</definedName>
    <definedName name="__EXC4" localSheetId="28">#REF!</definedName>
    <definedName name="__EXC4" localSheetId="29">#REF!</definedName>
    <definedName name="__EXC4" localSheetId="30">#REF!</definedName>
    <definedName name="__EXC4" localSheetId="3">#REF!</definedName>
    <definedName name="__EXC4" localSheetId="8">#REF!</definedName>
    <definedName name="__EXC4" localSheetId="10">#REF!</definedName>
    <definedName name="__EXC4" localSheetId="9">#REF!</definedName>
    <definedName name="__EXC4" localSheetId="16">#REF!</definedName>
    <definedName name="__EXC4" localSheetId="6">#REF!</definedName>
    <definedName name="__EXC4">#REF!</definedName>
    <definedName name="__EXC5" localSheetId="17">#REF!</definedName>
    <definedName name="__EXC5" localSheetId="18">#REF!</definedName>
    <definedName name="__EXC5" localSheetId="20">#REF!</definedName>
    <definedName name="__EXC5" localSheetId="21">#REF!</definedName>
    <definedName name="__EXC5" localSheetId="22">#REF!</definedName>
    <definedName name="__EXC5" localSheetId="23">#REF!</definedName>
    <definedName name="__EXC5" localSheetId="27">#REF!</definedName>
    <definedName name="__EXC5" localSheetId="31">#REF!</definedName>
    <definedName name="__EXC5" localSheetId="28">#REF!</definedName>
    <definedName name="__EXC5" localSheetId="29">#REF!</definedName>
    <definedName name="__EXC5" localSheetId="30">#REF!</definedName>
    <definedName name="__EXC5" localSheetId="3">#REF!</definedName>
    <definedName name="__EXC5" localSheetId="8">#REF!</definedName>
    <definedName name="__EXC5" localSheetId="10">#REF!</definedName>
    <definedName name="__EXC5" localSheetId="9">#REF!</definedName>
    <definedName name="__EXC5" localSheetId="16">#REF!</definedName>
    <definedName name="__EXC5" localSheetId="6">#REF!</definedName>
    <definedName name="__EXC5">#REF!</definedName>
    <definedName name="__EXC6" localSheetId="17">#REF!</definedName>
    <definedName name="__EXC6" localSheetId="18">#REF!</definedName>
    <definedName name="__EXC6" localSheetId="20">#REF!</definedName>
    <definedName name="__EXC6" localSheetId="21">#REF!</definedName>
    <definedName name="__EXC6" localSheetId="22">#REF!</definedName>
    <definedName name="__EXC6" localSheetId="23">#REF!</definedName>
    <definedName name="__EXC6" localSheetId="27">#REF!</definedName>
    <definedName name="__EXC6" localSheetId="31">#REF!</definedName>
    <definedName name="__EXC6" localSheetId="28">#REF!</definedName>
    <definedName name="__EXC6" localSheetId="29">#REF!</definedName>
    <definedName name="__EXC6" localSheetId="30">#REF!</definedName>
    <definedName name="__EXC6" localSheetId="3">#REF!</definedName>
    <definedName name="__EXC6" localSheetId="8">#REF!</definedName>
    <definedName name="__EXC6" localSheetId="10">#REF!</definedName>
    <definedName name="__EXC6" localSheetId="9">#REF!</definedName>
    <definedName name="__EXC6" localSheetId="16">#REF!</definedName>
    <definedName name="__EXC6" localSheetId="6">#REF!</definedName>
    <definedName name="__EXC6">#REF!</definedName>
    <definedName name="__EXC7" localSheetId="17">#REF!</definedName>
    <definedName name="__EXC7" localSheetId="18">#REF!</definedName>
    <definedName name="__EXC7" localSheetId="20">#REF!</definedName>
    <definedName name="__EXC7" localSheetId="21">#REF!</definedName>
    <definedName name="__EXC7" localSheetId="22">#REF!</definedName>
    <definedName name="__EXC7" localSheetId="23">#REF!</definedName>
    <definedName name="__EXC7" localSheetId="27">#REF!</definedName>
    <definedName name="__EXC7" localSheetId="31">#REF!</definedName>
    <definedName name="__EXC7" localSheetId="28">#REF!</definedName>
    <definedName name="__EXC7" localSheetId="29">#REF!</definedName>
    <definedName name="__EXC7" localSheetId="30">#REF!</definedName>
    <definedName name="__EXC7" localSheetId="3">#REF!</definedName>
    <definedName name="__EXC7" localSheetId="8">#REF!</definedName>
    <definedName name="__EXC7" localSheetId="10">#REF!</definedName>
    <definedName name="__EXC7" localSheetId="9">#REF!</definedName>
    <definedName name="__EXC7" localSheetId="16">#REF!</definedName>
    <definedName name="__EXC7" localSheetId="6">#REF!</definedName>
    <definedName name="__EXC7">#REF!</definedName>
    <definedName name="__EXC8" localSheetId="17">#REF!</definedName>
    <definedName name="__EXC8" localSheetId="18">#REF!</definedName>
    <definedName name="__EXC8" localSheetId="20">#REF!</definedName>
    <definedName name="__EXC8" localSheetId="21">#REF!</definedName>
    <definedName name="__EXC8" localSheetId="22">#REF!</definedName>
    <definedName name="__EXC8" localSheetId="23">#REF!</definedName>
    <definedName name="__EXC8" localSheetId="27">#REF!</definedName>
    <definedName name="__EXC8" localSheetId="31">#REF!</definedName>
    <definedName name="__EXC8" localSheetId="28">#REF!</definedName>
    <definedName name="__EXC8" localSheetId="29">#REF!</definedName>
    <definedName name="__EXC8" localSheetId="30">#REF!</definedName>
    <definedName name="__EXC8" localSheetId="3">#REF!</definedName>
    <definedName name="__EXC8" localSheetId="8">#REF!</definedName>
    <definedName name="__EXC8" localSheetId="10">#REF!</definedName>
    <definedName name="__EXC8" localSheetId="9">#REF!</definedName>
    <definedName name="__EXC8" localSheetId="16">#REF!</definedName>
    <definedName name="__EXC8" localSheetId="6">#REF!</definedName>
    <definedName name="__EXC8">#REF!</definedName>
    <definedName name="__EXC9" localSheetId="17">#REF!</definedName>
    <definedName name="__EXC9" localSheetId="18">#REF!</definedName>
    <definedName name="__EXC9" localSheetId="20">#REF!</definedName>
    <definedName name="__EXC9" localSheetId="21">#REF!</definedName>
    <definedName name="__EXC9" localSheetId="22">#REF!</definedName>
    <definedName name="__EXC9" localSheetId="23">#REF!</definedName>
    <definedName name="__EXC9" localSheetId="27">#REF!</definedName>
    <definedName name="__EXC9" localSheetId="31">#REF!</definedName>
    <definedName name="__EXC9" localSheetId="28">#REF!</definedName>
    <definedName name="__EXC9" localSheetId="29">#REF!</definedName>
    <definedName name="__EXC9" localSheetId="30">#REF!</definedName>
    <definedName name="__EXC9" localSheetId="3">#REF!</definedName>
    <definedName name="__EXC9" localSheetId="8">#REF!</definedName>
    <definedName name="__EXC9" localSheetId="10">#REF!</definedName>
    <definedName name="__EXC9" localSheetId="9">#REF!</definedName>
    <definedName name="__EXC9" localSheetId="16">#REF!</definedName>
    <definedName name="__EXC9" localSheetId="6">#REF!</definedName>
    <definedName name="__EXC9">#REF!</definedName>
    <definedName name="__F" localSheetId="5">PMT!err</definedName>
    <definedName name="__F">err</definedName>
    <definedName name="__FS01" localSheetId="5">PMT!err</definedName>
    <definedName name="__FS01">err</definedName>
    <definedName name="__g2" localSheetId="5" hidden="1">{"TAB1",#N/A,TRUE,"GENERAL";"TAB2",#N/A,TRUE,"GENERAL";"TAB3",#N/A,TRUE,"GENERAL";"TAB4",#N/A,TRUE,"GENERAL";"TAB5",#N/A,TRUE,"GENERAL"}</definedName>
    <definedName name="__g2" hidden="1">{"TAB1",#N/A,TRUE,"GENERAL";"TAB2",#N/A,TRUE,"GENERAL";"TAB3",#N/A,TRUE,"GENERAL";"TAB4",#N/A,TRUE,"GENERAL";"TAB5",#N/A,TRUE,"GENERAL"}</definedName>
    <definedName name="__g3" localSheetId="5" hidden="1">{"via1",#N/A,TRUE,"general";"via2",#N/A,TRUE,"general";"via3",#N/A,TRUE,"general"}</definedName>
    <definedName name="__g3" hidden="1">{"via1",#N/A,TRUE,"general";"via2",#N/A,TRUE,"general";"via3",#N/A,TRUE,"general"}</definedName>
    <definedName name="__g4" localSheetId="5" hidden="1">{"via1",#N/A,TRUE,"general";"via2",#N/A,TRUE,"general";"via3",#N/A,TRUE,"general"}</definedName>
    <definedName name="__g4" hidden="1">{"via1",#N/A,TRUE,"general";"via2",#N/A,TRUE,"general";"via3",#N/A,TRUE,"general"}</definedName>
    <definedName name="__g5" localSheetId="5" hidden="1">{"via1",#N/A,TRUE,"general";"via2",#N/A,TRUE,"general";"via3",#N/A,TRUE,"general"}</definedName>
    <definedName name="__g5" hidden="1">{"via1",#N/A,TRUE,"general";"via2",#N/A,TRUE,"general";"via3",#N/A,TRUE,"general"}</definedName>
    <definedName name="__g6" localSheetId="5" hidden="1">{"via1",#N/A,TRUE,"general";"via2",#N/A,TRUE,"general";"via3",#N/A,TRUE,"general"}</definedName>
    <definedName name="__g6" hidden="1">{"via1",#N/A,TRUE,"general";"via2",#N/A,TRUE,"general";"via3",#N/A,TRUE,"general"}</definedName>
    <definedName name="__g7" localSheetId="5" hidden="1">{"TAB1",#N/A,TRUE,"GENERAL";"TAB2",#N/A,TRUE,"GENERAL";"TAB3",#N/A,TRUE,"GENERAL";"TAB4",#N/A,TRUE,"GENERAL";"TAB5",#N/A,TRUE,"GENERAL"}</definedName>
    <definedName name="__g7" hidden="1">{"TAB1",#N/A,TRUE,"GENERAL";"TAB2",#N/A,TRUE,"GENERAL";"TAB3",#N/A,TRUE,"GENERAL";"TAB4",#N/A,TRUE,"GENERAL";"TAB5",#N/A,TRUE,"GENERAL"}</definedName>
    <definedName name="__GR1" localSheetId="5" hidden="1">{"TAB1",#N/A,TRUE,"GENERAL";"TAB2",#N/A,TRUE,"GENERAL";"TAB3",#N/A,TRUE,"GENERAL";"TAB4",#N/A,TRUE,"GENERAL";"TAB5",#N/A,TRUE,"GENERAL"}</definedName>
    <definedName name="__GR1" hidden="1">{"TAB1",#N/A,TRUE,"GENERAL";"TAB2",#N/A,TRUE,"GENERAL";"TAB3",#N/A,TRUE,"GENERAL";"TAB4",#N/A,TRUE,"GENERAL";"TAB5",#N/A,TRUE,"GENERAL"}</definedName>
    <definedName name="__gtr4" localSheetId="5" hidden="1">{"via1",#N/A,TRUE,"general";"via2",#N/A,TRUE,"general";"via3",#N/A,TRUE,"general"}</definedName>
    <definedName name="__gtr4" hidden="1">{"via1",#N/A,TRUE,"general";"via2",#N/A,TRUE,"general";"via3",#N/A,TRUE,"general"}</definedName>
    <definedName name="__h2" localSheetId="5" hidden="1">{"via1",#N/A,TRUE,"general";"via2",#N/A,TRUE,"general";"via3",#N/A,TRUE,"general"}</definedName>
    <definedName name="__h2" hidden="1">{"via1",#N/A,TRUE,"general";"via2",#N/A,TRUE,"general";"via3",#N/A,TRUE,"general"}</definedName>
    <definedName name="__h3" localSheetId="5" hidden="1">{"via1",#N/A,TRUE,"general";"via2",#N/A,TRUE,"general";"via3",#N/A,TRUE,"general"}</definedName>
    <definedName name="__h3" hidden="1">{"via1",#N/A,TRUE,"general";"via2",#N/A,TRUE,"general";"via3",#N/A,TRUE,"general"}</definedName>
    <definedName name="__h4" localSheetId="5" hidden="1">{"TAB1",#N/A,TRUE,"GENERAL";"TAB2",#N/A,TRUE,"GENERAL";"TAB3",#N/A,TRUE,"GENERAL";"TAB4",#N/A,TRUE,"GENERAL";"TAB5",#N/A,TRUE,"GENERAL"}</definedName>
    <definedName name="__h4" hidden="1">{"TAB1",#N/A,TRUE,"GENERAL";"TAB2",#N/A,TRUE,"GENERAL";"TAB3",#N/A,TRUE,"GENERAL";"TAB4",#N/A,TRUE,"GENERAL";"TAB5",#N/A,TRUE,"GENERAL"}</definedName>
    <definedName name="__h5" localSheetId="5" hidden="1">{"TAB1",#N/A,TRUE,"GENERAL";"TAB2",#N/A,TRUE,"GENERAL";"TAB3",#N/A,TRUE,"GENERAL";"TAB4",#N/A,TRUE,"GENERAL";"TAB5",#N/A,TRUE,"GENERAL"}</definedName>
    <definedName name="__h5" hidden="1">{"TAB1",#N/A,TRUE,"GENERAL";"TAB2",#N/A,TRUE,"GENERAL";"TAB3",#N/A,TRUE,"GENERAL";"TAB4",#N/A,TRUE,"GENERAL";"TAB5",#N/A,TRUE,"GENERAL"}</definedName>
    <definedName name="__h6" localSheetId="5" hidden="1">{"via1",#N/A,TRUE,"general";"via2",#N/A,TRUE,"general";"via3",#N/A,TRUE,"general"}</definedName>
    <definedName name="__h6" hidden="1">{"via1",#N/A,TRUE,"general";"via2",#N/A,TRUE,"general";"via3",#N/A,TRUE,"general"}</definedName>
    <definedName name="__h7" localSheetId="5" hidden="1">{"TAB1",#N/A,TRUE,"GENERAL";"TAB2",#N/A,TRUE,"GENERAL";"TAB3",#N/A,TRUE,"GENERAL";"TAB4",#N/A,TRUE,"GENERAL";"TAB5",#N/A,TRUE,"GENERAL"}</definedName>
    <definedName name="__h7" hidden="1">{"TAB1",#N/A,TRUE,"GENERAL";"TAB2",#N/A,TRUE,"GENERAL";"TAB3",#N/A,TRUE,"GENERAL";"TAB4",#N/A,TRUE,"GENERAL";"TAB5",#N/A,TRUE,"GENERAL"}</definedName>
    <definedName name="__h8" localSheetId="5" hidden="1">{"via1",#N/A,TRUE,"general";"via2",#N/A,TRUE,"general";"via3",#N/A,TRUE,"general"}</definedName>
    <definedName name="__h8" hidden="1">{"via1",#N/A,TRUE,"general";"via2",#N/A,TRUE,"general";"via3",#N/A,TRUE,"general"}</definedName>
    <definedName name="__hfh7" localSheetId="5" hidden="1">{"via1",#N/A,TRUE,"general";"via2",#N/A,TRUE,"general";"via3",#N/A,TRUE,"general"}</definedName>
    <definedName name="__hfh7" hidden="1">{"via1",#N/A,TRUE,"general";"via2",#N/A,TRUE,"general";"via3",#N/A,TRUE,"general"}</definedName>
    <definedName name="__i4" localSheetId="5" hidden="1">{"via1",#N/A,TRUE,"general";"via2",#N/A,TRUE,"general";"via3",#N/A,TRUE,"general"}</definedName>
    <definedName name="__i4" hidden="1">{"via1",#N/A,TRUE,"general";"via2",#N/A,TRUE,"general";"via3",#N/A,TRUE,"general"}</definedName>
    <definedName name="__i5" localSheetId="5" hidden="1">{"TAB1",#N/A,TRUE,"GENERAL";"TAB2",#N/A,TRUE,"GENERAL";"TAB3",#N/A,TRUE,"GENERAL";"TAB4",#N/A,TRUE,"GENERAL";"TAB5",#N/A,TRUE,"GENERAL"}</definedName>
    <definedName name="__i5" hidden="1">{"TAB1",#N/A,TRUE,"GENERAL";"TAB2",#N/A,TRUE,"GENERAL";"TAB3",#N/A,TRUE,"GENERAL";"TAB4",#N/A,TRUE,"GENERAL";"TAB5",#N/A,TRUE,"GENERAL"}</definedName>
    <definedName name="__i6" localSheetId="5" hidden="1">{"TAB1",#N/A,TRUE,"GENERAL";"TAB2",#N/A,TRUE,"GENERAL";"TAB3",#N/A,TRUE,"GENERAL";"TAB4",#N/A,TRUE,"GENERAL";"TAB5",#N/A,TRUE,"GENERAL"}</definedName>
    <definedName name="__i6" hidden="1">{"TAB1",#N/A,TRUE,"GENERAL";"TAB2",#N/A,TRUE,"GENERAL";"TAB3",#N/A,TRUE,"GENERAL";"TAB4",#N/A,TRUE,"GENERAL";"TAB5",#N/A,TRUE,"GENERAL"}</definedName>
    <definedName name="__i7" localSheetId="5" hidden="1">{"via1",#N/A,TRUE,"general";"via2",#N/A,TRUE,"general";"via3",#N/A,TRUE,"general"}</definedName>
    <definedName name="__i7" hidden="1">{"via1",#N/A,TRUE,"general";"via2",#N/A,TRUE,"general";"via3",#N/A,TRUE,"general"}</definedName>
    <definedName name="__i77" localSheetId="5" hidden="1">{"TAB1",#N/A,TRUE,"GENERAL";"TAB2",#N/A,TRUE,"GENERAL";"TAB3",#N/A,TRUE,"GENERAL";"TAB4",#N/A,TRUE,"GENERAL";"TAB5",#N/A,TRUE,"GENERAL"}</definedName>
    <definedName name="__i77" hidden="1">{"TAB1",#N/A,TRUE,"GENERAL";"TAB2",#N/A,TRUE,"GENERAL";"TAB3",#N/A,TRUE,"GENERAL";"TAB4",#N/A,TRUE,"GENERAL";"TAB5",#N/A,TRUE,"GENERAL"}</definedName>
    <definedName name="__i8" localSheetId="5" hidden="1">{"via1",#N/A,TRUE,"general";"via2",#N/A,TRUE,"general";"via3",#N/A,TRUE,"general"}</definedName>
    <definedName name="__i8" hidden="1">{"via1",#N/A,TRUE,"general";"via2",#N/A,TRUE,"general";"via3",#N/A,TRUE,"general"}</definedName>
    <definedName name="__i9" localSheetId="5" hidden="1">{"TAB1",#N/A,TRUE,"GENERAL";"TAB2",#N/A,TRUE,"GENERAL";"TAB3",#N/A,TRUE,"GENERAL";"TAB4",#N/A,TRUE,"GENERAL";"TAB5",#N/A,TRUE,"GENERAL"}</definedName>
    <definedName name="__i9" hidden="1">{"TAB1",#N/A,TRUE,"GENERAL";"TAB2",#N/A,TRUE,"GENERAL";"TAB3",#N/A,TRUE,"GENERAL";"TAB4",#N/A,TRUE,"GENERAL";"TAB5",#N/A,TRUE,"GENERAL"}</definedName>
    <definedName name="__ICP1">[16]Tablas!#REF!</definedName>
    <definedName name="__k3" localSheetId="5" hidden="1">{"TAB1",#N/A,TRUE,"GENERAL";"TAB2",#N/A,TRUE,"GENERAL";"TAB3",#N/A,TRUE,"GENERAL";"TAB4",#N/A,TRUE,"GENERAL";"TAB5",#N/A,TRUE,"GENERAL"}</definedName>
    <definedName name="__k3" hidden="1">{"TAB1",#N/A,TRUE,"GENERAL";"TAB2",#N/A,TRUE,"GENERAL";"TAB3",#N/A,TRUE,"GENERAL";"TAB4",#N/A,TRUE,"GENERAL";"TAB5",#N/A,TRUE,"GENERAL"}</definedName>
    <definedName name="__k4" localSheetId="5" hidden="1">{"via1",#N/A,TRUE,"general";"via2",#N/A,TRUE,"general";"via3",#N/A,TRUE,"general"}</definedName>
    <definedName name="__k4" hidden="1">{"via1",#N/A,TRUE,"general";"via2",#N/A,TRUE,"general";"via3",#N/A,TRUE,"general"}</definedName>
    <definedName name="__k5" localSheetId="5" hidden="1">{"via1",#N/A,TRUE,"general";"via2",#N/A,TRUE,"general";"via3",#N/A,TRUE,"general"}</definedName>
    <definedName name="__k5" hidden="1">{"via1",#N/A,TRUE,"general";"via2",#N/A,TRUE,"general";"via3",#N/A,TRUE,"general"}</definedName>
    <definedName name="__k6" localSheetId="5" hidden="1">{"TAB1",#N/A,TRUE,"GENERAL";"TAB2",#N/A,TRUE,"GENERAL";"TAB3",#N/A,TRUE,"GENERAL";"TAB4",#N/A,TRUE,"GENERAL";"TAB5",#N/A,TRUE,"GENERAL"}</definedName>
    <definedName name="__k6" hidden="1">{"TAB1",#N/A,TRUE,"GENERAL";"TAB2",#N/A,TRUE,"GENERAL";"TAB3",#N/A,TRUE,"GENERAL";"TAB4",#N/A,TRUE,"GENERAL";"TAB5",#N/A,TRUE,"GENERAL"}</definedName>
    <definedName name="__k7" localSheetId="5" hidden="1">{"via1",#N/A,TRUE,"general";"via2",#N/A,TRUE,"general";"via3",#N/A,TRUE,"general"}</definedName>
    <definedName name="__k7" hidden="1">{"via1",#N/A,TRUE,"general";"via2",#N/A,TRUE,"general";"via3",#N/A,TRUE,"general"}</definedName>
    <definedName name="__k8" localSheetId="5" hidden="1">{"via1",#N/A,TRUE,"general";"via2",#N/A,TRUE,"general";"via3",#N/A,TRUE,"general"}</definedName>
    <definedName name="__k8" hidden="1">{"via1",#N/A,TRUE,"general";"via2",#N/A,TRUE,"general";"via3",#N/A,TRUE,"general"}</definedName>
    <definedName name="__k9" localSheetId="5" hidden="1">{"TAB1",#N/A,TRUE,"GENERAL";"TAB2",#N/A,TRUE,"GENERAL";"TAB3",#N/A,TRUE,"GENERAL";"TAB4",#N/A,TRUE,"GENERAL";"TAB5",#N/A,TRUE,"GENERAL"}</definedName>
    <definedName name="__k9" hidden="1">{"TAB1",#N/A,TRUE,"GENERAL";"TAB2",#N/A,TRUE,"GENERAL";"TAB3",#N/A,TRUE,"GENERAL";"TAB4",#N/A,TRUE,"GENERAL";"TAB5",#N/A,TRUE,"GENERAL"}</definedName>
    <definedName name="__key2" hidden="1">[25]INST!#REF!</definedName>
    <definedName name="__key21" hidden="1">[13]INST!#REF!</definedName>
    <definedName name="__key3" hidden="1">#REF!</definedName>
    <definedName name="__key31" hidden="1">#REF!</definedName>
    <definedName name="__kjk6" localSheetId="5" hidden="1">{"TAB1",#N/A,TRUE,"GENERAL";"TAB2",#N/A,TRUE,"GENERAL";"TAB3",#N/A,TRUE,"GENERAL";"TAB4",#N/A,TRUE,"GENERAL";"TAB5",#N/A,TRUE,"GENERAL"}</definedName>
    <definedName name="__kjk6" hidden="1">{"TAB1",#N/A,TRUE,"GENERAL";"TAB2",#N/A,TRUE,"GENERAL";"TAB3",#N/A,TRUE,"GENERAL";"TAB4",#N/A,TRUE,"GENERAL";"TAB5",#N/A,TRUE,"GENERAL"}</definedName>
    <definedName name="__LEY80">#REF!</definedName>
    <definedName name="__m3" localSheetId="5" hidden="1">{"via1",#N/A,TRUE,"general";"via2",#N/A,TRUE,"general";"via3",#N/A,TRUE,"general"}</definedName>
    <definedName name="__m3" hidden="1">{"via1",#N/A,TRUE,"general";"via2",#N/A,TRUE,"general";"via3",#N/A,TRUE,"general"}</definedName>
    <definedName name="__m4" localSheetId="5" hidden="1">{"TAB1",#N/A,TRUE,"GENERAL";"TAB2",#N/A,TRUE,"GENERAL";"TAB3",#N/A,TRUE,"GENERAL";"TAB4",#N/A,TRUE,"GENERAL";"TAB5",#N/A,TRUE,"GENERAL"}</definedName>
    <definedName name="__m4" hidden="1">{"TAB1",#N/A,TRUE,"GENERAL";"TAB2",#N/A,TRUE,"GENERAL";"TAB3",#N/A,TRUE,"GENERAL";"TAB4",#N/A,TRUE,"GENERAL";"TAB5",#N/A,TRUE,"GENERAL"}</definedName>
    <definedName name="__m5" localSheetId="5" hidden="1">{"via1",#N/A,TRUE,"general";"via2",#N/A,TRUE,"general";"via3",#N/A,TRUE,"general"}</definedName>
    <definedName name="__m5" hidden="1">{"via1",#N/A,TRUE,"general";"via2",#N/A,TRUE,"general";"via3",#N/A,TRUE,"general"}</definedName>
    <definedName name="__m6" localSheetId="5" hidden="1">{"TAB1",#N/A,TRUE,"GENERAL";"TAB2",#N/A,TRUE,"GENERAL";"TAB3",#N/A,TRUE,"GENERAL";"TAB4",#N/A,TRUE,"GENERAL";"TAB5",#N/A,TRUE,"GENERAL"}</definedName>
    <definedName name="__m6" hidden="1">{"TAB1",#N/A,TRUE,"GENERAL";"TAB2",#N/A,TRUE,"GENERAL";"TAB3",#N/A,TRUE,"GENERAL";"TAB4",#N/A,TRUE,"GENERAL";"TAB5",#N/A,TRUE,"GENERAL"}</definedName>
    <definedName name="__m7" localSheetId="5" hidden="1">{"TAB1",#N/A,TRUE,"GENERAL";"TAB2",#N/A,TRUE,"GENERAL";"TAB3",#N/A,TRUE,"GENERAL";"TAB4",#N/A,TRUE,"GENERAL";"TAB5",#N/A,TRUE,"GENERAL"}</definedName>
    <definedName name="__m7" hidden="1">{"TAB1",#N/A,TRUE,"GENERAL";"TAB2",#N/A,TRUE,"GENERAL";"TAB3",#N/A,TRUE,"GENERAL";"TAB4",#N/A,TRUE,"GENERAL";"TAB5",#N/A,TRUE,"GENERAL"}</definedName>
    <definedName name="__m8" localSheetId="5" hidden="1">{"via1",#N/A,TRUE,"general";"via2",#N/A,TRUE,"general";"via3",#N/A,TRUE,"general"}</definedName>
    <definedName name="__m8" hidden="1">{"via1",#N/A,TRUE,"general";"via2",#N/A,TRUE,"general";"via3",#N/A,TRUE,"general"}</definedName>
    <definedName name="__m9" localSheetId="5" hidden="1">{"via1",#N/A,TRUE,"general";"via2",#N/A,TRUE,"general";"via3",#N/A,TRUE,"general"}</definedName>
    <definedName name="__m9" hidden="1">{"via1",#N/A,TRUE,"general";"via2",#N/A,TRUE,"general";"via3",#N/A,TRUE,"general"}</definedName>
    <definedName name="__MA2">#REF!</definedName>
    <definedName name="__mun2">[26]PESOS!#REF!</definedName>
    <definedName name="__n3" localSheetId="5" hidden="1">{"TAB1",#N/A,TRUE,"GENERAL";"TAB2",#N/A,TRUE,"GENERAL";"TAB3",#N/A,TRUE,"GENERAL";"TAB4",#N/A,TRUE,"GENERAL";"TAB5",#N/A,TRUE,"GENERAL"}</definedName>
    <definedName name="__n3" hidden="1">{"TAB1",#N/A,TRUE,"GENERAL";"TAB2",#N/A,TRUE,"GENERAL";"TAB3",#N/A,TRUE,"GENERAL";"TAB4",#N/A,TRUE,"GENERAL";"TAB5",#N/A,TRUE,"GENERAL"}</definedName>
    <definedName name="__n4" localSheetId="5" hidden="1">{"via1",#N/A,TRUE,"general";"via2",#N/A,TRUE,"general";"via3",#N/A,TRUE,"general"}</definedName>
    <definedName name="__n4" hidden="1">{"via1",#N/A,TRUE,"general";"via2",#N/A,TRUE,"general";"via3",#N/A,TRUE,"general"}</definedName>
    <definedName name="__n5" localSheetId="5" hidden="1">{"TAB1",#N/A,TRUE,"GENERAL";"TAB2",#N/A,TRUE,"GENERAL";"TAB3",#N/A,TRUE,"GENERAL";"TAB4",#N/A,TRUE,"GENERAL";"TAB5",#N/A,TRUE,"GENERAL"}</definedName>
    <definedName name="__n5" hidden="1">{"TAB1",#N/A,TRUE,"GENERAL";"TAB2",#N/A,TRUE,"GENERAL";"TAB3",#N/A,TRUE,"GENERAL";"TAB4",#N/A,TRUE,"GENERAL";"TAB5",#N/A,TRUE,"GENERAL"}</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localSheetId="5" hidden="1">{"via1",#N/A,TRUE,"general";"via2",#N/A,TRUE,"general";"via3",#N/A,TRUE,"general"}</definedName>
    <definedName name="__nyn7" hidden="1">{"via1",#N/A,TRUE,"general";"via2",#N/A,TRUE,"general";"via3",#N/A,TRUE,"general"}</definedName>
    <definedName name="__o4" localSheetId="5" hidden="1">{"via1",#N/A,TRUE,"general";"via2",#N/A,TRUE,"general";"via3",#N/A,TRUE,"general"}</definedName>
    <definedName name="__o4" hidden="1">{"via1",#N/A,TRUE,"general";"via2",#N/A,TRUE,"general";"via3",#N/A,TRUE,"general"}</definedName>
    <definedName name="__o5" localSheetId="5" hidden="1">{"TAB1",#N/A,TRUE,"GENERAL";"TAB2",#N/A,TRUE,"GENERAL";"TAB3",#N/A,TRUE,"GENERAL";"TAB4",#N/A,TRUE,"GENERAL";"TAB5",#N/A,TRUE,"GENERAL"}</definedName>
    <definedName name="__o5" hidden="1">{"TAB1",#N/A,TRUE,"GENERAL";"TAB2",#N/A,TRUE,"GENERAL";"TAB3",#N/A,TRUE,"GENERAL";"TAB4",#N/A,TRUE,"GENERAL";"TAB5",#N/A,TRUE,"GENERAL"}</definedName>
    <definedName name="__o6" localSheetId="5" hidden="1">{"TAB1",#N/A,TRUE,"GENERAL";"TAB2",#N/A,TRUE,"GENERAL";"TAB3",#N/A,TRUE,"GENERAL";"TAB4",#N/A,TRUE,"GENERAL";"TAB5",#N/A,TRUE,"GENERAL"}</definedName>
    <definedName name="__o6" hidden="1">{"TAB1",#N/A,TRUE,"GENERAL";"TAB2",#N/A,TRUE,"GENERAL";"TAB3",#N/A,TRUE,"GENERAL";"TAB4",#N/A,TRUE,"GENERAL";"TAB5",#N/A,TRUE,"GENERAL"}</definedName>
    <definedName name="__o7" localSheetId="5" hidden="1">{"TAB1",#N/A,TRUE,"GENERAL";"TAB2",#N/A,TRUE,"GENERAL";"TAB3",#N/A,TRUE,"GENERAL";"TAB4",#N/A,TRUE,"GENERAL";"TAB5",#N/A,TRUE,"GENERAL"}</definedName>
    <definedName name="__o7" hidden="1">{"TAB1",#N/A,TRUE,"GENERAL";"TAB2",#N/A,TRUE,"GENERAL";"TAB3",#N/A,TRUE,"GENERAL";"TAB4",#N/A,TRUE,"GENERAL";"TAB5",#N/A,TRUE,"GENERAL"}</definedName>
    <definedName name="__o8" localSheetId="5" hidden="1">{"via1",#N/A,TRUE,"general";"via2",#N/A,TRUE,"general";"via3",#N/A,TRUE,"general"}</definedName>
    <definedName name="__o8" hidden="1">{"via1",#N/A,TRUE,"general";"via2",#N/A,TRUE,"general";"via3",#N/A,TRUE,"general"}</definedName>
    <definedName name="__o9" localSheetId="5" hidden="1">{"TAB1",#N/A,TRUE,"GENERAL";"TAB2",#N/A,TRUE,"GENERAL";"TAB3",#N/A,TRUE,"GENERAL";"TAB4",#N/A,TRUE,"GENERAL";"TAB5",#N/A,TRUE,"GENERAL"}</definedName>
    <definedName name="__o9" hidden="1">{"TAB1",#N/A,TRUE,"GENERAL";"TAB2",#N/A,TRUE,"GENERAL";"TAB3",#N/A,TRUE,"GENERAL";"TAB4",#N/A,TRUE,"GENERAL";"TAB5",#N/A,TRUE,"GENERAL"}</definedName>
    <definedName name="__OCD1">[16]Tablas!#REF!</definedName>
    <definedName name="__OCI1">[16]Tablas!#REF!</definedName>
    <definedName name="__ORO10" localSheetId="17">#REF!</definedName>
    <definedName name="__ORO10" localSheetId="18">#REF!</definedName>
    <definedName name="__ORO10" localSheetId="20">#REF!</definedName>
    <definedName name="__ORO10" localSheetId="21">#REF!</definedName>
    <definedName name="__ORO10" localSheetId="22">#REF!</definedName>
    <definedName name="__ORO10" localSheetId="23">#REF!</definedName>
    <definedName name="__ORO10" localSheetId="27">#REF!</definedName>
    <definedName name="__ORO10" localSheetId="31">#REF!</definedName>
    <definedName name="__ORO10" localSheetId="28">#REF!</definedName>
    <definedName name="__ORO10" localSheetId="29">#REF!</definedName>
    <definedName name="__ORO10" localSheetId="30">#REF!</definedName>
    <definedName name="__ORO10" localSheetId="8">#REF!</definedName>
    <definedName name="__ORO10">#REF!</definedName>
    <definedName name="__ORO11" localSheetId="17">#REF!</definedName>
    <definedName name="__ORO11" localSheetId="18">#REF!</definedName>
    <definedName name="__ORO11" localSheetId="20">#REF!</definedName>
    <definedName name="__ORO11" localSheetId="21">#REF!</definedName>
    <definedName name="__ORO11" localSheetId="22">#REF!</definedName>
    <definedName name="__ORO11" localSheetId="23">#REF!</definedName>
    <definedName name="__ORO11" localSheetId="27">#REF!</definedName>
    <definedName name="__ORO11" localSheetId="31">#REF!</definedName>
    <definedName name="__ORO11" localSheetId="28">#REF!</definedName>
    <definedName name="__ORO11" localSheetId="29">#REF!</definedName>
    <definedName name="__ORO11" localSheetId="30">#REF!</definedName>
    <definedName name="__ORO11" localSheetId="8">#REF!</definedName>
    <definedName name="__ORO11">#REF!</definedName>
    <definedName name="__ORO12" localSheetId="17">#REF!</definedName>
    <definedName name="__ORO12" localSheetId="18">#REF!</definedName>
    <definedName name="__ORO12" localSheetId="20">#REF!</definedName>
    <definedName name="__ORO12" localSheetId="21">#REF!</definedName>
    <definedName name="__ORO12" localSheetId="22">#REF!</definedName>
    <definedName name="__ORO12" localSheetId="23">#REF!</definedName>
    <definedName name="__ORO12" localSheetId="27">#REF!</definedName>
    <definedName name="__ORO12" localSheetId="31">#REF!</definedName>
    <definedName name="__ORO12" localSheetId="28">#REF!</definedName>
    <definedName name="__ORO12" localSheetId="29">#REF!</definedName>
    <definedName name="__ORO12" localSheetId="30">#REF!</definedName>
    <definedName name="__ORO12" localSheetId="8">#REF!</definedName>
    <definedName name="__ORO12">#REF!</definedName>
    <definedName name="__ORO13" localSheetId="17">#REF!</definedName>
    <definedName name="__ORO13" localSheetId="18">#REF!</definedName>
    <definedName name="__ORO13" localSheetId="20">#REF!</definedName>
    <definedName name="__ORO13" localSheetId="21">#REF!</definedName>
    <definedName name="__ORO13" localSheetId="22">#REF!</definedName>
    <definedName name="__ORO13" localSheetId="23">#REF!</definedName>
    <definedName name="__ORO13" localSheetId="27">#REF!</definedName>
    <definedName name="__ORO13" localSheetId="31">#REF!</definedName>
    <definedName name="__ORO13" localSheetId="28">#REF!</definedName>
    <definedName name="__ORO13" localSheetId="29">#REF!</definedName>
    <definedName name="__ORO13" localSheetId="30">#REF!</definedName>
    <definedName name="__ORO13" localSheetId="8">#REF!</definedName>
    <definedName name="__ORO13">#REF!</definedName>
    <definedName name="__ORO14" localSheetId="17">#REF!</definedName>
    <definedName name="__ORO14" localSheetId="18">#REF!</definedName>
    <definedName name="__ORO14" localSheetId="20">#REF!</definedName>
    <definedName name="__ORO14" localSheetId="21">#REF!</definedName>
    <definedName name="__ORO14" localSheetId="22">#REF!</definedName>
    <definedName name="__ORO14" localSheetId="23">#REF!</definedName>
    <definedName name="__ORO14" localSheetId="27">#REF!</definedName>
    <definedName name="__ORO14" localSheetId="31">#REF!</definedName>
    <definedName name="__ORO14" localSheetId="28">#REF!</definedName>
    <definedName name="__ORO14" localSheetId="29">#REF!</definedName>
    <definedName name="__ORO14" localSheetId="30">#REF!</definedName>
    <definedName name="__ORO14" localSheetId="8">#REF!</definedName>
    <definedName name="__ORO14">#REF!</definedName>
    <definedName name="__ORO15" localSheetId="17">#REF!</definedName>
    <definedName name="__ORO15" localSheetId="18">#REF!</definedName>
    <definedName name="__ORO15" localSheetId="20">#REF!</definedName>
    <definedName name="__ORO15" localSheetId="21">#REF!</definedName>
    <definedName name="__ORO15" localSheetId="22">#REF!</definedName>
    <definedName name="__ORO15" localSheetId="23">#REF!</definedName>
    <definedName name="__ORO15" localSheetId="27">#REF!</definedName>
    <definedName name="__ORO15" localSheetId="31">#REF!</definedName>
    <definedName name="__ORO15" localSheetId="28">#REF!</definedName>
    <definedName name="__ORO15" localSheetId="29">#REF!</definedName>
    <definedName name="__ORO15" localSheetId="30">#REF!</definedName>
    <definedName name="__ORO15" localSheetId="8">#REF!</definedName>
    <definedName name="__ORO15">#REF!</definedName>
    <definedName name="__ORO16" localSheetId="17">#REF!</definedName>
    <definedName name="__ORO16" localSheetId="18">#REF!</definedName>
    <definedName name="__ORO16" localSheetId="20">#REF!</definedName>
    <definedName name="__ORO16" localSheetId="21">#REF!</definedName>
    <definedName name="__ORO16" localSheetId="22">#REF!</definedName>
    <definedName name="__ORO16" localSheetId="23">#REF!</definedName>
    <definedName name="__ORO16" localSheetId="27">#REF!</definedName>
    <definedName name="__ORO16" localSheetId="31">#REF!</definedName>
    <definedName name="__ORO16" localSheetId="28">#REF!</definedName>
    <definedName name="__ORO16" localSheetId="29">#REF!</definedName>
    <definedName name="__ORO16" localSheetId="30">#REF!</definedName>
    <definedName name="__ORO16" localSheetId="8">#REF!</definedName>
    <definedName name="__ORO16">#REF!</definedName>
    <definedName name="__ORO17" localSheetId="17">#REF!</definedName>
    <definedName name="__ORO17" localSheetId="18">#REF!</definedName>
    <definedName name="__ORO17" localSheetId="20">#REF!</definedName>
    <definedName name="__ORO17" localSheetId="21">#REF!</definedName>
    <definedName name="__ORO17" localSheetId="22">#REF!</definedName>
    <definedName name="__ORO17" localSheetId="23">#REF!</definedName>
    <definedName name="__ORO17" localSheetId="27">#REF!</definedName>
    <definedName name="__ORO17" localSheetId="31">#REF!</definedName>
    <definedName name="__ORO17" localSheetId="28">#REF!</definedName>
    <definedName name="__ORO17" localSheetId="29">#REF!</definedName>
    <definedName name="__ORO17" localSheetId="30">#REF!</definedName>
    <definedName name="__ORO17" localSheetId="8">#REF!</definedName>
    <definedName name="__ORO17">#REF!</definedName>
    <definedName name="__ORO18" localSheetId="17">#REF!</definedName>
    <definedName name="__ORO18" localSheetId="18">#REF!</definedName>
    <definedName name="__ORO18" localSheetId="20">#REF!</definedName>
    <definedName name="__ORO18" localSheetId="21">#REF!</definedName>
    <definedName name="__ORO18" localSheetId="22">#REF!</definedName>
    <definedName name="__ORO18" localSheetId="23">#REF!</definedName>
    <definedName name="__ORO18" localSheetId="27">#REF!</definedName>
    <definedName name="__ORO18" localSheetId="31">#REF!</definedName>
    <definedName name="__ORO18" localSheetId="28">#REF!</definedName>
    <definedName name="__ORO18" localSheetId="29">#REF!</definedName>
    <definedName name="__ORO18" localSheetId="30">#REF!</definedName>
    <definedName name="__ORO18" localSheetId="8">#REF!</definedName>
    <definedName name="__ORO18">#REF!</definedName>
    <definedName name="__ORO19" localSheetId="17">#REF!</definedName>
    <definedName name="__ORO19" localSheetId="18">#REF!</definedName>
    <definedName name="__ORO19" localSheetId="20">#REF!</definedName>
    <definedName name="__ORO19" localSheetId="21">#REF!</definedName>
    <definedName name="__ORO19" localSheetId="22">#REF!</definedName>
    <definedName name="__ORO19" localSheetId="23">#REF!</definedName>
    <definedName name="__ORO19" localSheetId="27">#REF!</definedName>
    <definedName name="__ORO19" localSheetId="31">#REF!</definedName>
    <definedName name="__ORO19" localSheetId="28">#REF!</definedName>
    <definedName name="__ORO19" localSheetId="29">#REF!</definedName>
    <definedName name="__ORO19" localSheetId="30">#REF!</definedName>
    <definedName name="__ORO19" localSheetId="8">#REF!</definedName>
    <definedName name="__ORO19">#REF!</definedName>
    <definedName name="__p6" localSheetId="5" hidden="1">{"via1",#N/A,TRUE,"general";"via2",#N/A,TRUE,"general";"via3",#N/A,TRUE,"general"}</definedName>
    <definedName name="__p6" hidden="1">{"via1",#N/A,TRUE,"general";"via2",#N/A,TRUE,"general";"via3",#N/A,TRUE,"general"}</definedName>
    <definedName name="__p7" localSheetId="5" hidden="1">{"via1",#N/A,TRUE,"general";"via2",#N/A,TRUE,"general";"via3",#N/A,TRUE,"general"}</definedName>
    <definedName name="__p7" hidden="1">{"via1",#N/A,TRUE,"general";"via2",#N/A,TRUE,"general";"via3",#N/A,TRUE,"general"}</definedName>
    <definedName name="__p8" localSheetId="5" hidden="1">{"TAB1",#N/A,TRUE,"GENERAL";"TAB2",#N/A,TRUE,"GENERAL";"TAB3",#N/A,TRUE,"GENERAL";"TAB4",#N/A,TRUE,"GENERAL";"TAB5",#N/A,TRUE,"GENERAL"}</definedName>
    <definedName name="__p8" hidden="1">{"TAB1",#N/A,TRUE,"GENERAL";"TAB2",#N/A,TRUE,"GENERAL";"TAB3",#N/A,TRUE,"GENERAL";"TAB4",#N/A,TRUE,"GENERAL";"TAB5",#N/A,TRUE,"GENERAL"}</definedName>
    <definedName name="__Pa1">'[27]Paral. 1'!$E$1:$E$65536</definedName>
    <definedName name="__Pa2">'[27]Paral. 2'!$E$1:$E$65536</definedName>
    <definedName name="__Pa3">'[27]Paral. 3'!$E$1:$E$65536</definedName>
    <definedName name="__Pa4">[27]Paral.4!$E$1:$E$65536</definedName>
    <definedName name="__PJ50" localSheetId="17">#REF!</definedName>
    <definedName name="__PJ50" localSheetId="18">#REF!</definedName>
    <definedName name="__PJ50" localSheetId="20">#REF!</definedName>
    <definedName name="__PJ50" localSheetId="21">#REF!</definedName>
    <definedName name="__PJ50" localSheetId="22">#REF!</definedName>
    <definedName name="__PJ50" localSheetId="23">#REF!</definedName>
    <definedName name="__PJ50" localSheetId="27">#REF!</definedName>
    <definedName name="__PJ50" localSheetId="31">#REF!</definedName>
    <definedName name="__PJ50" localSheetId="28">#REF!</definedName>
    <definedName name="__PJ50" localSheetId="29">#REF!</definedName>
    <definedName name="__PJ50" localSheetId="30">#REF!</definedName>
    <definedName name="__PJ50" localSheetId="8">#REF!</definedName>
    <definedName name="__PJ50">#REF!</definedName>
    <definedName name="__pj51">#REF!</definedName>
    <definedName name="__PMT5671" localSheetId="17">[11]MEMORIAS!#REF!</definedName>
    <definedName name="__PMT5671" localSheetId="18">[11]MEMORIAS!#REF!</definedName>
    <definedName name="__PMT5671" localSheetId="20">[11]MEMORIAS!#REF!</definedName>
    <definedName name="__PMT5671" localSheetId="21">[11]MEMORIAS!#REF!</definedName>
    <definedName name="__PMT5671" localSheetId="22">[11]MEMORIAS!#REF!</definedName>
    <definedName name="__PMT5671" localSheetId="23">[11]MEMORIAS!#REF!</definedName>
    <definedName name="__PMT5671" localSheetId="27">[11]MEMORIAS!#REF!</definedName>
    <definedName name="__PMT5671" localSheetId="31">[11]MEMORIAS!#REF!</definedName>
    <definedName name="__PMT5671" localSheetId="28">[11]MEMORIAS!#REF!</definedName>
    <definedName name="__PMT5671" localSheetId="29">[11]MEMORIAS!#REF!</definedName>
    <definedName name="__PMT5671" localSheetId="30">[11]MEMORIAS!#REF!</definedName>
    <definedName name="__PMT5671" localSheetId="8">[11]MEMORIAS!#REF!</definedName>
    <definedName name="__PMT5671">[11]MEMORIAS!#REF!</definedName>
    <definedName name="__PMT5805" localSheetId="17">[11]MEMORIAS!#REF!</definedName>
    <definedName name="__PMT5805" localSheetId="18">[11]MEMORIAS!#REF!</definedName>
    <definedName name="__PMT5805" localSheetId="20">[11]MEMORIAS!#REF!</definedName>
    <definedName name="__PMT5805" localSheetId="21">[11]MEMORIAS!#REF!</definedName>
    <definedName name="__PMT5805" localSheetId="22">[11]MEMORIAS!#REF!</definedName>
    <definedName name="__PMT5805" localSheetId="23">[11]MEMORIAS!#REF!</definedName>
    <definedName name="__PMT5805" localSheetId="27">[11]MEMORIAS!#REF!</definedName>
    <definedName name="__PMT5805" localSheetId="31">[11]MEMORIAS!#REF!</definedName>
    <definedName name="__PMT5805" localSheetId="28">[11]MEMORIAS!#REF!</definedName>
    <definedName name="__PMT5805" localSheetId="29">[11]MEMORIAS!#REF!</definedName>
    <definedName name="__PMT5805" localSheetId="30">[11]MEMORIAS!#REF!</definedName>
    <definedName name="__PMT5805" localSheetId="8">[11]MEMORIAS!#REF!</definedName>
    <definedName name="__PMT5805">[11]MEMORIAS!#REF!</definedName>
    <definedName name="__PMT5806" localSheetId="17">[11]MEMORIAS!#REF!</definedName>
    <definedName name="__PMT5806" localSheetId="18">[11]MEMORIAS!#REF!</definedName>
    <definedName name="__PMT5806" localSheetId="20">[11]MEMORIAS!#REF!</definedName>
    <definedName name="__PMT5806" localSheetId="21">[11]MEMORIAS!#REF!</definedName>
    <definedName name="__PMT5806" localSheetId="22">[11]MEMORIAS!#REF!</definedName>
    <definedName name="__PMT5806" localSheetId="23">[11]MEMORIAS!#REF!</definedName>
    <definedName name="__PMT5806" localSheetId="27">[11]MEMORIAS!#REF!</definedName>
    <definedName name="__PMT5806" localSheetId="31">[11]MEMORIAS!#REF!</definedName>
    <definedName name="__PMT5806" localSheetId="28">[11]MEMORIAS!#REF!</definedName>
    <definedName name="__PMT5806" localSheetId="29">[11]MEMORIAS!#REF!</definedName>
    <definedName name="__PMT5806" localSheetId="30">[11]MEMORIAS!#REF!</definedName>
    <definedName name="__PMT5806" localSheetId="8">[11]MEMORIAS!#REF!</definedName>
    <definedName name="__PMT5806">[11]MEMORIAS!#REF!</definedName>
    <definedName name="__PMT5815" localSheetId="17">[11]MEMORIAS!#REF!</definedName>
    <definedName name="__PMT5815" localSheetId="18">[11]MEMORIAS!#REF!</definedName>
    <definedName name="__PMT5815" localSheetId="20">[11]MEMORIAS!#REF!</definedName>
    <definedName name="__PMT5815" localSheetId="21">[11]MEMORIAS!#REF!</definedName>
    <definedName name="__PMT5815" localSheetId="22">[11]MEMORIAS!#REF!</definedName>
    <definedName name="__PMT5815" localSheetId="23">[11]MEMORIAS!#REF!</definedName>
    <definedName name="__PMT5815" localSheetId="27">[11]MEMORIAS!#REF!</definedName>
    <definedName name="__PMT5815" localSheetId="31">[11]MEMORIAS!#REF!</definedName>
    <definedName name="__PMT5815" localSheetId="28">[11]MEMORIAS!#REF!</definedName>
    <definedName name="__PMT5815" localSheetId="29">[11]MEMORIAS!#REF!</definedName>
    <definedName name="__PMT5815" localSheetId="30">[11]MEMORIAS!#REF!</definedName>
    <definedName name="__PMT5815" localSheetId="8">[11]MEMORIAS!#REF!</definedName>
    <definedName name="__PMT5815">[11]MEMORIAS!#REF!</definedName>
    <definedName name="__PMT5820" localSheetId="17">[11]MEMORIAS!#REF!</definedName>
    <definedName name="__PMT5820" localSheetId="18">[11]MEMORIAS!#REF!</definedName>
    <definedName name="__PMT5820" localSheetId="20">[11]MEMORIAS!#REF!</definedName>
    <definedName name="__PMT5820" localSheetId="21">[11]MEMORIAS!#REF!</definedName>
    <definedName name="__PMT5820" localSheetId="22">[11]MEMORIAS!#REF!</definedName>
    <definedName name="__PMT5820" localSheetId="23">[11]MEMORIAS!#REF!</definedName>
    <definedName name="__PMT5820" localSheetId="27">[11]MEMORIAS!#REF!</definedName>
    <definedName name="__PMT5820" localSheetId="31">[11]MEMORIAS!#REF!</definedName>
    <definedName name="__PMT5820" localSheetId="28">[11]MEMORIAS!#REF!</definedName>
    <definedName name="__PMT5820" localSheetId="29">[11]MEMORIAS!#REF!</definedName>
    <definedName name="__PMT5820" localSheetId="30">[11]MEMORIAS!#REF!</definedName>
    <definedName name="__PMT5820" localSheetId="8">[11]MEMORIAS!#REF!</definedName>
    <definedName name="__PMT5820">[11]MEMORIAS!#REF!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localSheetId="17">#REF!</definedName>
    <definedName name="__r" localSheetId="18">#REF!</definedName>
    <definedName name="__r" localSheetId="20">#REF!</definedName>
    <definedName name="__r" localSheetId="21">#REF!</definedName>
    <definedName name="__r" localSheetId="22">#REF!</definedName>
    <definedName name="__r" localSheetId="23">#REF!</definedName>
    <definedName name="__r" localSheetId="27">#REF!</definedName>
    <definedName name="__r" localSheetId="31">#REF!</definedName>
    <definedName name="__r" localSheetId="28">#REF!</definedName>
    <definedName name="__r" localSheetId="29">#REF!</definedName>
    <definedName name="__r" localSheetId="30">#REF!</definedName>
    <definedName name="__r" localSheetId="8">#REF!</definedName>
    <definedName name="__r" localSheetId="14">#REF!</definedName>
    <definedName name="__r" localSheetId="11">#REF!</definedName>
    <definedName name="__r" localSheetId="12">#REF!</definedName>
    <definedName name="__r" localSheetId="4" hidden="1">{"TAB1",#N/A,TRUE,"GENERAL";"TAB2",#N/A,TRUE,"GENERAL";"TAB3",#N/A,TRUE,"GENERAL";"TAB4",#N/A,TRUE,"GENERAL";"TAB5",#N/A,TRUE,"GENERAL"}</definedName>
    <definedName name="__r" localSheetId="5" hidden="1">{"TAB1",#N/A,TRUE,"GENERAL";"TAB2",#N/A,TRUE,"GENERAL";"TAB3",#N/A,TRUE,"GENERAL";"TAB4",#N/A,TRUE,"GENERAL";"TAB5",#N/A,TRUE,"GENERAL"}</definedName>
    <definedName name="__r" localSheetId="13">#REF!</definedName>
    <definedName name="__r">#REF!</definedName>
    <definedName name="__r4r" localSheetId="5" hidden="1">{"via1",#N/A,TRUE,"general";"via2",#N/A,TRUE,"general";"via3",#N/A,TRUE,"general"}</definedName>
    <definedName name="__r4r" hidden="1">{"via1",#N/A,TRUE,"general";"via2",#N/A,TRUE,"general";"via3",#N/A,TRUE,"general"}</definedName>
    <definedName name="__rc">#REF!</definedName>
    <definedName name="__ref4">#REF!</definedName>
    <definedName name="__rtu6" localSheetId="5" hidden="1">{"via1",#N/A,TRUE,"general";"via2",#N/A,TRUE,"general";"via3",#N/A,TRUE,"general"}</definedName>
    <definedName name="__rtu6" hidden="1">{"via1",#N/A,TRUE,"general";"via2",#N/A,TRUE,"general";"via3",#N/A,TRUE,"general"}</definedName>
    <definedName name="__s1" localSheetId="5" hidden="1">{"via1",#N/A,TRUE,"general";"via2",#N/A,TRUE,"general";"via3",#N/A,TRUE,"general"}</definedName>
    <definedName name="__s1" hidden="1">{"via1",#N/A,TRUE,"general";"via2",#N/A,TRUE,"general";"via3",#N/A,TRUE,"general"}</definedName>
    <definedName name="__s2" localSheetId="5" hidden="1">{"TAB1",#N/A,TRUE,"GENERAL";"TAB2",#N/A,TRUE,"GENERAL";"TAB3",#N/A,TRUE,"GENERAL";"TAB4",#N/A,TRUE,"GENERAL";"TAB5",#N/A,TRUE,"GENERAL"}</definedName>
    <definedName name="__s2" hidden="1">{"TAB1",#N/A,TRUE,"GENERAL";"TAB2",#N/A,TRUE,"GENERAL";"TAB3",#N/A,TRUE,"GENERAL";"TAB4",#N/A,TRUE,"GENERAL";"TAB5",#N/A,TRUE,"GENERAL"}</definedName>
    <definedName name="__s3" localSheetId="5" hidden="1">{"TAB1",#N/A,TRUE,"GENERAL";"TAB2",#N/A,TRUE,"GENERAL";"TAB3",#N/A,TRUE,"GENERAL";"TAB4",#N/A,TRUE,"GENERAL";"TAB5",#N/A,TRUE,"GENERAL"}</definedName>
    <definedName name="__s3" hidden="1">{"TAB1",#N/A,TRUE,"GENERAL";"TAB2",#N/A,TRUE,"GENERAL";"TAB3",#N/A,TRUE,"GENERAL";"TAB4",#N/A,TRUE,"GENERAL";"TAB5",#N/A,TRUE,"GENERAL"}</definedName>
    <definedName name="__s4" localSheetId="5" hidden="1">{"via1",#N/A,TRUE,"general";"via2",#N/A,TRUE,"general";"via3",#N/A,TRUE,"general"}</definedName>
    <definedName name="__s4" hidden="1">{"via1",#N/A,TRUE,"general";"via2",#N/A,TRUE,"general";"via3",#N/A,TRUE,"general"}</definedName>
    <definedName name="__s5" localSheetId="5" hidden="1">{"via1",#N/A,TRUE,"general";"via2",#N/A,TRUE,"general";"via3",#N/A,TRUE,"general"}</definedName>
    <definedName name="__s5" hidden="1">{"via1",#N/A,TRUE,"general";"via2",#N/A,TRUE,"general";"via3",#N/A,TRUE,"general"}</definedName>
    <definedName name="__s6" localSheetId="5" hidden="1">{"TAB1",#N/A,TRUE,"GENERAL";"TAB2",#N/A,TRUE,"GENERAL";"TAB3",#N/A,TRUE,"GENERAL";"TAB4",#N/A,TRUE,"GENERAL";"TAB5",#N/A,TRUE,"GENERAL"}</definedName>
    <definedName name="__s6" hidden="1">{"TAB1",#N/A,TRUE,"GENERAL";"TAB2",#N/A,TRUE,"GENERAL";"TAB3",#N/A,TRUE,"GENERAL";"TAB4",#N/A,TRUE,"GENERAL";"TAB5",#N/A,TRUE,"GENERAL"}</definedName>
    <definedName name="__s7" localSheetId="5" hidden="1">{"via1",#N/A,TRUE,"general";"via2",#N/A,TRUE,"general";"via3",#N/A,TRUE,"general"}</definedName>
    <definedName name="__s7" hidden="1">{"via1",#N/A,TRUE,"general";"via2",#N/A,TRUE,"general";"via3",#N/A,TRUE,"general"}</definedName>
    <definedName name="__SBC1">[9]INV!$A$12:$D$15</definedName>
    <definedName name="__SBC3">[9]INV!$F$12:$I$15</definedName>
    <definedName name="__SBC5">[9]INV!$K$12:$N$15</definedName>
    <definedName name="__t3" localSheetId="5" hidden="1">{"TAB1",#N/A,TRUE,"GENERAL";"TAB2",#N/A,TRUE,"GENERAL";"TAB3",#N/A,TRUE,"GENERAL";"TAB4",#N/A,TRUE,"GENERAL";"TAB5",#N/A,TRUE,"GENERAL"}</definedName>
    <definedName name="__t3" hidden="1">{"TAB1",#N/A,TRUE,"GENERAL";"TAB2",#N/A,TRUE,"GENERAL";"TAB3",#N/A,TRUE,"GENERAL";"TAB4",#N/A,TRUE,"GENERAL";"TAB5",#N/A,TRUE,"GENERAL"}</definedName>
    <definedName name="__t4" localSheetId="5" hidden="1">{"via1",#N/A,TRUE,"general";"via2",#N/A,TRUE,"general";"via3",#N/A,TRUE,"general"}</definedName>
    <definedName name="__t4" hidden="1">{"via1",#N/A,TRUE,"general";"via2",#N/A,TRUE,"general";"via3",#N/A,TRUE,"general"}</definedName>
    <definedName name="__t5" localSheetId="5" hidden="1">{"TAB1",#N/A,TRUE,"GENERAL";"TAB2",#N/A,TRUE,"GENERAL";"TAB3",#N/A,TRUE,"GENERAL";"TAB4",#N/A,TRUE,"GENERAL";"TAB5",#N/A,TRUE,"GENERAL"}</definedName>
    <definedName name="__t5" hidden="1">{"TAB1",#N/A,TRUE,"GENERAL";"TAB2",#N/A,TRUE,"GENERAL";"TAB3",#N/A,TRUE,"GENERAL";"TAB4",#N/A,TRUE,"GENERAL";"TAB5",#N/A,TRUE,"GENERAL"}</definedName>
    <definedName name="__t6" localSheetId="5" hidden="1">{"via1",#N/A,TRUE,"general";"via2",#N/A,TRUE,"general";"via3",#N/A,TRUE,"general"}</definedName>
    <definedName name="__t6" hidden="1">{"via1",#N/A,TRUE,"general";"via2",#N/A,TRUE,"general";"via3",#N/A,TRUE,"general"}</definedName>
    <definedName name="__t66" localSheetId="5" hidden="1">{"TAB1",#N/A,TRUE,"GENERAL";"TAB2",#N/A,TRUE,"GENERAL";"TAB3",#N/A,TRUE,"GENERAL";"TAB4",#N/A,TRUE,"GENERAL";"TAB5",#N/A,TRUE,"GENERAL"}</definedName>
    <definedName name="__t66" hidden="1">{"TAB1",#N/A,TRUE,"GENERAL";"TAB2",#N/A,TRUE,"GENERAL";"TAB3",#N/A,TRUE,"GENERAL";"TAB4",#N/A,TRUE,"GENERAL";"TAB5",#N/A,TRUE,"GENERAL"}</definedName>
    <definedName name="__t7" localSheetId="5" hidden="1">{"via1",#N/A,TRUE,"general";"via2",#N/A,TRUE,"general";"via3",#N/A,TRUE,"general"}</definedName>
    <definedName name="__t7" hidden="1">{"via1",#N/A,TRUE,"general";"via2",#N/A,TRUE,"general";"via3",#N/A,TRUE,"general"}</definedName>
    <definedName name="__t77" localSheetId="5" hidden="1">{"TAB1",#N/A,TRUE,"GENERAL";"TAB2",#N/A,TRUE,"GENERAL";"TAB3",#N/A,TRUE,"GENERAL";"TAB4",#N/A,TRUE,"GENERAL";"TAB5",#N/A,TRUE,"GENERAL"}</definedName>
    <definedName name="__t77" hidden="1">{"TAB1",#N/A,TRUE,"GENERAL";"TAB2",#N/A,TRUE,"GENERAL";"TAB3",#N/A,TRUE,"GENERAL";"TAB4",#N/A,TRUE,"GENERAL";"TAB5",#N/A,TRUE,"GENERAL"}</definedName>
    <definedName name="__t8" localSheetId="5" hidden="1">{"TAB1",#N/A,TRUE,"GENERAL";"TAB2",#N/A,TRUE,"GENERAL";"TAB3",#N/A,TRUE,"GENERAL";"TAB4",#N/A,TRUE,"GENERAL";"TAB5",#N/A,TRUE,"GENERAL"}</definedName>
    <definedName name="__t8" hidden="1">{"TAB1",#N/A,TRUE,"GENERAL";"TAB2",#N/A,TRUE,"GENERAL";"TAB3",#N/A,TRUE,"GENERAL";"TAB4",#N/A,TRUE,"GENERAL";"TAB5",#N/A,TRUE,"GENERAL"}</definedName>
    <definedName name="__t88" localSheetId="5" hidden="1">{"via1",#N/A,TRUE,"general";"via2",#N/A,TRUE,"general";"via3",#N/A,TRUE,"general"}</definedName>
    <definedName name="__t88" hidden="1">{"via1",#N/A,TRUE,"general";"via2",#N/A,TRUE,"general";"via3",#N/A,TRUE,"general"}</definedName>
    <definedName name="__t9" localSheetId="5" hidden="1">{"TAB1",#N/A,TRUE,"GENERAL";"TAB2",#N/A,TRUE,"GENERAL";"TAB3",#N/A,TRUE,"GENERAL";"TAB4",#N/A,TRUE,"GENERAL";"TAB5",#N/A,TRUE,"GENERAL"}</definedName>
    <definedName name="__t9" hidden="1">{"TAB1",#N/A,TRUE,"GENERAL";"TAB2",#N/A,TRUE,"GENERAL";"TAB3",#N/A,TRUE,"GENERAL";"TAB4",#N/A,TRUE,"GENERAL";"TAB5",#N/A,TRUE,"GENERAL"}</definedName>
    <definedName name="__t99" localSheetId="5" hidden="1">{"via1",#N/A,TRUE,"general";"via2",#N/A,TRUE,"general";"via3",#N/A,TRUE,"general"}</definedName>
    <definedName name="__t99" hidden="1">{"via1",#N/A,TRUE,"general";"via2",#N/A,TRUE,"general";"via3",#N/A,TRUE,"general"}</definedName>
    <definedName name="__tab1" localSheetId="17">#REF!</definedName>
    <definedName name="__tab1" localSheetId="18">#REF!</definedName>
    <definedName name="__tab1" localSheetId="20">#REF!</definedName>
    <definedName name="__tab1" localSheetId="21">#REF!</definedName>
    <definedName name="__tab1" localSheetId="22">#REF!</definedName>
    <definedName name="__tab1" localSheetId="23">#REF!</definedName>
    <definedName name="__tab1" localSheetId="27">#REF!</definedName>
    <definedName name="__tab1" localSheetId="31">#REF!</definedName>
    <definedName name="__tab1" localSheetId="28">#REF!</definedName>
    <definedName name="__tab1" localSheetId="29">#REF!</definedName>
    <definedName name="__tab1" localSheetId="30">#REF!</definedName>
    <definedName name="__tab1" localSheetId="8">#REF!</definedName>
    <definedName name="__tab1" localSheetId="14">#REF!</definedName>
    <definedName name="__tab1" localSheetId="11">#REF!</definedName>
    <definedName name="__tab1" localSheetId="12">#REF!</definedName>
    <definedName name="__tab1" localSheetId="13">#REF!</definedName>
    <definedName name="__tab1">#REF!</definedName>
    <definedName name="__tab2" localSheetId="17">#REF!</definedName>
    <definedName name="__tab2" localSheetId="18">#REF!</definedName>
    <definedName name="__tab2" localSheetId="20">#REF!</definedName>
    <definedName name="__tab2" localSheetId="21">#REF!</definedName>
    <definedName name="__tab2" localSheetId="22">#REF!</definedName>
    <definedName name="__tab2" localSheetId="23">#REF!</definedName>
    <definedName name="__tab2" localSheetId="27">#REF!</definedName>
    <definedName name="__tab2" localSheetId="31">#REF!</definedName>
    <definedName name="__tab2" localSheetId="28">#REF!</definedName>
    <definedName name="__tab2" localSheetId="29">#REF!</definedName>
    <definedName name="__tab2" localSheetId="30">#REF!</definedName>
    <definedName name="__tab2" localSheetId="8">#REF!</definedName>
    <definedName name="__tab2" localSheetId="14">#REF!</definedName>
    <definedName name="__tab2" localSheetId="11">#REF!</definedName>
    <definedName name="__tab2" localSheetId="12">#REF!</definedName>
    <definedName name="__tab2" localSheetId="13">#REF!</definedName>
    <definedName name="__tab2">#REF!</definedName>
    <definedName name="__tab3" localSheetId="17">#REF!</definedName>
    <definedName name="__tab3" localSheetId="18">#REF!</definedName>
    <definedName name="__tab3" localSheetId="20">#REF!</definedName>
    <definedName name="__tab3" localSheetId="21">#REF!</definedName>
    <definedName name="__tab3" localSheetId="22">#REF!</definedName>
    <definedName name="__tab3" localSheetId="23">#REF!</definedName>
    <definedName name="__tab3" localSheetId="27">#REF!</definedName>
    <definedName name="__tab3" localSheetId="31">#REF!</definedName>
    <definedName name="__tab3" localSheetId="28">#REF!</definedName>
    <definedName name="__tab3" localSheetId="29">#REF!</definedName>
    <definedName name="__tab3" localSheetId="30">#REF!</definedName>
    <definedName name="__tab3" localSheetId="8">#REF!</definedName>
    <definedName name="__tab3">#REF!</definedName>
    <definedName name="__TAB4" localSheetId="17">#REF!</definedName>
    <definedName name="__TAB4" localSheetId="18">#REF!</definedName>
    <definedName name="__TAB4" localSheetId="20">#REF!</definedName>
    <definedName name="__TAB4" localSheetId="21">#REF!</definedName>
    <definedName name="__TAB4" localSheetId="22">#REF!</definedName>
    <definedName name="__TAB4" localSheetId="23">#REF!</definedName>
    <definedName name="__TAB4" localSheetId="27">#REF!</definedName>
    <definedName name="__TAB4" localSheetId="31">#REF!</definedName>
    <definedName name="__TAB4" localSheetId="28">#REF!</definedName>
    <definedName name="__TAB4" localSheetId="29">#REF!</definedName>
    <definedName name="__TAB4" localSheetId="30">#REF!</definedName>
    <definedName name="__TAB4" localSheetId="8">#REF!</definedName>
    <definedName name="__TAB4">#REF!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localSheetId="5" hidden="1">{"TAB1",#N/A,TRUE,"GENERAL";"TAB2",#N/A,TRUE,"GENERAL";"TAB3",#N/A,TRUE,"GENERAL";"TAB4",#N/A,TRUE,"GENERAL";"TAB5",#N/A,TRUE,"GENERAL"}</definedName>
    <definedName name="__u4" hidden="1">{"TAB1",#N/A,TRUE,"GENERAL";"TAB2",#N/A,TRUE,"GENERAL";"TAB3",#N/A,TRUE,"GENERAL";"TAB4",#N/A,TRUE,"GENERAL";"TAB5",#N/A,TRUE,"GENERAL"}</definedName>
    <definedName name="__u5" localSheetId="5" hidden="1">{"TAB1",#N/A,TRUE,"GENERAL";"TAB2",#N/A,TRUE,"GENERAL";"TAB3",#N/A,TRUE,"GENERAL";"TAB4",#N/A,TRUE,"GENERAL";"TAB5",#N/A,TRUE,"GENERAL"}</definedName>
    <definedName name="__u5" hidden="1">{"TAB1",#N/A,TRUE,"GENERAL";"TAB2",#N/A,TRUE,"GENERAL";"TAB3",#N/A,TRUE,"GENERAL";"TAB4",#N/A,TRUE,"GENERAL";"TAB5",#N/A,TRUE,"GENERAL"}</definedName>
    <definedName name="__u6" localSheetId="5" hidden="1">{"TAB1",#N/A,TRUE,"GENERAL";"TAB2",#N/A,TRUE,"GENERAL";"TAB3",#N/A,TRUE,"GENERAL";"TAB4",#N/A,TRUE,"GENERAL";"TAB5",#N/A,TRUE,"GENERAL"}</definedName>
    <definedName name="__u6" hidden="1">{"TAB1",#N/A,TRUE,"GENERAL";"TAB2",#N/A,TRUE,"GENERAL";"TAB3",#N/A,TRUE,"GENERAL";"TAB4",#N/A,TRUE,"GENERAL";"TAB5",#N/A,TRUE,"GENERAL"}</definedName>
    <definedName name="__u7" localSheetId="5" hidden="1">{"via1",#N/A,TRUE,"general";"via2",#N/A,TRUE,"general";"via3",#N/A,TRUE,"general"}</definedName>
    <definedName name="__u7" hidden="1">{"via1",#N/A,TRUE,"general";"via2",#N/A,TRUE,"general";"via3",#N/A,TRUE,"general"}</definedName>
    <definedName name="__u8" localSheetId="5" hidden="1">{"TAB1",#N/A,TRUE,"GENERAL";"TAB2",#N/A,TRUE,"GENERAL";"TAB3",#N/A,TRUE,"GENERAL";"TAB4",#N/A,TRUE,"GENERAL";"TAB5",#N/A,TRUE,"GENERAL"}</definedName>
    <definedName name="__u8" hidden="1">{"TAB1",#N/A,TRUE,"GENERAL";"TAB2",#N/A,TRUE,"GENERAL";"TAB3",#N/A,TRUE,"GENERAL";"TAB4",#N/A,TRUE,"GENERAL";"TAB5",#N/A,TRUE,"GENERAL"}</definedName>
    <definedName name="__u9" localSheetId="5" hidden="1">{"TAB1",#N/A,TRUE,"GENERAL";"TAB2",#N/A,TRUE,"GENERAL";"TAB3",#N/A,TRUE,"GENERAL";"TAB4",#N/A,TRUE,"GENERAL";"TAB5",#N/A,TRUE,"GENERAL"}</definedName>
    <definedName name="__u9" hidden="1">{"TAB1",#N/A,TRUE,"GENERAL";"TAB2",#N/A,TRUE,"GENERAL";"TAB3",#N/A,TRUE,"GENERAL";"TAB4",#N/A,TRUE,"GENERAL";"TAB5",#N/A,TRUE,"GENERAL"}</definedName>
    <definedName name="__ur7" localSheetId="5" hidden="1">{"TAB1",#N/A,TRUE,"GENERAL";"TAB2",#N/A,TRUE,"GENERAL";"TAB3",#N/A,TRUE,"GENERAL";"TAB4",#N/A,TRUE,"GENERAL";"TAB5",#N/A,TRUE,"GENERAL"}</definedName>
    <definedName name="__ur7" hidden="1">{"TAB1",#N/A,TRUE,"GENERAL";"TAB2",#N/A,TRUE,"GENERAL";"TAB3",#N/A,TRUE,"GENERAL";"TAB4",#N/A,TRUE,"GENERAL";"TAB5",#N/A,TRUE,"GENERAL"}</definedName>
    <definedName name="__v2" localSheetId="5" hidden="1">{"via1",#N/A,TRUE,"general";"via2",#N/A,TRUE,"general";"via3",#N/A,TRUE,"general"}</definedName>
    <definedName name="__v2" hidden="1">{"via1",#N/A,TRUE,"general";"via2",#N/A,TRUE,"general";"via3",#N/A,TRUE,"general"}</definedName>
    <definedName name="__v3" localSheetId="5" hidden="1">{"TAB1",#N/A,TRUE,"GENERAL";"TAB2",#N/A,TRUE,"GENERAL";"TAB3",#N/A,TRUE,"GENERAL";"TAB4",#N/A,TRUE,"GENERAL";"TAB5",#N/A,TRUE,"GENERAL"}</definedName>
    <definedName name="__v3" hidden="1">{"TAB1",#N/A,TRUE,"GENERAL";"TAB2",#N/A,TRUE,"GENERAL";"TAB3",#N/A,TRUE,"GENERAL";"TAB4",#N/A,TRUE,"GENERAL";"TAB5",#N/A,TRUE,"GENERAL"}</definedName>
    <definedName name="__v4" localSheetId="5" hidden="1">{"TAB1",#N/A,TRUE,"GENERAL";"TAB2",#N/A,TRUE,"GENERAL";"TAB3",#N/A,TRUE,"GENERAL";"TAB4",#N/A,TRUE,"GENERAL";"TAB5",#N/A,TRUE,"GENERAL"}</definedName>
    <definedName name="__v4" hidden="1">{"TAB1",#N/A,TRUE,"GENERAL";"TAB2",#N/A,TRUE,"GENERAL";"TAB3",#N/A,TRUE,"GENERAL";"TAB4",#N/A,TRUE,"GENERAL";"TAB5",#N/A,TRUE,"GENERAL"}</definedName>
    <definedName name="__v5" localSheetId="5" hidden="1">{"TAB1",#N/A,TRUE,"GENERAL";"TAB2",#N/A,TRUE,"GENERAL";"TAB3",#N/A,TRUE,"GENERAL";"TAB4",#N/A,TRUE,"GENERAL";"TAB5",#N/A,TRUE,"GENERAL"}</definedName>
    <definedName name="__v5" hidden="1">{"TAB1",#N/A,TRUE,"GENERAL";"TAB2",#N/A,TRUE,"GENERAL";"TAB3",#N/A,TRUE,"GENERAL";"TAB4",#N/A,TRUE,"GENERAL";"TAB5",#N/A,TRUE,"GENERAL"}</definedName>
    <definedName name="__v6" localSheetId="5" hidden="1">{"TAB1",#N/A,TRUE,"GENERAL";"TAB2",#N/A,TRUE,"GENERAL";"TAB3",#N/A,TRUE,"GENERAL";"TAB4",#N/A,TRUE,"GENERAL";"TAB5",#N/A,TRUE,"GENERAL"}</definedName>
    <definedName name="__v6" hidden="1">{"TAB1",#N/A,TRUE,"GENERAL";"TAB2",#N/A,TRUE,"GENERAL";"TAB3",#N/A,TRUE,"GENERAL";"TAB4",#N/A,TRUE,"GENERAL";"TAB5",#N/A,TRUE,"GENERAL"}</definedName>
    <definedName name="__v7" localSheetId="5" hidden="1">{"via1",#N/A,TRUE,"general";"via2",#N/A,TRUE,"general";"via3",#N/A,TRUE,"general"}</definedName>
    <definedName name="__v7" hidden="1">{"via1",#N/A,TRUE,"general";"via2",#N/A,TRUE,"general";"via3",#N/A,TRUE,"general"}</definedName>
    <definedName name="__v8" localSheetId="5" hidden="1">{"TAB1",#N/A,TRUE,"GENERAL";"TAB2",#N/A,TRUE,"GENERAL";"TAB3",#N/A,TRUE,"GENERAL";"TAB4",#N/A,TRUE,"GENERAL";"TAB5",#N/A,TRUE,"GENERAL"}</definedName>
    <definedName name="__v8" hidden="1">{"TAB1",#N/A,TRUE,"GENERAL";"TAB2",#N/A,TRUE,"GENERAL";"TAB3",#N/A,TRUE,"GENERAL";"TAB4",#N/A,TRUE,"GENERAL";"TAB5",#N/A,TRUE,"GENERAL"}</definedName>
    <definedName name="__v9" localSheetId="5" hidden="1">{"TAB1",#N/A,TRUE,"GENERAL";"TAB2",#N/A,TRUE,"GENERAL";"TAB3",#N/A,TRUE,"GENERAL";"TAB4",#N/A,TRUE,"GENERAL";"TAB5",#N/A,TRUE,"GENERAL"}</definedName>
    <definedName name="__v9" hidden="1">{"TAB1",#N/A,TRUE,"GENERAL";"TAB2",#N/A,TRUE,"GENERAL";"TAB3",#N/A,TRUE,"GENERAL";"TAB4",#N/A,TRUE,"GENERAL";"TAB5",#N/A,TRUE,"GENERAL"}</definedName>
    <definedName name="__VEX1">[16]Tablas!#REF!</definedName>
    <definedName name="__VFA1">[16]Tablas!#REF!</definedName>
    <definedName name="__vfv4" localSheetId="5" hidden="1">{"via1",#N/A,TRUE,"general";"via2",#N/A,TRUE,"general";"via3",#N/A,TRUE,"general"}</definedName>
    <definedName name="__vfv4" hidden="1">{"via1",#N/A,TRUE,"general";"via2",#N/A,TRUE,"general";"via3",#N/A,TRUE,"general"}</definedName>
    <definedName name="__VIT1">[16]Tablas!#REF!</definedName>
    <definedName name="__Vol1">[17]Item!$A:$D</definedName>
    <definedName name="__VPR1">[16]Tablas!#REF!</definedName>
    <definedName name="__VPR2">[18]Tablas!#REF!</definedName>
    <definedName name="__VRP1">[16]Tablas!#REF!</definedName>
    <definedName name="__VSM1">[16]Tablas!#REF!</definedName>
    <definedName name="__x1" localSheetId="5" hidden="1">{"TAB1",#N/A,TRUE,"GENERAL";"TAB2",#N/A,TRUE,"GENERAL";"TAB3",#N/A,TRUE,"GENERAL";"TAB4",#N/A,TRUE,"GENERAL";"TAB5",#N/A,TRUE,"GENERAL"}</definedName>
    <definedName name="__x1" hidden="1">{"TAB1",#N/A,TRUE,"GENERAL";"TAB2",#N/A,TRUE,"GENERAL";"TAB3",#N/A,TRUE,"GENERAL";"TAB4",#N/A,TRUE,"GENERAL";"TAB5",#N/A,TRUE,"GENERAL"}</definedName>
    <definedName name="__x2" localSheetId="5" hidden="1">{"via1",#N/A,TRUE,"general";"via2",#N/A,TRUE,"general";"via3",#N/A,TRUE,"general"}</definedName>
    <definedName name="__x2" hidden="1">{"via1",#N/A,TRUE,"general";"via2",#N/A,TRUE,"general";"via3",#N/A,TRUE,"general"}</definedName>
    <definedName name="__x3" localSheetId="5" hidden="1">{"via1",#N/A,TRUE,"general";"via2",#N/A,TRUE,"general";"via3",#N/A,TRUE,"general"}</definedName>
    <definedName name="__x3" hidden="1">{"via1",#N/A,TRUE,"general";"via2",#N/A,TRUE,"general";"via3",#N/A,TRUE,"general"}</definedName>
    <definedName name="__x4" localSheetId="5" hidden="1">{"via1",#N/A,TRUE,"general";"via2",#N/A,TRUE,"general";"via3",#N/A,TRUE,"general"}</definedName>
    <definedName name="__x4" hidden="1">{"via1",#N/A,TRUE,"general";"via2",#N/A,TRUE,"general";"via3",#N/A,TRUE,"general"}</definedName>
    <definedName name="__x5" localSheetId="5" hidden="1">{"TAB1",#N/A,TRUE,"GENERAL";"TAB2",#N/A,TRUE,"GENERAL";"TAB3",#N/A,TRUE,"GENERAL";"TAB4",#N/A,TRUE,"GENERAL";"TAB5",#N/A,TRUE,"GENERAL"}</definedName>
    <definedName name="__x5" hidden="1">{"TAB1",#N/A,TRUE,"GENERAL";"TAB2",#N/A,TRUE,"GENERAL";"TAB3",#N/A,TRUE,"GENERAL";"TAB4",#N/A,TRUE,"GENERAL";"TAB5",#N/A,TRUE,"GENERAL"}</definedName>
    <definedName name="__x6" localSheetId="5" hidden="1">{"TAB1",#N/A,TRUE,"GENERAL";"TAB2",#N/A,TRUE,"GENERAL";"TAB3",#N/A,TRUE,"GENERAL";"TAB4",#N/A,TRUE,"GENERAL";"TAB5",#N/A,TRUE,"GENERAL"}</definedName>
    <definedName name="__x6" hidden="1">{"TAB1",#N/A,TRUE,"GENERAL";"TAB2",#N/A,TRUE,"GENERAL";"TAB3",#N/A,TRUE,"GENERAL";"TAB4",#N/A,TRUE,"GENERAL";"TAB5",#N/A,TRUE,"GENERAL"}</definedName>
    <definedName name="__x7" localSheetId="5" hidden="1">{"TAB1",#N/A,TRUE,"GENERAL";"TAB2",#N/A,TRUE,"GENERAL";"TAB3",#N/A,TRUE,"GENERAL";"TAB4",#N/A,TRUE,"GENERAL";"TAB5",#N/A,TRUE,"GENERAL"}</definedName>
    <definedName name="__x7" hidden="1">{"TAB1",#N/A,TRUE,"GENERAL";"TAB2",#N/A,TRUE,"GENERAL";"TAB3",#N/A,TRUE,"GENERAL";"TAB4",#N/A,TRUE,"GENERAL";"TAB5",#N/A,TRUE,"GENERAL"}</definedName>
    <definedName name="__x8" localSheetId="5" hidden="1">{"via1",#N/A,TRUE,"general";"via2",#N/A,TRUE,"general";"via3",#N/A,TRUE,"general"}</definedName>
    <definedName name="__x8" hidden="1">{"via1",#N/A,TRUE,"general";"via2",#N/A,TRUE,"general";"via3",#N/A,TRUE,"general"}</definedName>
    <definedName name="__x9" localSheetId="5"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5" hidden="1">{"TAB1",#N/A,TRUE,"GENERAL";"TAB2",#N/A,TRUE,"GENERAL";"TAB3",#N/A,TRUE,"GENERAL";"TAB4",#N/A,TRUE,"GENERAL";"TAB5",#N/A,TRUE,"GENERAL"}</definedName>
    <definedName name="__y2" hidden="1">{"TAB1",#N/A,TRUE,"GENERAL";"TAB2",#N/A,TRUE,"GENERAL";"TAB3",#N/A,TRUE,"GENERAL";"TAB4",#N/A,TRUE,"GENERAL";"TAB5",#N/A,TRUE,"GENERAL"}</definedName>
    <definedName name="__y3" localSheetId="5" hidden="1">{"via1",#N/A,TRUE,"general";"via2",#N/A,TRUE,"general";"via3",#N/A,TRUE,"general"}</definedName>
    <definedName name="__y3" hidden="1">{"via1",#N/A,TRUE,"general";"via2",#N/A,TRUE,"general";"via3",#N/A,TRUE,"general"}</definedName>
    <definedName name="__y4" localSheetId="5" hidden="1">{"via1",#N/A,TRUE,"general";"via2",#N/A,TRUE,"general";"via3",#N/A,TRUE,"general"}</definedName>
    <definedName name="__y4" hidden="1">{"via1",#N/A,TRUE,"general";"via2",#N/A,TRUE,"general";"via3",#N/A,TRUE,"general"}</definedName>
    <definedName name="__y5" localSheetId="5" hidden="1">{"TAB1",#N/A,TRUE,"GENERAL";"TAB2",#N/A,TRUE,"GENERAL";"TAB3",#N/A,TRUE,"GENERAL";"TAB4",#N/A,TRUE,"GENERAL";"TAB5",#N/A,TRUE,"GENERAL"}</definedName>
    <definedName name="__y5" hidden="1">{"TAB1",#N/A,TRUE,"GENERAL";"TAB2",#N/A,TRUE,"GENERAL";"TAB3",#N/A,TRUE,"GENERAL";"TAB4",#N/A,TRUE,"GENERAL";"TAB5",#N/A,TRUE,"GENERAL"}</definedName>
    <definedName name="__y6" localSheetId="5" hidden="1">{"via1",#N/A,TRUE,"general";"via2",#N/A,TRUE,"general";"via3",#N/A,TRUE,"general"}</definedName>
    <definedName name="__y6" hidden="1">{"via1",#N/A,TRUE,"general";"via2",#N/A,TRUE,"general";"via3",#N/A,TRUE,"general"}</definedName>
    <definedName name="__y7" localSheetId="5" hidden="1">{"via1",#N/A,TRUE,"general";"via2",#N/A,TRUE,"general";"via3",#N/A,TRUE,"general"}</definedName>
    <definedName name="__y7" hidden="1">{"via1",#N/A,TRUE,"general";"via2",#N/A,TRUE,"general";"via3",#N/A,TRUE,"general"}</definedName>
    <definedName name="__y8" localSheetId="5" hidden="1">{"via1",#N/A,TRUE,"general";"via2",#N/A,TRUE,"general";"via3",#N/A,TRUE,"general"}</definedName>
    <definedName name="__y8" hidden="1">{"via1",#N/A,TRUE,"general";"via2",#N/A,TRUE,"general";"via3",#N/A,TRUE,"general"}</definedName>
    <definedName name="__y9" localSheetId="5" hidden="1">{"TAB1",#N/A,TRUE,"GENERAL";"TAB2",#N/A,TRUE,"GENERAL";"TAB3",#N/A,TRUE,"GENERAL";"TAB4",#N/A,TRUE,"GENERAL";"TAB5",#N/A,TRUE,"GENERAL"}</definedName>
    <definedName name="__y9" hidden="1">{"TAB1",#N/A,TRUE,"GENERAL";"TAB2",#N/A,TRUE,"GENERAL";"TAB3",#N/A,TRUE,"GENERAL";"TAB4",#N/A,TRUE,"GENERAL";"TAB5",#N/A,TRUE,"GENERAL"}</definedName>
    <definedName name="__z1" localSheetId="5" hidden="1">{"TAB1",#N/A,TRUE,"GENERAL";"TAB2",#N/A,TRUE,"GENERAL";"TAB3",#N/A,TRUE,"GENERAL";"TAB4",#N/A,TRUE,"GENERAL";"TAB5",#N/A,TRUE,"GENERAL"}</definedName>
    <definedName name="__z1" hidden="1">{"TAB1",#N/A,TRUE,"GENERAL";"TAB2",#N/A,TRUE,"GENERAL";"TAB3",#N/A,TRUE,"GENERAL";"TAB4",#N/A,TRUE,"GENERAL";"TAB5",#N/A,TRUE,"GENERAL"}</definedName>
    <definedName name="__z2" localSheetId="5" hidden="1">{"via1",#N/A,TRUE,"general";"via2",#N/A,TRUE,"general";"via3",#N/A,TRUE,"general"}</definedName>
    <definedName name="__z2" hidden="1">{"via1",#N/A,TRUE,"general";"via2",#N/A,TRUE,"general";"via3",#N/A,TRUE,"general"}</definedName>
    <definedName name="__z3" localSheetId="5" hidden="1">{"via1",#N/A,TRUE,"general";"via2",#N/A,TRUE,"general";"via3",#N/A,TRUE,"general"}</definedName>
    <definedName name="__z3" hidden="1">{"via1",#N/A,TRUE,"general";"via2",#N/A,TRUE,"general";"via3",#N/A,TRUE,"general"}</definedName>
    <definedName name="__z4" localSheetId="5" hidden="1">{"TAB1",#N/A,TRUE,"GENERAL";"TAB2",#N/A,TRUE,"GENERAL";"TAB3",#N/A,TRUE,"GENERAL";"TAB4",#N/A,TRUE,"GENERAL";"TAB5",#N/A,TRUE,"GENERAL"}</definedName>
    <definedName name="__z4" hidden="1">{"TAB1",#N/A,TRUE,"GENERAL";"TAB2",#N/A,TRUE,"GENERAL";"TAB3",#N/A,TRUE,"GENERAL";"TAB4",#N/A,TRUE,"GENERAL";"TAB5",#N/A,TRUE,"GENERAL"}</definedName>
    <definedName name="__z5" localSheetId="5" hidden="1">{"via1",#N/A,TRUE,"general";"via2",#N/A,TRUE,"general";"via3",#N/A,TRUE,"general"}</definedName>
    <definedName name="__z5" hidden="1">{"via1",#N/A,TRUE,"general";"via2",#N/A,TRUE,"general";"via3",#N/A,TRUE,"general"}</definedName>
    <definedName name="__z6" localSheetId="5" hidden="1">{"TAB1",#N/A,TRUE,"GENERAL";"TAB2",#N/A,TRUE,"GENERAL";"TAB3",#N/A,TRUE,"GENERAL";"TAB4",#N/A,TRUE,"GENERAL";"TAB5",#N/A,TRUE,"GENERAL"}</definedName>
    <definedName name="__z6" hidden="1">{"TAB1",#N/A,TRUE,"GENERAL";"TAB2",#N/A,TRUE,"GENERAL";"TAB3",#N/A,TRUE,"GENERAL";"TAB4",#N/A,TRUE,"GENERAL";"TAB5",#N/A,TRUE,"GENERAL"}</definedName>
    <definedName name="_1">#N/A</definedName>
    <definedName name="_1__123Graph_ACart_Utilidad" hidden="1">[23]EVA!$F$104:$I$104</definedName>
    <definedName name="_1_25">[18]Tablas!#REF!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 hidden="1">#REF!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Excel_BuiltIn_Print_Area_1_1_1" localSheetId="17">#REF!</definedName>
    <definedName name="_19Excel_BuiltIn_Print_Area_1_1_1" localSheetId="18">#REF!</definedName>
    <definedName name="_19Excel_BuiltIn_Print_Area_1_1_1" localSheetId="20">#REF!</definedName>
    <definedName name="_19Excel_BuiltIn_Print_Area_1_1_1" localSheetId="21">#REF!</definedName>
    <definedName name="_19Excel_BuiltIn_Print_Area_1_1_1" localSheetId="22">#REF!</definedName>
    <definedName name="_19Excel_BuiltIn_Print_Area_1_1_1" localSheetId="23">#REF!</definedName>
    <definedName name="_19Excel_BuiltIn_Print_Area_1_1_1" localSheetId="27">#REF!</definedName>
    <definedName name="_19Excel_BuiltIn_Print_Area_1_1_1" localSheetId="31">#REF!</definedName>
    <definedName name="_19Excel_BuiltIn_Print_Area_1_1_1" localSheetId="28">#REF!</definedName>
    <definedName name="_19Excel_BuiltIn_Print_Area_1_1_1" localSheetId="29">#REF!</definedName>
    <definedName name="_19Excel_BuiltIn_Print_Area_1_1_1" localSheetId="30">#REF!</definedName>
    <definedName name="_19Excel_BuiltIn_Print_Area_1_1_1" localSheetId="8">#REF!</definedName>
    <definedName name="_19Excel_BuiltIn_Print_Area_1_1_1" localSheetId="14">#REF!</definedName>
    <definedName name="_19Excel_BuiltIn_Print_Area_1_1_1" localSheetId="11">#REF!</definedName>
    <definedName name="_19Excel_BuiltIn_Print_Area_1_1_1" localSheetId="12">#REF!</definedName>
    <definedName name="_19Excel_BuiltIn_Print_Area_1_1_1" localSheetId="13">#REF!</definedName>
    <definedName name="_19Excel_BuiltIn_Print_Area_1_1_1">#REF!</definedName>
    <definedName name="_1ane_o10">#REF!</definedName>
    <definedName name="_1Excel_BuiltIn_Print_Area_1_1" localSheetId="17">#REF!</definedName>
    <definedName name="_1Excel_BuiltIn_Print_Area_1_1" localSheetId="18">#REF!</definedName>
    <definedName name="_1Excel_BuiltIn_Print_Area_1_1" localSheetId="20">#REF!</definedName>
    <definedName name="_1Excel_BuiltIn_Print_Area_1_1" localSheetId="21">#REF!</definedName>
    <definedName name="_1Excel_BuiltIn_Print_Area_1_1" localSheetId="22">#REF!</definedName>
    <definedName name="_1Excel_BuiltIn_Print_Area_1_1" localSheetId="23">#REF!</definedName>
    <definedName name="_1Excel_BuiltIn_Print_Area_1_1" localSheetId="27">#REF!</definedName>
    <definedName name="_1Excel_BuiltIn_Print_Area_1_1" localSheetId="31">#REF!</definedName>
    <definedName name="_1Excel_BuiltIn_Print_Area_1_1" localSheetId="28">#REF!</definedName>
    <definedName name="_1Excel_BuiltIn_Print_Area_1_1" localSheetId="29">#REF!</definedName>
    <definedName name="_1Excel_BuiltIn_Print_Area_1_1" localSheetId="30">#REF!</definedName>
    <definedName name="_1Excel_BuiltIn_Print_Area_1_1" localSheetId="8">#REF!</definedName>
    <definedName name="_1Excel_BuiltIn_Print_Area_1_1" localSheetId="14">#REF!</definedName>
    <definedName name="_1Excel_BuiltIn_Print_Area_1_1" localSheetId="11">#REF!</definedName>
    <definedName name="_1Excel_BuiltIn_Print_Area_1_1" localSheetId="12">#REF!</definedName>
    <definedName name="_1Excel_BuiltIn_Print_Area_1_1" localSheetId="13">#REF!</definedName>
    <definedName name="_1Excel_BuiltIn_Print_Area_1_1">#REF!</definedName>
    <definedName name="_1Excel_BuiltIn_Print_Area_1_1_1" localSheetId="17">#REF!</definedName>
    <definedName name="_1Excel_BuiltIn_Print_Area_1_1_1" localSheetId="18">#REF!</definedName>
    <definedName name="_1Excel_BuiltIn_Print_Area_1_1_1" localSheetId="20">#REF!</definedName>
    <definedName name="_1Excel_BuiltIn_Print_Area_1_1_1" localSheetId="21">#REF!</definedName>
    <definedName name="_1Excel_BuiltIn_Print_Area_1_1_1" localSheetId="22">#REF!</definedName>
    <definedName name="_1Excel_BuiltIn_Print_Area_1_1_1" localSheetId="23">#REF!</definedName>
    <definedName name="_1Excel_BuiltIn_Print_Area_1_1_1" localSheetId="27">#REF!</definedName>
    <definedName name="_1Excel_BuiltIn_Print_Area_1_1_1" localSheetId="31">#REF!</definedName>
    <definedName name="_1Excel_BuiltIn_Print_Area_1_1_1" localSheetId="28">#REF!</definedName>
    <definedName name="_1Excel_BuiltIn_Print_Area_1_1_1" localSheetId="29">#REF!</definedName>
    <definedName name="_1Excel_BuiltIn_Print_Area_1_1_1" localSheetId="30">#REF!</definedName>
    <definedName name="_1Excel_BuiltIn_Print_Area_1_1_1" localSheetId="8">#REF!</definedName>
    <definedName name="_1Excel_BuiltIn_Print_Area_1_1_1" localSheetId="14">#REF!</definedName>
    <definedName name="_1Excel_BuiltIn_Print_Area_1_1_1" localSheetId="11">#REF!</definedName>
    <definedName name="_1Excel_BuiltIn_Print_Area_1_1_1" localSheetId="12">#REF!</definedName>
    <definedName name="_1Excel_BuiltIn_Print_Area_1_1_1" localSheetId="13">#REF!</definedName>
    <definedName name="_1Excel_BuiltIn_Print_Area_1_1_1">#REF!</definedName>
    <definedName name="_2">#N/A</definedName>
    <definedName name="_2__123Graph_BCart_Utilidad" hidden="1">[23]EVA!$F$105:$I$105</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Excel_BuiltIn_Print_Titles_1_1_1_1" localSheetId="17">#REF!</definedName>
    <definedName name="_25Excel_BuiltIn_Print_Titles_1_1_1_1" localSheetId="18">#REF!</definedName>
    <definedName name="_25Excel_BuiltIn_Print_Titles_1_1_1_1" localSheetId="20">#REF!</definedName>
    <definedName name="_25Excel_BuiltIn_Print_Titles_1_1_1_1" localSheetId="21">#REF!</definedName>
    <definedName name="_25Excel_BuiltIn_Print_Titles_1_1_1_1" localSheetId="22">#REF!</definedName>
    <definedName name="_25Excel_BuiltIn_Print_Titles_1_1_1_1" localSheetId="23">#REF!</definedName>
    <definedName name="_25Excel_BuiltIn_Print_Titles_1_1_1_1" localSheetId="27">#REF!</definedName>
    <definedName name="_25Excel_BuiltIn_Print_Titles_1_1_1_1" localSheetId="31">#REF!</definedName>
    <definedName name="_25Excel_BuiltIn_Print_Titles_1_1_1_1" localSheetId="28">#REF!</definedName>
    <definedName name="_25Excel_BuiltIn_Print_Titles_1_1_1_1" localSheetId="29">#REF!</definedName>
    <definedName name="_25Excel_BuiltIn_Print_Titles_1_1_1_1" localSheetId="30">#REF!</definedName>
    <definedName name="_25Excel_BuiltIn_Print_Titles_1_1_1_1" localSheetId="8">#REF!</definedName>
    <definedName name="_25Excel_BuiltIn_Print_Titles_1_1_1_1">#REF!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Excel_BuiltIn_Print_Titles_1_1_1_1" localSheetId="17">#REF!</definedName>
    <definedName name="_2Excel_BuiltIn_Print_Titles_1_1_1_1" localSheetId="18">#REF!</definedName>
    <definedName name="_2Excel_BuiltIn_Print_Titles_1_1_1_1" localSheetId="20">#REF!</definedName>
    <definedName name="_2Excel_BuiltIn_Print_Titles_1_1_1_1" localSheetId="21">#REF!</definedName>
    <definedName name="_2Excel_BuiltIn_Print_Titles_1_1_1_1" localSheetId="22">#REF!</definedName>
    <definedName name="_2Excel_BuiltIn_Print_Titles_1_1_1_1" localSheetId="23">#REF!</definedName>
    <definedName name="_2Excel_BuiltIn_Print_Titles_1_1_1_1" localSheetId="27">#REF!</definedName>
    <definedName name="_2Excel_BuiltIn_Print_Titles_1_1_1_1" localSheetId="31">#REF!</definedName>
    <definedName name="_2Excel_BuiltIn_Print_Titles_1_1_1_1" localSheetId="28">#REF!</definedName>
    <definedName name="_2Excel_BuiltIn_Print_Titles_1_1_1_1" localSheetId="29">#REF!</definedName>
    <definedName name="_2Excel_BuiltIn_Print_Titles_1_1_1_1" localSheetId="30">#REF!</definedName>
    <definedName name="_2Excel_BuiltIn_Print_Titles_1_1_1_1" localSheetId="8">#REF!</definedName>
    <definedName name="_2Excel_BuiltIn_Print_Titles_1_1_1_1">#REF!</definedName>
    <definedName name="_3">#REF!</definedName>
    <definedName name="_3__123Graph_CCart_Utilidad" hidden="1">[23]EVA!$F$106:$I$106</definedName>
    <definedName name="_3ane_o10">#REF!</definedName>
    <definedName name="_4__123Graph_LBL_ACart_Utilidad" hidden="1">[23]EVA!$F$109:$I$109</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5__123Graph_LBL_BCart_Utilidad" hidden="1">[23]EVA!$F$110:$I$110</definedName>
    <definedName name="_6__123Graph_LBL_CCart_Utilidad" hidden="1">[23]EVA!$F$111:$I$111</definedName>
    <definedName name="_7__123Graph_XCart_Utilidad" hidden="1">[23]EVA!$F$103:$I$103</definedName>
    <definedName name="_911A">#REF!</definedName>
    <definedName name="_912A">#REF!</definedName>
    <definedName name="_921A">#REF!</definedName>
    <definedName name="_922A">#REF!</definedName>
    <definedName name="_a1" localSheetId="5" hidden="1">{"TAB1",#N/A,TRUE,"GENERAL";"TAB2",#N/A,TRUE,"GENERAL";"TAB3",#N/A,TRUE,"GENERAL";"TAB4",#N/A,TRUE,"GENERAL";"TAB5",#N/A,TRUE,"GENERAL"}</definedName>
    <definedName name="_a1" hidden="1">{"TAB1",#N/A,TRUE,"GENERAL";"TAB2",#N/A,TRUE,"GENERAL";"TAB3",#N/A,TRUE,"GENERAL";"TAB4",#N/A,TRUE,"GENERAL";"TAB5",#N/A,TRUE,"GENERAL"}</definedName>
    <definedName name="_a3" localSheetId="5" hidden="1">{"TAB1",#N/A,TRUE,"GENERAL";"TAB2",#N/A,TRUE,"GENERAL";"TAB3",#N/A,TRUE,"GENERAL";"TAB4",#N/A,TRUE,"GENERAL";"TAB5",#N/A,TRUE,"GENERAL"}</definedName>
    <definedName name="_a3" hidden="1">{"TAB1",#N/A,TRUE,"GENERAL";"TAB2",#N/A,TRUE,"GENERAL";"TAB3",#N/A,TRUE,"GENERAL";"TAB4",#N/A,TRUE,"GENERAL";"TAB5",#N/A,TRUE,"GENERAL"}</definedName>
    <definedName name="_a4" localSheetId="5" hidden="1">{"via1",#N/A,TRUE,"general";"via2",#N/A,TRUE,"general";"via3",#N/A,TRUE,"general"}</definedName>
    <definedName name="_a4" hidden="1">{"via1",#N/A,TRUE,"general";"via2",#N/A,TRUE,"general";"via3",#N/A,TRUE,"general"}</definedName>
    <definedName name="_a5" localSheetId="5" hidden="1">{"TAB1",#N/A,TRUE,"GENERAL";"TAB2",#N/A,TRUE,"GENERAL";"TAB3",#N/A,TRUE,"GENERAL";"TAB4",#N/A,TRUE,"GENERAL";"TAB5",#N/A,TRUE,"GENERAL"}</definedName>
    <definedName name="_a5" hidden="1">{"TAB1",#N/A,TRUE,"GENERAL";"TAB2",#N/A,TRUE,"GENERAL";"TAB3",#N/A,TRUE,"GENERAL";"TAB4",#N/A,TRUE,"GENERAL";"TAB5",#N/A,TRUE,"GENERAL"}</definedName>
    <definedName name="_a6" localSheetId="5" hidden="1">{"TAB1",#N/A,TRUE,"GENERAL";"TAB2",#N/A,TRUE,"GENERAL";"TAB3",#N/A,TRUE,"GENERAL";"TAB4",#N/A,TRUE,"GENERAL";"TAB5",#N/A,TRUE,"GENERAL"}</definedName>
    <definedName name="_a6" hidden="1">{"TAB1",#N/A,TRUE,"GENERAL";"TAB2",#N/A,TRUE,"GENERAL";"TAB3",#N/A,TRUE,"GENERAL";"TAB4",#N/A,TRUE,"GENERAL";"TAB5",#N/A,TRUE,"GENERAL"}</definedName>
    <definedName name="_AAS1" localSheetId="5" hidden="1">{#N/A,#N/A,TRUE,"INGENIERIA";#N/A,#N/A,TRUE,"COMPRAS";#N/A,#N/A,TRUE,"DIRECCION";#N/A,#N/A,TRUE,"RESUMEN"}</definedName>
    <definedName name="_AAS1" hidden="1">{#N/A,#N/A,TRUE,"INGENIERIA";#N/A,#N/A,TRUE,"COMPRAS";#N/A,#N/A,TRUE,"DIRECCION";#N/A,#N/A,TRUE,"RESUMEN"}</definedName>
    <definedName name="_ABC1" localSheetId="5" hidden="1">{#N/A,#N/A,TRUE,"1842CWN0"}</definedName>
    <definedName name="_ABC1" hidden="1">{#N/A,#N/A,TRUE,"1842CWN0"}</definedName>
    <definedName name="_abc2" localSheetId="5" hidden="1">{#N/A,#N/A,TRUE,"1842CWN0"}</definedName>
    <definedName name="_abc2" hidden="1">{#N/A,#N/A,TRUE,"1842CWN0"}</definedName>
    <definedName name="_AFC1">[9]INV!$A$25:$D$28</definedName>
    <definedName name="_AFC3">[9]INV!$F$25:$I$28</definedName>
    <definedName name="_AFC5">[9]INV!$K$25:$N$28</definedName>
    <definedName name="_aiu2">[12]AIU!$J$105</definedName>
    <definedName name="_ALM1">#REF!</definedName>
    <definedName name="_AND1">#REF!</definedName>
    <definedName name="_ane7">[19]!_xlbgnm.ane7</definedName>
    <definedName name="_ane8">[19]!_xlbgnm.ane8</definedName>
    <definedName name="_APU221">#REF!</definedName>
    <definedName name="_APU465">[28]!absc</definedName>
    <definedName name="_Atp2">[24]EMPRESA!$F$22</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5" hidden="1">{"TAB1",#N/A,TRUE,"GENERAL";"TAB2",#N/A,TRUE,"GENERAL";"TAB3",#N/A,TRUE,"GENERAL";"TAB4",#N/A,TRUE,"GENERAL";"TAB5",#N/A,TRUE,"GENERAL"}</definedName>
    <definedName name="_b2" hidden="1">{"TAB1",#N/A,TRUE,"GENERAL";"TAB2",#N/A,TRUE,"GENERAL";"TAB3",#N/A,TRUE,"GENERAL";"TAB4",#N/A,TRUE,"GENERAL";"TAB5",#N/A,TRUE,"GENERAL"}</definedName>
    <definedName name="_b3" localSheetId="5" hidden="1">{"TAB1",#N/A,TRUE,"GENERAL";"TAB2",#N/A,TRUE,"GENERAL";"TAB3",#N/A,TRUE,"GENERAL";"TAB4",#N/A,TRUE,"GENERAL";"TAB5",#N/A,TRUE,"GENERAL"}</definedName>
    <definedName name="_b3" hidden="1">{"TAB1",#N/A,TRUE,"GENERAL";"TAB2",#N/A,TRUE,"GENERAL";"TAB3",#N/A,TRUE,"GENERAL";"TAB4",#N/A,TRUE,"GENERAL";"TAB5",#N/A,TRUE,"GENERAL"}</definedName>
    <definedName name="_b4" localSheetId="5" hidden="1">{"TAB1",#N/A,TRUE,"GENERAL";"TAB2",#N/A,TRUE,"GENERAL";"TAB3",#N/A,TRUE,"GENERAL";"TAB4",#N/A,TRUE,"GENERAL";"TAB5",#N/A,TRUE,"GENERAL"}</definedName>
    <definedName name="_b4" hidden="1">{"TAB1",#N/A,TRUE,"GENERAL";"TAB2",#N/A,TRUE,"GENERAL";"TAB3",#N/A,TRUE,"GENERAL";"TAB4",#N/A,TRUE,"GENERAL";"TAB5",#N/A,TRUE,"GENERAL"}</definedName>
    <definedName name="_b5" localSheetId="5" hidden="1">{"TAB1",#N/A,TRUE,"GENERAL";"TAB2",#N/A,TRUE,"GENERAL";"TAB3",#N/A,TRUE,"GENERAL";"TAB4",#N/A,TRUE,"GENERAL";"TAB5",#N/A,TRUE,"GENERAL"}</definedName>
    <definedName name="_b5" hidden="1">{"TAB1",#N/A,TRUE,"GENERAL";"TAB2",#N/A,TRUE,"GENERAL";"TAB3",#N/A,TRUE,"GENERAL";"TAB4",#N/A,TRUE,"GENERAL";"TAB5",#N/A,TRUE,"GENERAL"}</definedName>
    <definedName name="_b6" localSheetId="5" hidden="1">{"TAB1",#N/A,TRUE,"GENERAL";"TAB2",#N/A,TRUE,"GENERAL";"TAB3",#N/A,TRUE,"GENERAL";"TAB4",#N/A,TRUE,"GENERAL";"TAB5",#N/A,TRUE,"GENERAL"}</definedName>
    <definedName name="_b6" hidden="1">{"TAB1",#N/A,TRUE,"GENERAL";"TAB2",#N/A,TRUE,"GENERAL";"TAB3",#N/A,TRUE,"GENERAL";"TAB4",#N/A,TRUE,"GENERAL";"TAB5",#N/A,TRUE,"GENERAL"}</definedName>
    <definedName name="_b7" localSheetId="5" hidden="1">{"via1",#N/A,TRUE,"general";"via2",#N/A,TRUE,"general";"via3",#N/A,TRUE,"general"}</definedName>
    <definedName name="_b7" hidden="1">{"via1",#N/A,TRUE,"general";"via2",#N/A,TRUE,"general";"via3",#N/A,TRUE,"general"}</definedName>
    <definedName name="_b8" localSheetId="5" hidden="1">{"via1",#N/A,TRUE,"general";"via2",#N/A,TRUE,"general";"via3",#N/A,TRUE,"general"}</definedName>
    <definedName name="_b8" hidden="1">{"via1",#N/A,TRUE,"general";"via2",#N/A,TRUE,"general";"via3",#N/A,TRUE,"general"}</definedName>
    <definedName name="_bb9" localSheetId="5" hidden="1">{"TAB1",#N/A,TRUE,"GENERAL";"TAB2",#N/A,TRUE,"GENERAL";"TAB3",#N/A,TRUE,"GENERAL";"TAB4",#N/A,TRUE,"GENERAL";"TAB5",#N/A,TRUE,"GENERAL"}</definedName>
    <definedName name="_bb9" hidden="1">{"TAB1",#N/A,TRUE,"GENERAL";"TAB2",#N/A,TRUE,"GENERAL";"TAB3",#N/A,TRUE,"GENERAL";"TAB4",#N/A,TRUE,"GENERAL";"TAB5",#N/A,TRUE,"GENERAL"}</definedName>
    <definedName name="_bgb5" localSheetId="5" hidden="1">{"TAB1",#N/A,TRUE,"GENERAL";"TAB2",#N/A,TRUE,"GENERAL";"TAB3",#N/A,TRUE,"GENERAL";"TAB4",#N/A,TRUE,"GENERAL";"TAB5",#N/A,TRUE,"GENERAL"}</definedName>
    <definedName name="_bgb5" hidden="1">{"TAB1",#N/A,TRUE,"GENERAL";"TAB2",#N/A,TRUE,"GENERAL";"TAB3",#N/A,TRUE,"GENERAL";"TAB4",#N/A,TRUE,"GENERAL";"TAB5",#N/A,TRUE,"GENERAL"}</definedName>
    <definedName name="_BGC1">[9]INV!$A$5:$D$8</definedName>
    <definedName name="_BGC3">[9]INV!$F$5:$I$8</definedName>
    <definedName name="_BGC5">[9]INV!$K$5:$N$8</definedName>
    <definedName name="_CAC1">[9]INV!$A$19:$D$22</definedName>
    <definedName name="_CAC3">[9]INV!$F$19:$I$22</definedName>
    <definedName name="_CAC5">[9]INV!$K$19:$N$22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asd" hidden="1">'[29]46W9'!#REF!</definedName>
    <definedName name="_DCI1">[16]Tablas!#REF!</definedName>
    <definedName name="_DDS1">[16]Tablas!#REF!</definedName>
    <definedName name="_DGO1">[16]Tablas!#REF!</definedName>
    <definedName name="_DGP1">[16]Tablas!#REF!</definedName>
    <definedName name="_DIJ1">[16]Tablas!#REF!</definedName>
    <definedName name="_DPI1">[16]Tablas!#REF!</definedName>
    <definedName name="_DPY1">[16]Tablas!#REF!</definedName>
    <definedName name="_DRI1">[16]Tablas!#REF!</definedName>
    <definedName name="_DRL1">[16]Tablas!#REF!</definedName>
    <definedName name="_DSP1">[16]Tablas!#REF!</definedName>
    <definedName name="_E" localSheetId="17">#REF!</definedName>
    <definedName name="_E" localSheetId="18">#REF!</definedName>
    <definedName name="_E" localSheetId="20">#REF!</definedName>
    <definedName name="_E" localSheetId="21">#REF!</definedName>
    <definedName name="_E" localSheetId="22">#REF!</definedName>
    <definedName name="_E" localSheetId="23">#REF!</definedName>
    <definedName name="_E" localSheetId="27">#REF!</definedName>
    <definedName name="_E" localSheetId="31">#REF!</definedName>
    <definedName name="_E" localSheetId="28">#REF!</definedName>
    <definedName name="_E" localSheetId="29">#REF!</definedName>
    <definedName name="_E" localSheetId="30">#REF!</definedName>
    <definedName name="_E" localSheetId="8">#REF!</definedName>
    <definedName name="_E" localSheetId="14">#REF!</definedName>
    <definedName name="_E" localSheetId="11">#REF!</definedName>
    <definedName name="_E" localSheetId="12">#REF!</definedName>
    <definedName name="_E" localSheetId="13">#REF!</definedName>
    <definedName name="_E">#REF!</definedName>
    <definedName name="_ECP1">[16]Tablas!#REF!</definedName>
    <definedName name="_EST1" localSheetId="17">#REF!</definedName>
    <definedName name="_EST1" localSheetId="18">#REF!</definedName>
    <definedName name="_EST1" localSheetId="20">#REF!</definedName>
    <definedName name="_EST1" localSheetId="21">#REF!</definedName>
    <definedName name="_EST1" localSheetId="22">#REF!</definedName>
    <definedName name="_EST1" localSheetId="23">#REF!</definedName>
    <definedName name="_EST1" localSheetId="27">#REF!</definedName>
    <definedName name="_EST1" localSheetId="31">#REF!</definedName>
    <definedName name="_EST1" localSheetId="28">#REF!</definedName>
    <definedName name="_EST1" localSheetId="29">#REF!</definedName>
    <definedName name="_EST1" localSheetId="30">#REF!</definedName>
    <definedName name="_EST1" localSheetId="3">#REF!</definedName>
    <definedName name="_EST1" localSheetId="8">#REF!</definedName>
    <definedName name="_EST1" localSheetId="10">#REF!</definedName>
    <definedName name="_EST1" localSheetId="9">#REF!</definedName>
    <definedName name="_EST1" localSheetId="16">#REF!</definedName>
    <definedName name="_EST1" localSheetId="6">#REF!</definedName>
    <definedName name="_EST1">#REF!</definedName>
    <definedName name="_EST10" localSheetId="17">#REF!</definedName>
    <definedName name="_EST10" localSheetId="18">#REF!</definedName>
    <definedName name="_EST10" localSheetId="20">#REF!</definedName>
    <definedName name="_EST10" localSheetId="21">#REF!</definedName>
    <definedName name="_EST10" localSheetId="22">#REF!</definedName>
    <definedName name="_EST10" localSheetId="23">#REF!</definedName>
    <definedName name="_EST10" localSheetId="27">#REF!</definedName>
    <definedName name="_EST10" localSheetId="31">#REF!</definedName>
    <definedName name="_EST10" localSheetId="28">#REF!</definedName>
    <definedName name="_EST10" localSheetId="29">#REF!</definedName>
    <definedName name="_EST10" localSheetId="30">#REF!</definedName>
    <definedName name="_EST10" localSheetId="3">#REF!</definedName>
    <definedName name="_EST10" localSheetId="8">#REF!</definedName>
    <definedName name="_EST10" localSheetId="10">#REF!</definedName>
    <definedName name="_EST10" localSheetId="9">#REF!</definedName>
    <definedName name="_EST10" localSheetId="16">#REF!</definedName>
    <definedName name="_EST10" localSheetId="6">#REF!</definedName>
    <definedName name="_EST10">#REF!</definedName>
    <definedName name="_EST11" localSheetId="17">#REF!</definedName>
    <definedName name="_EST11" localSheetId="18">#REF!</definedName>
    <definedName name="_EST11" localSheetId="20">#REF!</definedName>
    <definedName name="_EST11" localSheetId="21">#REF!</definedName>
    <definedName name="_EST11" localSheetId="22">#REF!</definedName>
    <definedName name="_EST11" localSheetId="23">#REF!</definedName>
    <definedName name="_EST11" localSheetId="27">#REF!</definedName>
    <definedName name="_EST11" localSheetId="31">#REF!</definedName>
    <definedName name="_EST11" localSheetId="28">#REF!</definedName>
    <definedName name="_EST11" localSheetId="29">#REF!</definedName>
    <definedName name="_EST11" localSheetId="30">#REF!</definedName>
    <definedName name="_EST11" localSheetId="3">#REF!</definedName>
    <definedName name="_EST11" localSheetId="8">#REF!</definedName>
    <definedName name="_EST11" localSheetId="10">#REF!</definedName>
    <definedName name="_EST11" localSheetId="9">#REF!</definedName>
    <definedName name="_EST11" localSheetId="16">#REF!</definedName>
    <definedName name="_EST11" localSheetId="6">#REF!</definedName>
    <definedName name="_EST11">#REF!</definedName>
    <definedName name="_EST12" localSheetId="17">#REF!</definedName>
    <definedName name="_EST12" localSheetId="18">#REF!</definedName>
    <definedName name="_EST12" localSheetId="20">#REF!</definedName>
    <definedName name="_EST12" localSheetId="21">#REF!</definedName>
    <definedName name="_EST12" localSheetId="22">#REF!</definedName>
    <definedName name="_EST12" localSheetId="23">#REF!</definedName>
    <definedName name="_EST12" localSheetId="27">#REF!</definedName>
    <definedName name="_EST12" localSheetId="31">#REF!</definedName>
    <definedName name="_EST12" localSheetId="28">#REF!</definedName>
    <definedName name="_EST12" localSheetId="29">#REF!</definedName>
    <definedName name="_EST12" localSheetId="30">#REF!</definedName>
    <definedName name="_EST12" localSheetId="3">#REF!</definedName>
    <definedName name="_EST12" localSheetId="8">#REF!</definedName>
    <definedName name="_EST12" localSheetId="10">#REF!</definedName>
    <definedName name="_EST12" localSheetId="9">#REF!</definedName>
    <definedName name="_EST12" localSheetId="16">#REF!</definedName>
    <definedName name="_EST12" localSheetId="6">#REF!</definedName>
    <definedName name="_EST12">#REF!</definedName>
    <definedName name="_EST13" localSheetId="17">#REF!</definedName>
    <definedName name="_EST13" localSheetId="18">#REF!</definedName>
    <definedName name="_EST13" localSheetId="20">#REF!</definedName>
    <definedName name="_EST13" localSheetId="21">#REF!</definedName>
    <definedName name="_EST13" localSheetId="22">#REF!</definedName>
    <definedName name="_EST13" localSheetId="23">#REF!</definedName>
    <definedName name="_EST13" localSheetId="27">#REF!</definedName>
    <definedName name="_EST13" localSheetId="31">#REF!</definedName>
    <definedName name="_EST13" localSheetId="28">#REF!</definedName>
    <definedName name="_EST13" localSheetId="29">#REF!</definedName>
    <definedName name="_EST13" localSheetId="30">#REF!</definedName>
    <definedName name="_EST13" localSheetId="3">#REF!</definedName>
    <definedName name="_EST13" localSheetId="8">#REF!</definedName>
    <definedName name="_EST13" localSheetId="10">#REF!</definedName>
    <definedName name="_EST13" localSheetId="9">#REF!</definedName>
    <definedName name="_EST13" localSheetId="16">#REF!</definedName>
    <definedName name="_EST13" localSheetId="6">#REF!</definedName>
    <definedName name="_EST13">#REF!</definedName>
    <definedName name="_EST14" localSheetId="17">#REF!</definedName>
    <definedName name="_EST14" localSheetId="18">#REF!</definedName>
    <definedName name="_EST14" localSheetId="20">#REF!</definedName>
    <definedName name="_EST14" localSheetId="21">#REF!</definedName>
    <definedName name="_EST14" localSheetId="22">#REF!</definedName>
    <definedName name="_EST14" localSheetId="23">#REF!</definedName>
    <definedName name="_EST14" localSheetId="27">#REF!</definedName>
    <definedName name="_EST14" localSheetId="31">#REF!</definedName>
    <definedName name="_EST14" localSheetId="28">#REF!</definedName>
    <definedName name="_EST14" localSheetId="29">#REF!</definedName>
    <definedName name="_EST14" localSheetId="30">#REF!</definedName>
    <definedName name="_EST14" localSheetId="3">#REF!</definedName>
    <definedName name="_EST14" localSheetId="8">#REF!</definedName>
    <definedName name="_EST14" localSheetId="10">#REF!</definedName>
    <definedName name="_EST14" localSheetId="9">#REF!</definedName>
    <definedName name="_EST14" localSheetId="16">#REF!</definedName>
    <definedName name="_EST14" localSheetId="6">#REF!</definedName>
    <definedName name="_EST14">#REF!</definedName>
    <definedName name="_EST15" localSheetId="17">#REF!</definedName>
    <definedName name="_EST15" localSheetId="18">#REF!</definedName>
    <definedName name="_EST15" localSheetId="20">#REF!</definedName>
    <definedName name="_EST15" localSheetId="21">#REF!</definedName>
    <definedName name="_EST15" localSheetId="22">#REF!</definedName>
    <definedName name="_EST15" localSheetId="23">#REF!</definedName>
    <definedName name="_EST15" localSheetId="27">#REF!</definedName>
    <definedName name="_EST15" localSheetId="31">#REF!</definedName>
    <definedName name="_EST15" localSheetId="28">#REF!</definedName>
    <definedName name="_EST15" localSheetId="29">#REF!</definedName>
    <definedName name="_EST15" localSheetId="30">#REF!</definedName>
    <definedName name="_EST15" localSheetId="3">#REF!</definedName>
    <definedName name="_EST15" localSheetId="8">#REF!</definedName>
    <definedName name="_EST15" localSheetId="10">#REF!</definedName>
    <definedName name="_EST15" localSheetId="9">#REF!</definedName>
    <definedName name="_EST15" localSheetId="16">#REF!</definedName>
    <definedName name="_EST15" localSheetId="6">#REF!</definedName>
    <definedName name="_EST15">#REF!</definedName>
    <definedName name="_EST16" localSheetId="17">#REF!</definedName>
    <definedName name="_EST16" localSheetId="18">#REF!</definedName>
    <definedName name="_EST16" localSheetId="20">#REF!</definedName>
    <definedName name="_EST16" localSheetId="21">#REF!</definedName>
    <definedName name="_EST16" localSheetId="22">#REF!</definedName>
    <definedName name="_EST16" localSheetId="23">#REF!</definedName>
    <definedName name="_EST16" localSheetId="27">#REF!</definedName>
    <definedName name="_EST16" localSheetId="31">#REF!</definedName>
    <definedName name="_EST16" localSheetId="28">#REF!</definedName>
    <definedName name="_EST16" localSheetId="29">#REF!</definedName>
    <definedName name="_EST16" localSheetId="30">#REF!</definedName>
    <definedName name="_EST16" localSheetId="3">#REF!</definedName>
    <definedName name="_EST16" localSheetId="8">#REF!</definedName>
    <definedName name="_EST16" localSheetId="10">#REF!</definedName>
    <definedName name="_EST16" localSheetId="9">#REF!</definedName>
    <definedName name="_EST16" localSheetId="16">#REF!</definedName>
    <definedName name="_EST16" localSheetId="6">#REF!</definedName>
    <definedName name="_EST16">#REF!</definedName>
    <definedName name="_EST17" localSheetId="17">#REF!</definedName>
    <definedName name="_EST17" localSheetId="18">#REF!</definedName>
    <definedName name="_EST17" localSheetId="20">#REF!</definedName>
    <definedName name="_EST17" localSheetId="21">#REF!</definedName>
    <definedName name="_EST17" localSheetId="22">#REF!</definedName>
    <definedName name="_EST17" localSheetId="23">#REF!</definedName>
    <definedName name="_EST17" localSheetId="27">#REF!</definedName>
    <definedName name="_EST17" localSheetId="31">#REF!</definedName>
    <definedName name="_EST17" localSheetId="28">#REF!</definedName>
    <definedName name="_EST17" localSheetId="29">#REF!</definedName>
    <definedName name="_EST17" localSheetId="30">#REF!</definedName>
    <definedName name="_EST17" localSheetId="3">#REF!</definedName>
    <definedName name="_EST17" localSheetId="8">#REF!</definedName>
    <definedName name="_EST17" localSheetId="10">#REF!</definedName>
    <definedName name="_EST17" localSheetId="9">#REF!</definedName>
    <definedName name="_EST17" localSheetId="16">#REF!</definedName>
    <definedName name="_EST17" localSheetId="6">#REF!</definedName>
    <definedName name="_EST17">#REF!</definedName>
    <definedName name="_EST18" localSheetId="17">#REF!</definedName>
    <definedName name="_EST18" localSheetId="18">#REF!</definedName>
    <definedName name="_EST18" localSheetId="20">#REF!</definedName>
    <definedName name="_EST18" localSheetId="21">#REF!</definedName>
    <definedName name="_EST18" localSheetId="22">#REF!</definedName>
    <definedName name="_EST18" localSheetId="23">#REF!</definedName>
    <definedName name="_EST18" localSheetId="27">#REF!</definedName>
    <definedName name="_EST18" localSheetId="31">#REF!</definedName>
    <definedName name="_EST18" localSheetId="28">#REF!</definedName>
    <definedName name="_EST18" localSheetId="29">#REF!</definedName>
    <definedName name="_EST18" localSheetId="30">#REF!</definedName>
    <definedName name="_EST18" localSheetId="3">#REF!</definedName>
    <definedName name="_EST18" localSheetId="8">#REF!</definedName>
    <definedName name="_EST18" localSheetId="10">#REF!</definedName>
    <definedName name="_EST18" localSheetId="9">#REF!</definedName>
    <definedName name="_EST18" localSheetId="16">#REF!</definedName>
    <definedName name="_EST18" localSheetId="6">#REF!</definedName>
    <definedName name="_EST18">#REF!</definedName>
    <definedName name="_EST19" localSheetId="17">#REF!</definedName>
    <definedName name="_EST19" localSheetId="18">#REF!</definedName>
    <definedName name="_EST19" localSheetId="20">#REF!</definedName>
    <definedName name="_EST19" localSheetId="21">#REF!</definedName>
    <definedName name="_EST19" localSheetId="22">#REF!</definedName>
    <definedName name="_EST19" localSheetId="23">#REF!</definedName>
    <definedName name="_EST19" localSheetId="27">#REF!</definedName>
    <definedName name="_EST19" localSheetId="31">#REF!</definedName>
    <definedName name="_EST19" localSheetId="28">#REF!</definedName>
    <definedName name="_EST19" localSheetId="29">#REF!</definedName>
    <definedName name="_EST19" localSheetId="30">#REF!</definedName>
    <definedName name="_EST19" localSheetId="3">#REF!</definedName>
    <definedName name="_EST19" localSheetId="8">#REF!</definedName>
    <definedName name="_EST19" localSheetId="10">#REF!</definedName>
    <definedName name="_EST19" localSheetId="9">#REF!</definedName>
    <definedName name="_EST19" localSheetId="16">#REF!</definedName>
    <definedName name="_EST19" localSheetId="6">#REF!</definedName>
    <definedName name="_EST19">#REF!</definedName>
    <definedName name="_EST2" localSheetId="17">#REF!</definedName>
    <definedName name="_EST2" localSheetId="18">#REF!</definedName>
    <definedName name="_EST2" localSheetId="20">#REF!</definedName>
    <definedName name="_EST2" localSheetId="21">#REF!</definedName>
    <definedName name="_EST2" localSheetId="22">#REF!</definedName>
    <definedName name="_EST2" localSheetId="23">#REF!</definedName>
    <definedName name="_EST2" localSheetId="27">#REF!</definedName>
    <definedName name="_EST2" localSheetId="31">#REF!</definedName>
    <definedName name="_EST2" localSheetId="28">#REF!</definedName>
    <definedName name="_EST2" localSheetId="29">#REF!</definedName>
    <definedName name="_EST2" localSheetId="30">#REF!</definedName>
    <definedName name="_EST2" localSheetId="3">#REF!</definedName>
    <definedName name="_EST2" localSheetId="8">#REF!</definedName>
    <definedName name="_EST2" localSheetId="10">#REF!</definedName>
    <definedName name="_EST2" localSheetId="9">#REF!</definedName>
    <definedName name="_EST2" localSheetId="16">#REF!</definedName>
    <definedName name="_EST2" localSheetId="6">#REF!</definedName>
    <definedName name="_EST2">#REF!</definedName>
    <definedName name="_EST23" localSheetId="17">#REF!</definedName>
    <definedName name="_EST23" localSheetId="18">#REF!</definedName>
    <definedName name="_EST23" localSheetId="20">#REF!</definedName>
    <definedName name="_EST23" localSheetId="21">#REF!</definedName>
    <definedName name="_EST23" localSheetId="22">#REF!</definedName>
    <definedName name="_EST23" localSheetId="23">#REF!</definedName>
    <definedName name="_EST23" localSheetId="27">#REF!</definedName>
    <definedName name="_EST23" localSheetId="31">#REF!</definedName>
    <definedName name="_EST23" localSheetId="28">#REF!</definedName>
    <definedName name="_EST23" localSheetId="29">#REF!</definedName>
    <definedName name="_EST23" localSheetId="30">#REF!</definedName>
    <definedName name="_EST23" localSheetId="3">#REF!</definedName>
    <definedName name="_EST23" localSheetId="8">#REF!</definedName>
    <definedName name="_EST23" localSheetId="10">#REF!</definedName>
    <definedName name="_EST23" localSheetId="9">#REF!</definedName>
    <definedName name="_EST23" localSheetId="16">#REF!</definedName>
    <definedName name="_EST23" localSheetId="6">#REF!</definedName>
    <definedName name="_EST23">#REF!</definedName>
    <definedName name="_EST3" localSheetId="17">#REF!</definedName>
    <definedName name="_EST3" localSheetId="18">#REF!</definedName>
    <definedName name="_EST3" localSheetId="20">#REF!</definedName>
    <definedName name="_EST3" localSheetId="21">#REF!</definedName>
    <definedName name="_EST3" localSheetId="22">#REF!</definedName>
    <definedName name="_EST3" localSheetId="23">#REF!</definedName>
    <definedName name="_EST3" localSheetId="27">#REF!</definedName>
    <definedName name="_EST3" localSheetId="31">#REF!</definedName>
    <definedName name="_EST3" localSheetId="28">#REF!</definedName>
    <definedName name="_EST3" localSheetId="29">#REF!</definedName>
    <definedName name="_EST3" localSheetId="30">#REF!</definedName>
    <definedName name="_EST3" localSheetId="3">#REF!</definedName>
    <definedName name="_EST3" localSheetId="8">#REF!</definedName>
    <definedName name="_EST3" localSheetId="10">#REF!</definedName>
    <definedName name="_EST3" localSheetId="9">#REF!</definedName>
    <definedName name="_EST3" localSheetId="16">#REF!</definedName>
    <definedName name="_EST3" localSheetId="6">#REF!</definedName>
    <definedName name="_EST3">#REF!</definedName>
    <definedName name="_EST4" localSheetId="17">#REF!</definedName>
    <definedName name="_EST4" localSheetId="18">#REF!</definedName>
    <definedName name="_EST4" localSheetId="20">#REF!</definedName>
    <definedName name="_EST4" localSheetId="21">#REF!</definedName>
    <definedName name="_EST4" localSheetId="22">#REF!</definedName>
    <definedName name="_EST4" localSheetId="23">#REF!</definedName>
    <definedName name="_EST4" localSheetId="27">#REF!</definedName>
    <definedName name="_EST4" localSheetId="31">#REF!</definedName>
    <definedName name="_EST4" localSheetId="28">#REF!</definedName>
    <definedName name="_EST4" localSheetId="29">#REF!</definedName>
    <definedName name="_EST4" localSheetId="30">#REF!</definedName>
    <definedName name="_EST4" localSheetId="3">#REF!</definedName>
    <definedName name="_EST4" localSheetId="8">#REF!</definedName>
    <definedName name="_EST4" localSheetId="10">#REF!</definedName>
    <definedName name="_EST4" localSheetId="9">#REF!</definedName>
    <definedName name="_EST4" localSheetId="16">#REF!</definedName>
    <definedName name="_EST4" localSheetId="6">#REF!</definedName>
    <definedName name="_EST4">#REF!</definedName>
    <definedName name="_EST5" localSheetId="17">#REF!</definedName>
    <definedName name="_EST5" localSheetId="18">#REF!</definedName>
    <definedName name="_EST5" localSheetId="20">#REF!</definedName>
    <definedName name="_EST5" localSheetId="21">#REF!</definedName>
    <definedName name="_EST5" localSheetId="22">#REF!</definedName>
    <definedName name="_EST5" localSheetId="23">#REF!</definedName>
    <definedName name="_EST5" localSheetId="27">#REF!</definedName>
    <definedName name="_EST5" localSheetId="31">#REF!</definedName>
    <definedName name="_EST5" localSheetId="28">#REF!</definedName>
    <definedName name="_EST5" localSheetId="29">#REF!</definedName>
    <definedName name="_EST5" localSheetId="30">#REF!</definedName>
    <definedName name="_EST5" localSheetId="3">#REF!</definedName>
    <definedName name="_EST5" localSheetId="8">#REF!</definedName>
    <definedName name="_EST5" localSheetId="10">#REF!</definedName>
    <definedName name="_EST5" localSheetId="9">#REF!</definedName>
    <definedName name="_EST5" localSheetId="16">#REF!</definedName>
    <definedName name="_EST5" localSheetId="6">#REF!</definedName>
    <definedName name="_EST5">#REF!</definedName>
    <definedName name="_EST6" localSheetId="17">#REF!</definedName>
    <definedName name="_EST6" localSheetId="18">#REF!</definedName>
    <definedName name="_EST6" localSheetId="20">#REF!</definedName>
    <definedName name="_EST6" localSheetId="21">#REF!</definedName>
    <definedName name="_EST6" localSheetId="22">#REF!</definedName>
    <definedName name="_EST6" localSheetId="23">#REF!</definedName>
    <definedName name="_EST6" localSheetId="27">#REF!</definedName>
    <definedName name="_EST6" localSheetId="31">#REF!</definedName>
    <definedName name="_EST6" localSheetId="28">#REF!</definedName>
    <definedName name="_EST6" localSheetId="29">#REF!</definedName>
    <definedName name="_EST6" localSheetId="30">#REF!</definedName>
    <definedName name="_EST6" localSheetId="3">#REF!</definedName>
    <definedName name="_EST6" localSheetId="8">#REF!</definedName>
    <definedName name="_EST6" localSheetId="10">#REF!</definedName>
    <definedName name="_EST6" localSheetId="9">#REF!</definedName>
    <definedName name="_EST6" localSheetId="16">#REF!</definedName>
    <definedName name="_EST6" localSheetId="6">#REF!</definedName>
    <definedName name="_EST6">#REF!</definedName>
    <definedName name="_EST7" localSheetId="17">#REF!</definedName>
    <definedName name="_EST7" localSheetId="18">#REF!</definedName>
    <definedName name="_EST7" localSheetId="20">#REF!</definedName>
    <definedName name="_EST7" localSheetId="21">#REF!</definedName>
    <definedName name="_EST7" localSheetId="22">#REF!</definedName>
    <definedName name="_EST7" localSheetId="23">#REF!</definedName>
    <definedName name="_EST7" localSheetId="27">#REF!</definedName>
    <definedName name="_EST7" localSheetId="31">#REF!</definedName>
    <definedName name="_EST7" localSheetId="28">#REF!</definedName>
    <definedName name="_EST7" localSheetId="29">#REF!</definedName>
    <definedName name="_EST7" localSheetId="30">#REF!</definedName>
    <definedName name="_EST7" localSheetId="3">#REF!</definedName>
    <definedName name="_EST7" localSheetId="8">#REF!</definedName>
    <definedName name="_EST7" localSheetId="10">#REF!</definedName>
    <definedName name="_EST7" localSheetId="9">#REF!</definedName>
    <definedName name="_EST7" localSheetId="16">#REF!</definedName>
    <definedName name="_EST7" localSheetId="6">#REF!</definedName>
    <definedName name="_EST7">#REF!</definedName>
    <definedName name="_EST8" localSheetId="17">#REF!</definedName>
    <definedName name="_EST8" localSheetId="18">#REF!</definedName>
    <definedName name="_EST8" localSheetId="20">#REF!</definedName>
    <definedName name="_EST8" localSheetId="21">#REF!</definedName>
    <definedName name="_EST8" localSheetId="22">#REF!</definedName>
    <definedName name="_EST8" localSheetId="23">#REF!</definedName>
    <definedName name="_EST8" localSheetId="27">#REF!</definedName>
    <definedName name="_EST8" localSheetId="31">#REF!</definedName>
    <definedName name="_EST8" localSheetId="28">#REF!</definedName>
    <definedName name="_EST8" localSheetId="29">#REF!</definedName>
    <definedName name="_EST8" localSheetId="30">#REF!</definedName>
    <definedName name="_EST8" localSheetId="3">#REF!</definedName>
    <definedName name="_EST8" localSheetId="8">#REF!</definedName>
    <definedName name="_EST8" localSheetId="10">#REF!</definedName>
    <definedName name="_EST8" localSheetId="9">#REF!</definedName>
    <definedName name="_EST8" localSheetId="16">#REF!</definedName>
    <definedName name="_EST8" localSheetId="6">#REF!</definedName>
    <definedName name="_EST8">#REF!</definedName>
    <definedName name="_EST9" localSheetId="17">#REF!</definedName>
    <definedName name="_EST9" localSheetId="18">#REF!</definedName>
    <definedName name="_EST9" localSheetId="20">#REF!</definedName>
    <definedName name="_EST9" localSheetId="21">#REF!</definedName>
    <definedName name="_EST9" localSheetId="22">#REF!</definedName>
    <definedName name="_EST9" localSheetId="23">#REF!</definedName>
    <definedName name="_EST9" localSheetId="27">#REF!</definedName>
    <definedName name="_EST9" localSheetId="31">#REF!</definedName>
    <definedName name="_EST9" localSheetId="28">#REF!</definedName>
    <definedName name="_EST9" localSheetId="29">#REF!</definedName>
    <definedName name="_EST9" localSheetId="30">#REF!</definedName>
    <definedName name="_EST9" localSheetId="3">#REF!</definedName>
    <definedName name="_EST9" localSheetId="8">#REF!</definedName>
    <definedName name="_EST9" localSheetId="10">#REF!</definedName>
    <definedName name="_EST9" localSheetId="9">#REF!</definedName>
    <definedName name="_EST9" localSheetId="16">#REF!</definedName>
    <definedName name="_EST9" localSheetId="6">#REF!</definedName>
    <definedName name="_EST9">#REF!</definedName>
    <definedName name="_ETR13" localSheetId="17">#REF!</definedName>
    <definedName name="_ETR13" localSheetId="18">#REF!</definedName>
    <definedName name="_ETR13" localSheetId="20">#REF!</definedName>
    <definedName name="_ETR13" localSheetId="21">#REF!</definedName>
    <definedName name="_ETR13" localSheetId="22">#REF!</definedName>
    <definedName name="_ETR13" localSheetId="23">#REF!</definedName>
    <definedName name="_ETR13" localSheetId="27">#REF!</definedName>
    <definedName name="_ETR13" localSheetId="31">#REF!</definedName>
    <definedName name="_ETR13" localSheetId="28">#REF!</definedName>
    <definedName name="_ETR13" localSheetId="29">#REF!</definedName>
    <definedName name="_ETR13" localSheetId="30">#REF!</definedName>
    <definedName name="_ETR13" localSheetId="8">#REF!</definedName>
    <definedName name="_ETR13">#REF!</definedName>
    <definedName name="_EXC1" localSheetId="17">#REF!</definedName>
    <definedName name="_EXC1" localSheetId="18">#REF!</definedName>
    <definedName name="_EXC1" localSheetId="20">#REF!</definedName>
    <definedName name="_EXC1" localSheetId="21">#REF!</definedName>
    <definedName name="_EXC1" localSheetId="22">#REF!</definedName>
    <definedName name="_EXC1" localSheetId="23">#REF!</definedName>
    <definedName name="_EXC1" localSheetId="27">#REF!</definedName>
    <definedName name="_EXC1" localSheetId="31">#REF!</definedName>
    <definedName name="_EXC1" localSheetId="28">#REF!</definedName>
    <definedName name="_EXC1" localSheetId="29">#REF!</definedName>
    <definedName name="_EXC1" localSheetId="30">#REF!</definedName>
    <definedName name="_EXC1" localSheetId="3">#REF!</definedName>
    <definedName name="_EXC1" localSheetId="8">#REF!</definedName>
    <definedName name="_EXC1" localSheetId="10">#REF!</definedName>
    <definedName name="_EXC1" localSheetId="9">#REF!</definedName>
    <definedName name="_EXC1" localSheetId="16">#REF!</definedName>
    <definedName name="_EXC1" localSheetId="6">#REF!</definedName>
    <definedName name="_EXC1">#REF!</definedName>
    <definedName name="_EXC10" localSheetId="17">#REF!</definedName>
    <definedName name="_EXC10" localSheetId="18">#REF!</definedName>
    <definedName name="_EXC10" localSheetId="20">#REF!</definedName>
    <definedName name="_EXC10" localSheetId="21">#REF!</definedName>
    <definedName name="_EXC10" localSheetId="22">#REF!</definedName>
    <definedName name="_EXC10" localSheetId="23">#REF!</definedName>
    <definedName name="_EXC10" localSheetId="27">#REF!</definedName>
    <definedName name="_EXC10" localSheetId="31">#REF!</definedName>
    <definedName name="_EXC10" localSheetId="28">#REF!</definedName>
    <definedName name="_EXC10" localSheetId="29">#REF!</definedName>
    <definedName name="_EXC10" localSheetId="30">#REF!</definedName>
    <definedName name="_EXC10" localSheetId="3">#REF!</definedName>
    <definedName name="_EXC10" localSheetId="8">#REF!</definedName>
    <definedName name="_EXC10" localSheetId="10">#REF!</definedName>
    <definedName name="_EXC10" localSheetId="9">#REF!</definedName>
    <definedName name="_EXC10" localSheetId="16">#REF!</definedName>
    <definedName name="_EXC10" localSheetId="6">#REF!</definedName>
    <definedName name="_EXC10">#REF!</definedName>
    <definedName name="_EXC11" localSheetId="17">#REF!</definedName>
    <definedName name="_EXC11" localSheetId="18">#REF!</definedName>
    <definedName name="_EXC11" localSheetId="20">#REF!</definedName>
    <definedName name="_EXC11" localSheetId="21">#REF!</definedName>
    <definedName name="_EXC11" localSheetId="22">#REF!</definedName>
    <definedName name="_EXC11" localSheetId="23">#REF!</definedName>
    <definedName name="_EXC11" localSheetId="27">#REF!</definedName>
    <definedName name="_EXC11" localSheetId="31">#REF!</definedName>
    <definedName name="_EXC11" localSheetId="28">#REF!</definedName>
    <definedName name="_EXC11" localSheetId="29">#REF!</definedName>
    <definedName name="_EXC11" localSheetId="30">#REF!</definedName>
    <definedName name="_EXC11" localSheetId="3">#REF!</definedName>
    <definedName name="_EXC11" localSheetId="8">#REF!</definedName>
    <definedName name="_EXC11" localSheetId="10">#REF!</definedName>
    <definedName name="_EXC11" localSheetId="9">#REF!</definedName>
    <definedName name="_EXC11" localSheetId="16">#REF!</definedName>
    <definedName name="_EXC11" localSheetId="6">#REF!</definedName>
    <definedName name="_EXC11">#REF!</definedName>
    <definedName name="_EXC12" localSheetId="17">#REF!</definedName>
    <definedName name="_EXC12" localSheetId="18">#REF!</definedName>
    <definedName name="_EXC12" localSheetId="20">#REF!</definedName>
    <definedName name="_EXC12" localSheetId="21">#REF!</definedName>
    <definedName name="_EXC12" localSheetId="22">#REF!</definedName>
    <definedName name="_EXC12" localSheetId="23">#REF!</definedName>
    <definedName name="_EXC12" localSheetId="27">#REF!</definedName>
    <definedName name="_EXC12" localSheetId="31">#REF!</definedName>
    <definedName name="_EXC12" localSheetId="28">#REF!</definedName>
    <definedName name="_EXC12" localSheetId="29">#REF!</definedName>
    <definedName name="_EXC12" localSheetId="30">#REF!</definedName>
    <definedName name="_EXC12" localSheetId="3">#REF!</definedName>
    <definedName name="_EXC12" localSheetId="8">#REF!</definedName>
    <definedName name="_EXC12" localSheetId="10">#REF!</definedName>
    <definedName name="_EXC12" localSheetId="9">#REF!</definedName>
    <definedName name="_EXC12" localSheetId="16">#REF!</definedName>
    <definedName name="_EXC12" localSheetId="6">#REF!</definedName>
    <definedName name="_EXC12">#REF!</definedName>
    <definedName name="_EXC2" localSheetId="17">#REF!</definedName>
    <definedName name="_EXC2" localSheetId="18">#REF!</definedName>
    <definedName name="_EXC2" localSheetId="20">#REF!</definedName>
    <definedName name="_EXC2" localSheetId="21">#REF!</definedName>
    <definedName name="_EXC2" localSheetId="22">#REF!</definedName>
    <definedName name="_EXC2" localSheetId="23">#REF!</definedName>
    <definedName name="_EXC2" localSheetId="27">#REF!</definedName>
    <definedName name="_EXC2" localSheetId="31">#REF!</definedName>
    <definedName name="_EXC2" localSheetId="28">#REF!</definedName>
    <definedName name="_EXC2" localSheetId="29">#REF!</definedName>
    <definedName name="_EXC2" localSheetId="30">#REF!</definedName>
    <definedName name="_EXC2" localSheetId="3">#REF!</definedName>
    <definedName name="_EXC2" localSheetId="8">#REF!</definedName>
    <definedName name="_EXC2" localSheetId="10">#REF!</definedName>
    <definedName name="_EXC2" localSheetId="9">#REF!</definedName>
    <definedName name="_EXC2" localSheetId="16">#REF!</definedName>
    <definedName name="_EXC2" localSheetId="6">#REF!</definedName>
    <definedName name="_EXC2">#REF!</definedName>
    <definedName name="_EXC20">#REF!</definedName>
    <definedName name="_EXC3" localSheetId="17">#REF!</definedName>
    <definedName name="_EXC3" localSheetId="18">#REF!</definedName>
    <definedName name="_EXC3" localSheetId="20">#REF!</definedName>
    <definedName name="_EXC3" localSheetId="21">#REF!</definedName>
    <definedName name="_EXC3" localSheetId="22">#REF!</definedName>
    <definedName name="_EXC3" localSheetId="23">#REF!</definedName>
    <definedName name="_EXC3" localSheetId="27">#REF!</definedName>
    <definedName name="_EXC3" localSheetId="31">#REF!</definedName>
    <definedName name="_EXC3" localSheetId="28">#REF!</definedName>
    <definedName name="_EXC3" localSheetId="29">#REF!</definedName>
    <definedName name="_EXC3" localSheetId="30">#REF!</definedName>
    <definedName name="_EXC3" localSheetId="3">#REF!</definedName>
    <definedName name="_EXC3" localSheetId="8">#REF!</definedName>
    <definedName name="_EXC3" localSheetId="10">#REF!</definedName>
    <definedName name="_EXC3" localSheetId="9">#REF!</definedName>
    <definedName name="_EXC3" localSheetId="16">#REF!</definedName>
    <definedName name="_EXC3" localSheetId="6">#REF!</definedName>
    <definedName name="_EXC3">#REF!</definedName>
    <definedName name="_EXC4" localSheetId="17">#REF!</definedName>
    <definedName name="_EXC4" localSheetId="18">#REF!</definedName>
    <definedName name="_EXC4" localSheetId="20">#REF!</definedName>
    <definedName name="_EXC4" localSheetId="21">#REF!</definedName>
    <definedName name="_EXC4" localSheetId="22">#REF!</definedName>
    <definedName name="_EXC4" localSheetId="23">#REF!</definedName>
    <definedName name="_EXC4" localSheetId="27">#REF!</definedName>
    <definedName name="_EXC4" localSheetId="31">#REF!</definedName>
    <definedName name="_EXC4" localSheetId="28">#REF!</definedName>
    <definedName name="_EXC4" localSheetId="29">#REF!</definedName>
    <definedName name="_EXC4" localSheetId="30">#REF!</definedName>
    <definedName name="_EXC4" localSheetId="3">#REF!</definedName>
    <definedName name="_EXC4" localSheetId="8">#REF!</definedName>
    <definedName name="_EXC4" localSheetId="10">#REF!</definedName>
    <definedName name="_EXC4" localSheetId="9">#REF!</definedName>
    <definedName name="_EXC4" localSheetId="16">#REF!</definedName>
    <definedName name="_EXC4" localSheetId="6">#REF!</definedName>
    <definedName name="_EXC4">#REF!</definedName>
    <definedName name="_EXC5" localSheetId="17">#REF!</definedName>
    <definedName name="_EXC5" localSheetId="18">#REF!</definedName>
    <definedName name="_EXC5" localSheetId="20">#REF!</definedName>
    <definedName name="_EXC5" localSheetId="21">#REF!</definedName>
    <definedName name="_EXC5" localSheetId="22">#REF!</definedName>
    <definedName name="_EXC5" localSheetId="23">#REF!</definedName>
    <definedName name="_EXC5" localSheetId="27">#REF!</definedName>
    <definedName name="_EXC5" localSheetId="31">#REF!</definedName>
    <definedName name="_EXC5" localSheetId="28">#REF!</definedName>
    <definedName name="_EXC5" localSheetId="29">#REF!</definedName>
    <definedName name="_EXC5" localSheetId="30">#REF!</definedName>
    <definedName name="_EXC5" localSheetId="3">#REF!</definedName>
    <definedName name="_EXC5" localSheetId="8">#REF!</definedName>
    <definedName name="_EXC5" localSheetId="10">#REF!</definedName>
    <definedName name="_EXC5" localSheetId="9">#REF!</definedName>
    <definedName name="_EXC5" localSheetId="16">#REF!</definedName>
    <definedName name="_EXC5" localSheetId="6">#REF!</definedName>
    <definedName name="_EXC5">#REF!</definedName>
    <definedName name="_EXC6" localSheetId="17">#REF!</definedName>
    <definedName name="_EXC6" localSheetId="18">#REF!</definedName>
    <definedName name="_EXC6" localSheetId="20">#REF!</definedName>
    <definedName name="_EXC6" localSheetId="21">#REF!</definedName>
    <definedName name="_EXC6" localSheetId="22">#REF!</definedName>
    <definedName name="_EXC6" localSheetId="23">#REF!</definedName>
    <definedName name="_EXC6" localSheetId="27">#REF!</definedName>
    <definedName name="_EXC6" localSheetId="31">#REF!</definedName>
    <definedName name="_EXC6" localSheetId="28">#REF!</definedName>
    <definedName name="_EXC6" localSheetId="29">#REF!</definedName>
    <definedName name="_EXC6" localSheetId="30">#REF!</definedName>
    <definedName name="_EXC6" localSheetId="3">#REF!</definedName>
    <definedName name="_EXC6" localSheetId="8">#REF!</definedName>
    <definedName name="_EXC6" localSheetId="10">#REF!</definedName>
    <definedName name="_EXC6" localSheetId="9">#REF!</definedName>
    <definedName name="_EXC6" localSheetId="16">#REF!</definedName>
    <definedName name="_EXC6" localSheetId="6">#REF!</definedName>
    <definedName name="_EXC6">#REF!</definedName>
    <definedName name="_EXC7" localSheetId="17">#REF!</definedName>
    <definedName name="_EXC7" localSheetId="18">#REF!</definedName>
    <definedName name="_EXC7" localSheetId="20">#REF!</definedName>
    <definedName name="_EXC7" localSheetId="21">#REF!</definedName>
    <definedName name="_EXC7" localSheetId="22">#REF!</definedName>
    <definedName name="_EXC7" localSheetId="23">#REF!</definedName>
    <definedName name="_EXC7" localSheetId="27">#REF!</definedName>
    <definedName name="_EXC7" localSheetId="31">#REF!</definedName>
    <definedName name="_EXC7" localSheetId="28">#REF!</definedName>
    <definedName name="_EXC7" localSheetId="29">#REF!</definedName>
    <definedName name="_EXC7" localSheetId="30">#REF!</definedName>
    <definedName name="_EXC7" localSheetId="3">#REF!</definedName>
    <definedName name="_EXC7" localSheetId="8">#REF!</definedName>
    <definedName name="_EXC7" localSheetId="10">#REF!</definedName>
    <definedName name="_EXC7" localSheetId="9">#REF!</definedName>
    <definedName name="_EXC7" localSheetId="16">#REF!</definedName>
    <definedName name="_EXC7" localSheetId="6">#REF!</definedName>
    <definedName name="_EXC7">#REF!</definedName>
    <definedName name="_EXC8" localSheetId="17">#REF!</definedName>
    <definedName name="_EXC8" localSheetId="18">#REF!</definedName>
    <definedName name="_EXC8" localSheetId="20">#REF!</definedName>
    <definedName name="_EXC8" localSheetId="21">#REF!</definedName>
    <definedName name="_EXC8" localSheetId="22">#REF!</definedName>
    <definedName name="_EXC8" localSheetId="23">#REF!</definedName>
    <definedName name="_EXC8" localSheetId="27">#REF!</definedName>
    <definedName name="_EXC8" localSheetId="31">#REF!</definedName>
    <definedName name="_EXC8" localSheetId="28">#REF!</definedName>
    <definedName name="_EXC8" localSheetId="29">#REF!</definedName>
    <definedName name="_EXC8" localSheetId="30">#REF!</definedName>
    <definedName name="_EXC8" localSheetId="3">#REF!</definedName>
    <definedName name="_EXC8" localSheetId="8">#REF!</definedName>
    <definedName name="_EXC8" localSheetId="10">#REF!</definedName>
    <definedName name="_EXC8" localSheetId="9">#REF!</definedName>
    <definedName name="_EXC8" localSheetId="16">#REF!</definedName>
    <definedName name="_EXC8" localSheetId="6">#REF!</definedName>
    <definedName name="_EXC8">#REF!</definedName>
    <definedName name="_EXC9" localSheetId="17">#REF!</definedName>
    <definedName name="_EXC9" localSheetId="18">#REF!</definedName>
    <definedName name="_EXC9" localSheetId="20">#REF!</definedName>
    <definedName name="_EXC9" localSheetId="21">#REF!</definedName>
    <definedName name="_EXC9" localSheetId="22">#REF!</definedName>
    <definedName name="_EXC9" localSheetId="23">#REF!</definedName>
    <definedName name="_EXC9" localSheetId="27">#REF!</definedName>
    <definedName name="_EXC9" localSheetId="31">#REF!</definedName>
    <definedName name="_EXC9" localSheetId="28">#REF!</definedName>
    <definedName name="_EXC9" localSheetId="29">#REF!</definedName>
    <definedName name="_EXC9" localSheetId="30">#REF!</definedName>
    <definedName name="_EXC9" localSheetId="3">#REF!</definedName>
    <definedName name="_EXC9" localSheetId="8">#REF!</definedName>
    <definedName name="_EXC9" localSheetId="10">#REF!</definedName>
    <definedName name="_EXC9" localSheetId="9">#REF!</definedName>
    <definedName name="_EXC9" localSheetId="16">#REF!</definedName>
    <definedName name="_EXC9" localSheetId="6">#REF!</definedName>
    <definedName name="_EXC9">#REF!</definedName>
    <definedName name="_f">[30]Cálculo!$B$67</definedName>
    <definedName name="_F10">#REF!</definedName>
    <definedName name="_FAC1">#REF!</definedName>
    <definedName name="_FAC2">#REF!</definedName>
    <definedName name="_FC">#REF!</definedName>
    <definedName name="_Fill" localSheetId="17" hidden="1">#REF!</definedName>
    <definedName name="_Fill" localSheetId="18" hidden="1">#REF!</definedName>
    <definedName name="_Fill" localSheetId="20" hidden="1">#REF!</definedName>
    <definedName name="_Fill" localSheetId="21" hidden="1">#REF!</definedName>
    <definedName name="_Fill" localSheetId="22" hidden="1">#REF!</definedName>
    <definedName name="_Fill" localSheetId="23" hidden="1">#REF!</definedName>
    <definedName name="_Fill" localSheetId="27" hidden="1">#REF!</definedName>
    <definedName name="_Fill" localSheetId="31" hidden="1">#REF!</definedName>
    <definedName name="_Fill" localSheetId="28" hidden="1">#REF!</definedName>
    <definedName name="_Fill" localSheetId="29" hidden="1">#REF!</definedName>
    <definedName name="_Fill" localSheetId="30" hidden="1">#REF!</definedName>
    <definedName name="_Fill" localSheetId="8" hidden="1">#REF!</definedName>
    <definedName name="_Fill" hidden="1">#REF!</definedName>
    <definedName name="_xlnm._FilterDatabase" localSheetId="3" hidden="1">'AIU FINAL.'!$A$1:$M$38</definedName>
    <definedName name="_xlnm._FilterDatabase" hidden="1">'[29]46W9'!#REF!</definedName>
    <definedName name="_FS01" localSheetId="5">PMT!err</definedName>
    <definedName name="_FS01">err</definedName>
    <definedName name="_g2" localSheetId="5" hidden="1">{"TAB1",#N/A,TRUE,"GENERAL";"TAB2",#N/A,TRUE,"GENERAL";"TAB3",#N/A,TRUE,"GENERAL";"TAB4",#N/A,TRUE,"GENERAL";"TAB5",#N/A,TRUE,"GENERAL"}</definedName>
    <definedName name="_g2" hidden="1">{"TAB1",#N/A,TRUE,"GENERAL";"TAB2",#N/A,TRUE,"GENERAL";"TAB3",#N/A,TRUE,"GENERAL";"TAB4",#N/A,TRUE,"GENERAL";"TAB5",#N/A,TRUE,"GENERAL"}</definedName>
    <definedName name="_g3" localSheetId="5" hidden="1">{"via1",#N/A,TRUE,"general";"via2",#N/A,TRUE,"general";"via3",#N/A,TRUE,"general"}</definedName>
    <definedName name="_g3" hidden="1">{"via1",#N/A,TRUE,"general";"via2",#N/A,TRUE,"general";"via3",#N/A,TRUE,"general"}</definedName>
    <definedName name="_g4" localSheetId="5" hidden="1">{"via1",#N/A,TRUE,"general";"via2",#N/A,TRUE,"general";"via3",#N/A,TRUE,"general"}</definedName>
    <definedName name="_g4" hidden="1">{"via1",#N/A,TRUE,"general";"via2",#N/A,TRUE,"general";"via3",#N/A,TRUE,"general"}</definedName>
    <definedName name="_g5" localSheetId="5" hidden="1">{"via1",#N/A,TRUE,"general";"via2",#N/A,TRUE,"general";"via3",#N/A,TRUE,"general"}</definedName>
    <definedName name="_g5" hidden="1">{"via1",#N/A,TRUE,"general";"via2",#N/A,TRUE,"general";"via3",#N/A,TRUE,"general"}</definedName>
    <definedName name="_g6" localSheetId="5" hidden="1">{"via1",#N/A,TRUE,"general";"via2",#N/A,TRUE,"general";"via3",#N/A,TRUE,"general"}</definedName>
    <definedName name="_g6" hidden="1">{"via1",#N/A,TRUE,"general";"via2",#N/A,TRUE,"general";"via3",#N/A,TRUE,"general"}</definedName>
    <definedName name="_g7" localSheetId="5"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5" hidden="1">{"TAB1",#N/A,TRUE,"GENERAL";"TAB2",#N/A,TRUE,"GENERAL";"TAB3",#N/A,TRUE,"GENERAL";"TAB4",#N/A,TRUE,"GENERAL";"TAB5",#N/A,TRUE,"GENERAL"}</definedName>
    <definedName name="_GR1" hidden="1">{"TAB1",#N/A,TRUE,"GENERAL";"TAB2",#N/A,TRUE,"GENERAL";"TAB3",#N/A,TRUE,"GENERAL";"TAB4",#N/A,TRUE,"GENERAL";"TAB5",#N/A,TRUE,"GENERAL"}</definedName>
    <definedName name="_gtr4" localSheetId="5" hidden="1">{"via1",#N/A,TRUE,"general";"via2",#N/A,TRUE,"general";"via3",#N/A,TRUE,"general"}</definedName>
    <definedName name="_gtr4" hidden="1">{"via1",#N/A,TRUE,"general";"via2",#N/A,TRUE,"general";"via3",#N/A,TRUE,"general"}</definedName>
    <definedName name="_h2" localSheetId="5" hidden="1">{"via1",#N/A,TRUE,"general";"via2",#N/A,TRUE,"general";"via3",#N/A,TRUE,"general"}</definedName>
    <definedName name="_h2" hidden="1">{"via1",#N/A,TRUE,"general";"via2",#N/A,TRUE,"general";"via3",#N/A,TRUE,"general"}</definedName>
    <definedName name="_h3" localSheetId="5" hidden="1">{"via1",#N/A,TRUE,"general";"via2",#N/A,TRUE,"general";"via3",#N/A,TRUE,"general"}</definedName>
    <definedName name="_h3" hidden="1">{"via1",#N/A,TRUE,"general";"via2",#N/A,TRUE,"general";"via3",#N/A,TRUE,"general"}</definedName>
    <definedName name="_h4" localSheetId="5" hidden="1">{"TAB1",#N/A,TRUE,"GENERAL";"TAB2",#N/A,TRUE,"GENERAL";"TAB3",#N/A,TRUE,"GENERAL";"TAB4",#N/A,TRUE,"GENERAL";"TAB5",#N/A,TRUE,"GENERAL"}</definedName>
    <definedName name="_h4" hidden="1">{"TAB1",#N/A,TRUE,"GENERAL";"TAB2",#N/A,TRUE,"GENERAL";"TAB3",#N/A,TRUE,"GENERAL";"TAB4",#N/A,TRUE,"GENERAL";"TAB5",#N/A,TRUE,"GENERAL"}</definedName>
    <definedName name="_h5" localSheetId="5" hidden="1">{"TAB1",#N/A,TRUE,"GENERAL";"TAB2",#N/A,TRUE,"GENERAL";"TAB3",#N/A,TRUE,"GENERAL";"TAB4",#N/A,TRUE,"GENERAL";"TAB5",#N/A,TRUE,"GENERAL"}</definedName>
    <definedName name="_h5" hidden="1">{"TAB1",#N/A,TRUE,"GENERAL";"TAB2",#N/A,TRUE,"GENERAL";"TAB3",#N/A,TRUE,"GENERAL";"TAB4",#N/A,TRUE,"GENERAL";"TAB5",#N/A,TRUE,"GENERAL"}</definedName>
    <definedName name="_h6" localSheetId="5" hidden="1">{"via1",#N/A,TRUE,"general";"via2",#N/A,TRUE,"general";"via3",#N/A,TRUE,"general"}</definedName>
    <definedName name="_h6" hidden="1">{"via1",#N/A,TRUE,"general";"via2",#N/A,TRUE,"general";"via3",#N/A,TRUE,"general"}</definedName>
    <definedName name="_h7" localSheetId="5" hidden="1">{"TAB1",#N/A,TRUE,"GENERAL";"TAB2",#N/A,TRUE,"GENERAL";"TAB3",#N/A,TRUE,"GENERAL";"TAB4",#N/A,TRUE,"GENERAL";"TAB5",#N/A,TRUE,"GENERAL"}</definedName>
    <definedName name="_h7" hidden="1">{"TAB1",#N/A,TRUE,"GENERAL";"TAB2",#N/A,TRUE,"GENERAL";"TAB3",#N/A,TRUE,"GENERAL";"TAB4",#N/A,TRUE,"GENERAL";"TAB5",#N/A,TRUE,"GENERAL"}</definedName>
    <definedName name="_h8" localSheetId="5" hidden="1">{"via1",#N/A,TRUE,"general";"via2",#N/A,TRUE,"general";"via3",#N/A,TRUE,"general"}</definedName>
    <definedName name="_h8" hidden="1">{"via1",#N/A,TRUE,"general";"via2",#N/A,TRUE,"general";"via3",#N/A,TRUE,"general"}</definedName>
    <definedName name="_hfh7" localSheetId="5" hidden="1">{"via1",#N/A,TRUE,"general";"via2",#N/A,TRUE,"general";"via3",#N/A,TRUE,"general"}</definedName>
    <definedName name="_hfh7" hidden="1">{"via1",#N/A,TRUE,"general";"via2",#N/A,TRUE,"general";"via3",#N/A,TRUE,"general"}</definedName>
    <definedName name="_hhg1" localSheetId="5" hidden="1">{#N/A,#N/A,TRUE,"1842CWN0"}</definedName>
    <definedName name="_hhg1" hidden="1">{#N/A,#N/A,TRUE,"1842CWN0"}</definedName>
    <definedName name="_i4" localSheetId="5" hidden="1">{"via1",#N/A,TRUE,"general";"via2",#N/A,TRUE,"general";"via3",#N/A,TRUE,"general"}</definedName>
    <definedName name="_i4" hidden="1">{"via1",#N/A,TRUE,"general";"via2",#N/A,TRUE,"general";"via3",#N/A,TRUE,"general"}</definedName>
    <definedName name="_i5" localSheetId="5" hidden="1">{"TAB1",#N/A,TRUE,"GENERAL";"TAB2",#N/A,TRUE,"GENERAL";"TAB3",#N/A,TRUE,"GENERAL";"TAB4",#N/A,TRUE,"GENERAL";"TAB5",#N/A,TRUE,"GENERAL"}</definedName>
    <definedName name="_i5" hidden="1">{"TAB1",#N/A,TRUE,"GENERAL";"TAB2",#N/A,TRUE,"GENERAL";"TAB3",#N/A,TRUE,"GENERAL";"TAB4",#N/A,TRUE,"GENERAL";"TAB5",#N/A,TRUE,"GENERAL"}</definedName>
    <definedName name="_i6" localSheetId="5" hidden="1">{"TAB1",#N/A,TRUE,"GENERAL";"TAB2",#N/A,TRUE,"GENERAL";"TAB3",#N/A,TRUE,"GENERAL";"TAB4",#N/A,TRUE,"GENERAL";"TAB5",#N/A,TRUE,"GENERAL"}</definedName>
    <definedName name="_i6" hidden="1">{"TAB1",#N/A,TRUE,"GENERAL";"TAB2",#N/A,TRUE,"GENERAL";"TAB3",#N/A,TRUE,"GENERAL";"TAB4",#N/A,TRUE,"GENERAL";"TAB5",#N/A,TRUE,"GENERAL"}</definedName>
    <definedName name="_i7" localSheetId="5" hidden="1">{"via1",#N/A,TRUE,"general";"via2",#N/A,TRUE,"general";"via3",#N/A,TRUE,"general"}</definedName>
    <definedName name="_i7" hidden="1">{"via1",#N/A,TRUE,"general";"via2",#N/A,TRUE,"general";"via3",#N/A,TRUE,"general"}</definedName>
    <definedName name="_i77" localSheetId="5" hidden="1">{"TAB1",#N/A,TRUE,"GENERAL";"TAB2",#N/A,TRUE,"GENERAL";"TAB3",#N/A,TRUE,"GENERAL";"TAB4",#N/A,TRUE,"GENERAL";"TAB5",#N/A,TRUE,"GENERAL"}</definedName>
    <definedName name="_i77" hidden="1">{"TAB1",#N/A,TRUE,"GENERAL";"TAB2",#N/A,TRUE,"GENERAL";"TAB3",#N/A,TRUE,"GENERAL";"TAB4",#N/A,TRUE,"GENERAL";"TAB5",#N/A,TRUE,"GENERAL"}</definedName>
    <definedName name="_i8" localSheetId="5" hidden="1">{"via1",#N/A,TRUE,"general";"via2",#N/A,TRUE,"general";"via3",#N/A,TRUE,"general"}</definedName>
    <definedName name="_i8" hidden="1">{"via1",#N/A,TRUE,"general";"via2",#N/A,TRUE,"general";"via3",#N/A,TRUE,"general"}</definedName>
    <definedName name="_i9" localSheetId="5" hidden="1">{"TAB1",#N/A,TRUE,"GENERAL";"TAB2",#N/A,TRUE,"GENERAL";"TAB3",#N/A,TRUE,"GENERAL";"TAB4",#N/A,TRUE,"GENERAL";"TAB5",#N/A,TRUE,"GENERAL"}</definedName>
    <definedName name="_i9" hidden="1">{"TAB1",#N/A,TRUE,"GENERAL";"TAB2",#N/A,TRUE,"GENERAL";"TAB3",#N/A,TRUE,"GENERAL";"TAB4",#N/A,TRUE,"GENERAL";"TAB5",#N/A,TRUE,"GENERAL"}</definedName>
    <definedName name="_ICP1">[16]Tablas!#REF!</definedName>
    <definedName name="_IMP1">#REF!</definedName>
    <definedName name="_IPC2002" localSheetId="17">#REF!</definedName>
    <definedName name="_IPC2002" localSheetId="18">#REF!</definedName>
    <definedName name="_IPC2002" localSheetId="20">#REF!</definedName>
    <definedName name="_IPC2002" localSheetId="21">#REF!</definedName>
    <definedName name="_IPC2002" localSheetId="22">#REF!</definedName>
    <definedName name="_IPC2002" localSheetId="23">#REF!</definedName>
    <definedName name="_IPC2002" localSheetId="27">#REF!</definedName>
    <definedName name="_IPC2002" localSheetId="31">#REF!</definedName>
    <definedName name="_IPC2002" localSheetId="28">#REF!</definedName>
    <definedName name="_IPC2002" localSheetId="29">#REF!</definedName>
    <definedName name="_IPC2002" localSheetId="30">#REF!</definedName>
    <definedName name="_IPC2002" localSheetId="8">#REF!</definedName>
    <definedName name="_IPC2002" localSheetId="14">#REF!</definedName>
    <definedName name="_IPC2002" localSheetId="11">#REF!</definedName>
    <definedName name="_IPC2002" localSheetId="12">#REF!</definedName>
    <definedName name="_IPC2002" localSheetId="13">#REF!</definedName>
    <definedName name="_IPC2002">#REF!</definedName>
    <definedName name="_IVA1">#REF!</definedName>
    <definedName name="_jor1">[31]Cuadr.!$H$7</definedName>
    <definedName name="_jor2">[31]Cuadr.!$H$16</definedName>
    <definedName name="_jor3">[31]Cuadr.!$H$26</definedName>
    <definedName name="_k3" localSheetId="5" hidden="1">{"TAB1",#N/A,TRUE,"GENERAL";"TAB2",#N/A,TRUE,"GENERAL";"TAB3",#N/A,TRUE,"GENERAL";"TAB4",#N/A,TRUE,"GENERAL";"TAB5",#N/A,TRUE,"GENERAL"}</definedName>
    <definedName name="_k3" hidden="1">{"TAB1",#N/A,TRUE,"GENERAL";"TAB2",#N/A,TRUE,"GENERAL";"TAB3",#N/A,TRUE,"GENERAL";"TAB4",#N/A,TRUE,"GENERAL";"TAB5",#N/A,TRUE,"GENERAL"}</definedName>
    <definedName name="_k4" localSheetId="5" hidden="1">{"via1",#N/A,TRUE,"general";"via2",#N/A,TRUE,"general";"via3",#N/A,TRUE,"general"}</definedName>
    <definedName name="_k4" hidden="1">{"via1",#N/A,TRUE,"general";"via2",#N/A,TRUE,"general";"via3",#N/A,TRUE,"general"}</definedName>
    <definedName name="_k5" localSheetId="5" hidden="1">{"via1",#N/A,TRUE,"general";"via2",#N/A,TRUE,"general";"via3",#N/A,TRUE,"general"}</definedName>
    <definedName name="_k5" hidden="1">{"via1",#N/A,TRUE,"general";"via2",#N/A,TRUE,"general";"via3",#N/A,TRUE,"general"}</definedName>
    <definedName name="_k6" localSheetId="5" hidden="1">{"TAB1",#N/A,TRUE,"GENERAL";"TAB2",#N/A,TRUE,"GENERAL";"TAB3",#N/A,TRUE,"GENERAL";"TAB4",#N/A,TRUE,"GENERAL";"TAB5",#N/A,TRUE,"GENERAL"}</definedName>
    <definedName name="_k6" hidden="1">{"TAB1",#N/A,TRUE,"GENERAL";"TAB2",#N/A,TRUE,"GENERAL";"TAB3",#N/A,TRUE,"GENERAL";"TAB4",#N/A,TRUE,"GENERAL";"TAB5",#N/A,TRUE,"GENERAL"}</definedName>
    <definedName name="_k7" localSheetId="5" hidden="1">{"via1",#N/A,TRUE,"general";"via2",#N/A,TRUE,"general";"via3",#N/A,TRUE,"general"}</definedName>
    <definedName name="_k7" hidden="1">{"via1",#N/A,TRUE,"general";"via2",#N/A,TRUE,"general";"via3",#N/A,TRUE,"general"}</definedName>
    <definedName name="_k8" localSheetId="5" hidden="1">{"via1",#N/A,TRUE,"general";"via2",#N/A,TRUE,"general";"via3",#N/A,TRUE,"general"}</definedName>
    <definedName name="_k8" hidden="1">{"via1",#N/A,TRUE,"general";"via2",#N/A,TRUE,"general";"via3",#N/A,TRUE,"general"}</definedName>
    <definedName name="_k9" localSheetId="5" hidden="1">{"TAB1",#N/A,TRUE,"GENERAL";"TAB2",#N/A,TRUE,"GENERAL";"TAB3",#N/A,TRUE,"GENERAL";"TAB4",#N/A,TRUE,"GENERAL";"TAB5",#N/A,TRUE,"GENERAL"}</definedName>
    <definedName name="_k9" hidden="1">{"TAB1",#N/A,TRUE,"GENERAL";"TAB2",#N/A,TRUE,"GENERAL";"TAB3",#N/A,TRUE,"GENERAL";"TAB4",#N/A,TRUE,"GENERAL";"TAB5",#N/A,TRUE,"GENERAL"}</definedName>
    <definedName name="_ka2">#REF!</definedName>
    <definedName name="_Key1" localSheetId="17" hidden="1">#REF!</definedName>
    <definedName name="_Key1" localSheetId="18" hidden="1">#REF!</definedName>
    <definedName name="_Key1" localSheetId="20" hidden="1">#REF!</definedName>
    <definedName name="_Key1" localSheetId="21" hidden="1">#REF!</definedName>
    <definedName name="_Key1" localSheetId="22" hidden="1">#REF!</definedName>
    <definedName name="_Key1" localSheetId="23" hidden="1">#REF!</definedName>
    <definedName name="_Key1" localSheetId="27" hidden="1">#REF!</definedName>
    <definedName name="_Key1" localSheetId="31" hidden="1">#REF!</definedName>
    <definedName name="_Key1" localSheetId="28" hidden="1">#REF!</definedName>
    <definedName name="_Key1" localSheetId="29" hidden="1">#REF!</definedName>
    <definedName name="_Key1" localSheetId="30" hidden="1">#REF!</definedName>
    <definedName name="_Key1" localSheetId="8" hidden="1">#REF!</definedName>
    <definedName name="_Key1" localSheetId="14" hidden="1">#REF!</definedName>
    <definedName name="_Key1" localSheetId="11" hidden="1">#REF!</definedName>
    <definedName name="_Key1" localSheetId="12" hidden="1">#REF!</definedName>
    <definedName name="_Key1" localSheetId="13" hidden="1">#REF!</definedName>
    <definedName name="_Key1" hidden="1">#REF!</definedName>
    <definedName name="_Key11" hidden="1">[32]INST!#REF!</definedName>
    <definedName name="_Key2" localSheetId="17" hidden="1">#REF!</definedName>
    <definedName name="_Key2" localSheetId="18" hidden="1">#REF!</definedName>
    <definedName name="_Key2" localSheetId="20" hidden="1">#REF!</definedName>
    <definedName name="_Key2" localSheetId="21" hidden="1">#REF!</definedName>
    <definedName name="_Key2" localSheetId="22" hidden="1">#REF!</definedName>
    <definedName name="_Key2" localSheetId="23" hidden="1">#REF!</definedName>
    <definedName name="_Key2" localSheetId="27" hidden="1">#REF!</definedName>
    <definedName name="_Key2" localSheetId="31" hidden="1">#REF!</definedName>
    <definedName name="_Key2" localSheetId="28" hidden="1">#REF!</definedName>
    <definedName name="_Key2" localSheetId="29" hidden="1">#REF!</definedName>
    <definedName name="_Key2" localSheetId="30" hidden="1">#REF!</definedName>
    <definedName name="_Key2" localSheetId="8" hidden="1">#REF!</definedName>
    <definedName name="_Key2" localSheetId="14" hidden="1">#REF!</definedName>
    <definedName name="_Key2" localSheetId="11" hidden="1">#REF!</definedName>
    <definedName name="_Key2" localSheetId="12" hidden="1">#REF!</definedName>
    <definedName name="_Key2" localSheetId="13" hidden="1">#REF!</definedName>
    <definedName name="_Key2" hidden="1">#REF!</definedName>
    <definedName name="_Key21" hidden="1">#REF!</definedName>
    <definedName name="_key3" hidden="1">#REF!</definedName>
    <definedName name="_key31" hidden="1">#REF!</definedName>
    <definedName name="_kjk6" localSheetId="5" hidden="1">{"TAB1",#N/A,TRUE,"GENERAL";"TAB2",#N/A,TRUE,"GENERAL";"TAB3",#N/A,TRUE,"GENERAL";"TAB4",#N/A,TRUE,"GENERAL";"TAB5",#N/A,TRUE,"GENERAL"}</definedName>
    <definedName name="_kjk6" hidden="1">{"TAB1",#N/A,TRUE,"GENERAL";"TAB2",#N/A,TRUE,"GENERAL";"TAB3",#N/A,TRUE,"GENERAL";"TAB4",#N/A,TRUE,"GENERAL";"TAB5",#N/A,TRUE,"GENERAL"}</definedName>
    <definedName name="_lar03">#REF!</definedName>
    <definedName name="_LEY80">#REF!</definedName>
    <definedName name="_lw120">'[33]Av. General'!#REF!</definedName>
    <definedName name="_m3" localSheetId="5" hidden="1">{"via1",#N/A,TRUE,"general";"via2",#N/A,TRUE,"general";"via3",#N/A,TRUE,"general"}</definedName>
    <definedName name="_m3" hidden="1">{"via1",#N/A,TRUE,"general";"via2",#N/A,TRUE,"general";"via3",#N/A,TRUE,"general"}</definedName>
    <definedName name="_m4" localSheetId="5" hidden="1">{"TAB1",#N/A,TRUE,"GENERAL";"TAB2",#N/A,TRUE,"GENERAL";"TAB3",#N/A,TRUE,"GENERAL";"TAB4",#N/A,TRUE,"GENERAL";"TAB5",#N/A,TRUE,"GENERAL"}</definedName>
    <definedName name="_m4" hidden="1">{"TAB1",#N/A,TRUE,"GENERAL";"TAB2",#N/A,TRUE,"GENERAL";"TAB3",#N/A,TRUE,"GENERAL";"TAB4",#N/A,TRUE,"GENERAL";"TAB5",#N/A,TRUE,"GENERAL"}</definedName>
    <definedName name="_m5" localSheetId="5" hidden="1">{"via1",#N/A,TRUE,"general";"via2",#N/A,TRUE,"general";"via3",#N/A,TRUE,"general"}</definedName>
    <definedName name="_m5" hidden="1">{"via1",#N/A,TRUE,"general";"via2",#N/A,TRUE,"general";"via3",#N/A,TRUE,"general"}</definedName>
    <definedName name="_m6" localSheetId="5" hidden="1">{"TAB1",#N/A,TRUE,"GENERAL";"TAB2",#N/A,TRUE,"GENERAL";"TAB3",#N/A,TRUE,"GENERAL";"TAB4",#N/A,TRUE,"GENERAL";"TAB5",#N/A,TRUE,"GENERAL"}</definedName>
    <definedName name="_m6" hidden="1">{"TAB1",#N/A,TRUE,"GENERAL";"TAB2",#N/A,TRUE,"GENERAL";"TAB3",#N/A,TRUE,"GENERAL";"TAB4",#N/A,TRUE,"GENERAL";"TAB5",#N/A,TRUE,"GENERAL"}</definedName>
    <definedName name="_m7" localSheetId="5" hidden="1">{"TAB1",#N/A,TRUE,"GENERAL";"TAB2",#N/A,TRUE,"GENERAL";"TAB3",#N/A,TRUE,"GENERAL";"TAB4",#N/A,TRUE,"GENERAL";"TAB5",#N/A,TRUE,"GENERAL"}</definedName>
    <definedName name="_m7" hidden="1">{"TAB1",#N/A,TRUE,"GENERAL";"TAB2",#N/A,TRUE,"GENERAL";"TAB3",#N/A,TRUE,"GENERAL";"TAB4",#N/A,TRUE,"GENERAL";"TAB5",#N/A,TRUE,"GENERAL"}</definedName>
    <definedName name="_m8" localSheetId="5" hidden="1">{"via1",#N/A,TRUE,"general";"via2",#N/A,TRUE,"general";"via3",#N/A,TRUE,"general"}</definedName>
    <definedName name="_m8" hidden="1">{"via1",#N/A,TRUE,"general";"via2",#N/A,TRUE,"general";"via3",#N/A,TRUE,"general"}</definedName>
    <definedName name="_m9" localSheetId="5"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[26]PESOS!#REF!</definedName>
    <definedName name="_Mux1">[34]CALCULO!$B$19</definedName>
    <definedName name="_Mux2">[34]CALCULO!$E$19</definedName>
    <definedName name="_Mux3">[34]CALCULO!$H$19</definedName>
    <definedName name="_Muy1">[34]CALCULO!$B$20</definedName>
    <definedName name="_Muy2">[34]CALCULO!$E$20</definedName>
    <definedName name="_Muy3">[34]CALCULO!$H$20</definedName>
    <definedName name="_n3" localSheetId="5" hidden="1">{"TAB1",#N/A,TRUE,"GENERAL";"TAB2",#N/A,TRUE,"GENERAL";"TAB3",#N/A,TRUE,"GENERAL";"TAB4",#N/A,TRUE,"GENERAL";"TAB5",#N/A,TRUE,"GENERAL"}</definedName>
    <definedName name="_n3" hidden="1">{"TAB1",#N/A,TRUE,"GENERAL";"TAB2",#N/A,TRUE,"GENERAL";"TAB3",#N/A,TRUE,"GENERAL";"TAB4",#N/A,TRUE,"GENERAL";"TAB5",#N/A,TRUE,"GENERAL"}</definedName>
    <definedName name="_n4" localSheetId="5" hidden="1">{"via1",#N/A,TRUE,"general";"via2",#N/A,TRUE,"general";"via3",#N/A,TRUE,"general"}</definedName>
    <definedName name="_n4" hidden="1">{"via1",#N/A,TRUE,"general";"via2",#N/A,TRUE,"general";"via3",#N/A,TRUE,"general"}</definedName>
    <definedName name="_n5" localSheetId="5"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5" hidden="1">{"via1",#N/A,TRUE,"general";"via2",#N/A,TRUE,"general";"via3",#N/A,TRUE,"general"}</definedName>
    <definedName name="_nyn7" hidden="1">{"via1",#N/A,TRUE,"general";"via2",#N/A,TRUE,"general";"via3",#N/A,TRUE,"general"}</definedName>
    <definedName name="_o4" localSheetId="5" hidden="1">{"via1",#N/A,TRUE,"general";"via2",#N/A,TRUE,"general";"via3",#N/A,TRUE,"general"}</definedName>
    <definedName name="_o4" hidden="1">{"via1",#N/A,TRUE,"general";"via2",#N/A,TRUE,"general";"via3",#N/A,TRUE,"general"}</definedName>
    <definedName name="_o5" localSheetId="5" hidden="1">{"TAB1",#N/A,TRUE,"GENERAL";"TAB2",#N/A,TRUE,"GENERAL";"TAB3",#N/A,TRUE,"GENERAL";"TAB4",#N/A,TRUE,"GENERAL";"TAB5",#N/A,TRUE,"GENERAL"}</definedName>
    <definedName name="_o5" hidden="1">{"TAB1",#N/A,TRUE,"GENERAL";"TAB2",#N/A,TRUE,"GENERAL";"TAB3",#N/A,TRUE,"GENERAL";"TAB4",#N/A,TRUE,"GENERAL";"TAB5",#N/A,TRUE,"GENERAL"}</definedName>
    <definedName name="_o6" localSheetId="5" hidden="1">{"TAB1",#N/A,TRUE,"GENERAL";"TAB2",#N/A,TRUE,"GENERAL";"TAB3",#N/A,TRUE,"GENERAL";"TAB4",#N/A,TRUE,"GENERAL";"TAB5",#N/A,TRUE,"GENERAL"}</definedName>
    <definedName name="_o6" hidden="1">{"TAB1",#N/A,TRUE,"GENERAL";"TAB2",#N/A,TRUE,"GENERAL";"TAB3",#N/A,TRUE,"GENERAL";"TAB4",#N/A,TRUE,"GENERAL";"TAB5",#N/A,TRUE,"GENERAL"}</definedName>
    <definedName name="_o7" localSheetId="5" hidden="1">{"TAB1",#N/A,TRUE,"GENERAL";"TAB2",#N/A,TRUE,"GENERAL";"TAB3",#N/A,TRUE,"GENERAL";"TAB4",#N/A,TRUE,"GENERAL";"TAB5",#N/A,TRUE,"GENERAL"}</definedName>
    <definedName name="_o7" hidden="1">{"TAB1",#N/A,TRUE,"GENERAL";"TAB2",#N/A,TRUE,"GENERAL";"TAB3",#N/A,TRUE,"GENERAL";"TAB4",#N/A,TRUE,"GENERAL";"TAB5",#N/A,TRUE,"GENERAL"}</definedName>
    <definedName name="_o8" localSheetId="5" hidden="1">{"via1",#N/A,TRUE,"general";"via2",#N/A,TRUE,"general";"via3",#N/A,TRUE,"general"}</definedName>
    <definedName name="_o8" hidden="1">{"via1",#N/A,TRUE,"general";"via2",#N/A,TRUE,"general";"via3",#N/A,TRUE,"general"}</definedName>
    <definedName name="_o9" localSheetId="5" hidden="1">{"TAB1",#N/A,TRUE,"GENERAL";"TAB2",#N/A,TRUE,"GENERAL";"TAB3",#N/A,TRUE,"GENERAL";"TAB4",#N/A,TRUE,"GENERAL";"TAB5",#N/A,TRUE,"GENERAL"}</definedName>
    <definedName name="_o9" hidden="1">{"TAB1",#N/A,TRUE,"GENERAL";"TAB2",#N/A,TRUE,"GENERAL";"TAB3",#N/A,TRUE,"GENERAL";"TAB4",#N/A,TRUE,"GENERAL";"TAB5",#N/A,TRUE,"GENERAL"}</definedName>
    <definedName name="_OCD1">[16]Tablas!#REF!</definedName>
    <definedName name="_OCI1">[16]Tablas!#REF!</definedName>
    <definedName name="_Order1" localSheetId="4" hidden="1">255</definedName>
    <definedName name="_Order1" localSheetId="5" hidden="1">255</definedName>
    <definedName name="_Order1" hidden="1">0</definedName>
    <definedName name="_Order2" localSheetId="4" hidden="1">0</definedName>
    <definedName name="_Order2" localSheetId="5" hidden="1">0</definedName>
    <definedName name="_Order2" hidden="1">255</definedName>
    <definedName name="_ORO10" localSheetId="17">#REF!</definedName>
    <definedName name="_ORO10" localSheetId="18">#REF!</definedName>
    <definedName name="_ORO10" localSheetId="20">#REF!</definedName>
    <definedName name="_ORO10" localSheetId="21">#REF!</definedName>
    <definedName name="_ORO10" localSheetId="22">#REF!</definedName>
    <definedName name="_ORO10" localSheetId="23">#REF!</definedName>
    <definedName name="_ORO10" localSheetId="27">#REF!</definedName>
    <definedName name="_ORO10" localSheetId="31">#REF!</definedName>
    <definedName name="_ORO10" localSheetId="28">#REF!</definedName>
    <definedName name="_ORO10" localSheetId="29">#REF!</definedName>
    <definedName name="_ORO10" localSheetId="30">#REF!</definedName>
    <definedName name="_ORO10" localSheetId="8">#REF!</definedName>
    <definedName name="_ORO10" localSheetId="14">#REF!</definedName>
    <definedName name="_ORO10" localSheetId="11">#REF!</definedName>
    <definedName name="_ORO10" localSheetId="12">#REF!</definedName>
    <definedName name="_ORO10" localSheetId="13">#REF!</definedName>
    <definedName name="_ORO10">#REF!</definedName>
    <definedName name="_ORO11" localSheetId="17">#REF!</definedName>
    <definedName name="_ORO11" localSheetId="18">#REF!</definedName>
    <definedName name="_ORO11" localSheetId="20">#REF!</definedName>
    <definedName name="_ORO11" localSheetId="21">#REF!</definedName>
    <definedName name="_ORO11" localSheetId="22">#REF!</definedName>
    <definedName name="_ORO11" localSheetId="23">#REF!</definedName>
    <definedName name="_ORO11" localSheetId="27">#REF!</definedName>
    <definedName name="_ORO11" localSheetId="31">#REF!</definedName>
    <definedName name="_ORO11" localSheetId="28">#REF!</definedName>
    <definedName name="_ORO11" localSheetId="29">#REF!</definedName>
    <definedName name="_ORO11" localSheetId="30">#REF!</definedName>
    <definedName name="_ORO11" localSheetId="8">#REF!</definedName>
    <definedName name="_ORO11" localSheetId="14">#REF!</definedName>
    <definedName name="_ORO11" localSheetId="11">#REF!</definedName>
    <definedName name="_ORO11" localSheetId="12">#REF!</definedName>
    <definedName name="_ORO11" localSheetId="13">#REF!</definedName>
    <definedName name="_ORO11">#REF!</definedName>
    <definedName name="_ORO12" localSheetId="17">#REF!</definedName>
    <definedName name="_ORO12" localSheetId="18">#REF!</definedName>
    <definedName name="_ORO12" localSheetId="20">#REF!</definedName>
    <definedName name="_ORO12" localSheetId="21">#REF!</definedName>
    <definedName name="_ORO12" localSheetId="22">#REF!</definedName>
    <definedName name="_ORO12" localSheetId="23">#REF!</definedName>
    <definedName name="_ORO12" localSheetId="27">#REF!</definedName>
    <definedName name="_ORO12" localSheetId="31">#REF!</definedName>
    <definedName name="_ORO12" localSheetId="28">#REF!</definedName>
    <definedName name="_ORO12" localSheetId="29">#REF!</definedName>
    <definedName name="_ORO12" localSheetId="30">#REF!</definedName>
    <definedName name="_ORO12" localSheetId="8">#REF!</definedName>
    <definedName name="_ORO12" localSheetId="14">#REF!</definedName>
    <definedName name="_ORO12" localSheetId="11">#REF!</definedName>
    <definedName name="_ORO12" localSheetId="12">#REF!</definedName>
    <definedName name="_ORO12" localSheetId="13">#REF!</definedName>
    <definedName name="_ORO12">#REF!</definedName>
    <definedName name="_ORO13" localSheetId="17">#REF!</definedName>
    <definedName name="_ORO13" localSheetId="18">#REF!</definedName>
    <definedName name="_ORO13" localSheetId="20">#REF!</definedName>
    <definedName name="_ORO13" localSheetId="21">#REF!</definedName>
    <definedName name="_ORO13" localSheetId="22">#REF!</definedName>
    <definedName name="_ORO13" localSheetId="23">#REF!</definedName>
    <definedName name="_ORO13" localSheetId="27">#REF!</definedName>
    <definedName name="_ORO13" localSheetId="31">#REF!</definedName>
    <definedName name="_ORO13" localSheetId="28">#REF!</definedName>
    <definedName name="_ORO13" localSheetId="29">#REF!</definedName>
    <definedName name="_ORO13" localSheetId="30">#REF!</definedName>
    <definedName name="_ORO13" localSheetId="8">#REF!</definedName>
    <definedName name="_ORO13">#REF!</definedName>
    <definedName name="_ORO14" localSheetId="17">#REF!</definedName>
    <definedName name="_ORO14" localSheetId="18">#REF!</definedName>
    <definedName name="_ORO14" localSheetId="20">#REF!</definedName>
    <definedName name="_ORO14" localSheetId="21">#REF!</definedName>
    <definedName name="_ORO14" localSheetId="22">#REF!</definedName>
    <definedName name="_ORO14" localSheetId="23">#REF!</definedName>
    <definedName name="_ORO14" localSheetId="27">#REF!</definedName>
    <definedName name="_ORO14" localSheetId="31">#REF!</definedName>
    <definedName name="_ORO14" localSheetId="28">#REF!</definedName>
    <definedName name="_ORO14" localSheetId="29">#REF!</definedName>
    <definedName name="_ORO14" localSheetId="30">#REF!</definedName>
    <definedName name="_ORO14" localSheetId="8">#REF!</definedName>
    <definedName name="_ORO14">#REF!</definedName>
    <definedName name="_ORO15" localSheetId="17">#REF!</definedName>
    <definedName name="_ORO15" localSheetId="18">#REF!</definedName>
    <definedName name="_ORO15" localSheetId="20">#REF!</definedName>
    <definedName name="_ORO15" localSheetId="21">#REF!</definedName>
    <definedName name="_ORO15" localSheetId="22">#REF!</definedName>
    <definedName name="_ORO15" localSheetId="23">#REF!</definedName>
    <definedName name="_ORO15" localSheetId="27">#REF!</definedName>
    <definedName name="_ORO15" localSheetId="31">#REF!</definedName>
    <definedName name="_ORO15" localSheetId="28">#REF!</definedName>
    <definedName name="_ORO15" localSheetId="29">#REF!</definedName>
    <definedName name="_ORO15" localSheetId="30">#REF!</definedName>
    <definedName name="_ORO15" localSheetId="8">#REF!</definedName>
    <definedName name="_ORO15">#REF!</definedName>
    <definedName name="_ORO16" localSheetId="17">#REF!</definedName>
    <definedName name="_ORO16" localSheetId="18">#REF!</definedName>
    <definedName name="_ORO16" localSheetId="20">#REF!</definedName>
    <definedName name="_ORO16" localSheetId="21">#REF!</definedName>
    <definedName name="_ORO16" localSheetId="22">#REF!</definedName>
    <definedName name="_ORO16" localSheetId="23">#REF!</definedName>
    <definedName name="_ORO16" localSheetId="27">#REF!</definedName>
    <definedName name="_ORO16" localSheetId="31">#REF!</definedName>
    <definedName name="_ORO16" localSheetId="28">#REF!</definedName>
    <definedName name="_ORO16" localSheetId="29">#REF!</definedName>
    <definedName name="_ORO16" localSheetId="30">#REF!</definedName>
    <definedName name="_ORO16" localSheetId="8">#REF!</definedName>
    <definedName name="_ORO16">#REF!</definedName>
    <definedName name="_ORO17" localSheetId="17">#REF!</definedName>
    <definedName name="_ORO17" localSheetId="18">#REF!</definedName>
    <definedName name="_ORO17" localSheetId="20">#REF!</definedName>
    <definedName name="_ORO17" localSheetId="21">#REF!</definedName>
    <definedName name="_ORO17" localSheetId="22">#REF!</definedName>
    <definedName name="_ORO17" localSheetId="23">#REF!</definedName>
    <definedName name="_ORO17" localSheetId="27">#REF!</definedName>
    <definedName name="_ORO17" localSheetId="31">#REF!</definedName>
    <definedName name="_ORO17" localSheetId="28">#REF!</definedName>
    <definedName name="_ORO17" localSheetId="29">#REF!</definedName>
    <definedName name="_ORO17" localSheetId="30">#REF!</definedName>
    <definedName name="_ORO17" localSheetId="8">#REF!</definedName>
    <definedName name="_ORO17">#REF!</definedName>
    <definedName name="_ORO18" localSheetId="17">#REF!</definedName>
    <definedName name="_ORO18" localSheetId="18">#REF!</definedName>
    <definedName name="_ORO18" localSheetId="20">#REF!</definedName>
    <definedName name="_ORO18" localSheetId="21">#REF!</definedName>
    <definedName name="_ORO18" localSheetId="22">#REF!</definedName>
    <definedName name="_ORO18" localSheetId="23">#REF!</definedName>
    <definedName name="_ORO18" localSheetId="27">#REF!</definedName>
    <definedName name="_ORO18" localSheetId="31">#REF!</definedName>
    <definedName name="_ORO18" localSheetId="28">#REF!</definedName>
    <definedName name="_ORO18" localSheetId="29">#REF!</definedName>
    <definedName name="_ORO18" localSheetId="30">#REF!</definedName>
    <definedName name="_ORO18" localSheetId="8">#REF!</definedName>
    <definedName name="_ORO18">#REF!</definedName>
    <definedName name="_ORO19" localSheetId="17">#REF!</definedName>
    <definedName name="_ORO19" localSheetId="18">#REF!</definedName>
    <definedName name="_ORO19" localSheetId="20">#REF!</definedName>
    <definedName name="_ORO19" localSheetId="21">#REF!</definedName>
    <definedName name="_ORO19" localSheetId="22">#REF!</definedName>
    <definedName name="_ORO19" localSheetId="23">#REF!</definedName>
    <definedName name="_ORO19" localSheetId="27">#REF!</definedName>
    <definedName name="_ORO19" localSheetId="31">#REF!</definedName>
    <definedName name="_ORO19" localSheetId="28">#REF!</definedName>
    <definedName name="_ORO19" localSheetId="29">#REF!</definedName>
    <definedName name="_ORO19" localSheetId="30">#REF!</definedName>
    <definedName name="_ORO19" localSheetId="8">#REF!</definedName>
    <definedName name="_ORO19">#REF!</definedName>
    <definedName name="_p6" localSheetId="5" hidden="1">{"via1",#N/A,TRUE,"general";"via2",#N/A,TRUE,"general";"via3",#N/A,TRUE,"general"}</definedName>
    <definedName name="_p6" hidden="1">{"via1",#N/A,TRUE,"general";"via2",#N/A,TRUE,"general";"via3",#N/A,TRUE,"general"}</definedName>
    <definedName name="_p7" localSheetId="5" hidden="1">{"via1",#N/A,TRUE,"general";"via2",#N/A,TRUE,"general";"via3",#N/A,TRUE,"general"}</definedName>
    <definedName name="_p7" hidden="1">{"via1",#N/A,TRUE,"general";"via2",#N/A,TRUE,"general";"via3",#N/A,TRUE,"general"}</definedName>
    <definedName name="_p8" localSheetId="5" hidden="1">{"TAB1",#N/A,TRUE,"GENERAL";"TAB2",#N/A,TRUE,"GENERAL";"TAB3",#N/A,TRUE,"GENERAL";"TAB4",#N/A,TRUE,"GENERAL";"TAB5",#N/A,TRUE,"GENERAL"}</definedName>
    <definedName name="_p8" hidden="1">{"TAB1",#N/A,TRUE,"GENERAL";"TAB2",#N/A,TRUE,"GENERAL";"TAB3",#N/A,TRUE,"GENERAL";"TAB4",#N/A,TRUE,"GENERAL";"TAB5",#N/A,TRUE,"GENERAL"}</definedName>
    <definedName name="_Pa1">'[27]Paral. 1'!$E$1:$E$65536</definedName>
    <definedName name="_Pa2">'[27]Paral. 2'!$E$1:$E$65536</definedName>
    <definedName name="_Pa3">'[27]Paral. 3'!$E$1:$E$65536</definedName>
    <definedName name="_Pa4">[27]Paral.4!$E$1:$E$65536</definedName>
    <definedName name="_Parse_Out" hidden="1">#REF!</definedName>
    <definedName name="_PJ50" localSheetId="17">#REF!</definedName>
    <definedName name="_PJ50" localSheetId="18">#REF!</definedName>
    <definedName name="_PJ50" localSheetId="20">#REF!</definedName>
    <definedName name="_PJ50" localSheetId="21">#REF!</definedName>
    <definedName name="_PJ50" localSheetId="22">#REF!</definedName>
    <definedName name="_PJ50" localSheetId="23">#REF!</definedName>
    <definedName name="_PJ50" localSheetId="27">#REF!</definedName>
    <definedName name="_PJ50" localSheetId="31">#REF!</definedName>
    <definedName name="_PJ50" localSheetId="28">#REF!</definedName>
    <definedName name="_PJ50" localSheetId="29">#REF!</definedName>
    <definedName name="_PJ50" localSheetId="30">#REF!</definedName>
    <definedName name="_PJ50" localSheetId="8">#REF!</definedName>
    <definedName name="_PJ50">#REF!</definedName>
    <definedName name="_pj51">#REF!</definedName>
    <definedName name="_pl1">'[35]Gabinetes ctrol, prot. y med. '!#REF!</definedName>
    <definedName name="_pl2">'[35]Gabinetes ctrol, prot. y med. '!#REF!</definedName>
    <definedName name="_PMT5671" localSheetId="17">[11]MEMORIAS!#REF!</definedName>
    <definedName name="_PMT5671" localSheetId="18">[11]MEMORIAS!#REF!</definedName>
    <definedName name="_PMT5671" localSheetId="20">[11]MEMORIAS!#REF!</definedName>
    <definedName name="_PMT5671" localSheetId="21">[11]MEMORIAS!#REF!</definedName>
    <definedName name="_PMT5671" localSheetId="22">[11]MEMORIAS!#REF!</definedName>
    <definedName name="_PMT5671" localSheetId="23">[11]MEMORIAS!#REF!</definedName>
    <definedName name="_PMT5671" localSheetId="27">[11]MEMORIAS!#REF!</definedName>
    <definedName name="_PMT5671" localSheetId="31">[11]MEMORIAS!#REF!</definedName>
    <definedName name="_PMT5671" localSheetId="28">[11]MEMORIAS!#REF!</definedName>
    <definedName name="_PMT5671" localSheetId="29">[11]MEMORIAS!#REF!</definedName>
    <definedName name="_PMT5671" localSheetId="30">[11]MEMORIAS!#REF!</definedName>
    <definedName name="_PMT5671" localSheetId="8">[11]MEMORIAS!#REF!</definedName>
    <definedName name="_PMT5671">[11]MEMORIAS!#REF!</definedName>
    <definedName name="_PMT5805" localSheetId="17">[11]MEMORIAS!#REF!</definedName>
    <definedName name="_PMT5805" localSheetId="18">[11]MEMORIAS!#REF!</definedName>
    <definedName name="_PMT5805" localSheetId="20">[11]MEMORIAS!#REF!</definedName>
    <definedName name="_PMT5805" localSheetId="21">[11]MEMORIAS!#REF!</definedName>
    <definedName name="_PMT5805" localSheetId="22">[11]MEMORIAS!#REF!</definedName>
    <definedName name="_PMT5805" localSheetId="23">[11]MEMORIAS!#REF!</definedName>
    <definedName name="_PMT5805" localSheetId="27">[11]MEMORIAS!#REF!</definedName>
    <definedName name="_PMT5805" localSheetId="31">[11]MEMORIAS!#REF!</definedName>
    <definedName name="_PMT5805" localSheetId="28">[11]MEMORIAS!#REF!</definedName>
    <definedName name="_PMT5805" localSheetId="29">[11]MEMORIAS!#REF!</definedName>
    <definedName name="_PMT5805" localSheetId="30">[11]MEMORIAS!#REF!</definedName>
    <definedName name="_PMT5805" localSheetId="8">[11]MEMORIAS!#REF!</definedName>
    <definedName name="_PMT5805">[11]MEMORIAS!#REF!</definedName>
    <definedName name="_PMT5806" localSheetId="17">[11]MEMORIAS!#REF!</definedName>
    <definedName name="_PMT5806" localSheetId="18">[11]MEMORIAS!#REF!</definedName>
    <definedName name="_PMT5806" localSheetId="20">[11]MEMORIAS!#REF!</definedName>
    <definedName name="_PMT5806" localSheetId="21">[11]MEMORIAS!#REF!</definedName>
    <definedName name="_PMT5806" localSheetId="22">[11]MEMORIAS!#REF!</definedName>
    <definedName name="_PMT5806" localSheetId="23">[11]MEMORIAS!#REF!</definedName>
    <definedName name="_PMT5806" localSheetId="27">[11]MEMORIAS!#REF!</definedName>
    <definedName name="_PMT5806" localSheetId="31">[11]MEMORIAS!#REF!</definedName>
    <definedName name="_PMT5806" localSheetId="28">[11]MEMORIAS!#REF!</definedName>
    <definedName name="_PMT5806" localSheetId="29">[11]MEMORIAS!#REF!</definedName>
    <definedName name="_PMT5806" localSheetId="30">[11]MEMORIAS!#REF!</definedName>
    <definedName name="_PMT5806" localSheetId="8">[11]MEMORIAS!#REF!</definedName>
    <definedName name="_PMT5806">[11]MEMORIAS!#REF!</definedName>
    <definedName name="_PMT5815" localSheetId="17">[11]MEMORIAS!#REF!</definedName>
    <definedName name="_PMT5815" localSheetId="18">[11]MEMORIAS!#REF!</definedName>
    <definedName name="_PMT5815" localSheetId="20">[11]MEMORIAS!#REF!</definedName>
    <definedName name="_PMT5815" localSheetId="21">[11]MEMORIAS!#REF!</definedName>
    <definedName name="_PMT5815" localSheetId="22">[11]MEMORIAS!#REF!</definedName>
    <definedName name="_PMT5815" localSheetId="23">[11]MEMORIAS!#REF!</definedName>
    <definedName name="_PMT5815" localSheetId="27">[11]MEMORIAS!#REF!</definedName>
    <definedName name="_PMT5815" localSheetId="31">[11]MEMORIAS!#REF!</definedName>
    <definedName name="_PMT5815" localSheetId="28">[11]MEMORIAS!#REF!</definedName>
    <definedName name="_PMT5815" localSheetId="29">[11]MEMORIAS!#REF!</definedName>
    <definedName name="_PMT5815" localSheetId="30">[11]MEMORIAS!#REF!</definedName>
    <definedName name="_PMT5815" localSheetId="8">[11]MEMORIAS!#REF!</definedName>
    <definedName name="_PMT5815">[11]MEMORIAS!#REF!</definedName>
    <definedName name="_PMT5820" localSheetId="17">[11]MEMORIAS!#REF!</definedName>
    <definedName name="_PMT5820" localSheetId="18">[11]MEMORIAS!#REF!</definedName>
    <definedName name="_PMT5820" localSheetId="20">[11]MEMORIAS!#REF!</definedName>
    <definedName name="_PMT5820" localSheetId="21">[11]MEMORIAS!#REF!</definedName>
    <definedName name="_PMT5820" localSheetId="22">[11]MEMORIAS!#REF!</definedName>
    <definedName name="_PMT5820" localSheetId="23">[11]MEMORIAS!#REF!</definedName>
    <definedName name="_PMT5820" localSheetId="27">[11]MEMORIAS!#REF!</definedName>
    <definedName name="_PMT5820" localSheetId="31">[11]MEMORIAS!#REF!</definedName>
    <definedName name="_PMT5820" localSheetId="28">[11]MEMORIAS!#REF!</definedName>
    <definedName name="_PMT5820" localSheetId="29">[11]MEMORIAS!#REF!</definedName>
    <definedName name="_PMT5820" localSheetId="30">[11]MEMORIAS!#REF!</definedName>
    <definedName name="_PMT5820" localSheetId="8">[11]MEMORIAS!#REF!</definedName>
    <definedName name="_PMT5820">[11]MEMORIAS!#REF!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u1">[34]CALCULO!$B$18</definedName>
    <definedName name="_Pu2">[34]CALCULO!$E$18</definedName>
    <definedName name="_Pu3">[34]CALCULO!$H$18</definedName>
    <definedName name="_PW2">#REF!</definedName>
    <definedName name="_QTY1">#REF!</definedName>
    <definedName name="_r" localSheetId="17">#REF!</definedName>
    <definedName name="_r" localSheetId="18">#REF!</definedName>
    <definedName name="_r" localSheetId="20">#REF!</definedName>
    <definedName name="_r" localSheetId="21">#REF!</definedName>
    <definedName name="_r" localSheetId="22">#REF!</definedName>
    <definedName name="_r" localSheetId="23">#REF!</definedName>
    <definedName name="_r" localSheetId="27">#REF!</definedName>
    <definedName name="_r" localSheetId="31">#REF!</definedName>
    <definedName name="_r" localSheetId="28">#REF!</definedName>
    <definedName name="_r" localSheetId="29">#REF!</definedName>
    <definedName name="_r" localSheetId="30">#REF!</definedName>
    <definedName name="_r" localSheetId="8">#REF!</definedName>
    <definedName name="_r" localSheetId="14">#REF!</definedName>
    <definedName name="_r" localSheetId="11">#REF!</definedName>
    <definedName name="_r" localSheetId="12">#REF!</definedName>
    <definedName name="_r" localSheetId="4" hidden="1">{"TAB1",#N/A,TRUE,"GENERAL";"TAB2",#N/A,TRUE,"GENERAL";"TAB3",#N/A,TRUE,"GENERAL";"TAB4",#N/A,TRUE,"GENERAL";"TAB5",#N/A,TRUE,"GENERAL"}</definedName>
    <definedName name="_r" localSheetId="5" hidden="1">{"TAB1",#N/A,TRUE,"GENERAL";"TAB2",#N/A,TRUE,"GENERAL";"TAB3",#N/A,TRUE,"GENERAL";"TAB4",#N/A,TRUE,"GENERAL";"TAB5",#N/A,TRUE,"GENERAL"}</definedName>
    <definedName name="_r" localSheetId="13">#REF!</definedName>
    <definedName name="_r">#REF!</definedName>
    <definedName name="_r4r" localSheetId="5" hidden="1">{"via1",#N/A,TRUE,"general";"via2",#N/A,TRUE,"general";"via3",#N/A,TRUE,"general"}</definedName>
    <definedName name="_r4r" hidden="1">{"via1",#N/A,TRUE,"general";"via2",#N/A,TRUE,"general";"via3",#N/A,TRUE,"general"}</definedName>
    <definedName name="_rc">#REF!</definedName>
    <definedName name="_REC1">"Rectángulo 31"</definedName>
    <definedName name="_ref4">#REF!</definedName>
    <definedName name="_RET1">'[5]7422CW00'!#REF!</definedName>
    <definedName name="_RET2">'[5]7422CW00'!#REF!</definedName>
    <definedName name="_RET3">'[5]7422CW00'!#REF!</definedName>
    <definedName name="_RET4">'[5]7422CW00'!#REF!</definedName>
    <definedName name="_RET5">'[5]7422CW00'!#REF!</definedName>
    <definedName name="_RET6">'[5]7422CW00'!#REF!</definedName>
    <definedName name="_rtu6" localSheetId="5" hidden="1">{"via1",#N/A,TRUE,"general";"via2",#N/A,TRUE,"general";"via3",#N/A,TRUE,"general"}</definedName>
    <definedName name="_rtu6" hidden="1">{"via1",#N/A,TRUE,"general";"via2",#N/A,TRUE,"general";"via3",#N/A,TRUE,"general"}</definedName>
    <definedName name="_s1" localSheetId="5" hidden="1">{"via1",#N/A,TRUE,"general";"via2",#N/A,TRUE,"general";"via3",#N/A,TRUE,"general"}</definedName>
    <definedName name="_s1" hidden="1">{"via1",#N/A,TRUE,"general";"via2",#N/A,TRUE,"general";"via3",#N/A,TRUE,"general"}</definedName>
    <definedName name="_s2" localSheetId="5" hidden="1">{"TAB1",#N/A,TRUE,"GENERAL";"TAB2",#N/A,TRUE,"GENERAL";"TAB3",#N/A,TRUE,"GENERAL";"TAB4",#N/A,TRUE,"GENERAL";"TAB5",#N/A,TRUE,"GENERAL"}</definedName>
    <definedName name="_s2" hidden="1">{"TAB1",#N/A,TRUE,"GENERAL";"TAB2",#N/A,TRUE,"GENERAL";"TAB3",#N/A,TRUE,"GENERAL";"TAB4",#N/A,TRUE,"GENERAL";"TAB5",#N/A,TRUE,"GENERAL"}</definedName>
    <definedName name="_s3" localSheetId="5" hidden="1">{"TAB1",#N/A,TRUE,"GENERAL";"TAB2",#N/A,TRUE,"GENERAL";"TAB3",#N/A,TRUE,"GENERAL";"TAB4",#N/A,TRUE,"GENERAL";"TAB5",#N/A,TRUE,"GENERAL"}</definedName>
    <definedName name="_s3" hidden="1">{"TAB1",#N/A,TRUE,"GENERAL";"TAB2",#N/A,TRUE,"GENERAL";"TAB3",#N/A,TRUE,"GENERAL";"TAB4",#N/A,TRUE,"GENERAL";"TAB5",#N/A,TRUE,"GENERAL"}</definedName>
    <definedName name="_s4" localSheetId="5" hidden="1">{"via1",#N/A,TRUE,"general";"via2",#N/A,TRUE,"general";"via3",#N/A,TRUE,"general"}</definedName>
    <definedName name="_s4" hidden="1">{"via1",#N/A,TRUE,"general";"via2",#N/A,TRUE,"general";"via3",#N/A,TRUE,"general"}</definedName>
    <definedName name="_s5" localSheetId="5" hidden="1">{"via1",#N/A,TRUE,"general";"via2",#N/A,TRUE,"general";"via3",#N/A,TRUE,"general"}</definedName>
    <definedName name="_s5" hidden="1">{"via1",#N/A,TRUE,"general";"via2",#N/A,TRUE,"general";"via3",#N/A,TRUE,"general"}</definedName>
    <definedName name="_s6" localSheetId="5" hidden="1">{"TAB1",#N/A,TRUE,"GENERAL";"TAB2",#N/A,TRUE,"GENERAL";"TAB3",#N/A,TRUE,"GENERAL";"TAB4",#N/A,TRUE,"GENERAL";"TAB5",#N/A,TRUE,"GENERAL"}</definedName>
    <definedName name="_s6" hidden="1">{"TAB1",#N/A,TRUE,"GENERAL";"TAB2",#N/A,TRUE,"GENERAL";"TAB3",#N/A,TRUE,"GENERAL";"TAB4",#N/A,TRUE,"GENERAL";"TAB5",#N/A,TRUE,"GENERAL"}</definedName>
    <definedName name="_s7" localSheetId="5" hidden="1">{"via1",#N/A,TRUE,"general";"via2",#N/A,TRUE,"general";"via3",#N/A,TRUE,"general"}</definedName>
    <definedName name="_s7" hidden="1">{"via1",#N/A,TRUE,"general";"via2",#N/A,TRUE,"general";"via3",#N/A,TRUE,"general"}</definedName>
    <definedName name="_SAL1" localSheetId="17">#REF!</definedName>
    <definedName name="_SAL1" localSheetId="18">#REF!</definedName>
    <definedName name="_SAL1" localSheetId="20">#REF!</definedName>
    <definedName name="_SAL1" localSheetId="21">#REF!</definedName>
    <definedName name="_SAL1" localSheetId="22">#REF!</definedName>
    <definedName name="_SAL1" localSheetId="23">#REF!</definedName>
    <definedName name="_SAL1" localSheetId="27">#REF!</definedName>
    <definedName name="_SAL1" localSheetId="31">#REF!</definedName>
    <definedName name="_SAL1" localSheetId="28">#REF!</definedName>
    <definedName name="_SAL1" localSheetId="29">#REF!</definedName>
    <definedName name="_SAL1" localSheetId="30">#REF!</definedName>
    <definedName name="_SAL1" localSheetId="8">#REF!</definedName>
    <definedName name="_SAL1" localSheetId="14">#REF!</definedName>
    <definedName name="_SAL1" localSheetId="11">#REF!</definedName>
    <definedName name="_SAL1" localSheetId="12">#REF!</definedName>
    <definedName name="_SAL1" localSheetId="13">#REF!</definedName>
    <definedName name="_SAL1">#REF!</definedName>
    <definedName name="_SBC1">[9]INV!$A$12:$D$15</definedName>
    <definedName name="_SBC3">[9]INV!$F$12:$I$15</definedName>
    <definedName name="_SBC5">[9]INV!$K$12:$N$15</definedName>
    <definedName name="_Sort" localSheetId="17" hidden="1">#REF!</definedName>
    <definedName name="_Sort" localSheetId="18" hidden="1">#REF!</definedName>
    <definedName name="_Sort" localSheetId="20" hidden="1">#REF!</definedName>
    <definedName name="_Sort" localSheetId="21" hidden="1">#REF!</definedName>
    <definedName name="_Sort" localSheetId="22" hidden="1">#REF!</definedName>
    <definedName name="_Sort" localSheetId="23" hidden="1">#REF!</definedName>
    <definedName name="_Sort" localSheetId="27" hidden="1">#REF!</definedName>
    <definedName name="_Sort" localSheetId="31" hidden="1">#REF!</definedName>
    <definedName name="_Sort" localSheetId="28" hidden="1">#REF!</definedName>
    <definedName name="_Sort" localSheetId="29" hidden="1">#REF!</definedName>
    <definedName name="_Sort" localSheetId="30" hidden="1">#REF!</definedName>
    <definedName name="_Sort" localSheetId="8" hidden="1">#REF!</definedName>
    <definedName name="_Sort" localSheetId="14" hidden="1">#REF!</definedName>
    <definedName name="_Sort" localSheetId="11" hidden="1">#REF!</definedName>
    <definedName name="_Sort" localSheetId="12" hidden="1">#REF!</definedName>
    <definedName name="_Sort" localSheetId="13" hidden="1">#REF!</definedName>
    <definedName name="_Sort" hidden="1">#REF!</definedName>
    <definedName name="_srn001">#REF!</definedName>
    <definedName name="_SUM1">#REF!</definedName>
    <definedName name="_SUM2">#REF!</definedName>
    <definedName name="_t3" localSheetId="5" hidden="1">{"TAB1",#N/A,TRUE,"GENERAL";"TAB2",#N/A,TRUE,"GENERAL";"TAB3",#N/A,TRUE,"GENERAL";"TAB4",#N/A,TRUE,"GENERAL";"TAB5",#N/A,TRUE,"GENERAL"}</definedName>
    <definedName name="_t3" hidden="1">{"TAB1",#N/A,TRUE,"GENERAL";"TAB2",#N/A,TRUE,"GENERAL";"TAB3",#N/A,TRUE,"GENERAL";"TAB4",#N/A,TRUE,"GENERAL";"TAB5",#N/A,TRUE,"GENERAL"}</definedName>
    <definedName name="_t4" localSheetId="5" hidden="1">{"via1",#N/A,TRUE,"general";"via2",#N/A,TRUE,"general";"via3",#N/A,TRUE,"general"}</definedName>
    <definedName name="_t4" hidden="1">{"via1",#N/A,TRUE,"general";"via2",#N/A,TRUE,"general";"via3",#N/A,TRUE,"general"}</definedName>
    <definedName name="_t5" localSheetId="5" hidden="1">{"TAB1",#N/A,TRUE,"GENERAL";"TAB2",#N/A,TRUE,"GENERAL";"TAB3",#N/A,TRUE,"GENERAL";"TAB4",#N/A,TRUE,"GENERAL";"TAB5",#N/A,TRUE,"GENERAL"}</definedName>
    <definedName name="_t5" hidden="1">{"TAB1",#N/A,TRUE,"GENERAL";"TAB2",#N/A,TRUE,"GENERAL";"TAB3",#N/A,TRUE,"GENERAL";"TAB4",#N/A,TRUE,"GENERAL";"TAB5",#N/A,TRUE,"GENERAL"}</definedName>
    <definedName name="_t6" localSheetId="5" hidden="1">{"via1",#N/A,TRUE,"general";"via2",#N/A,TRUE,"general";"via3",#N/A,TRUE,"general"}</definedName>
    <definedName name="_t6" hidden="1">{"via1",#N/A,TRUE,"general";"via2",#N/A,TRUE,"general";"via3",#N/A,TRUE,"general"}</definedName>
    <definedName name="_t66" localSheetId="5" hidden="1">{"TAB1",#N/A,TRUE,"GENERAL";"TAB2",#N/A,TRUE,"GENERAL";"TAB3",#N/A,TRUE,"GENERAL";"TAB4",#N/A,TRUE,"GENERAL";"TAB5",#N/A,TRUE,"GENERAL"}</definedName>
    <definedName name="_t66" hidden="1">{"TAB1",#N/A,TRUE,"GENERAL";"TAB2",#N/A,TRUE,"GENERAL";"TAB3",#N/A,TRUE,"GENERAL";"TAB4",#N/A,TRUE,"GENERAL";"TAB5",#N/A,TRUE,"GENERAL"}</definedName>
    <definedName name="_t7" localSheetId="5" hidden="1">{"via1",#N/A,TRUE,"general";"via2",#N/A,TRUE,"general";"via3",#N/A,TRUE,"general"}</definedName>
    <definedName name="_t7" hidden="1">{"via1",#N/A,TRUE,"general";"via2",#N/A,TRUE,"general";"via3",#N/A,TRUE,"general"}</definedName>
    <definedName name="_t77" localSheetId="5" hidden="1">{"TAB1",#N/A,TRUE,"GENERAL";"TAB2",#N/A,TRUE,"GENERAL";"TAB3",#N/A,TRUE,"GENERAL";"TAB4",#N/A,TRUE,"GENERAL";"TAB5",#N/A,TRUE,"GENERAL"}</definedName>
    <definedName name="_t77" hidden="1">{"TAB1",#N/A,TRUE,"GENERAL";"TAB2",#N/A,TRUE,"GENERAL";"TAB3",#N/A,TRUE,"GENERAL";"TAB4",#N/A,TRUE,"GENERAL";"TAB5",#N/A,TRUE,"GENERAL"}</definedName>
    <definedName name="_t8" localSheetId="5" hidden="1">{"TAB1",#N/A,TRUE,"GENERAL";"TAB2",#N/A,TRUE,"GENERAL";"TAB3",#N/A,TRUE,"GENERAL";"TAB4",#N/A,TRUE,"GENERAL";"TAB5",#N/A,TRUE,"GENERAL"}</definedName>
    <definedName name="_t8" hidden="1">{"TAB1",#N/A,TRUE,"GENERAL";"TAB2",#N/A,TRUE,"GENERAL";"TAB3",#N/A,TRUE,"GENERAL";"TAB4",#N/A,TRUE,"GENERAL";"TAB5",#N/A,TRUE,"GENERAL"}</definedName>
    <definedName name="_t88" localSheetId="5" hidden="1">{"via1",#N/A,TRUE,"general";"via2",#N/A,TRUE,"general";"via3",#N/A,TRUE,"general"}</definedName>
    <definedName name="_t88" hidden="1">{"via1",#N/A,TRUE,"general";"via2",#N/A,TRUE,"general";"via3",#N/A,TRUE,"general"}</definedName>
    <definedName name="_t9" localSheetId="5" hidden="1">{"TAB1",#N/A,TRUE,"GENERAL";"TAB2",#N/A,TRUE,"GENERAL";"TAB3",#N/A,TRUE,"GENERAL";"TAB4",#N/A,TRUE,"GENERAL";"TAB5",#N/A,TRUE,"GENERAL"}</definedName>
    <definedName name="_t9" hidden="1">{"TAB1",#N/A,TRUE,"GENERAL";"TAB2",#N/A,TRUE,"GENERAL";"TAB3",#N/A,TRUE,"GENERAL";"TAB4",#N/A,TRUE,"GENERAL";"TAB5",#N/A,TRUE,"GENERAL"}</definedName>
    <definedName name="_t99" localSheetId="5" hidden="1">{"via1",#N/A,TRUE,"general";"via2",#N/A,TRUE,"general";"via3",#N/A,TRUE,"general"}</definedName>
    <definedName name="_t99" hidden="1">{"via1",#N/A,TRUE,"general";"via2",#N/A,TRUE,"general";"via3",#N/A,TRUE,"general"}</definedName>
    <definedName name="_tab1" localSheetId="17">#REF!</definedName>
    <definedName name="_tab1" localSheetId="18">#REF!</definedName>
    <definedName name="_tab1" localSheetId="20">#REF!</definedName>
    <definedName name="_tab1" localSheetId="21">#REF!</definedName>
    <definedName name="_tab1" localSheetId="22">#REF!</definedName>
    <definedName name="_tab1" localSheetId="23">#REF!</definedName>
    <definedName name="_tab1" localSheetId="27">#REF!</definedName>
    <definedName name="_tab1" localSheetId="31">#REF!</definedName>
    <definedName name="_tab1" localSheetId="28">#REF!</definedName>
    <definedName name="_tab1" localSheetId="29">#REF!</definedName>
    <definedName name="_tab1" localSheetId="30">#REF!</definedName>
    <definedName name="_tab1" localSheetId="8">#REF!</definedName>
    <definedName name="_tab1">#REF!</definedName>
    <definedName name="_tab2" localSheetId="17">#REF!</definedName>
    <definedName name="_tab2" localSheetId="18">#REF!</definedName>
    <definedName name="_tab2" localSheetId="20">#REF!</definedName>
    <definedName name="_tab2" localSheetId="21">#REF!</definedName>
    <definedName name="_tab2" localSheetId="22">#REF!</definedName>
    <definedName name="_tab2" localSheetId="23">#REF!</definedName>
    <definedName name="_tab2" localSheetId="27">#REF!</definedName>
    <definedName name="_tab2" localSheetId="31">#REF!</definedName>
    <definedName name="_tab2" localSheetId="28">#REF!</definedName>
    <definedName name="_tab2" localSheetId="29">#REF!</definedName>
    <definedName name="_tab2" localSheetId="30">#REF!</definedName>
    <definedName name="_tab2" localSheetId="8">#REF!</definedName>
    <definedName name="_tab2">#REF!</definedName>
    <definedName name="_tab3" localSheetId="17">#REF!</definedName>
    <definedName name="_tab3" localSheetId="18">#REF!</definedName>
    <definedName name="_tab3" localSheetId="20">#REF!</definedName>
    <definedName name="_tab3" localSheetId="21">#REF!</definedName>
    <definedName name="_tab3" localSheetId="22">#REF!</definedName>
    <definedName name="_tab3" localSheetId="23">#REF!</definedName>
    <definedName name="_tab3" localSheetId="27">#REF!</definedName>
    <definedName name="_tab3" localSheetId="31">#REF!</definedName>
    <definedName name="_tab3" localSheetId="28">#REF!</definedName>
    <definedName name="_tab3" localSheetId="29">#REF!</definedName>
    <definedName name="_tab3" localSheetId="30">#REF!</definedName>
    <definedName name="_tab3" localSheetId="8">#REF!</definedName>
    <definedName name="_tab3">#REF!</definedName>
    <definedName name="_TAB4" localSheetId="17">#REF!</definedName>
    <definedName name="_TAB4" localSheetId="18">#REF!</definedName>
    <definedName name="_TAB4" localSheetId="20">#REF!</definedName>
    <definedName name="_TAB4" localSheetId="21">#REF!</definedName>
    <definedName name="_TAB4" localSheetId="22">#REF!</definedName>
    <definedName name="_TAB4" localSheetId="23">#REF!</definedName>
    <definedName name="_TAB4" localSheetId="27">#REF!</definedName>
    <definedName name="_TAB4" localSheetId="31">#REF!</definedName>
    <definedName name="_TAB4" localSheetId="28">#REF!</definedName>
    <definedName name="_TAB4" localSheetId="29">#REF!</definedName>
    <definedName name="_TAB4" localSheetId="30">#REF!</definedName>
    <definedName name="_TAB4" localSheetId="8">#REF!</definedName>
    <definedName name="_TAB4">#REF!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5" hidden="1">{"TAB1",#N/A,TRUE,"GENERAL";"TAB2",#N/A,TRUE,"GENERAL";"TAB3",#N/A,TRUE,"GENERAL";"TAB4",#N/A,TRUE,"GENERAL";"TAB5",#N/A,TRUE,"GENERAL"}</definedName>
    <definedName name="_u4" hidden="1">{"TAB1",#N/A,TRUE,"GENERAL";"TAB2",#N/A,TRUE,"GENERAL";"TAB3",#N/A,TRUE,"GENERAL";"TAB4",#N/A,TRUE,"GENERAL";"TAB5",#N/A,TRUE,"GENERAL"}</definedName>
    <definedName name="_u5" localSheetId="5" hidden="1">{"TAB1",#N/A,TRUE,"GENERAL";"TAB2",#N/A,TRUE,"GENERAL";"TAB3",#N/A,TRUE,"GENERAL";"TAB4",#N/A,TRUE,"GENERAL";"TAB5",#N/A,TRUE,"GENERAL"}</definedName>
    <definedName name="_u5" hidden="1">{"TAB1",#N/A,TRUE,"GENERAL";"TAB2",#N/A,TRUE,"GENERAL";"TAB3",#N/A,TRUE,"GENERAL";"TAB4",#N/A,TRUE,"GENERAL";"TAB5",#N/A,TRUE,"GENERAL"}</definedName>
    <definedName name="_u6" localSheetId="5" hidden="1">{"TAB1",#N/A,TRUE,"GENERAL";"TAB2",#N/A,TRUE,"GENERAL";"TAB3",#N/A,TRUE,"GENERAL";"TAB4",#N/A,TRUE,"GENERAL";"TAB5",#N/A,TRUE,"GENERAL"}</definedName>
    <definedName name="_u6" hidden="1">{"TAB1",#N/A,TRUE,"GENERAL";"TAB2",#N/A,TRUE,"GENERAL";"TAB3",#N/A,TRUE,"GENERAL";"TAB4",#N/A,TRUE,"GENERAL";"TAB5",#N/A,TRUE,"GENERAL"}</definedName>
    <definedName name="_u7" localSheetId="5" hidden="1">{"via1",#N/A,TRUE,"general";"via2",#N/A,TRUE,"general";"via3",#N/A,TRUE,"general"}</definedName>
    <definedName name="_u7" hidden="1">{"via1",#N/A,TRUE,"general";"via2",#N/A,TRUE,"general";"via3",#N/A,TRUE,"general"}</definedName>
    <definedName name="_u8" localSheetId="5" hidden="1">{"TAB1",#N/A,TRUE,"GENERAL";"TAB2",#N/A,TRUE,"GENERAL";"TAB3",#N/A,TRUE,"GENERAL";"TAB4",#N/A,TRUE,"GENERAL";"TAB5",#N/A,TRUE,"GENERAL"}</definedName>
    <definedName name="_u8" hidden="1">{"TAB1",#N/A,TRUE,"GENERAL";"TAB2",#N/A,TRUE,"GENERAL";"TAB3",#N/A,TRUE,"GENERAL";"TAB4",#N/A,TRUE,"GENERAL";"TAB5",#N/A,TRUE,"GENERAL"}</definedName>
    <definedName name="_u9" localSheetId="5" hidden="1">{"TAB1",#N/A,TRUE,"GENERAL";"TAB2",#N/A,TRUE,"GENERAL";"TAB3",#N/A,TRUE,"GENERAL";"TAB4",#N/A,TRUE,"GENERAL";"TAB5",#N/A,TRUE,"GENERAL"}</definedName>
    <definedName name="_u9" hidden="1">{"TAB1",#N/A,TRUE,"GENERAL";"TAB2",#N/A,TRUE,"GENERAL";"TAB3",#N/A,TRUE,"GENERAL";"TAB4",#N/A,TRUE,"GENERAL";"TAB5",#N/A,TRUE,"GENERAL"}</definedName>
    <definedName name="_unj1" hidden="1">[13]INST!#REF!</definedName>
    <definedName name="_ur7" localSheetId="5" hidden="1">{"TAB1",#N/A,TRUE,"GENERAL";"TAB2",#N/A,TRUE,"GENERAL";"TAB3",#N/A,TRUE,"GENERAL";"TAB4",#N/A,TRUE,"GENERAL";"TAB5",#N/A,TRUE,"GENERAL"}</definedName>
    <definedName name="_ur7" hidden="1">{"TAB1",#N/A,TRUE,"GENERAL";"TAB2",#N/A,TRUE,"GENERAL";"TAB3",#N/A,TRUE,"GENERAL";"TAB4",#N/A,TRUE,"GENERAL";"TAB5",#N/A,TRUE,"GENERAL"}</definedName>
    <definedName name="_v2" localSheetId="5" hidden="1">{"via1",#N/A,TRUE,"general";"via2",#N/A,TRUE,"general";"via3",#N/A,TRUE,"general"}</definedName>
    <definedName name="_v2" hidden="1">{"via1",#N/A,TRUE,"general";"via2",#N/A,TRUE,"general";"via3",#N/A,TRUE,"general"}</definedName>
    <definedName name="_v3" localSheetId="5" hidden="1">{"TAB1",#N/A,TRUE,"GENERAL";"TAB2",#N/A,TRUE,"GENERAL";"TAB3",#N/A,TRUE,"GENERAL";"TAB4",#N/A,TRUE,"GENERAL";"TAB5",#N/A,TRUE,"GENERAL"}</definedName>
    <definedName name="_v3" hidden="1">{"TAB1",#N/A,TRUE,"GENERAL";"TAB2",#N/A,TRUE,"GENERAL";"TAB3",#N/A,TRUE,"GENERAL";"TAB4",#N/A,TRUE,"GENERAL";"TAB5",#N/A,TRUE,"GENERAL"}</definedName>
    <definedName name="_v4" localSheetId="5" hidden="1">{"TAB1",#N/A,TRUE,"GENERAL";"TAB2",#N/A,TRUE,"GENERAL";"TAB3",#N/A,TRUE,"GENERAL";"TAB4",#N/A,TRUE,"GENERAL";"TAB5",#N/A,TRUE,"GENERAL"}</definedName>
    <definedName name="_v4" hidden="1">{"TAB1",#N/A,TRUE,"GENERAL";"TAB2",#N/A,TRUE,"GENERAL";"TAB3",#N/A,TRUE,"GENERAL";"TAB4",#N/A,TRUE,"GENERAL";"TAB5",#N/A,TRUE,"GENERAL"}</definedName>
    <definedName name="_v5" localSheetId="5" hidden="1">{"TAB1",#N/A,TRUE,"GENERAL";"TAB2",#N/A,TRUE,"GENERAL";"TAB3",#N/A,TRUE,"GENERAL";"TAB4",#N/A,TRUE,"GENERAL";"TAB5",#N/A,TRUE,"GENERAL"}</definedName>
    <definedName name="_v5" hidden="1">{"TAB1",#N/A,TRUE,"GENERAL";"TAB2",#N/A,TRUE,"GENERAL";"TAB3",#N/A,TRUE,"GENERAL";"TAB4",#N/A,TRUE,"GENERAL";"TAB5",#N/A,TRUE,"GENERAL"}</definedName>
    <definedName name="_v6" localSheetId="5" hidden="1">{"TAB1",#N/A,TRUE,"GENERAL";"TAB2",#N/A,TRUE,"GENERAL";"TAB3",#N/A,TRUE,"GENERAL";"TAB4",#N/A,TRUE,"GENERAL";"TAB5",#N/A,TRUE,"GENERAL"}</definedName>
    <definedName name="_v6" hidden="1">{"TAB1",#N/A,TRUE,"GENERAL";"TAB2",#N/A,TRUE,"GENERAL";"TAB3",#N/A,TRUE,"GENERAL";"TAB4",#N/A,TRUE,"GENERAL";"TAB5",#N/A,TRUE,"GENERAL"}</definedName>
    <definedName name="_v7" localSheetId="5" hidden="1">{"via1",#N/A,TRUE,"general";"via2",#N/A,TRUE,"general";"via3",#N/A,TRUE,"general"}</definedName>
    <definedName name="_v7" hidden="1">{"via1",#N/A,TRUE,"general";"via2",#N/A,TRUE,"general";"via3",#N/A,TRUE,"general"}</definedName>
    <definedName name="_v8" localSheetId="5" hidden="1">{"TAB1",#N/A,TRUE,"GENERAL";"TAB2",#N/A,TRUE,"GENERAL";"TAB3",#N/A,TRUE,"GENERAL";"TAB4",#N/A,TRUE,"GENERAL";"TAB5",#N/A,TRUE,"GENERAL"}</definedName>
    <definedName name="_v8" hidden="1">{"TAB1",#N/A,TRUE,"GENERAL";"TAB2",#N/A,TRUE,"GENERAL";"TAB3",#N/A,TRUE,"GENERAL";"TAB4",#N/A,TRUE,"GENERAL";"TAB5",#N/A,TRUE,"GENERAL"}</definedName>
    <definedName name="_v9" localSheetId="5" hidden="1">{"TAB1",#N/A,TRUE,"GENERAL";"TAB2",#N/A,TRUE,"GENERAL";"TAB3",#N/A,TRUE,"GENERAL";"TAB4",#N/A,TRUE,"GENERAL";"TAB5",#N/A,TRUE,"GENERAL"}</definedName>
    <definedName name="_v9" hidden="1">{"TAB1",#N/A,TRUE,"GENERAL";"TAB2",#N/A,TRUE,"GENERAL";"TAB3",#N/A,TRUE,"GENERAL";"TAB4",#N/A,TRUE,"GENERAL";"TAB5",#N/A,TRUE,"GENERAL"}</definedName>
    <definedName name="_VEX1">[16]Tablas!#REF!</definedName>
    <definedName name="_VFA1">[16]Tablas!#REF!</definedName>
    <definedName name="_vfv4" localSheetId="5" hidden="1">{"via1",#N/A,TRUE,"general";"via2",#N/A,TRUE,"general";"via3",#N/A,TRUE,"general"}</definedName>
    <definedName name="_vfv4" hidden="1">{"via1",#N/A,TRUE,"general";"via2",#N/A,TRUE,"general";"via3",#N/A,TRUE,"general"}</definedName>
    <definedName name="_VIT1">[16]Tablas!#REF!</definedName>
    <definedName name="_Vol1">[17]Item!$A:$D</definedName>
    <definedName name="_VPR1">[16]Tablas!#REF!</definedName>
    <definedName name="_VPR2">[18]Tablas!#REF!</definedName>
    <definedName name="_VRP1">[16]Tablas!#REF!</definedName>
    <definedName name="_VSM1">[16]Tablas!#REF!</definedName>
    <definedName name="_Vu1">[34]CALCULO!$B$23</definedName>
    <definedName name="_Vu2">[34]CALCULO!$E$23</definedName>
    <definedName name="_Vu3">[34]CALCULO!$H$23</definedName>
    <definedName name="_x1" localSheetId="5" hidden="1">{"TAB1",#N/A,TRUE,"GENERAL";"TAB2",#N/A,TRUE,"GENERAL";"TAB3",#N/A,TRUE,"GENERAL";"TAB4",#N/A,TRUE,"GENERAL";"TAB5",#N/A,TRUE,"GENERAL"}</definedName>
    <definedName name="_x1" hidden="1">{"TAB1",#N/A,TRUE,"GENERAL";"TAB2",#N/A,TRUE,"GENERAL";"TAB3",#N/A,TRUE,"GENERAL";"TAB4",#N/A,TRUE,"GENERAL";"TAB5",#N/A,TRUE,"GENERAL"}</definedName>
    <definedName name="_x2" localSheetId="5" hidden="1">{"via1",#N/A,TRUE,"general";"via2",#N/A,TRUE,"general";"via3",#N/A,TRUE,"general"}</definedName>
    <definedName name="_x2" hidden="1">{"via1",#N/A,TRUE,"general";"via2",#N/A,TRUE,"general";"via3",#N/A,TRUE,"general"}</definedName>
    <definedName name="_x3" localSheetId="5" hidden="1">{"via1",#N/A,TRUE,"general";"via2",#N/A,TRUE,"general";"via3",#N/A,TRUE,"general"}</definedName>
    <definedName name="_x3" hidden="1">{"via1",#N/A,TRUE,"general";"via2",#N/A,TRUE,"general";"via3",#N/A,TRUE,"general"}</definedName>
    <definedName name="_x4" localSheetId="5" hidden="1">{"via1",#N/A,TRUE,"general";"via2",#N/A,TRUE,"general";"via3",#N/A,TRUE,"general"}</definedName>
    <definedName name="_x4" hidden="1">{"via1",#N/A,TRUE,"general";"via2",#N/A,TRUE,"general";"via3",#N/A,TRUE,"general"}</definedName>
    <definedName name="_x5" localSheetId="5" hidden="1">{"TAB1",#N/A,TRUE,"GENERAL";"TAB2",#N/A,TRUE,"GENERAL";"TAB3",#N/A,TRUE,"GENERAL";"TAB4",#N/A,TRUE,"GENERAL";"TAB5",#N/A,TRUE,"GENERAL"}</definedName>
    <definedName name="_x5" hidden="1">{"TAB1",#N/A,TRUE,"GENERAL";"TAB2",#N/A,TRUE,"GENERAL";"TAB3",#N/A,TRUE,"GENERAL";"TAB4",#N/A,TRUE,"GENERAL";"TAB5",#N/A,TRUE,"GENERAL"}</definedName>
    <definedName name="_x6" localSheetId="5" hidden="1">{"TAB1",#N/A,TRUE,"GENERAL";"TAB2",#N/A,TRUE,"GENERAL";"TAB3",#N/A,TRUE,"GENERAL";"TAB4",#N/A,TRUE,"GENERAL";"TAB5",#N/A,TRUE,"GENERAL"}</definedName>
    <definedName name="_x6" hidden="1">{"TAB1",#N/A,TRUE,"GENERAL";"TAB2",#N/A,TRUE,"GENERAL";"TAB3",#N/A,TRUE,"GENERAL";"TAB4",#N/A,TRUE,"GENERAL";"TAB5",#N/A,TRUE,"GENERAL"}</definedName>
    <definedName name="_x7" localSheetId="5" hidden="1">{"TAB1",#N/A,TRUE,"GENERAL";"TAB2",#N/A,TRUE,"GENERAL";"TAB3",#N/A,TRUE,"GENERAL";"TAB4",#N/A,TRUE,"GENERAL";"TAB5",#N/A,TRUE,"GENERAL"}</definedName>
    <definedName name="_x7" hidden="1">{"TAB1",#N/A,TRUE,"GENERAL";"TAB2",#N/A,TRUE,"GENERAL";"TAB3",#N/A,TRUE,"GENERAL";"TAB4",#N/A,TRUE,"GENERAL";"TAB5",#N/A,TRUE,"GENERAL"}</definedName>
    <definedName name="_x8" localSheetId="5" hidden="1">{"via1",#N/A,TRUE,"general";"via2",#N/A,TRUE,"general";"via3",#N/A,TRUE,"general"}</definedName>
    <definedName name="_x8" hidden="1">{"via1",#N/A,TRUE,"general";"via2",#N/A,TRUE,"general";"via3",#N/A,TRUE,"general"}</definedName>
    <definedName name="_x9" localSheetId="5" hidden="1">{"TAB1",#N/A,TRUE,"GENERAL";"TAB2",#N/A,TRUE,"GENERAL";"TAB3",#N/A,TRUE,"GENERAL";"TAB4",#N/A,TRUE,"GENERAL";"TAB5",#N/A,TRUE,"GENERAL"}</definedName>
    <definedName name="_x9" hidden="1">{"TAB1",#N/A,TRUE,"GENERAL";"TAB2",#N/A,TRUE,"GENERAL";"TAB3",#N/A,TRUE,"GENERAL";"TAB4",#N/A,TRUE,"GENERAL";"TAB5",#N/A,TRUE,"GENERAL"}</definedName>
    <definedName name="_y2" localSheetId="5" hidden="1">{"TAB1",#N/A,TRUE,"GENERAL";"TAB2",#N/A,TRUE,"GENERAL";"TAB3",#N/A,TRUE,"GENERAL";"TAB4",#N/A,TRUE,"GENERAL";"TAB5",#N/A,TRUE,"GENERAL"}</definedName>
    <definedName name="_y2" hidden="1">{"TAB1",#N/A,TRUE,"GENERAL";"TAB2",#N/A,TRUE,"GENERAL";"TAB3",#N/A,TRUE,"GENERAL";"TAB4",#N/A,TRUE,"GENERAL";"TAB5",#N/A,TRUE,"GENERAL"}</definedName>
    <definedName name="_y3" localSheetId="5" hidden="1">{"via1",#N/A,TRUE,"general";"via2",#N/A,TRUE,"general";"via3",#N/A,TRUE,"general"}</definedName>
    <definedName name="_y3" hidden="1">{"via1",#N/A,TRUE,"general";"via2",#N/A,TRUE,"general";"via3",#N/A,TRUE,"general"}</definedName>
    <definedName name="_y4" localSheetId="5" hidden="1">{"via1",#N/A,TRUE,"general";"via2",#N/A,TRUE,"general";"via3",#N/A,TRUE,"general"}</definedName>
    <definedName name="_y4" hidden="1">{"via1",#N/A,TRUE,"general";"via2",#N/A,TRUE,"general";"via3",#N/A,TRUE,"general"}</definedName>
    <definedName name="_y5" localSheetId="5" hidden="1">{"TAB1",#N/A,TRUE,"GENERAL";"TAB2",#N/A,TRUE,"GENERAL";"TAB3",#N/A,TRUE,"GENERAL";"TAB4",#N/A,TRUE,"GENERAL";"TAB5",#N/A,TRUE,"GENERAL"}</definedName>
    <definedName name="_y5" hidden="1">{"TAB1",#N/A,TRUE,"GENERAL";"TAB2",#N/A,TRUE,"GENERAL";"TAB3",#N/A,TRUE,"GENERAL";"TAB4",#N/A,TRUE,"GENERAL";"TAB5",#N/A,TRUE,"GENERAL"}</definedName>
    <definedName name="_y6" localSheetId="5" hidden="1">{"via1",#N/A,TRUE,"general";"via2",#N/A,TRUE,"general";"via3",#N/A,TRUE,"general"}</definedName>
    <definedName name="_y6" hidden="1">{"via1",#N/A,TRUE,"general";"via2",#N/A,TRUE,"general";"via3",#N/A,TRUE,"general"}</definedName>
    <definedName name="_y7" localSheetId="5" hidden="1">{"via1",#N/A,TRUE,"general";"via2",#N/A,TRUE,"general";"via3",#N/A,TRUE,"general"}</definedName>
    <definedName name="_y7" hidden="1">{"via1",#N/A,TRUE,"general";"via2",#N/A,TRUE,"general";"via3",#N/A,TRUE,"general"}</definedName>
    <definedName name="_y8" localSheetId="5" hidden="1">{"via1",#N/A,TRUE,"general";"via2",#N/A,TRUE,"general";"via3",#N/A,TRUE,"general"}</definedName>
    <definedName name="_y8" hidden="1">{"via1",#N/A,TRUE,"general";"via2",#N/A,TRUE,"general";"via3",#N/A,TRUE,"general"}</definedName>
    <definedName name="_y9" localSheetId="5" hidden="1">{"TAB1",#N/A,TRUE,"GENERAL";"TAB2",#N/A,TRUE,"GENERAL";"TAB3",#N/A,TRUE,"GENERAL";"TAB4",#N/A,TRUE,"GENERAL";"TAB5",#N/A,TRUE,"GENERAL"}</definedName>
    <definedName name="_y9" hidden="1">{"TAB1",#N/A,TRUE,"GENERAL";"TAB2",#N/A,TRUE,"GENERAL";"TAB3",#N/A,TRUE,"GENERAL";"TAB4",#N/A,TRUE,"GENERAL";"TAB5",#N/A,TRUE,"GENERAL"}</definedName>
    <definedName name="_z1" localSheetId="5" hidden="1">{"TAB1",#N/A,TRUE,"GENERAL";"TAB2",#N/A,TRUE,"GENERAL";"TAB3",#N/A,TRUE,"GENERAL";"TAB4",#N/A,TRUE,"GENERAL";"TAB5",#N/A,TRUE,"GENERAL"}</definedName>
    <definedName name="_z1" hidden="1">{"TAB1",#N/A,TRUE,"GENERAL";"TAB2",#N/A,TRUE,"GENERAL";"TAB3",#N/A,TRUE,"GENERAL";"TAB4",#N/A,TRUE,"GENERAL";"TAB5",#N/A,TRUE,"GENERAL"}</definedName>
    <definedName name="_z2" localSheetId="5" hidden="1">{"via1",#N/A,TRUE,"general";"via2",#N/A,TRUE,"general";"via3",#N/A,TRUE,"general"}</definedName>
    <definedName name="_z2" hidden="1">{"via1",#N/A,TRUE,"general";"via2",#N/A,TRUE,"general";"via3",#N/A,TRUE,"general"}</definedName>
    <definedName name="_z3" localSheetId="5" hidden="1">{"via1",#N/A,TRUE,"general";"via2",#N/A,TRUE,"general";"via3",#N/A,TRUE,"general"}</definedName>
    <definedName name="_z3" hidden="1">{"via1",#N/A,TRUE,"general";"via2",#N/A,TRUE,"general";"via3",#N/A,TRUE,"general"}</definedName>
    <definedName name="_z4" localSheetId="5" hidden="1">{"TAB1",#N/A,TRUE,"GENERAL";"TAB2",#N/A,TRUE,"GENERAL";"TAB3",#N/A,TRUE,"GENERAL";"TAB4",#N/A,TRUE,"GENERAL";"TAB5",#N/A,TRUE,"GENERAL"}</definedName>
    <definedName name="_z4" hidden="1">{"TAB1",#N/A,TRUE,"GENERAL";"TAB2",#N/A,TRUE,"GENERAL";"TAB3",#N/A,TRUE,"GENERAL";"TAB4",#N/A,TRUE,"GENERAL";"TAB5",#N/A,TRUE,"GENERAL"}</definedName>
    <definedName name="_z5" localSheetId="5" hidden="1">{"via1",#N/A,TRUE,"general";"via2",#N/A,TRUE,"general";"via3",#N/A,TRUE,"general"}</definedName>
    <definedName name="_z5" hidden="1">{"via1",#N/A,TRUE,"general";"via2",#N/A,TRUE,"general";"via3",#N/A,TRUE,"general"}</definedName>
    <definedName name="_z6" localSheetId="5" hidden="1">{"TAB1",#N/A,TRUE,"GENERAL";"TAB2",#N/A,TRUE,"GENERAL";"TAB3",#N/A,TRUE,"GENERAL";"TAB4",#N/A,TRUE,"GENERAL";"TAB5",#N/A,TRUE,"GENERAL"}</definedName>
    <definedName name="_z6" hidden="1">{"TAB1",#N/A,TRUE,"GENERAL";"TAB2",#N/A,TRUE,"GENERAL";"TAB3",#N/A,TRUE,"GENERAL";"TAB4",#N/A,TRUE,"GENERAL";"TAB5",#N/A,TRUE,"GENERAL"}</definedName>
    <definedName name="a" localSheetId="17">#REF!</definedName>
    <definedName name="a" localSheetId="18">#REF!</definedName>
    <definedName name="a" localSheetId="20">#REF!</definedName>
    <definedName name="a" localSheetId="21">#REF!</definedName>
    <definedName name="a" localSheetId="22">#REF!</definedName>
    <definedName name="a" localSheetId="23">#REF!</definedName>
    <definedName name="a" localSheetId="27">#REF!</definedName>
    <definedName name="a" localSheetId="31">#REF!</definedName>
    <definedName name="a" localSheetId="28">#REF!</definedName>
    <definedName name="a" localSheetId="29">#REF!</definedName>
    <definedName name="a" localSheetId="30">#REF!</definedName>
    <definedName name="a" localSheetId="3">#REF!</definedName>
    <definedName name="a" localSheetId="8">#REF!</definedName>
    <definedName name="a" localSheetId="10">#REF!</definedName>
    <definedName name="a" localSheetId="9">#REF!</definedName>
    <definedName name="a" localSheetId="16">#REF!</definedName>
    <definedName name="a" localSheetId="6">#REF!</definedName>
    <definedName name="a">#REF!</definedName>
    <definedName name="A_1">#REF!</definedName>
    <definedName name="A_impresión_IM" localSheetId="17">#REF!</definedName>
    <definedName name="A_impresión_IM" localSheetId="18">#REF!</definedName>
    <definedName name="A_impresión_IM" localSheetId="20">#REF!</definedName>
    <definedName name="A_impresión_IM" localSheetId="21">#REF!</definedName>
    <definedName name="A_impresión_IM" localSheetId="22">#REF!</definedName>
    <definedName name="A_impresión_IM" localSheetId="23">#REF!</definedName>
    <definedName name="A_impresión_IM" localSheetId="27">#REF!</definedName>
    <definedName name="A_impresión_IM" localSheetId="31">#REF!</definedName>
    <definedName name="A_impresión_IM" localSheetId="28">#REF!</definedName>
    <definedName name="A_impresión_IM" localSheetId="29">#REF!</definedName>
    <definedName name="A_impresión_IM" localSheetId="30">#REF!</definedName>
    <definedName name="A_impresión_IM" localSheetId="8">#REF!</definedName>
    <definedName name="A_impresión_IM">#REF!</definedName>
    <definedName name="A_impresión_IM_2" localSheetId="17">#REF!</definedName>
    <definedName name="A_impresión_IM_2" localSheetId="18">#REF!</definedName>
    <definedName name="A_impresión_IM_2" localSheetId="20">#REF!</definedName>
    <definedName name="A_impresión_IM_2" localSheetId="21">#REF!</definedName>
    <definedName name="A_impresión_IM_2" localSheetId="22">#REF!</definedName>
    <definedName name="A_impresión_IM_2" localSheetId="23">#REF!</definedName>
    <definedName name="A_impresión_IM_2" localSheetId="27">#REF!</definedName>
    <definedName name="A_impresión_IM_2" localSheetId="31">#REF!</definedName>
    <definedName name="A_impresión_IM_2" localSheetId="28">#REF!</definedName>
    <definedName name="A_impresión_IM_2" localSheetId="29">#REF!</definedName>
    <definedName name="A_impresión_IM_2" localSheetId="30">#REF!</definedName>
    <definedName name="A_impresión_IM_2" localSheetId="8">#REF!</definedName>
    <definedName name="A_impresión_IM_2">#REF!</definedName>
    <definedName name="A18A200">[36]ESPEC!#REF!</definedName>
    <definedName name="a2a" localSheetId="5" hidden="1">{"TAB1",#N/A,TRUE,"GENERAL";"TAB2",#N/A,TRUE,"GENERAL";"TAB3",#N/A,TRUE,"GENERAL";"TAB4",#N/A,TRUE,"GENERAL";"TAB5",#N/A,TRUE,"GENERAL"}</definedName>
    <definedName name="a2a" hidden="1">{"TAB1",#N/A,TRUE,"GENERAL";"TAB2",#N/A,TRUE,"GENERAL";"TAB3",#N/A,TRUE,"GENERAL";"TAB4",#N/A,TRUE,"GENERAL";"TAB5",#N/A,TRUE,"GENERAL"}</definedName>
    <definedName name="aa">#REF!</definedName>
    <definedName name="AAA" localSheetId="17">#REF!</definedName>
    <definedName name="AAA" localSheetId="18">#REF!</definedName>
    <definedName name="AAA" localSheetId="20">#REF!</definedName>
    <definedName name="AAA" localSheetId="21">#REF!</definedName>
    <definedName name="AAA" localSheetId="22">#REF!</definedName>
    <definedName name="AAA" localSheetId="23">#REF!</definedName>
    <definedName name="AAA" localSheetId="27">#REF!</definedName>
    <definedName name="AAA" localSheetId="31">#REF!</definedName>
    <definedName name="AAA" localSheetId="28">#REF!</definedName>
    <definedName name="AAA" localSheetId="29">#REF!</definedName>
    <definedName name="AAA" localSheetId="30">#REF!</definedName>
    <definedName name="AAA" localSheetId="8">#REF!</definedName>
    <definedName name="AAA">#REF!</definedName>
    <definedName name="aaaaaa">[37]otros!$C$5</definedName>
    <definedName name="AAAAAAAAAA" localSheetId="17">#REF!</definedName>
    <definedName name="AAAAAAAAAA" localSheetId="18">#REF!</definedName>
    <definedName name="AAAAAAAAAA" localSheetId="20">#REF!</definedName>
    <definedName name="AAAAAAAAAA" localSheetId="21">#REF!</definedName>
    <definedName name="AAAAAAAAAA" localSheetId="22">#REF!</definedName>
    <definedName name="AAAAAAAAAA" localSheetId="23">#REF!</definedName>
    <definedName name="AAAAAAAAAA" localSheetId="27">#REF!</definedName>
    <definedName name="AAAAAAAAAA" localSheetId="31">#REF!</definedName>
    <definedName name="AAAAAAAAAA" localSheetId="28">#REF!</definedName>
    <definedName name="AAAAAAAAAA" localSheetId="29">#REF!</definedName>
    <definedName name="AAAAAAAAAA" localSheetId="30">#REF!</definedName>
    <definedName name="AAAAAAAAAA" localSheetId="8">#REF!</definedName>
    <definedName name="AAAAAAAAAA">#REF!</definedName>
    <definedName name="AAAAAAAAAAAAAAAAAAAA" localSheetId="17">#REF!</definedName>
    <definedName name="AAAAAAAAAAAAAAAAAAAA" localSheetId="18">#REF!</definedName>
    <definedName name="AAAAAAAAAAAAAAAAAAAA" localSheetId="20">#REF!</definedName>
    <definedName name="AAAAAAAAAAAAAAAAAAAA" localSheetId="21">#REF!</definedName>
    <definedName name="AAAAAAAAAAAAAAAAAAAA" localSheetId="22">#REF!</definedName>
    <definedName name="AAAAAAAAAAAAAAAAAAAA" localSheetId="23">#REF!</definedName>
    <definedName name="AAAAAAAAAAAAAAAAAAAA" localSheetId="27">#REF!</definedName>
    <definedName name="AAAAAAAAAAAAAAAAAAAA" localSheetId="31">#REF!</definedName>
    <definedName name="AAAAAAAAAAAAAAAAAAAA" localSheetId="28">#REF!</definedName>
    <definedName name="AAAAAAAAAAAAAAAAAAAA" localSheetId="29">#REF!</definedName>
    <definedName name="AAAAAAAAAAAAAAAAAAAA" localSheetId="30">#REF!</definedName>
    <definedName name="AAAAAAAAAAAAAAAAAAAA" localSheetId="8">#REF!</definedName>
    <definedName name="AAAAAAAAAAAAAAAAAAAA">#REF!</definedName>
    <definedName name="aaaaas" localSheetId="5" hidden="1">{"TAB1",#N/A,TRUE,"GENERAL";"TAB2",#N/A,TRUE,"GENERAL";"TAB3",#N/A,TRUE,"GENERAL";"TAB4",#N/A,TRUE,"GENERAL";"TAB5",#N/A,TRUE,"GENERAL"}</definedName>
    <definedName name="aaaaas" hidden="1">{"TAB1",#N/A,TRUE,"GENERAL";"TAB2",#N/A,TRUE,"GENERAL";"TAB3",#N/A,TRUE,"GENERAL";"TAB4",#N/A,TRUE,"GENERAL";"TAB5",#N/A,TRUE,"GENERAL"}</definedName>
    <definedName name="AAC">[9]AASHTO!$A$14:$F$17</definedName>
    <definedName name="AADOQUINVEH" localSheetId="17">#REF!</definedName>
    <definedName name="AADOQUINVEH" localSheetId="18">#REF!</definedName>
    <definedName name="AADOQUINVEH" localSheetId="20">#REF!</definedName>
    <definedName name="AADOQUINVEH" localSheetId="21">#REF!</definedName>
    <definedName name="AADOQUINVEH" localSheetId="22">#REF!</definedName>
    <definedName name="AADOQUINVEH" localSheetId="23">#REF!</definedName>
    <definedName name="AADOQUINVEH" localSheetId="27">#REF!</definedName>
    <definedName name="AADOQUINVEH" localSheetId="31">#REF!</definedName>
    <definedName name="AADOQUINVEH" localSheetId="28">#REF!</definedName>
    <definedName name="AADOQUINVEH" localSheetId="29">#REF!</definedName>
    <definedName name="AADOQUINVEH" localSheetId="30">#REF!</definedName>
    <definedName name="AADOQUINVEH" localSheetId="8">#REF!</definedName>
    <definedName name="AADOQUINVEH">#REF!</definedName>
    <definedName name="AANDENES" localSheetId="17">#REF!</definedName>
    <definedName name="AANDENES" localSheetId="18">#REF!</definedName>
    <definedName name="AANDENES" localSheetId="20">#REF!</definedName>
    <definedName name="AANDENES" localSheetId="21">#REF!</definedName>
    <definedName name="AANDENES" localSheetId="22">#REF!</definedName>
    <definedName name="AANDENES" localSheetId="23">#REF!</definedName>
    <definedName name="AANDENES" localSheetId="27">#REF!</definedName>
    <definedName name="AANDENES" localSheetId="31">#REF!</definedName>
    <definedName name="AANDENES" localSheetId="28">#REF!</definedName>
    <definedName name="AANDENES" localSheetId="29">#REF!</definedName>
    <definedName name="AANDENES" localSheetId="30">#REF!</definedName>
    <definedName name="AANDENES" localSheetId="8">#REF!</definedName>
    <definedName name="AANDENES">#REF!</definedName>
    <definedName name="aas" localSheetId="5" hidden="1">{"TAB1",#N/A,TRUE,"GENERAL";"TAB2",#N/A,TRUE,"GENERAL";"TAB3",#N/A,TRUE,"GENERAL";"TAB4",#N/A,TRUE,"GENERAL";"TAB5",#N/A,TRUE,"GENERAL"}</definedName>
    <definedName name="aas" hidden="1">{"TAB1",#N/A,TRUE,"GENERAL";"TAB2",#N/A,TRUE,"GENERAL";"TAB3",#N/A,TRUE,"GENERAL";"TAB4",#N/A,TRUE,"GENERAL";"TAB5",#N/A,TRUE,"GENERAL"}</definedName>
    <definedName name="ab" localSheetId="17">#REF!</definedName>
    <definedName name="ab" localSheetId="18">#REF!</definedName>
    <definedName name="ab" localSheetId="20">#REF!</definedName>
    <definedName name="ab" localSheetId="21">#REF!</definedName>
    <definedName name="ab" localSheetId="22">#REF!</definedName>
    <definedName name="ab" localSheetId="23">#REF!</definedName>
    <definedName name="ab" localSheetId="27">#REF!</definedName>
    <definedName name="ab" localSheetId="31">#REF!</definedName>
    <definedName name="ab" localSheetId="28">#REF!</definedName>
    <definedName name="ab" localSheetId="29">#REF!</definedName>
    <definedName name="ab" localSheetId="30">#REF!</definedName>
    <definedName name="ab" localSheetId="3">#REF!</definedName>
    <definedName name="ab" localSheetId="8">#REF!</definedName>
    <definedName name="ab" localSheetId="10">#REF!</definedName>
    <definedName name="ab" localSheetId="9">#REF!</definedName>
    <definedName name="ab" localSheetId="16">#REF!</definedName>
    <definedName name="ab" localSheetId="6">#REF!</definedName>
    <definedName name="ab">#REF!</definedName>
    <definedName name="aba_1">#REF!</definedName>
    <definedName name="aba_2">#REF!</definedName>
    <definedName name="abc" localSheetId="17">#REF!</definedName>
    <definedName name="abc" localSheetId="18">#REF!</definedName>
    <definedName name="abc" localSheetId="20">#REF!</definedName>
    <definedName name="abc" localSheetId="21">#REF!</definedName>
    <definedName name="abc" localSheetId="22">#REF!</definedName>
    <definedName name="abc" localSheetId="23">#REF!</definedName>
    <definedName name="abc" localSheetId="27">#REF!</definedName>
    <definedName name="abc" localSheetId="31">#REF!</definedName>
    <definedName name="abc" localSheetId="28">#REF!</definedName>
    <definedName name="abc" localSheetId="29">#REF!</definedName>
    <definedName name="abc" localSheetId="30">#REF!</definedName>
    <definedName name="abc" localSheetId="8">#REF!</definedName>
    <definedName name="abc">#REF!</definedName>
    <definedName name="ABCD" hidden="1">#REF!</definedName>
    <definedName name="ABCDE" hidden="1">#REF!</definedName>
    <definedName name="ABG">[9]AASHTO!$A$2:$F$5</definedName>
    <definedName name="ABR" localSheetId="17">#REF!</definedName>
    <definedName name="ABR" localSheetId="18">#REF!</definedName>
    <definedName name="ABR" localSheetId="20">#REF!</definedName>
    <definedName name="ABR" localSheetId="21">#REF!</definedName>
    <definedName name="ABR" localSheetId="22">#REF!</definedName>
    <definedName name="ABR" localSheetId="23">#REF!</definedName>
    <definedName name="ABR" localSheetId="27">#REF!</definedName>
    <definedName name="ABR" localSheetId="31">#REF!</definedName>
    <definedName name="ABR" localSheetId="28">#REF!</definedName>
    <definedName name="ABR" localSheetId="29">#REF!</definedName>
    <definedName name="ABR" localSheetId="30">#REF!</definedName>
    <definedName name="ABR" localSheetId="8">#REF!</definedName>
    <definedName name="ABR">#REF!</definedName>
    <definedName name="absc">[38]!absc</definedName>
    <definedName name="absc1">[39]!absc</definedName>
    <definedName name="ac">#REF!</definedName>
    <definedName name="ACALZADA" localSheetId="17">#REF!</definedName>
    <definedName name="ACALZADA" localSheetId="18">#REF!</definedName>
    <definedName name="ACALZADA" localSheetId="20">#REF!</definedName>
    <definedName name="ACALZADA" localSheetId="21">#REF!</definedName>
    <definedName name="ACALZADA" localSheetId="22">#REF!</definedName>
    <definedName name="ACALZADA" localSheetId="23">#REF!</definedName>
    <definedName name="ACALZADA" localSheetId="27">#REF!</definedName>
    <definedName name="ACALZADA" localSheetId="31">#REF!</definedName>
    <definedName name="ACALZADA" localSheetId="28">#REF!</definedName>
    <definedName name="ACALZADA" localSheetId="29">#REF!</definedName>
    <definedName name="ACALZADA" localSheetId="30">#REF!</definedName>
    <definedName name="ACALZADA" localSheetId="8">#REF!</definedName>
    <definedName name="ACALZADA">#REF!</definedName>
    <definedName name="AccessDatabase" localSheetId="4" hidden="1">"C:\C-314\VOLUMENES\volfin4.mdb"</definedName>
    <definedName name="AccessDatabase" localSheetId="5" hidden="1">"C:\C-314\VOLUMENES\volfin4.mdb"</definedName>
    <definedName name="AccessDatabase" hidden="1">"A:\SAIN.mdb"</definedName>
    <definedName name="ACERO">#REF!</definedName>
    <definedName name="ACERO_DE_REFUERZO_60000">'[40]Acero de 60.000psi'!$I$53</definedName>
    <definedName name="ACOM">#N/A</definedName>
    <definedName name="acpm">#REF!</definedName>
    <definedName name="act">#REF!</definedName>
    <definedName name="ACT_COMP">#REF!</definedName>
    <definedName name="ACT_COMP2">#REF!</definedName>
    <definedName name="ACT_CONT">#REF!</definedName>
    <definedName name="ACT_CONT2">#REF!</definedName>
    <definedName name="acta">#REF!</definedName>
    <definedName name="ACTIVIDADES" comment="Items" localSheetId="17">#REF!</definedName>
    <definedName name="ACTIVIDADES" comment="Items" localSheetId="18">#REF!</definedName>
    <definedName name="ACTIVIDADES" comment="Items" localSheetId="20">#REF!</definedName>
    <definedName name="ACTIVIDADES" comment="Items" localSheetId="21">#REF!</definedName>
    <definedName name="ACTIVIDADES" comment="Items" localSheetId="22">#REF!</definedName>
    <definedName name="ACTIVIDADES" comment="Items" localSheetId="23">#REF!</definedName>
    <definedName name="ACTIVIDADES" comment="Items" localSheetId="27">#REF!</definedName>
    <definedName name="ACTIVIDADES" comment="Items" localSheetId="31">#REF!</definedName>
    <definedName name="ACTIVIDADES" comment="Items" localSheetId="28">#REF!</definedName>
    <definedName name="ACTIVIDADES" comment="Items" localSheetId="29">#REF!</definedName>
    <definedName name="ACTIVIDADES" comment="Items" localSheetId="30">#REF!</definedName>
    <definedName name="ACTIVIDADES" comment="Items" localSheetId="8">#REF!</definedName>
    <definedName name="ACTIVIDADES" comment="Items" localSheetId="14">#REF!</definedName>
    <definedName name="ACTIVIDADES" comment="Items" localSheetId="11">#REF!</definedName>
    <definedName name="ACTIVIDADES" comment="Items" localSheetId="12">#REF!</definedName>
    <definedName name="ACTIVIDADES" comment="Items" localSheetId="13">#REF!</definedName>
    <definedName name="ACTIVIDADES" comment="Items">#REF!</definedName>
    <definedName name="ACTV">#REF!</definedName>
    <definedName name="acumulado">'[41]Reservas de Petróleo'!$A$2,'[41]Reservas de Petróleo'!$A$1,'[41]Reservas de Petróleo'!$D$4,'[41]Reservas de Petróleo'!$E$1:$E$65536</definedName>
    <definedName name="ACwvu.TAB1." hidden="1">#REF!</definedName>
    <definedName name="ACwvu.TAB10." hidden="1">#REF!</definedName>
    <definedName name="ACwvu.TAB2." hidden="1">#REF!</definedName>
    <definedName name="ACwvu.TAB3." hidden="1">#REF!</definedName>
    <definedName name="ACwvu.TAB4." hidden="1">#REF!</definedName>
    <definedName name="ACwvu.TAB5." hidden="1">#REF!</definedName>
    <definedName name="AD" localSheetId="17">#REF!</definedName>
    <definedName name="AD" localSheetId="18">#REF!</definedName>
    <definedName name="AD" localSheetId="20">#REF!</definedName>
    <definedName name="AD" localSheetId="21">#REF!</definedName>
    <definedName name="AD" localSheetId="22">#REF!</definedName>
    <definedName name="AD" localSheetId="23">#REF!</definedName>
    <definedName name="AD" localSheetId="27">#REF!</definedName>
    <definedName name="AD" localSheetId="31">#REF!</definedName>
    <definedName name="AD" localSheetId="28">#REF!</definedName>
    <definedName name="AD" localSheetId="29">#REF!</definedName>
    <definedName name="AD" localSheetId="30">#REF!</definedName>
    <definedName name="AD" localSheetId="8">#REF!</definedName>
    <definedName name="AD" localSheetId="14">#REF!</definedName>
    <definedName name="AD" localSheetId="11">#REF!</definedName>
    <definedName name="AD" localSheetId="12">#REF!</definedName>
    <definedName name="AD" localSheetId="13">#REF!</definedName>
    <definedName name="AD">#REF!</definedName>
    <definedName name="adada">'[42]AC2-AG96'!#REF!</definedName>
    <definedName name="adasd">#REF!</definedName>
    <definedName name="ADF" localSheetId="17">#REF!</definedName>
    <definedName name="ADF" localSheetId="18">#REF!</definedName>
    <definedName name="ADF" localSheetId="20">#REF!</definedName>
    <definedName name="ADF" localSheetId="21">#REF!</definedName>
    <definedName name="ADF" localSheetId="22">#REF!</definedName>
    <definedName name="ADF" localSheetId="23">#REF!</definedName>
    <definedName name="ADF" localSheetId="27">#REF!</definedName>
    <definedName name="ADF" localSheetId="31">#REF!</definedName>
    <definedName name="ADF" localSheetId="28">#REF!</definedName>
    <definedName name="ADF" localSheetId="29">#REF!</definedName>
    <definedName name="ADF" localSheetId="30">#REF!</definedName>
    <definedName name="ADF" localSheetId="8">#REF!</definedName>
    <definedName name="ADF" localSheetId="14">#REF!</definedName>
    <definedName name="ADF" localSheetId="11">#REF!</definedName>
    <definedName name="ADF" localSheetId="12">#REF!</definedName>
    <definedName name="ADF" localSheetId="13">#REF!</definedName>
    <definedName name="ADF">#REF!</definedName>
    <definedName name="ADFGSDB" localSheetId="5" hidden="1">{"via1",#N/A,TRUE,"general";"via2",#N/A,TRUE,"general";"via3",#N/A,TRUE,"general"}</definedName>
    <definedName name="ADFGSDB" hidden="1">{"via1",#N/A,TRUE,"general";"via2",#N/A,TRUE,"general";"via3",#N/A,TRUE,"general"}</definedName>
    <definedName name="aditivos">#REF!</definedName>
    <definedName name="ADM" localSheetId="4">[37]otros!$C$2</definedName>
    <definedName name="ADM" localSheetId="5">[37]otros!$C$2</definedName>
    <definedName name="Adm">[43]PRESUPUESTO!$F$58</definedName>
    <definedName name="administrador">[44]Informacion!$B$15</definedName>
    <definedName name="ADMON">'[45]Formulario N° 4'!$F$129</definedName>
    <definedName name="ADMON1">#REF!</definedName>
    <definedName name="adoc1">[39]!absc</definedName>
    <definedName name="ADOC125">[46]!absc</definedName>
    <definedName name="adoq">[8]!absc</definedName>
    <definedName name="ADS" localSheetId="17">#REF!</definedName>
    <definedName name="ADS" localSheetId="18">#REF!</definedName>
    <definedName name="ADS" localSheetId="20">#REF!</definedName>
    <definedName name="ADS" localSheetId="21">#REF!</definedName>
    <definedName name="ADS" localSheetId="22">#REF!</definedName>
    <definedName name="ADS" localSheetId="23">#REF!</definedName>
    <definedName name="ADS" localSheetId="27">#REF!</definedName>
    <definedName name="ADS" localSheetId="31">#REF!</definedName>
    <definedName name="ADS" localSheetId="28">#REF!</definedName>
    <definedName name="ADS" localSheetId="29">#REF!</definedName>
    <definedName name="ADS" localSheetId="30">#REF!</definedName>
    <definedName name="ADS" localSheetId="8">#REF!</definedName>
    <definedName name="ADS" localSheetId="14">#REF!</definedName>
    <definedName name="ADS" localSheetId="11">#REF!</definedName>
    <definedName name="ADS" localSheetId="12">#REF!</definedName>
    <definedName name="ADS" localSheetId="13">#REF!</definedName>
    <definedName name="ADS">#REF!</definedName>
    <definedName name="ADSAD" localSheetId="5" hidden="1">{"TAB1",#N/A,TRUE,"GENERAL";"TAB2",#N/A,TRUE,"GENERAL";"TAB3",#N/A,TRUE,"GENERAL";"TAB4",#N/A,TRUE,"GENERAL";"TAB5",#N/A,TRUE,"GENERAL"}</definedName>
    <definedName name="ADSAD" hidden="1">{"TAB1",#N/A,TRUE,"GENERAL";"TAB2",#N/A,TRUE,"GENERAL";"TAB3",#N/A,TRUE,"GENERAL";"TAB4",#N/A,TRUE,"GENERAL";"TAB5",#N/A,TRUE,"GENERAL"}</definedName>
    <definedName name="ADSF" localSheetId="17">#REF!</definedName>
    <definedName name="ADSF" localSheetId="18">#REF!</definedName>
    <definedName name="ADSF" localSheetId="20">#REF!</definedName>
    <definedName name="ADSF" localSheetId="21">#REF!</definedName>
    <definedName name="ADSF" localSheetId="22">#REF!</definedName>
    <definedName name="ADSF" localSheetId="23">#REF!</definedName>
    <definedName name="ADSF" localSheetId="27">#REF!</definedName>
    <definedName name="ADSF" localSheetId="31">#REF!</definedName>
    <definedName name="ADSF" localSheetId="28">#REF!</definedName>
    <definedName name="ADSF" localSheetId="29">#REF!</definedName>
    <definedName name="ADSF" localSheetId="30">#REF!</definedName>
    <definedName name="ADSF" localSheetId="8">#REF!</definedName>
    <definedName name="ADSF" localSheetId="14">#REF!</definedName>
    <definedName name="ADSF" localSheetId="11">#REF!</definedName>
    <definedName name="ADSF" localSheetId="12">#REF!</definedName>
    <definedName name="ADSF" localSheetId="13">#REF!</definedName>
    <definedName name="ADSF">#REF!</definedName>
    <definedName name="ADSFDS" localSheetId="17">#REF!</definedName>
    <definedName name="ADSFDS" localSheetId="18">#REF!</definedName>
    <definedName name="ADSFDS" localSheetId="20">#REF!</definedName>
    <definedName name="ADSFDS" localSheetId="21">#REF!</definedName>
    <definedName name="ADSFDS" localSheetId="22">#REF!</definedName>
    <definedName name="ADSFDS" localSheetId="23">#REF!</definedName>
    <definedName name="ADSFDS" localSheetId="27">#REF!</definedName>
    <definedName name="ADSFDS" localSheetId="31">#REF!</definedName>
    <definedName name="ADSFDS" localSheetId="28">#REF!</definedName>
    <definedName name="ADSFDS" localSheetId="29">#REF!</definedName>
    <definedName name="ADSFDS" localSheetId="30">#REF!</definedName>
    <definedName name="ADSFDS" localSheetId="8">#REF!</definedName>
    <definedName name="ADSFDS" localSheetId="14">#REF!</definedName>
    <definedName name="ADSFDS" localSheetId="11">#REF!</definedName>
    <definedName name="ADSFDS" localSheetId="12">#REF!</definedName>
    <definedName name="ADSFDS" localSheetId="13">#REF!</definedName>
    <definedName name="ADSFDS">#REF!</definedName>
    <definedName name="ADT">#REF!</definedName>
    <definedName name="aefa" localSheetId="5" hidden="1">{"via1",#N/A,TRUE,"general";"via2",#N/A,TRUE,"general";"via3",#N/A,TRUE,"general"}</definedName>
    <definedName name="aefa" hidden="1">{"via1",#N/A,TRUE,"general";"via2",#N/A,TRUE,"general";"via3",#N/A,TRUE,"general"}</definedName>
    <definedName name="afdsw" localSheetId="5" hidden="1">{"TAB1",#N/A,TRUE,"GENERAL";"TAB2",#N/A,TRUE,"GENERAL";"TAB3",#N/A,TRUE,"GENERAL";"TAB4",#N/A,TRUE,"GENERAL";"TAB5",#N/A,TRUE,"GENERAL"}</definedName>
    <definedName name="afdsw" hidden="1">{"TAB1",#N/A,TRUE,"GENERAL";"TAB2",#N/A,TRUE,"GENERAL";"TAB3",#N/A,TRUE,"GENERAL";"TAB4",#N/A,TRUE,"GENERAL";"TAB5",#N/A,TRUE,"GENERAL"}</definedName>
    <definedName name="AFIRMADO">[19]!_xlbgnm.ane8</definedName>
    <definedName name="AFIRMADO.">[47]!absc</definedName>
    <definedName name="AFSADF" localSheetId="17">#REF!</definedName>
    <definedName name="AFSADF" localSheetId="18">#REF!</definedName>
    <definedName name="AFSADF" localSheetId="20">#REF!</definedName>
    <definedName name="AFSADF" localSheetId="21">#REF!</definedName>
    <definedName name="AFSADF" localSheetId="22">#REF!</definedName>
    <definedName name="AFSADF" localSheetId="23">#REF!</definedName>
    <definedName name="AFSADF" localSheetId="27">#REF!</definedName>
    <definedName name="AFSADF" localSheetId="31">#REF!</definedName>
    <definedName name="AFSADF" localSheetId="28">#REF!</definedName>
    <definedName name="AFSADF" localSheetId="29">#REF!</definedName>
    <definedName name="AFSADF" localSheetId="30">#REF!</definedName>
    <definedName name="AFSADF" localSheetId="8">#REF!</definedName>
    <definedName name="AFSADF">#REF!</definedName>
    <definedName name="AFSDFADSFG" localSheetId="17">#REF!</definedName>
    <definedName name="AFSDFADSFG" localSheetId="18">#REF!</definedName>
    <definedName name="AFSDFADSFG" localSheetId="20">#REF!</definedName>
    <definedName name="AFSDFADSFG" localSheetId="21">#REF!</definedName>
    <definedName name="AFSDFADSFG" localSheetId="22">#REF!</definedName>
    <definedName name="AFSDFADSFG" localSheetId="23">#REF!</definedName>
    <definedName name="AFSDFADSFG" localSheetId="27">#REF!</definedName>
    <definedName name="AFSDFADSFG" localSheetId="31">#REF!</definedName>
    <definedName name="AFSDFADSFG" localSheetId="28">#REF!</definedName>
    <definedName name="AFSDFADSFG" localSheetId="29">#REF!</definedName>
    <definedName name="AFSDFADSFG" localSheetId="30">#REF!</definedName>
    <definedName name="AFSDFADSFG" localSheetId="8">#REF!</definedName>
    <definedName name="AFSDFADSFG">#REF!</definedName>
    <definedName name="agdsgg" localSheetId="5" hidden="1">{"via1",#N/A,TRUE,"general";"via2",#N/A,TRUE,"general";"via3",#N/A,TRUE,"general"}</definedName>
    <definedName name="agdsgg" hidden="1">{"via1",#N/A,TRUE,"general";"via2",#N/A,TRUE,"general";"via3",#N/A,TRUE,"general"}</definedName>
    <definedName name="AGO" localSheetId="17">#REF!</definedName>
    <definedName name="AGO" localSheetId="18">#REF!</definedName>
    <definedName name="AGO" localSheetId="20">#REF!</definedName>
    <definedName name="AGO" localSheetId="21">#REF!</definedName>
    <definedName name="AGO" localSheetId="22">#REF!</definedName>
    <definedName name="AGO" localSheetId="23">#REF!</definedName>
    <definedName name="AGO" localSheetId="27">#REF!</definedName>
    <definedName name="AGO" localSheetId="31">#REF!</definedName>
    <definedName name="AGO" localSheetId="28">#REF!</definedName>
    <definedName name="AGO" localSheetId="29">#REF!</definedName>
    <definedName name="AGO" localSheetId="30">#REF!</definedName>
    <definedName name="AGO" localSheetId="8">#REF!</definedName>
    <definedName name="AGO">#REF!</definedName>
    <definedName name="agua">#REF!</definedName>
    <definedName name="ah">#REF!</definedName>
    <definedName name="ahe">#REF!</definedName>
    <definedName name="aida">#REF!</definedName>
    <definedName name="aida1">#REF!</definedName>
    <definedName name="aiu" localSheetId="17">#REF!</definedName>
    <definedName name="aiu" localSheetId="18">#REF!</definedName>
    <definedName name="aiu" localSheetId="20">#REF!</definedName>
    <definedName name="aiu" localSheetId="21">#REF!</definedName>
    <definedName name="aiu" localSheetId="22">#REF!</definedName>
    <definedName name="aiu" localSheetId="23">#REF!</definedName>
    <definedName name="aiu" localSheetId="27">#REF!</definedName>
    <definedName name="aiu" localSheetId="31">#REF!</definedName>
    <definedName name="aiu" localSheetId="28">#REF!</definedName>
    <definedName name="aiu" localSheetId="29">#REF!</definedName>
    <definedName name="aiu" localSheetId="30">#REF!</definedName>
    <definedName name="aiu" localSheetId="8">#REF!</definedName>
    <definedName name="aiu">#REF!</definedName>
    <definedName name="AIU_01">#REF!</definedName>
    <definedName name="AIU_1">#REF!</definedName>
    <definedName name="AIU_2">#REF!</definedName>
    <definedName name="AIU_ADMON">[48]DATOS!$D$8</definedName>
    <definedName name="AIU_IMP">[48]DATOS!$D$9</definedName>
    <definedName name="AIU_UTIL">[48]DATOS!$D$10</definedName>
    <definedName name="aj">#REF!</definedName>
    <definedName name="AJO">#REF!</definedName>
    <definedName name="AjustDelAIU">#REF!</definedName>
    <definedName name="Ajuste">[49]Datos!$B$11</definedName>
    <definedName name="alam">#REF!</definedName>
    <definedName name="alc">[50]!absc</definedName>
    <definedName name="AlcanceProyecto">#REF!</definedName>
    <definedName name="ALCANTARILLAS">#REF!</definedName>
    <definedName name="ALM">#REF!</definedName>
    <definedName name="ALTO">[51]Tabla!$A$1:$A$5</definedName>
    <definedName name="am">#REF!</definedName>
    <definedName name="AMBIENTAL" localSheetId="17">#REF!</definedName>
    <definedName name="AMBIENTAL" localSheetId="18">#REF!</definedName>
    <definedName name="AMBIENTAL" localSheetId="20">#REF!</definedName>
    <definedName name="AMBIENTAL" localSheetId="21">#REF!</definedName>
    <definedName name="AMBIENTAL" localSheetId="22">#REF!</definedName>
    <definedName name="AMBIENTAL" localSheetId="23">#REF!</definedName>
    <definedName name="AMBIENTAL" localSheetId="27">#REF!</definedName>
    <definedName name="AMBIENTAL" localSheetId="31">#REF!</definedName>
    <definedName name="AMBIENTAL" localSheetId="28">#REF!</definedName>
    <definedName name="AMBIENTAL" localSheetId="29">#REF!</definedName>
    <definedName name="AMBIENTAL" localSheetId="30">#REF!</definedName>
    <definedName name="AMBIENTAL" localSheetId="8">#REF!</definedName>
    <definedName name="AMBIENTAL" localSheetId="14">#REF!</definedName>
    <definedName name="AMBIENTAL" localSheetId="11">#REF!</definedName>
    <definedName name="AMBIENTAL" localSheetId="12">#REF!</definedName>
    <definedName name="AMBIENTAL" localSheetId="13">#REF!</definedName>
    <definedName name="AMBIENTAL">#REF!</definedName>
    <definedName name="Amount">#REF!</definedName>
    <definedName name="an">#REF!</definedName>
    <definedName name="anazs">[38]!absc</definedName>
    <definedName name="ANCLAJE">'[52]MC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[53]COMPARATIVO!#REF!</definedName>
    <definedName name="anexo8">#REF!</definedName>
    <definedName name="anexo9">#REF!</definedName>
    <definedName name="anexů7">#REF!</definedName>
    <definedName name="anscount" hidden="1">1</definedName>
    <definedName name="ANT">[54]DATOS!$B$2:$H$513</definedName>
    <definedName name="ANTI">'[55]ESTADO FINANCIERO'!$A$25:$J$72</definedName>
    <definedName name="Antic">[56]BASES!$B$33</definedName>
    <definedName name="ANTICIPO">[57]BASES!$B$33</definedName>
    <definedName name="AÑO">[37]PRESUPUESTO!$D$13</definedName>
    <definedName name="AÑOWUIE">'[58]Res-Accide-10'!$R$2:$R$7</definedName>
    <definedName name="Ao" localSheetId="17">[59]Indices!#REF!</definedName>
    <definedName name="Ao" localSheetId="18">[59]Indices!#REF!</definedName>
    <definedName name="Ao" localSheetId="20">[59]Indices!#REF!</definedName>
    <definedName name="Ao" localSheetId="21">[59]Indices!#REF!</definedName>
    <definedName name="Ao" localSheetId="22">[59]Indices!#REF!</definedName>
    <definedName name="Ao" localSheetId="23">[59]Indices!#REF!</definedName>
    <definedName name="Ao" localSheetId="27">[59]Indices!#REF!</definedName>
    <definedName name="Ao" localSheetId="31">[59]Indices!#REF!</definedName>
    <definedName name="Ao" localSheetId="28">[59]Indices!#REF!</definedName>
    <definedName name="Ao" localSheetId="29">[59]Indices!#REF!</definedName>
    <definedName name="Ao" localSheetId="30">[59]Indices!#REF!</definedName>
    <definedName name="Ao" localSheetId="8">[59]Indices!#REF!</definedName>
    <definedName name="Ao" localSheetId="14">[59]Indices!#REF!</definedName>
    <definedName name="Ao" localSheetId="11">[59]Indices!#REF!</definedName>
    <definedName name="Ao" localSheetId="12">[59]Indices!#REF!</definedName>
    <definedName name="ao" localSheetId="4">#REF!</definedName>
    <definedName name="ao" localSheetId="5">#REF!</definedName>
    <definedName name="Ao" localSheetId="13">[59]Indices!#REF!</definedName>
    <definedName name="Ao">[59]Indices!#REF!</definedName>
    <definedName name="apaiy">#REF!</definedName>
    <definedName name="APELLIDOS">#REF!</definedName>
    <definedName name="API">#REF!</definedName>
    <definedName name="APS">[60]PROPUESTA!$A$9:$J$320</definedName>
    <definedName name="APU">'[61]PROPUESTA PRESENTADA'!$A$13:$J$139</definedName>
    <definedName name="APU_directos">#REF!</definedName>
    <definedName name="APU221.1">#REF!</definedName>
    <definedName name="APU221.2">#REF!</definedName>
    <definedName name="APUS">[62]PROPUESTA!$A$1:$J$231</definedName>
    <definedName name="aq" localSheetId="5">PMT!err</definedName>
    <definedName name="aq">err</definedName>
    <definedName name="aqaq" localSheetId="5"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 localSheetId="17">#REF!</definedName>
    <definedName name="AREA" localSheetId="18">#REF!</definedName>
    <definedName name="AREA" localSheetId="20">#REF!</definedName>
    <definedName name="AREA" localSheetId="21">#REF!</definedName>
    <definedName name="AREA" localSheetId="22">#REF!</definedName>
    <definedName name="AREA" localSheetId="23">#REF!</definedName>
    <definedName name="AREA" localSheetId="27">#REF!</definedName>
    <definedName name="AREA" localSheetId="31">#REF!</definedName>
    <definedName name="AREA" localSheetId="28">#REF!</definedName>
    <definedName name="AREA" localSheetId="29">#REF!</definedName>
    <definedName name="AREA" localSheetId="30">#REF!</definedName>
    <definedName name="AREA" localSheetId="8">#REF!</definedName>
    <definedName name="AREA" localSheetId="14">#REF!</definedName>
    <definedName name="AREA" localSheetId="11">#REF!</definedName>
    <definedName name="AREA" localSheetId="12">#REF!</definedName>
    <definedName name="AREA" localSheetId="13">#REF!</definedName>
    <definedName name="AREA">#REF!</definedName>
    <definedName name="_xlnm.Extract">'[42]AC2-AG96'!#REF!</definedName>
    <definedName name="_xlnm.Print_Area" localSheetId="17">'1.1'!$A$1:$N$99</definedName>
    <definedName name="_xlnm.Print_Area" localSheetId="24">'1.11'!$A$1:$E$55</definedName>
    <definedName name="_xlnm.Print_Area" localSheetId="18">'1.2'!$A$1:$N$99</definedName>
    <definedName name="_xlnm.Print_Area" localSheetId="20">'1.3'!$A$1:$N$99</definedName>
    <definedName name="_xlnm.Print_Area" localSheetId="21">'2.1'!$A$1:$N$99</definedName>
    <definedName name="_xlnm.Print_Area" localSheetId="22">'2.2'!$A$1:$N$99</definedName>
    <definedName name="_xlnm.Print_Area" localSheetId="23">'3.1'!$A$1:$N$99</definedName>
    <definedName name="_xlnm.Print_Area" localSheetId="27">'3.2'!$A$1:$N$99</definedName>
    <definedName name="_xlnm.Print_Area" localSheetId="31">'3.4'!$A$1:$N$99</definedName>
    <definedName name="_xlnm.Print_Area" localSheetId="28">'4.1'!$A$1:$N$99</definedName>
    <definedName name="_xlnm.Print_Area" localSheetId="29">'4.2'!$A$1:$N$99</definedName>
    <definedName name="_xlnm.Print_Area" localSheetId="30">'4.3'!$A$1:$N$99</definedName>
    <definedName name="_xlnm.Print_Area" localSheetId="3">'AIU FINAL.'!$A$1:$I$52</definedName>
    <definedName name="_xlnm.Print_Area" localSheetId="25">'APU. 4. Aislamiento'!$A$1:$F$51</definedName>
    <definedName name="_xlnm.Print_Area" localSheetId="34">'APU. 9  Socializacion'!$A$1:$I$39</definedName>
    <definedName name="_xlnm.Print_Area" localSheetId="0">'Cadena de Valor'!$A$1:$L$23</definedName>
    <definedName name="_xlnm.Print_Area" localSheetId="7">CANT.!$A$1:$L$69</definedName>
    <definedName name="_xlnm.Print_Area" localSheetId="2">CRONOGRAMA!$A$1:$CH$45</definedName>
    <definedName name="_xlnm.Print_Area" localSheetId="8">'DISTANCIA DE ACARREO'!$A$1:$D$26</definedName>
    <definedName name="_xlnm.Print_Area" localSheetId="14">EQUIPOS!$A$1:$H$163</definedName>
    <definedName name="_xlnm.Print_Area" localSheetId="10">F.M!$A$1:$G$45</definedName>
    <definedName name="_xlnm.Print_Area" localSheetId="9">F.P!$A$1:$F$38</definedName>
    <definedName name="_xlnm.Print_Area" localSheetId="16">H.E!$B$1:$K$59</definedName>
    <definedName name="_xlnm.Print_Area" localSheetId="6">INTERVENTORIA!$A$1:$J$41</definedName>
    <definedName name="_xlnm.Print_Area" localSheetId="11">'MANO DE OBRA'!$A$1:$H$84</definedName>
    <definedName name="_xlnm.Print_Area" localSheetId="15">MATERIALE2!$A$1:$I$25</definedName>
    <definedName name="_xlnm.Print_Area" localSheetId="12">MATERIALES!$A$1:$F$609,MATERIALES!#REF!,MATERIALES!#REF!</definedName>
    <definedName name="_xlnm.Print_Area" localSheetId="4">PMA!$A$1:$H$68</definedName>
    <definedName name="_xlnm.Print_Area" localSheetId="5">PMT!$B$1:$J$41</definedName>
    <definedName name="_xlnm.Print_Area" localSheetId="1">PRESUPUESTO!$A$1:$F$36</definedName>
    <definedName name="_xlnm.Print_Area" localSheetId="13">TRANSPORTE!$A$1:$G$41</definedName>
    <definedName name="_xlnm.Print_Area">#N/A</definedName>
    <definedName name="AreaLimpiar">'[63]Info-Portaf'!$N$4,'[63]Info-Portaf'!$C$10:$AE$24,'[63]Info-Portaf'!$C$26:$AE$28,'[63]Info-Portaf'!$C$31:$AE$40,'[63]Info-Portaf'!$C$41:$H$41,'[63]Info-Portaf'!$C$42:$AE$51,'[63]Info-Portaf'!$C$53:$AE$54,'[63]Info-Portaf'!$C$57:$AE$57,'[63]Info-Portaf'!$C$59:$AE$59,'[63]Info-Portaf'!$B$10:$B$61</definedName>
    <definedName name="Areatotal">#REF!</definedName>
    <definedName name="Aref">#REF!</definedName>
    <definedName name="ARENA">[45]MATERIALES!$D$2</definedName>
    <definedName name="armuve" localSheetId="5">PMT!err</definedName>
    <definedName name="armuve">err</definedName>
    <definedName name="ARP">#REF!</definedName>
    <definedName name="ARPD">#REF!</definedName>
    <definedName name="Arrendamiento" localSheetId="17">#REF!</definedName>
    <definedName name="Arrendamiento" localSheetId="18">#REF!</definedName>
    <definedName name="Arrendamiento" localSheetId="20">#REF!</definedName>
    <definedName name="Arrendamiento" localSheetId="21">#REF!</definedName>
    <definedName name="Arrendamiento" localSheetId="22">#REF!</definedName>
    <definedName name="Arrendamiento" localSheetId="23">#REF!</definedName>
    <definedName name="Arrendamiento" localSheetId="27">#REF!</definedName>
    <definedName name="Arrendamiento" localSheetId="31">#REF!</definedName>
    <definedName name="Arrendamiento" localSheetId="28">#REF!</definedName>
    <definedName name="Arrendamiento" localSheetId="29">#REF!</definedName>
    <definedName name="Arrendamiento" localSheetId="30">#REF!</definedName>
    <definedName name="Arrendamiento" localSheetId="8">#REF!</definedName>
    <definedName name="Arrendamiento" localSheetId="14">#REF!</definedName>
    <definedName name="Arrendamiento" localSheetId="11">#REF!</definedName>
    <definedName name="Arrendamiento" localSheetId="12">#REF!</definedName>
    <definedName name="Arrendamiento" localSheetId="13">#REF!</definedName>
    <definedName name="Arrendamiento">#REF!</definedName>
    <definedName name="ArrendamientoCostos" localSheetId="17">#REF!</definedName>
    <definedName name="ArrendamientoCostos" localSheetId="18">#REF!</definedName>
    <definedName name="ArrendamientoCostos" localSheetId="20">#REF!</definedName>
    <definedName name="ArrendamientoCostos" localSheetId="21">#REF!</definedName>
    <definedName name="ArrendamientoCostos" localSheetId="22">#REF!</definedName>
    <definedName name="ArrendamientoCostos" localSheetId="23">#REF!</definedName>
    <definedName name="ArrendamientoCostos" localSheetId="27">#REF!</definedName>
    <definedName name="ArrendamientoCostos" localSheetId="31">#REF!</definedName>
    <definedName name="ArrendamientoCostos" localSheetId="28">#REF!</definedName>
    <definedName name="ArrendamientoCostos" localSheetId="29">#REF!</definedName>
    <definedName name="ArrendamientoCostos" localSheetId="30">#REF!</definedName>
    <definedName name="ArrendamientoCostos" localSheetId="8">#REF!</definedName>
    <definedName name="ArrendamientoCostos" localSheetId="14">#REF!</definedName>
    <definedName name="ArrendamientoCostos" localSheetId="11">#REF!</definedName>
    <definedName name="ArrendamientoCostos" localSheetId="12">#REF!</definedName>
    <definedName name="ArrendamientoCostos" localSheetId="13">#REF!</definedName>
    <definedName name="ArrendamientoCostos">#REF!</definedName>
    <definedName name="ARS">#REF!</definedName>
    <definedName name="AS" localSheetId="17">#REF!</definedName>
    <definedName name="AS" localSheetId="18">#REF!</definedName>
    <definedName name="AS" localSheetId="20">#REF!</definedName>
    <definedName name="AS" localSheetId="21">#REF!</definedName>
    <definedName name="AS" localSheetId="22">#REF!</definedName>
    <definedName name="AS" localSheetId="23">#REF!</definedName>
    <definedName name="AS" localSheetId="27">#REF!</definedName>
    <definedName name="AS" localSheetId="31">#REF!</definedName>
    <definedName name="AS" localSheetId="28">#REF!</definedName>
    <definedName name="AS" localSheetId="29">#REF!</definedName>
    <definedName name="AS" localSheetId="30">#REF!</definedName>
    <definedName name="AS" localSheetId="8">#REF!</definedName>
    <definedName name="AS">#REF!</definedName>
    <definedName name="ASB">[9]AASHTO!$A$8:$F$11</definedName>
    <definedName name="asd" localSheetId="17">#REF!</definedName>
    <definedName name="asd" localSheetId="18">#REF!</definedName>
    <definedName name="asd" localSheetId="20">#REF!</definedName>
    <definedName name="asd" localSheetId="21">#REF!</definedName>
    <definedName name="asd" localSheetId="22">#REF!</definedName>
    <definedName name="asd" localSheetId="23">#REF!</definedName>
    <definedName name="asd" localSheetId="27">#REF!</definedName>
    <definedName name="asd" localSheetId="31">#REF!</definedName>
    <definedName name="asd" localSheetId="28">#REF!</definedName>
    <definedName name="asd" localSheetId="29">#REF!</definedName>
    <definedName name="asd" localSheetId="30">#REF!</definedName>
    <definedName name="asd" localSheetId="8">#REF!</definedName>
    <definedName name="ASD" localSheetId="4" hidden="1">{"via1",#N/A,TRUE,"general";"via2",#N/A,TRUE,"general";"via3",#N/A,TRUE,"general"}</definedName>
    <definedName name="ASD" localSheetId="5" hidden="1">{"via1",#N/A,TRUE,"general";"via2",#N/A,TRUE,"general";"via3",#N/A,TRUE,"general"}</definedName>
    <definedName name="asd">#REF!</definedName>
    <definedName name="ASDA" localSheetId="5" hidden="1">{"via1",#N/A,TRUE,"general";"via2",#N/A,TRUE,"general";"via3",#N/A,TRUE,"general"}</definedName>
    <definedName name="ASDA" hidden="1">{"via1",#N/A,TRUE,"general";"via2",#N/A,TRUE,"general";"via3",#N/A,TRUE,"general"}</definedName>
    <definedName name="aSDAS" localSheetId="17">#REF!</definedName>
    <definedName name="aSDAS" localSheetId="18">#REF!</definedName>
    <definedName name="aSDAS" localSheetId="20">#REF!</definedName>
    <definedName name="aSDAS" localSheetId="21">#REF!</definedName>
    <definedName name="aSDAS" localSheetId="22">#REF!</definedName>
    <definedName name="aSDAS" localSheetId="23">#REF!</definedName>
    <definedName name="aSDAS" localSheetId="27">#REF!</definedName>
    <definedName name="aSDAS" localSheetId="31">#REF!</definedName>
    <definedName name="aSDAS" localSheetId="28">#REF!</definedName>
    <definedName name="aSDAS" localSheetId="29">#REF!</definedName>
    <definedName name="aSDAS" localSheetId="30">#REF!</definedName>
    <definedName name="aSDAS" localSheetId="8">#REF!</definedName>
    <definedName name="aSDAS">#REF!</definedName>
    <definedName name="ASDASD" localSheetId="17">#REF!</definedName>
    <definedName name="ASDASD" localSheetId="18">#REF!</definedName>
    <definedName name="ASDASD" localSheetId="20">#REF!</definedName>
    <definedName name="ASDASD" localSheetId="21">#REF!</definedName>
    <definedName name="ASDASD" localSheetId="22">#REF!</definedName>
    <definedName name="ASDASD" localSheetId="23">#REF!</definedName>
    <definedName name="ASDASD" localSheetId="27">#REF!</definedName>
    <definedName name="ASDASD" localSheetId="31">#REF!</definedName>
    <definedName name="ASDASD" localSheetId="28">#REF!</definedName>
    <definedName name="ASDASD" localSheetId="29">#REF!</definedName>
    <definedName name="ASDASD" localSheetId="30">#REF!</definedName>
    <definedName name="ASDASD" localSheetId="8">#REF!</definedName>
    <definedName name="asdasd" localSheetId="4" hidden="1">{"TAB1",#N/A,TRUE,"GENERAL";"TAB2",#N/A,TRUE,"GENERAL";"TAB3",#N/A,TRUE,"GENERAL";"TAB4",#N/A,TRUE,"GENERAL";"TAB5",#N/A,TRUE,"GENERAL"}</definedName>
    <definedName name="asdasd" localSheetId="5" hidden="1">{"TAB1",#N/A,TRUE,"GENERAL";"TAB2",#N/A,TRUE,"GENERAL";"TAB3",#N/A,TRUE,"GENERAL";"TAB4",#N/A,TRUE,"GENERAL";"TAB5",#N/A,TRUE,"GENERAL"}</definedName>
    <definedName name="ASDASD">#REF!</definedName>
    <definedName name="ASDF" localSheetId="17">#REF!</definedName>
    <definedName name="ASDF" localSheetId="18">#REF!</definedName>
    <definedName name="ASDF" localSheetId="20">#REF!</definedName>
    <definedName name="ASDF" localSheetId="21">#REF!</definedName>
    <definedName name="ASDF" localSheetId="22">#REF!</definedName>
    <definedName name="ASDF" localSheetId="23">#REF!</definedName>
    <definedName name="ASDF" localSheetId="27">#REF!</definedName>
    <definedName name="ASDF" localSheetId="31">#REF!</definedName>
    <definedName name="ASDF" localSheetId="28">#REF!</definedName>
    <definedName name="ASDF" localSheetId="29">#REF!</definedName>
    <definedName name="ASDF" localSheetId="30">#REF!</definedName>
    <definedName name="ASDF" localSheetId="8">#REF!</definedName>
    <definedName name="asdf" localSheetId="4" hidden="1">{"via1",#N/A,TRUE,"general";"via2",#N/A,TRUE,"general";"via3",#N/A,TRUE,"general"}</definedName>
    <definedName name="asdf" localSheetId="5" hidden="1">{"via1",#N/A,TRUE,"general";"via2",#N/A,TRUE,"general";"via3",#N/A,TRUE,"general"}</definedName>
    <definedName name="ASDF">#REF!</definedName>
    <definedName name="asdfa" localSheetId="5" hidden="1">{"via1",#N/A,TRUE,"general";"via2",#N/A,TRUE,"general";"via3",#N/A,TRUE,"general"}</definedName>
    <definedName name="asdfa" hidden="1">{"via1",#N/A,TRUE,"general";"via2",#N/A,TRUE,"general";"via3",#N/A,TRUE,"general"}</definedName>
    <definedName name="ASDFDS" localSheetId="17">#REF!</definedName>
    <definedName name="ASDFDS" localSheetId="18">#REF!</definedName>
    <definedName name="ASDFDS" localSheetId="20">#REF!</definedName>
    <definedName name="ASDFDS" localSheetId="21">#REF!</definedName>
    <definedName name="ASDFDS" localSheetId="22">#REF!</definedName>
    <definedName name="ASDFDS" localSheetId="23">#REF!</definedName>
    <definedName name="ASDFDS" localSheetId="27">#REF!</definedName>
    <definedName name="ASDFDS" localSheetId="31">#REF!</definedName>
    <definedName name="ASDFDS" localSheetId="28">#REF!</definedName>
    <definedName name="ASDFDS" localSheetId="29">#REF!</definedName>
    <definedName name="ASDFDS" localSheetId="30">#REF!</definedName>
    <definedName name="ASDFDS" localSheetId="8">#REF!</definedName>
    <definedName name="ASDFDS">#REF!</definedName>
    <definedName name="ASDFGHJKLÑ" localSheetId="5">PMT!err</definedName>
    <definedName name="ASDFGHJKLÑ">err</definedName>
    <definedName name="ASDSADAS" localSheetId="17">#REF!</definedName>
    <definedName name="ASDSADAS" localSheetId="18">#REF!</definedName>
    <definedName name="ASDSADAS" localSheetId="20">#REF!</definedName>
    <definedName name="ASDSADAS" localSheetId="21">#REF!</definedName>
    <definedName name="ASDSADAS" localSheetId="22">#REF!</definedName>
    <definedName name="ASDSADAS" localSheetId="23">#REF!</definedName>
    <definedName name="ASDSADAS" localSheetId="27">#REF!</definedName>
    <definedName name="ASDSADAS" localSheetId="31">#REF!</definedName>
    <definedName name="ASDSADAS" localSheetId="28">#REF!</definedName>
    <definedName name="ASDSADAS" localSheetId="29">#REF!</definedName>
    <definedName name="ASDSADAS" localSheetId="30">#REF!</definedName>
    <definedName name="ASDSADAS" localSheetId="8">#REF!</definedName>
    <definedName name="ASDSADAS">#REF!</definedName>
    <definedName name="ASF" localSheetId="17">#REF!</definedName>
    <definedName name="ASF" localSheetId="18">#REF!</definedName>
    <definedName name="ASF" localSheetId="20">#REF!</definedName>
    <definedName name="ASF" localSheetId="21">#REF!</definedName>
    <definedName name="ASF" localSheetId="22">#REF!</definedName>
    <definedName name="ASF" localSheetId="23">#REF!</definedName>
    <definedName name="ASF" localSheetId="27">#REF!</definedName>
    <definedName name="ASF" localSheetId="31">#REF!</definedName>
    <definedName name="ASF" localSheetId="28">#REF!</definedName>
    <definedName name="ASF" localSheetId="29">#REF!</definedName>
    <definedName name="ASF" localSheetId="30">#REF!</definedName>
    <definedName name="ASF" localSheetId="8">#REF!</definedName>
    <definedName name="ASF">#REF!</definedName>
    <definedName name="asfadsf" localSheetId="17">#REF!</definedName>
    <definedName name="asfadsf" localSheetId="18">#REF!</definedName>
    <definedName name="asfadsf" localSheetId="20">#REF!</definedName>
    <definedName name="asfadsf" localSheetId="21">#REF!</definedName>
    <definedName name="asfadsf" localSheetId="22">#REF!</definedName>
    <definedName name="asfadsf" localSheetId="23">#REF!</definedName>
    <definedName name="asfadsf" localSheetId="27">#REF!</definedName>
    <definedName name="asfadsf" localSheetId="31">#REF!</definedName>
    <definedName name="asfadsf" localSheetId="28">#REF!</definedName>
    <definedName name="asfadsf" localSheetId="29">#REF!</definedName>
    <definedName name="asfadsf" localSheetId="30">#REF!</definedName>
    <definedName name="asfadsf" localSheetId="8">#REF!</definedName>
    <definedName name="asfadsf">#REF!</definedName>
    <definedName name="asfalto">#REF!</definedName>
    <definedName name="asfas" localSheetId="17">#REF!</definedName>
    <definedName name="asfas" localSheetId="18">#REF!</definedName>
    <definedName name="asfas" localSheetId="20">#REF!</definedName>
    <definedName name="asfas" localSheetId="21">#REF!</definedName>
    <definedName name="asfas" localSheetId="22">#REF!</definedName>
    <definedName name="asfas" localSheetId="23">#REF!</definedName>
    <definedName name="asfas" localSheetId="27">#REF!</definedName>
    <definedName name="asfas" localSheetId="31">#REF!</definedName>
    <definedName name="asfas" localSheetId="28">#REF!</definedName>
    <definedName name="asfas" localSheetId="29">#REF!</definedName>
    <definedName name="asfas" localSheetId="30">#REF!</definedName>
    <definedName name="asfas" localSheetId="8">#REF!</definedName>
    <definedName name="asfas">#REF!</definedName>
    <definedName name="asfasd" localSheetId="5" hidden="1">{"via1",#N/A,TRUE,"general";"via2",#N/A,TRUE,"general";"via3",#N/A,TRUE,"general"}</definedName>
    <definedName name="asfasd" hidden="1">{"via1",#N/A,TRUE,"general";"via2",#N/A,TRUE,"general";"via3",#N/A,TRUE,"general"}</definedName>
    <definedName name="asfasdl" localSheetId="5" hidden="1">{"via1",#N/A,TRUE,"general";"via2",#N/A,TRUE,"general";"via3",#N/A,TRUE,"general"}</definedName>
    <definedName name="asfasdl" hidden="1">{"via1",#N/A,TRUE,"general";"via2",#N/A,TRUE,"general";"via3",#N/A,TRUE,"general"}</definedName>
    <definedName name="asfasf" localSheetId="17">#REF!</definedName>
    <definedName name="asfasf" localSheetId="18">#REF!</definedName>
    <definedName name="asfasf" localSheetId="20">#REF!</definedName>
    <definedName name="asfasf" localSheetId="21">#REF!</definedName>
    <definedName name="asfasf" localSheetId="22">#REF!</definedName>
    <definedName name="asfasf" localSheetId="23">#REF!</definedName>
    <definedName name="asfasf" localSheetId="27">#REF!</definedName>
    <definedName name="asfasf" localSheetId="31">#REF!</definedName>
    <definedName name="asfasf" localSheetId="28">#REF!</definedName>
    <definedName name="asfasf" localSheetId="29">#REF!</definedName>
    <definedName name="asfasf" localSheetId="30">#REF!</definedName>
    <definedName name="asfasf" localSheetId="8">#REF!</definedName>
    <definedName name="asfasf">#REF!</definedName>
    <definedName name="asfasfsa" localSheetId="17">#REF!</definedName>
    <definedName name="asfasfsa" localSheetId="18">#REF!</definedName>
    <definedName name="asfasfsa" localSheetId="20">#REF!</definedName>
    <definedName name="asfasfsa" localSheetId="21">#REF!</definedName>
    <definedName name="asfasfsa" localSheetId="22">#REF!</definedName>
    <definedName name="asfasfsa" localSheetId="23">#REF!</definedName>
    <definedName name="asfasfsa" localSheetId="27">#REF!</definedName>
    <definedName name="asfasfsa" localSheetId="31">#REF!</definedName>
    <definedName name="asfasfsa" localSheetId="28">#REF!</definedName>
    <definedName name="asfasfsa" localSheetId="29">#REF!</definedName>
    <definedName name="asfasfsa" localSheetId="30">#REF!</definedName>
    <definedName name="asfasfsa" localSheetId="8">#REF!</definedName>
    <definedName name="asfasfsa">#REF!</definedName>
    <definedName name="asfdasf" localSheetId="17">#REF!</definedName>
    <definedName name="asfdasf" localSheetId="18">#REF!</definedName>
    <definedName name="asfdasf" localSheetId="20">#REF!</definedName>
    <definedName name="asfdasf" localSheetId="21">#REF!</definedName>
    <definedName name="asfdasf" localSheetId="22">#REF!</definedName>
    <definedName name="asfdasf" localSheetId="23">#REF!</definedName>
    <definedName name="asfdasf" localSheetId="27">#REF!</definedName>
    <definedName name="asfdasf" localSheetId="31">#REF!</definedName>
    <definedName name="asfdasf" localSheetId="28">#REF!</definedName>
    <definedName name="asfdasf" localSheetId="29">#REF!</definedName>
    <definedName name="asfdasf" localSheetId="30">#REF!</definedName>
    <definedName name="asfdasf" localSheetId="8">#REF!</definedName>
    <definedName name="asfdasf">#REF!</definedName>
    <definedName name="asfdfe" localSheetId="5" hidden="1">{#N/A,#N/A,TRUE,"INGENIERIA";#N/A,#N/A,TRUE,"COMPRAS";#N/A,#N/A,TRUE,"DIRECCION";#N/A,#N/A,TRUE,"RESUMEN"}</definedName>
    <definedName name="asfdfe" hidden="1">{#N/A,#N/A,TRUE,"INGENIERIA";#N/A,#N/A,TRUE,"COMPRAS";#N/A,#N/A,TRUE,"DIRECCION";#N/A,#N/A,TRUE,"RESUMEN"}</definedName>
    <definedName name="ASFDSA" localSheetId="17">#REF!</definedName>
    <definedName name="ASFDSA" localSheetId="18">#REF!</definedName>
    <definedName name="ASFDSA" localSheetId="20">#REF!</definedName>
    <definedName name="ASFDSA" localSheetId="21">#REF!</definedName>
    <definedName name="ASFDSA" localSheetId="22">#REF!</definedName>
    <definedName name="ASFDSA" localSheetId="23">#REF!</definedName>
    <definedName name="ASFDSA" localSheetId="27">#REF!</definedName>
    <definedName name="ASFDSA" localSheetId="31">#REF!</definedName>
    <definedName name="ASFDSA" localSheetId="28">#REF!</definedName>
    <definedName name="ASFDSA" localSheetId="29">#REF!</definedName>
    <definedName name="ASFDSA" localSheetId="30">#REF!</definedName>
    <definedName name="ASFDSA" localSheetId="8">#REF!</definedName>
    <definedName name="ASFDSA">#REF!</definedName>
    <definedName name="asff" localSheetId="5" hidden="1">{"TAB1",#N/A,TRUE,"GENERAL";"TAB2",#N/A,TRUE,"GENERAL";"TAB3",#N/A,TRUE,"GENERAL";"TAB4",#N/A,TRUE,"GENERAL";"TAB5",#N/A,TRUE,"GENERAL"}</definedName>
    <definedName name="asff" hidden="1">{"TAB1",#N/A,TRUE,"GENERAL";"TAB2",#N/A,TRUE,"GENERAL";"TAB3",#N/A,TRUE,"GENERAL";"TAB4",#N/A,TRUE,"GENERAL";"TAB5",#N/A,TRUE,"GENERAL"}</definedName>
    <definedName name="asfghjoi" localSheetId="5" hidden="1">{"via1",#N/A,TRUE,"general";"via2",#N/A,TRUE,"general";"via3",#N/A,TRUE,"general"}</definedName>
    <definedName name="asfghjoi" hidden="1">{"via1",#N/A,TRUE,"general";"via2",#N/A,TRUE,"general";"via3",#N/A,TRUE,"general"}</definedName>
    <definedName name="asfsaf" localSheetId="17">#REF!</definedName>
    <definedName name="asfsaf" localSheetId="18">#REF!</definedName>
    <definedName name="asfsaf" localSheetId="20">#REF!</definedName>
    <definedName name="asfsaf" localSheetId="21">#REF!</definedName>
    <definedName name="asfsaf" localSheetId="22">#REF!</definedName>
    <definedName name="asfsaf" localSheetId="23">#REF!</definedName>
    <definedName name="asfsaf" localSheetId="27">#REF!</definedName>
    <definedName name="asfsaf" localSheetId="31">#REF!</definedName>
    <definedName name="asfsaf" localSheetId="28">#REF!</definedName>
    <definedName name="asfsaf" localSheetId="29">#REF!</definedName>
    <definedName name="asfsaf" localSheetId="30">#REF!</definedName>
    <definedName name="asfsaf" localSheetId="8">#REF!</definedName>
    <definedName name="asfsaf">#REF!</definedName>
    <definedName name="ASFSDFA" localSheetId="17">#REF!</definedName>
    <definedName name="ASFSDFA" localSheetId="18">#REF!</definedName>
    <definedName name="ASFSDFA" localSheetId="20">#REF!</definedName>
    <definedName name="ASFSDFA" localSheetId="21">#REF!</definedName>
    <definedName name="ASFSDFA" localSheetId="22">#REF!</definedName>
    <definedName name="ASFSDFA" localSheetId="23">#REF!</definedName>
    <definedName name="ASFSDFA" localSheetId="27">#REF!</definedName>
    <definedName name="ASFSDFA" localSheetId="31">#REF!</definedName>
    <definedName name="ASFSDFA" localSheetId="28">#REF!</definedName>
    <definedName name="ASFSDFA" localSheetId="29">#REF!</definedName>
    <definedName name="ASFSDFA" localSheetId="30">#REF!</definedName>
    <definedName name="ASFSDFA" localSheetId="8">#REF!</definedName>
    <definedName name="ASFSDFA">#REF!</definedName>
    <definedName name="AsistenciaCarretera" localSheetId="17">#REF!</definedName>
    <definedName name="AsistenciaCarretera" localSheetId="18">#REF!</definedName>
    <definedName name="AsistenciaCarretera" localSheetId="20">#REF!</definedName>
    <definedName name="AsistenciaCarretera" localSheetId="21">#REF!</definedName>
    <definedName name="AsistenciaCarretera" localSheetId="22">#REF!</definedName>
    <definedName name="AsistenciaCarretera" localSheetId="23">#REF!</definedName>
    <definedName name="AsistenciaCarretera" localSheetId="27">#REF!</definedName>
    <definedName name="AsistenciaCarretera" localSheetId="31">#REF!</definedName>
    <definedName name="AsistenciaCarretera" localSheetId="28">#REF!</definedName>
    <definedName name="AsistenciaCarretera" localSheetId="29">#REF!</definedName>
    <definedName name="AsistenciaCarretera" localSheetId="30">#REF!</definedName>
    <definedName name="AsistenciaCarretera" localSheetId="8">#REF!</definedName>
    <definedName name="AsistenciaCarretera">#REF!</definedName>
    <definedName name="AsistenciaCostos" localSheetId="17">#REF!</definedName>
    <definedName name="AsistenciaCostos" localSheetId="18">#REF!</definedName>
    <definedName name="AsistenciaCostos" localSheetId="20">#REF!</definedName>
    <definedName name="AsistenciaCostos" localSheetId="21">#REF!</definedName>
    <definedName name="AsistenciaCostos" localSheetId="22">#REF!</definedName>
    <definedName name="AsistenciaCostos" localSheetId="23">#REF!</definedName>
    <definedName name="AsistenciaCostos" localSheetId="27">#REF!</definedName>
    <definedName name="AsistenciaCostos" localSheetId="31">#REF!</definedName>
    <definedName name="AsistenciaCostos" localSheetId="28">#REF!</definedName>
    <definedName name="AsistenciaCostos" localSheetId="29">#REF!</definedName>
    <definedName name="AsistenciaCostos" localSheetId="30">#REF!</definedName>
    <definedName name="AsistenciaCostos" localSheetId="8">#REF!</definedName>
    <definedName name="AsistenciaCostos">#REF!</definedName>
    <definedName name="asojkdr" localSheetId="5" hidden="1">{"TAB1",#N/A,TRUE,"GENERAL";"TAB2",#N/A,TRUE,"GENERAL";"TAB3",#N/A,TRUE,"GENERAL";"TAB4",#N/A,TRUE,"GENERAL";"TAB5",#N/A,TRUE,"GENERAL"}</definedName>
    <definedName name="asojkdr" hidden="1">{"TAB1",#N/A,TRUE,"GENERAL";"TAB2",#N/A,TRUE,"GENERAL";"TAB3",#N/A,TRUE,"GENERAL";"TAB4",#N/A,TRUE,"GENERAL";"TAB5",#N/A,TRUE,"GENERAL"}</definedName>
    <definedName name="ASZ">#REF!</definedName>
    <definedName name="atem">#REF!</definedName>
    <definedName name="atem1">#REF!</definedName>
    <definedName name="atem2">#REF!</definedName>
    <definedName name="atem3">#REF!</definedName>
    <definedName name="atem5">#REF!</definedName>
    <definedName name="ATenerEnCuenta" localSheetId="17">#REF!</definedName>
    <definedName name="ATenerEnCuenta" localSheetId="18">#REF!</definedName>
    <definedName name="ATenerEnCuenta" localSheetId="20">#REF!</definedName>
    <definedName name="ATenerEnCuenta" localSheetId="21">#REF!</definedName>
    <definedName name="ATenerEnCuenta" localSheetId="22">#REF!</definedName>
    <definedName name="ATenerEnCuenta" localSheetId="23">#REF!</definedName>
    <definedName name="ATenerEnCuenta" localSheetId="27">#REF!</definedName>
    <definedName name="ATenerEnCuenta" localSheetId="31">#REF!</definedName>
    <definedName name="ATenerEnCuenta" localSheetId="28">#REF!</definedName>
    <definedName name="ATenerEnCuenta" localSheetId="29">#REF!</definedName>
    <definedName name="ATenerEnCuenta" localSheetId="30">#REF!</definedName>
    <definedName name="ATenerEnCuenta" localSheetId="8">#REF!</definedName>
    <definedName name="ATenerEnCuenta">#REF!</definedName>
    <definedName name="Atp">[15]EMPRESA!$F$20</definedName>
    <definedName name="AU" localSheetId="17">'[64]CIRCUITOS CODENSA'!#REF!</definedName>
    <definedName name="AU" localSheetId="18">'[64]CIRCUITOS CODENSA'!#REF!</definedName>
    <definedName name="AU" localSheetId="20">'[64]CIRCUITOS CODENSA'!#REF!</definedName>
    <definedName name="AU" localSheetId="21">'[64]CIRCUITOS CODENSA'!#REF!</definedName>
    <definedName name="AU" localSheetId="22">'[64]CIRCUITOS CODENSA'!#REF!</definedName>
    <definedName name="AU" localSheetId="23">'[64]CIRCUITOS CODENSA'!#REF!</definedName>
    <definedName name="AU" localSheetId="27">'[64]CIRCUITOS CODENSA'!#REF!</definedName>
    <definedName name="AU" localSheetId="31">'[64]CIRCUITOS CODENSA'!#REF!</definedName>
    <definedName name="AU" localSheetId="28">'[64]CIRCUITOS CODENSA'!#REF!</definedName>
    <definedName name="AU" localSheetId="29">'[64]CIRCUITOS CODENSA'!#REF!</definedName>
    <definedName name="AU" localSheetId="30">'[64]CIRCUITOS CODENSA'!#REF!</definedName>
    <definedName name="AU" localSheetId="8">'[64]CIRCUITOS CODENSA'!#REF!</definedName>
    <definedName name="au" localSheetId="4">#REF!</definedName>
    <definedName name="au" localSheetId="5">#REF!</definedName>
    <definedName name="AU">'[64]CIRCUITOS CODENSA'!#REF!</definedName>
    <definedName name="aur">#REF!</definedName>
    <definedName name="Auto_Open" localSheetId="5">MODULO10.auto_abrir</definedName>
    <definedName name="Auto_Open">MODULO10.auto_abrir</definedName>
    <definedName name="auto1">#REF!</definedName>
    <definedName name="auto123">#REF!</definedName>
    <definedName name="auto2">#REF!</definedName>
    <definedName name="AUTOMOTOR">#REF!</definedName>
    <definedName name="AUTOMOTOR1">#REF!</definedName>
    <definedName name="AUTOPISTA" localSheetId="17">'[64]CIRCUITOS CODENSA'!#REF!</definedName>
    <definedName name="AUTOPISTA" localSheetId="18">'[64]CIRCUITOS CODENSA'!#REF!</definedName>
    <definedName name="AUTOPISTA" localSheetId="20">'[64]CIRCUITOS CODENSA'!#REF!</definedName>
    <definedName name="AUTOPISTA" localSheetId="21">'[64]CIRCUITOS CODENSA'!#REF!</definedName>
    <definedName name="AUTOPISTA" localSheetId="22">'[64]CIRCUITOS CODENSA'!#REF!</definedName>
    <definedName name="AUTOPISTA" localSheetId="23">'[64]CIRCUITOS CODENSA'!#REF!</definedName>
    <definedName name="AUTOPISTA" localSheetId="27">'[64]CIRCUITOS CODENSA'!#REF!</definedName>
    <definedName name="AUTOPISTA" localSheetId="31">'[64]CIRCUITOS CODENSA'!#REF!</definedName>
    <definedName name="AUTOPISTA" localSheetId="28">'[64]CIRCUITOS CODENSA'!#REF!</definedName>
    <definedName name="AUTOPISTA" localSheetId="29">'[64]CIRCUITOS CODENSA'!#REF!</definedName>
    <definedName name="AUTOPISTA" localSheetId="30">'[64]CIRCUITOS CODENSA'!#REF!</definedName>
    <definedName name="AUTOPISTA" localSheetId="8">'[64]CIRCUITOS CODENSA'!#REF!</definedName>
    <definedName name="AUTOPISTA">'[64]CIRCUITOS CODENSA'!#REF!</definedName>
    <definedName name="AuxAlim">'[15]DATOS CONTRATO'!$E$18</definedName>
    <definedName name="auxalimentacion">[65]CONTRATO!$E$18</definedName>
    <definedName name="AuxCom">'[15]DATOS CONTRATO'!$I$16</definedName>
    <definedName name="auxcomisariato">[65]CONTRATO!$I$16</definedName>
    <definedName name="AuxDot">'[15]DATOS CONTRATO'!$I$17</definedName>
    <definedName name="auxdotacion">[65]CONTRATO!$I$17</definedName>
    <definedName name="AuxHab">'[15]DATOS CONTRATO'!$E$17</definedName>
    <definedName name="auxhabi">[66]CONTRATO!$E$17</definedName>
    <definedName name="auxhabitacion">[65]CONTRATO!$E$17</definedName>
    <definedName name="auxtransporte">[65]CONTRATO!$E$16</definedName>
    <definedName name="av">#REF!</definedName>
    <definedName name="Avance_por_item">#REF!,#REF!,#REF!,#REF!,#REF!,#REF!,#REF!,#REF!,#REF!,#REF!,#REF!,#REF!,#REF!,#REF!,#REF!,#REF!,#REF!,#REF!</definedName>
    <definedName name="Avances_Totales">#REF!,#REF!,#REF!,#REF!,#REF!,#REF!,#REF!,#REF!,#REF!,#REF!,#REF!,#REF!,#REF!,#REF!,#REF!,#REF!,#REF!,#REF!</definedName>
    <definedName name="AW">#REF!</definedName>
    <definedName name="awdasdcesf">[38]!absc</definedName>
    <definedName name="ax">#REF!</definedName>
    <definedName name="azaz" localSheetId="5" hidden="1">{"TAB1",#N/A,TRUE,"GENERAL";"TAB2",#N/A,TRUE,"GENERAL";"TAB3",#N/A,TRUE,"GENERAL";"TAB4",#N/A,TRUE,"GENERAL";"TAB5",#N/A,TRUE,"GENERAL"}</definedName>
    <definedName name="azaz" hidden="1">{"TAB1",#N/A,TRUE,"GENERAL";"TAB2",#N/A,TRUE,"GENERAL";"TAB3",#N/A,TRUE,"GENERAL";"TAB4",#N/A,TRUE,"GENERAL";"TAB5",#N/A,TRUE,"GENERAL"}</definedName>
    <definedName name="b" localSheetId="17">#REF!</definedName>
    <definedName name="b" localSheetId="18">#REF!</definedName>
    <definedName name="b" localSheetId="20">#REF!</definedName>
    <definedName name="b" localSheetId="21">#REF!</definedName>
    <definedName name="b" localSheetId="22">#REF!</definedName>
    <definedName name="b" localSheetId="23">#REF!</definedName>
    <definedName name="b" localSheetId="27">#REF!</definedName>
    <definedName name="b" localSheetId="31">#REF!</definedName>
    <definedName name="b" localSheetId="28">#REF!</definedName>
    <definedName name="b" localSheetId="29">#REF!</definedName>
    <definedName name="b" localSheetId="30">#REF!</definedName>
    <definedName name="b" localSheetId="3">#REF!</definedName>
    <definedName name="b" localSheetId="8">#REF!</definedName>
    <definedName name="b" localSheetId="10">#REF!</definedName>
    <definedName name="b" localSheetId="9">#REF!</definedName>
    <definedName name="b" localSheetId="16">#REF!</definedName>
    <definedName name="b" localSheetId="6">#REF!</definedName>
    <definedName name="B" localSheetId="4">'[42]AC2-AG96'!#REF!</definedName>
    <definedName name="B" localSheetId="5">'[42]AC2-AG96'!#REF!</definedName>
    <definedName name="b">#REF!</definedName>
    <definedName name="B_impresión_IM" localSheetId="17">#REF!</definedName>
    <definedName name="B_impresión_IM" localSheetId="18">#REF!</definedName>
    <definedName name="B_impresión_IM" localSheetId="20">#REF!</definedName>
    <definedName name="B_impresión_IM" localSheetId="21">#REF!</definedName>
    <definedName name="B_impresión_IM" localSheetId="22">#REF!</definedName>
    <definedName name="B_impresión_IM" localSheetId="23">#REF!</definedName>
    <definedName name="B_impresión_IM" localSheetId="27">#REF!</definedName>
    <definedName name="B_impresión_IM" localSheetId="31">#REF!</definedName>
    <definedName name="B_impresión_IM" localSheetId="28">#REF!</definedName>
    <definedName name="B_impresión_IM" localSheetId="29">#REF!</definedName>
    <definedName name="B_impresión_IM" localSheetId="30">#REF!</definedName>
    <definedName name="B_impresión_IM" localSheetId="8">#REF!</definedName>
    <definedName name="B_impresión_IM">#REF!</definedName>
    <definedName name="BAJA" localSheetId="17">#REF!</definedName>
    <definedName name="BAJA" localSheetId="18">#REF!</definedName>
    <definedName name="BAJA" localSheetId="20">#REF!</definedName>
    <definedName name="BAJA" localSheetId="21">#REF!</definedName>
    <definedName name="BAJA" localSheetId="22">#REF!</definedName>
    <definedName name="BAJA" localSheetId="23">#REF!</definedName>
    <definedName name="BAJA" localSheetId="27">#REF!</definedName>
    <definedName name="BAJA" localSheetId="31">#REF!</definedName>
    <definedName name="BAJA" localSheetId="28">#REF!</definedName>
    <definedName name="BAJA" localSheetId="29">#REF!</definedName>
    <definedName name="BAJA" localSheetId="30">#REF!</definedName>
    <definedName name="BAJA" localSheetId="8">#REF!</definedName>
    <definedName name="BAJA">#REF!</definedName>
    <definedName name="Bajo_L">[51]Tabla!$A$1:$A$5</definedName>
    <definedName name="BANCO" localSheetId="17">#REF!</definedName>
    <definedName name="BANCO" localSheetId="18">#REF!</definedName>
    <definedName name="BANCO" localSheetId="20">#REF!</definedName>
    <definedName name="BANCO" localSheetId="21">#REF!</definedName>
    <definedName name="BANCO" localSheetId="22">#REF!</definedName>
    <definedName name="BANCO" localSheetId="23">#REF!</definedName>
    <definedName name="BANCO" localSheetId="27">#REF!</definedName>
    <definedName name="BANCO" localSheetId="31">#REF!</definedName>
    <definedName name="BANCO" localSheetId="28">#REF!</definedName>
    <definedName name="BANCO" localSheetId="29">#REF!</definedName>
    <definedName name="BANCO" localSheetId="30">#REF!</definedName>
    <definedName name="BANCO" localSheetId="8">#REF!</definedName>
    <definedName name="BANCO">#REF!</definedName>
    <definedName name="BASE" localSheetId="17">#REF!</definedName>
    <definedName name="BASE" localSheetId="18">#REF!</definedName>
    <definedName name="BASE" localSheetId="20">#REF!</definedName>
    <definedName name="BASE" localSheetId="21">#REF!</definedName>
    <definedName name="BASE" localSheetId="22">#REF!</definedName>
    <definedName name="BASE" localSheetId="23">#REF!</definedName>
    <definedName name="BASE" localSheetId="27">#REF!</definedName>
    <definedName name="BASE" localSheetId="31">#REF!</definedName>
    <definedName name="BASE" localSheetId="28">#REF!</definedName>
    <definedName name="BASE" localSheetId="29">#REF!</definedName>
    <definedName name="BASE" localSheetId="30">#REF!</definedName>
    <definedName name="BASE" localSheetId="8">#REF!</definedName>
    <definedName name="BASE">#REF!</definedName>
    <definedName name="Base_datos_IM">#REF!</definedName>
    <definedName name="Base_Type">#REF!</definedName>
    <definedName name="base1">#REF!</definedName>
    <definedName name="BASE2" localSheetId="17">#REF!</definedName>
    <definedName name="BASE2" localSheetId="18">#REF!</definedName>
    <definedName name="BASE2" localSheetId="20">#REF!</definedName>
    <definedName name="BASE2" localSheetId="21">#REF!</definedName>
    <definedName name="BASE2" localSheetId="22">#REF!</definedName>
    <definedName name="BASE2" localSheetId="23">#REF!</definedName>
    <definedName name="BASE2" localSheetId="27">#REF!</definedName>
    <definedName name="BASE2" localSheetId="31">#REF!</definedName>
    <definedName name="BASE2" localSheetId="28">#REF!</definedName>
    <definedName name="BASE2" localSheetId="29">#REF!</definedName>
    <definedName name="BASE2" localSheetId="30">#REF!</definedName>
    <definedName name="BASE2" localSheetId="8">#REF!</definedName>
    <definedName name="BASE2">#REF!</definedName>
    <definedName name="basedatos">[67]Hoja1!$A$4:$BZ$55</definedName>
    <definedName name="Database" localSheetId="17">#REF!</definedName>
    <definedName name="Database" localSheetId="18">#REF!</definedName>
    <definedName name="Database" localSheetId="20">#REF!</definedName>
    <definedName name="Database" localSheetId="21">#REF!</definedName>
    <definedName name="Database" localSheetId="22">#REF!</definedName>
    <definedName name="Database" localSheetId="23">#REF!</definedName>
    <definedName name="Database" localSheetId="27">#REF!</definedName>
    <definedName name="Database" localSheetId="31">#REF!</definedName>
    <definedName name="Database" localSheetId="28">#REF!</definedName>
    <definedName name="Database" localSheetId="29">#REF!</definedName>
    <definedName name="Database" localSheetId="30">#REF!</definedName>
    <definedName name="Database" localSheetId="8">#REF!</definedName>
    <definedName name="Database">#REF!</definedName>
    <definedName name="BaseDeDatos1">#REF!</definedName>
    <definedName name="basep">[68]PRESUPUESTAL!$A$4:$P$190</definedName>
    <definedName name="Basica_Centro_costo_2001">#REF!</definedName>
    <definedName name="Basica_Facturacion_2001">#REF!</definedName>
    <definedName name="Basica_Reserva_2001">#REF!</definedName>
    <definedName name="Básico">#REF!</definedName>
    <definedName name="bb">#REF!</definedName>
    <definedName name="bbb" localSheetId="17">#REF!</definedName>
    <definedName name="bbb" localSheetId="18">#REF!</definedName>
    <definedName name="bbb" localSheetId="20">#REF!</definedName>
    <definedName name="bbb" localSheetId="21">#REF!</definedName>
    <definedName name="bbb" localSheetId="22">#REF!</definedName>
    <definedName name="bbb" localSheetId="23">#REF!</definedName>
    <definedName name="bbb" localSheetId="27">#REF!</definedName>
    <definedName name="bbb" localSheetId="31">#REF!</definedName>
    <definedName name="bbb" localSheetId="28">#REF!</definedName>
    <definedName name="bbb" localSheetId="29">#REF!</definedName>
    <definedName name="bbb" localSheetId="30">#REF!</definedName>
    <definedName name="bbb" localSheetId="8">#REF!</definedName>
    <definedName name="bbb">#REF!</definedName>
    <definedName name="bbbbbb" localSheetId="5" hidden="1">{"via1",#N/A,TRUE,"general";"via2",#N/A,TRUE,"general";"via3",#N/A,TRUE,"general"}</definedName>
    <definedName name="bbbbbb" hidden="1">{"via1",#N/A,TRUE,"general";"via2",#N/A,TRUE,"general";"via3",#N/A,TRUE,"general"}</definedName>
    <definedName name="bbbbbh" localSheetId="5" hidden="1">{"TAB1",#N/A,TRUE,"GENERAL";"TAB2",#N/A,TRUE,"GENERAL";"TAB3",#N/A,TRUE,"GENERAL";"TAB4",#N/A,TRUE,"GENERAL";"TAB5",#N/A,TRUE,"GENERAL"}</definedName>
    <definedName name="bbbbbh" hidden="1">{"TAB1",#N/A,TRUE,"GENERAL";"TAB2",#N/A,TRUE,"GENERAL";"TAB3",#N/A,TRUE,"GENERAL";"TAB4",#N/A,TRUE,"GENERAL";"TAB5",#N/A,TRUE,"GENERAL"}</definedName>
    <definedName name="bbd" localSheetId="5"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5"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5" hidden="1">{"via1",#N/A,TRUE,"general";"via2",#N/A,TRUE,"general";"via3",#N/A,TRUE,"general"}</definedName>
    <definedName name="BDFB" hidden="1">{"via1",#N/A,TRUE,"general";"via2",#N/A,TRUE,"general";"via3",#N/A,TRUE,"general"}</definedName>
    <definedName name="BDFGDG" localSheetId="5" hidden="1">{"TAB1",#N/A,TRUE,"GENERAL";"TAB2",#N/A,TRUE,"GENERAL";"TAB3",#N/A,TRUE,"GENERAL";"TAB4",#N/A,TRUE,"GENERAL";"TAB5",#N/A,TRUE,"GENERAL"}</definedName>
    <definedName name="BDFGDG" hidden="1">{"TAB1",#N/A,TRUE,"GENERAL";"TAB2",#N/A,TRUE,"GENERAL";"TAB3",#N/A,TRUE,"GENERAL";"TAB4",#N/A,TRUE,"GENERAL";"TAB5",#N/A,TRUE,"GENERAL"}</definedName>
    <definedName name="be" localSheetId="5"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ER">#REF!</definedName>
    <definedName name="bf">[34]CALCULO!$D$26</definedName>
    <definedName name="bfnfv" localSheetId="5" hidden="1">{"TAB1",#N/A,TRUE,"GENERAL";"TAB2",#N/A,TRUE,"GENERAL";"TAB3",#N/A,TRUE,"GENERAL";"TAB4",#N/A,TRUE,"GENERAL";"TAB5",#N/A,TRUE,"GENERAL"}</definedName>
    <definedName name="bfnfv" hidden="1">{"TAB1",#N/A,TRUE,"GENERAL";"TAB2",#N/A,TRUE,"GENERAL";"TAB3",#N/A,TRUE,"GENERAL";"TAB4",#N/A,TRUE,"GENERAL";"TAB5",#N/A,TRUE,"GENERAL"}</definedName>
    <definedName name="bgb" localSheetId="5" hidden="1">{"TAB1",#N/A,TRUE,"GENERAL";"TAB2",#N/A,TRUE,"GENERAL";"TAB3",#N/A,TRUE,"GENERAL";"TAB4",#N/A,TRUE,"GENERAL";"TAB5",#N/A,TRUE,"GENERAL"}</definedName>
    <definedName name="bgb" hidden="1">{"TAB1",#N/A,TRUE,"GENERAL";"TAB2",#N/A,TRUE,"GENERAL";"TAB3",#N/A,TRUE,"GENERAL";"TAB4",#N/A,TRUE,"GENERAL";"TAB5",#N/A,TRUE,"GENERAL"}</definedName>
    <definedName name="BGDGFRT" localSheetId="5" hidden="1">{"via1",#N/A,TRUE,"general";"via2",#N/A,TRUE,"general";"via3",#N/A,TRUE,"general"}</definedName>
    <definedName name="BGDGFRT" hidden="1">{"via1",#N/A,TRUE,"general";"via2",#N/A,TRUE,"general";"via3",#N/A,TRUE,"general"}</definedName>
    <definedName name="BGFBFH" localSheetId="5" hidden="1">{"via1",#N/A,TRUE,"general";"via2",#N/A,TRUE,"general";"via3",#N/A,TRUE,"general"}</definedName>
    <definedName name="BGFBFH" hidden="1">{"via1",#N/A,TRUE,"general";"via2",#N/A,TRUE,"general";"via3",#N/A,TRUE,"general"}</definedName>
    <definedName name="bgh">#REF!</definedName>
    <definedName name="BGT">#REF!</definedName>
    <definedName name="bgvfcdx" localSheetId="5" hidden="1">{"via1",#N/A,TRUE,"general";"via2",#N/A,TRUE,"general";"via3",#N/A,TRUE,"general"}</definedName>
    <definedName name="bgvfcdx" hidden="1">{"via1",#N/A,TRUE,"general";"via2",#N/A,TRUE,"general";"via3",#N/A,TRUE,"general"}</definedName>
    <definedName name="BHT">#REF!</definedName>
    <definedName name="BHT_F">#REF!</definedName>
    <definedName name="bi">#REF!</definedName>
    <definedName name="bimestre">'[69]ESTADO RED'!$E$8</definedName>
    <definedName name="BL" localSheetId="17">'[64]CIRCUITOS CODENSA'!#REF!</definedName>
    <definedName name="BL" localSheetId="18">'[64]CIRCUITOS CODENSA'!#REF!</definedName>
    <definedName name="BL" localSheetId="20">'[64]CIRCUITOS CODENSA'!#REF!</definedName>
    <definedName name="BL" localSheetId="21">'[64]CIRCUITOS CODENSA'!#REF!</definedName>
    <definedName name="BL" localSheetId="22">'[64]CIRCUITOS CODENSA'!#REF!</definedName>
    <definedName name="BL" localSheetId="23">'[64]CIRCUITOS CODENSA'!#REF!</definedName>
    <definedName name="BL" localSheetId="27">'[64]CIRCUITOS CODENSA'!#REF!</definedName>
    <definedName name="BL" localSheetId="31">'[64]CIRCUITOS CODENSA'!#REF!</definedName>
    <definedName name="BL" localSheetId="28">'[64]CIRCUITOS CODENSA'!#REF!</definedName>
    <definedName name="BL" localSheetId="29">'[64]CIRCUITOS CODENSA'!#REF!</definedName>
    <definedName name="BL" localSheetId="30">'[64]CIRCUITOS CODENSA'!#REF!</definedName>
    <definedName name="BL" localSheetId="8">'[64]CIRCUITOS CODENSA'!#REF!</definedName>
    <definedName name="bl" localSheetId="4">#REF!</definedName>
    <definedName name="bl" localSheetId="5">#REF!</definedName>
    <definedName name="BL">'[64]CIRCUITOS CODENSA'!#REF!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'[70]Ejecutado%'!#REF!</definedName>
    <definedName name="blEjecutadoPorcen">'[70]Ejecutado$'!$D$1:$CE$45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'[70]Programado$'!$I$1:$CK$45</definedName>
    <definedName name="blReferenciaInforme">#REF!</definedName>
    <definedName name="bn">#REF!</definedName>
    <definedName name="bnm">#REF!</definedName>
    <definedName name="BO" localSheetId="17">'[64]CIRCUITOS CODENSA'!#REF!</definedName>
    <definedName name="BO" localSheetId="18">'[64]CIRCUITOS CODENSA'!#REF!</definedName>
    <definedName name="BO" localSheetId="20">'[64]CIRCUITOS CODENSA'!#REF!</definedName>
    <definedName name="BO" localSheetId="21">'[64]CIRCUITOS CODENSA'!#REF!</definedName>
    <definedName name="BO" localSheetId="22">'[64]CIRCUITOS CODENSA'!#REF!</definedName>
    <definedName name="BO" localSheetId="23">'[64]CIRCUITOS CODENSA'!#REF!</definedName>
    <definedName name="BO" localSheetId="27">'[64]CIRCUITOS CODENSA'!#REF!</definedName>
    <definedName name="BO" localSheetId="31">'[64]CIRCUITOS CODENSA'!#REF!</definedName>
    <definedName name="BO" localSheetId="28">'[64]CIRCUITOS CODENSA'!#REF!</definedName>
    <definedName name="BO" localSheetId="29">'[64]CIRCUITOS CODENSA'!#REF!</definedName>
    <definedName name="BO" localSheetId="30">'[64]CIRCUITOS CODENSA'!#REF!</definedName>
    <definedName name="BO" localSheetId="8">'[64]CIRCUITOS CODENSA'!#REF!</definedName>
    <definedName name="BO">'[64]CIRCUITOS CODENSA'!#REF!</definedName>
    <definedName name="Bombas" localSheetId="4">#REF!</definedName>
    <definedName name="Bombas" localSheetId="5">#REF!</definedName>
    <definedName name="BOMBAS">#N/A</definedName>
    <definedName name="BONO">#REF!</definedName>
    <definedName name="BORDER1">[71]steel!#REF!</definedName>
    <definedName name="BORDET">#REF!</definedName>
    <definedName name="BORSHE">'[5]7422CW00'!#REF!</definedName>
    <definedName name="BORSUM">'[5]7422CW00'!#REF!</definedName>
    <definedName name="boxes">#REF!</definedName>
    <definedName name="Bp">[34]CALCULO!$E$66</definedName>
    <definedName name="BQ">#REF!</definedName>
    <definedName name="br" localSheetId="5"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5" hidden="1">{"via1",#N/A,TRUE,"general";"via2",#N/A,TRUE,"general";"via3",#N/A,TRUE,"general"}</definedName>
    <definedName name="bsb" hidden="1">{"via1",#N/A,TRUE,"general";"via2",#N/A,TRUE,"general";"via3",#N/A,TRUE,"general"}</definedName>
    <definedName name="bspoi" localSheetId="5" hidden="1">{"TAB1",#N/A,TRUE,"GENERAL";"TAB2",#N/A,TRUE,"GENERAL";"TAB3",#N/A,TRUE,"GENERAL";"TAB4",#N/A,TRUE,"GENERAL";"TAB5",#N/A,TRUE,"GENERAL"}</definedName>
    <definedName name="bspoi" hidden="1">{"TAB1",#N/A,TRUE,"GENERAL";"TAB2",#N/A,TRUE,"GENERAL";"TAB3",#N/A,TRUE,"GENERAL";"TAB4",#N/A,TRUE,"GENERAL";"TAB5",#N/A,TRUE,"GENERAL"}</definedName>
    <definedName name="BSW">[72]medelo!$D$37</definedName>
    <definedName name="bt" localSheetId="5" hidden="1">{"via1",#N/A,TRUE,"general";"via2",#N/A,TRUE,"general";"via3",#N/A,TRUE,"general"}</definedName>
    <definedName name="bt" hidden="1">{"via1",#N/A,TRUE,"general";"via2",#N/A,TRUE,"general";"via3",#N/A,TRUE,"general"}</definedName>
    <definedName name="BTG5E">#REF!</definedName>
    <definedName name="BTYJHTR" localSheetId="5" hidden="1">{"TAB1",#N/A,TRUE,"GENERAL";"TAB2",#N/A,TRUE,"GENERAL";"TAB3",#N/A,TRUE,"GENERAL";"TAB4",#N/A,TRUE,"GENERAL";"TAB5",#N/A,TRUE,"GENERAL"}</definedName>
    <definedName name="BTYJHTR" hidden="1">{"TAB1",#N/A,TRUE,"GENERAL";"TAB2",#N/A,TRUE,"GENERAL";"TAB3",#N/A,TRUE,"GENERAL";"TAB4",#N/A,TRUE,"GENERAL";"TAB5",#N/A,TRUE,"GENERAL"}</definedName>
    <definedName name="BuiltIn_Print_Area">#REF!</definedName>
    <definedName name="BuiltIn_Print_Area___0">'[73]Form5 _Pág_ 2'!#REF!</definedName>
    <definedName name="BuiltIn_Print_Titles">#REF!</definedName>
    <definedName name="bvbc" localSheetId="5" hidden="1">{"TAB1",#N/A,TRUE,"GENERAL";"TAB2",#N/A,TRUE,"GENERAL";"TAB3",#N/A,TRUE,"GENERAL";"TAB4",#N/A,TRUE,"GENERAL";"TAB5",#N/A,TRUE,"GENERAL"}</definedName>
    <definedName name="bvbc" hidden="1">{"TAB1",#N/A,TRUE,"GENERAL";"TAB2",#N/A,TRUE,"GENERAL";"TAB3",#N/A,TRUE,"GENERAL";"TAB4",#N/A,TRUE,"GENERAL";"TAB5",#N/A,TRUE,"GENERAL"}</definedName>
    <definedName name="bvcb" localSheetId="5" hidden="1">{"via1",#N/A,TRUE,"general";"via2",#N/A,TRUE,"general";"via3",#N/A,TRUE,"general"}</definedName>
    <definedName name="bvcb" hidden="1">{"via1",#N/A,TRUE,"general";"via2",#N/A,TRUE,"general";"via3",#N/A,TRUE,"general"}</definedName>
    <definedName name="bvn" localSheetId="5" hidden="1">{"via1",#N/A,TRUE,"general";"via2",#N/A,TRUE,"general";"via3",#N/A,TRUE,"general"}</definedName>
    <definedName name="bvn" hidden="1">{"via1",#N/A,TRUE,"general";"via2",#N/A,TRUE,"general";"via3",#N/A,TRUE,"general"}</definedName>
    <definedName name="bw">#REF!</definedName>
    <definedName name="by" localSheetId="5" hidden="1">{"via1",#N/A,TRUE,"general";"via2",#N/A,TRUE,"general";"via3",#N/A,TRUE,"general"}</definedName>
    <definedName name="by" hidden="1">{"via1",#N/A,TRUE,"general";"via2",#N/A,TRUE,"general";"via3",#N/A,TRUE,"general"}</definedName>
    <definedName name="BytMesInicioInctoMmto" localSheetId="17">#REF!</definedName>
    <definedName name="BytMesInicioInctoMmto" localSheetId="18">#REF!</definedName>
    <definedName name="BytMesInicioInctoMmto" localSheetId="20">#REF!</definedName>
    <definedName name="BytMesInicioInctoMmto" localSheetId="21">#REF!</definedName>
    <definedName name="BytMesInicioInctoMmto" localSheetId="22">#REF!</definedName>
    <definedName name="BytMesInicioInctoMmto" localSheetId="23">#REF!</definedName>
    <definedName name="BytMesInicioInctoMmto" localSheetId="27">#REF!</definedName>
    <definedName name="BytMesInicioInctoMmto" localSheetId="31">#REF!</definedName>
    <definedName name="BytMesInicioInctoMmto" localSheetId="28">#REF!</definedName>
    <definedName name="BytMesInicioInctoMmto" localSheetId="29">#REF!</definedName>
    <definedName name="BytMesInicioInctoMmto" localSheetId="30">#REF!</definedName>
    <definedName name="BytMesInicioInctoMmto" localSheetId="8">#REF!</definedName>
    <definedName name="BytMesInicioInctoMmto" localSheetId="14">#REF!</definedName>
    <definedName name="BytMesInicioInctoMmto" localSheetId="11">#REF!</definedName>
    <definedName name="BytMesInicioInctoMmto" localSheetId="12">#REF!</definedName>
    <definedName name="BytMesInicioInctoMmto" localSheetId="13">#REF!</definedName>
    <definedName name="BytMesInicioInctoMmto">#REF!</definedName>
    <definedName name="C._C.">#REF!</definedName>
    <definedName name="C_">#REF!</definedName>
    <definedName name="C_Apus" comment="Codigo Apus">'[74]1_Preliminares'!$A$26</definedName>
    <definedName name="C_min">[75]D_AWG!$H$40</definedName>
    <definedName name="CA">#REF!</definedName>
    <definedName name="CAB" localSheetId="4">[76]Cab!$E$4:$X$28</definedName>
    <definedName name="CAB" localSheetId="5">[76]Cab!$E$4:$X$28</definedName>
    <definedName name="CAB">#N/A</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lidad" localSheetId="17">#REF!</definedName>
    <definedName name="Calidad" localSheetId="18">#REF!</definedName>
    <definedName name="Calidad" localSheetId="20">#REF!</definedName>
    <definedName name="Calidad" localSheetId="21">#REF!</definedName>
    <definedName name="Calidad" localSheetId="22">#REF!</definedName>
    <definedName name="Calidad" localSheetId="23">#REF!</definedName>
    <definedName name="Calidad" localSheetId="27">#REF!</definedName>
    <definedName name="Calidad" localSheetId="31">#REF!</definedName>
    <definedName name="Calidad" localSheetId="28">#REF!</definedName>
    <definedName name="Calidad" localSheetId="29">#REF!</definedName>
    <definedName name="Calidad" localSheetId="30">#REF!</definedName>
    <definedName name="Calidad" localSheetId="8">#REF!</definedName>
    <definedName name="Calidad" localSheetId="14">#REF!</definedName>
    <definedName name="Calidad" localSheetId="11">#REF!</definedName>
    <definedName name="Calidad" localSheetId="12">#REF!</definedName>
    <definedName name="Calidad" localSheetId="13">#REF!</definedName>
    <definedName name="Calidad">#REF!</definedName>
    <definedName name="calixto">#REF!</definedName>
    <definedName name="calixto1">#REF!</definedName>
    <definedName name="Campamento" localSheetId="17">#REF!</definedName>
    <definedName name="Campamento" localSheetId="18">#REF!</definedName>
    <definedName name="Campamento" localSheetId="20">#REF!</definedName>
    <definedName name="Campamento" localSheetId="21">#REF!</definedName>
    <definedName name="Campamento" localSheetId="22">#REF!</definedName>
    <definedName name="Campamento" localSheetId="23">#REF!</definedName>
    <definedName name="Campamento" localSheetId="27">#REF!</definedName>
    <definedName name="Campamento" localSheetId="31">#REF!</definedName>
    <definedName name="Campamento" localSheetId="28">#REF!</definedName>
    <definedName name="Campamento" localSheetId="29">#REF!</definedName>
    <definedName name="Campamento" localSheetId="30">#REF!</definedName>
    <definedName name="Campamento" localSheetId="8">#REF!</definedName>
    <definedName name="Campamento" localSheetId="14">#REF!</definedName>
    <definedName name="Campamento" localSheetId="11">#REF!</definedName>
    <definedName name="Campamento" localSheetId="12">#REF!</definedName>
    <definedName name="Campamento" localSheetId="13">#REF!</definedName>
    <definedName name="Campamento">#REF!</definedName>
    <definedName name="CAMPO">#REF!</definedName>
    <definedName name="CANGURO">[77]EQUIPOS!$D$11</definedName>
    <definedName name="CanonesMedida" localSheetId="17">#REF!</definedName>
    <definedName name="CanonesMedida" localSheetId="18">#REF!</definedName>
    <definedName name="CanonesMedida" localSheetId="20">#REF!</definedName>
    <definedName name="CanonesMedida" localSheetId="21">#REF!</definedName>
    <definedName name="CanonesMedida" localSheetId="22">#REF!</definedName>
    <definedName name="CanonesMedida" localSheetId="23">#REF!</definedName>
    <definedName name="CanonesMedida" localSheetId="27">#REF!</definedName>
    <definedName name="CanonesMedida" localSheetId="31">#REF!</definedName>
    <definedName name="CanonesMedida" localSheetId="28">#REF!</definedName>
    <definedName name="CanonesMedida" localSheetId="29">#REF!</definedName>
    <definedName name="CanonesMedida" localSheetId="30">#REF!</definedName>
    <definedName name="CanonesMedida" localSheetId="8">#REF!</definedName>
    <definedName name="CanonesMedida" localSheetId="14">#REF!</definedName>
    <definedName name="CanonesMedida" localSheetId="11">#REF!</definedName>
    <definedName name="CanonesMedida" localSheetId="12">#REF!</definedName>
    <definedName name="CanonesMedida" localSheetId="13">#REF!</definedName>
    <definedName name="CanonesMedida">#REF!</definedName>
    <definedName name="CanonFcro" localSheetId="17">#REF!</definedName>
    <definedName name="CanonFcro" localSheetId="18">#REF!</definedName>
    <definedName name="CanonFcro" localSheetId="20">#REF!</definedName>
    <definedName name="CanonFcro" localSheetId="21">#REF!</definedName>
    <definedName name="CanonFcro" localSheetId="22">#REF!</definedName>
    <definedName name="CanonFcro" localSheetId="23">#REF!</definedName>
    <definedName name="CanonFcro" localSheetId="27">#REF!</definedName>
    <definedName name="CanonFcro" localSheetId="31">#REF!</definedName>
    <definedName name="CanonFcro" localSheetId="28">#REF!</definedName>
    <definedName name="CanonFcro" localSheetId="29">#REF!</definedName>
    <definedName name="CanonFcro" localSheetId="30">#REF!</definedName>
    <definedName name="CanonFcro" localSheetId="8">#REF!</definedName>
    <definedName name="CanonFcro">#REF!</definedName>
    <definedName name="CanonImpuestos" localSheetId="17">#REF!</definedName>
    <definedName name="CanonImpuestos" localSheetId="18">#REF!</definedName>
    <definedName name="CanonImpuestos" localSheetId="20">#REF!</definedName>
    <definedName name="CanonImpuestos" localSheetId="21">#REF!</definedName>
    <definedName name="CanonImpuestos" localSheetId="22">#REF!</definedName>
    <definedName name="CanonImpuestos" localSheetId="23">#REF!</definedName>
    <definedName name="CanonImpuestos" localSheetId="27">#REF!</definedName>
    <definedName name="CanonImpuestos" localSheetId="31">#REF!</definedName>
    <definedName name="CanonImpuestos" localSheetId="28">#REF!</definedName>
    <definedName name="CanonImpuestos" localSheetId="29">#REF!</definedName>
    <definedName name="CanonImpuestos" localSheetId="30">#REF!</definedName>
    <definedName name="CanonImpuestos" localSheetId="8">#REF!</definedName>
    <definedName name="CanonImpuestos">#REF!</definedName>
    <definedName name="CanonMedidaEspecial" localSheetId="17">#REF!</definedName>
    <definedName name="CanonMedidaEspecial" localSheetId="18">#REF!</definedName>
    <definedName name="CanonMedidaEspecial" localSheetId="20">#REF!</definedName>
    <definedName name="CanonMedidaEspecial" localSheetId="21">#REF!</definedName>
    <definedName name="CanonMedidaEspecial" localSheetId="22">#REF!</definedName>
    <definedName name="CanonMedidaEspecial" localSheetId="23">#REF!</definedName>
    <definedName name="CanonMedidaEspecial" localSheetId="27">#REF!</definedName>
    <definedName name="CanonMedidaEspecial" localSheetId="31">#REF!</definedName>
    <definedName name="CanonMedidaEspecial" localSheetId="28">#REF!</definedName>
    <definedName name="CanonMedidaEspecial" localSheetId="29">#REF!</definedName>
    <definedName name="CanonMedidaEspecial" localSheetId="30">#REF!</definedName>
    <definedName name="CanonMedidaEspecial" localSheetId="8">#REF!</definedName>
    <definedName name="CanonMedidaEspecial">#REF!</definedName>
    <definedName name="CanonMmto" localSheetId="17">#REF!</definedName>
    <definedName name="CanonMmto" localSheetId="18">#REF!</definedName>
    <definedName name="CanonMmto" localSheetId="20">#REF!</definedName>
    <definedName name="CanonMmto" localSheetId="21">#REF!</definedName>
    <definedName name="CanonMmto" localSheetId="22">#REF!</definedName>
    <definedName name="CanonMmto" localSheetId="23">#REF!</definedName>
    <definedName name="CanonMmto" localSheetId="27">#REF!</definedName>
    <definedName name="CanonMmto" localSheetId="31">#REF!</definedName>
    <definedName name="CanonMmto" localSheetId="28">#REF!</definedName>
    <definedName name="CanonMmto" localSheetId="29">#REF!</definedName>
    <definedName name="CanonMmto" localSheetId="30">#REF!</definedName>
    <definedName name="CanonMmto" localSheetId="8">#REF!</definedName>
    <definedName name="CanonMmto">#REF!</definedName>
    <definedName name="CanonSeguro" localSheetId="17">#REF!</definedName>
    <definedName name="CanonSeguro" localSheetId="18">#REF!</definedName>
    <definedName name="CanonSeguro" localSheetId="20">#REF!</definedName>
    <definedName name="CanonSeguro" localSheetId="21">#REF!</definedName>
    <definedName name="CanonSeguro" localSheetId="22">#REF!</definedName>
    <definedName name="CanonSeguro" localSheetId="23">#REF!</definedName>
    <definedName name="CanonSeguro" localSheetId="27">#REF!</definedName>
    <definedName name="CanonSeguro" localSheetId="31">#REF!</definedName>
    <definedName name="CanonSeguro" localSheetId="28">#REF!</definedName>
    <definedName name="CanonSeguro" localSheetId="29">#REF!</definedName>
    <definedName name="CanonSeguro" localSheetId="30">#REF!</definedName>
    <definedName name="CanonSeguro" localSheetId="8">#REF!</definedName>
    <definedName name="CanonSeguro">#REF!</definedName>
    <definedName name="CanonSoat" localSheetId="17">#REF!</definedName>
    <definedName name="CanonSoat" localSheetId="18">#REF!</definedName>
    <definedName name="CanonSoat" localSheetId="20">#REF!</definedName>
    <definedName name="CanonSoat" localSheetId="21">#REF!</definedName>
    <definedName name="CanonSoat" localSheetId="22">#REF!</definedName>
    <definedName name="CanonSoat" localSheetId="23">#REF!</definedName>
    <definedName name="CanonSoat" localSheetId="27">#REF!</definedName>
    <definedName name="CanonSoat" localSheetId="31">#REF!</definedName>
    <definedName name="CanonSoat" localSheetId="28">#REF!</definedName>
    <definedName name="CanonSoat" localSheetId="29">#REF!</definedName>
    <definedName name="CanonSoat" localSheetId="30">#REF!</definedName>
    <definedName name="CanonSoat" localSheetId="8">#REF!</definedName>
    <definedName name="CanonSoat">#REF!</definedName>
    <definedName name="CanonTotal" localSheetId="17">#REF!</definedName>
    <definedName name="CanonTotal" localSheetId="18">#REF!</definedName>
    <definedName name="CanonTotal" localSheetId="20">#REF!</definedName>
    <definedName name="CanonTotal" localSheetId="21">#REF!</definedName>
    <definedName name="CanonTotal" localSheetId="22">#REF!</definedName>
    <definedName name="CanonTotal" localSheetId="23">#REF!</definedName>
    <definedName name="CanonTotal" localSheetId="27">#REF!</definedName>
    <definedName name="CanonTotal" localSheetId="31">#REF!</definedName>
    <definedName name="CanonTotal" localSheetId="28">#REF!</definedName>
    <definedName name="CanonTotal" localSheetId="29">#REF!</definedName>
    <definedName name="CanonTotal" localSheetId="30">#REF!</definedName>
    <definedName name="CanonTotal" localSheetId="8">#REF!</definedName>
    <definedName name="CanonTotal">#REF!</definedName>
    <definedName name="CanonTramites" localSheetId="17">#REF!</definedName>
    <definedName name="CanonTramites" localSheetId="18">#REF!</definedName>
    <definedName name="CanonTramites" localSheetId="20">#REF!</definedName>
    <definedName name="CanonTramites" localSheetId="21">#REF!</definedName>
    <definedName name="CanonTramites" localSheetId="22">#REF!</definedName>
    <definedName name="CanonTramites" localSheetId="23">#REF!</definedName>
    <definedName name="CanonTramites" localSheetId="27">#REF!</definedName>
    <definedName name="CanonTramites" localSheetId="31">#REF!</definedName>
    <definedName name="CanonTramites" localSheetId="28">#REF!</definedName>
    <definedName name="CanonTramites" localSheetId="29">#REF!</definedName>
    <definedName name="CanonTramites" localSheetId="30">#REF!</definedName>
    <definedName name="CanonTramites" localSheetId="8">#REF!</definedName>
    <definedName name="CanonTramites">#REF!</definedName>
    <definedName name="CANT">#REF!</definedName>
    <definedName name="CANT1.1" localSheetId="17">#REF!</definedName>
    <definedName name="CANT1.1" localSheetId="18">#REF!</definedName>
    <definedName name="CANT1.1" localSheetId="20">#REF!</definedName>
    <definedName name="CANT1.1" localSheetId="21">#REF!</definedName>
    <definedName name="CANT1.1" localSheetId="22">#REF!</definedName>
    <definedName name="CANT1.1" localSheetId="23">#REF!</definedName>
    <definedName name="CANT1.1" localSheetId="27">#REF!</definedName>
    <definedName name="CANT1.1" localSheetId="31">#REF!</definedName>
    <definedName name="CANT1.1" localSheetId="28">#REF!</definedName>
    <definedName name="CANT1.1" localSheetId="29">#REF!</definedName>
    <definedName name="CANT1.1" localSheetId="30">#REF!</definedName>
    <definedName name="CANT1.1" localSheetId="8">#REF!</definedName>
    <definedName name="CANT1.1">#REF!</definedName>
    <definedName name="CANT1.2" localSheetId="17">#REF!</definedName>
    <definedName name="CANT1.2" localSheetId="18">#REF!</definedName>
    <definedName name="CANT1.2" localSheetId="20">#REF!</definedName>
    <definedName name="CANT1.2" localSheetId="21">#REF!</definedName>
    <definedName name="CANT1.2" localSheetId="22">#REF!</definedName>
    <definedName name="CANT1.2" localSheetId="23">#REF!</definedName>
    <definedName name="CANT1.2" localSheetId="27">#REF!</definedName>
    <definedName name="CANT1.2" localSheetId="31">#REF!</definedName>
    <definedName name="CANT1.2" localSheetId="28">#REF!</definedName>
    <definedName name="CANT1.2" localSheetId="29">#REF!</definedName>
    <definedName name="CANT1.2" localSheetId="30">#REF!</definedName>
    <definedName name="CANT1.2" localSheetId="8">#REF!</definedName>
    <definedName name="CANT1.2">#REF!</definedName>
    <definedName name="CANT1.3" localSheetId="17">#REF!</definedName>
    <definedName name="CANT1.3" localSheetId="18">#REF!</definedName>
    <definedName name="CANT1.3" localSheetId="20">#REF!</definedName>
    <definedName name="CANT1.3" localSheetId="21">#REF!</definedName>
    <definedName name="CANT1.3" localSheetId="22">#REF!</definedName>
    <definedName name="CANT1.3" localSheetId="23">#REF!</definedName>
    <definedName name="CANT1.3" localSheetId="27">#REF!</definedName>
    <definedName name="CANT1.3" localSheetId="31">#REF!</definedName>
    <definedName name="CANT1.3" localSheetId="28">#REF!</definedName>
    <definedName name="CANT1.3" localSheetId="29">#REF!</definedName>
    <definedName name="CANT1.3" localSheetId="30">#REF!</definedName>
    <definedName name="CANT1.3" localSheetId="8">#REF!</definedName>
    <definedName name="CANT1.3">#REF!</definedName>
    <definedName name="CANT1.5" localSheetId="17">#REF!</definedName>
    <definedName name="CANT1.5" localSheetId="18">#REF!</definedName>
    <definedName name="CANT1.5" localSheetId="20">#REF!</definedName>
    <definedName name="CANT1.5" localSheetId="21">#REF!</definedName>
    <definedName name="CANT1.5" localSheetId="22">#REF!</definedName>
    <definedName name="CANT1.5" localSheetId="23">#REF!</definedName>
    <definedName name="CANT1.5" localSheetId="27">#REF!</definedName>
    <definedName name="CANT1.5" localSheetId="31">#REF!</definedName>
    <definedName name="CANT1.5" localSheetId="28">#REF!</definedName>
    <definedName name="CANT1.5" localSheetId="29">#REF!</definedName>
    <definedName name="CANT1.5" localSheetId="30">#REF!</definedName>
    <definedName name="CANT1.5" localSheetId="8">#REF!</definedName>
    <definedName name="CANT1.5">#REF!</definedName>
    <definedName name="CANT1.6" localSheetId="17">#REF!</definedName>
    <definedName name="CANT1.6" localSheetId="18">#REF!</definedName>
    <definedName name="CANT1.6" localSheetId="20">#REF!</definedName>
    <definedName name="CANT1.6" localSheetId="21">#REF!</definedName>
    <definedName name="CANT1.6" localSheetId="22">#REF!</definedName>
    <definedName name="CANT1.6" localSheetId="23">#REF!</definedName>
    <definedName name="CANT1.6" localSheetId="27">#REF!</definedName>
    <definedName name="CANT1.6" localSheetId="31">#REF!</definedName>
    <definedName name="CANT1.6" localSheetId="28">#REF!</definedName>
    <definedName name="CANT1.6" localSheetId="29">#REF!</definedName>
    <definedName name="CANT1.6" localSheetId="30">#REF!</definedName>
    <definedName name="CANT1.6" localSheetId="8">#REF!</definedName>
    <definedName name="CANT1.6">#REF!</definedName>
    <definedName name="CANT1.7" localSheetId="17">#REF!</definedName>
    <definedName name="CANT1.7" localSheetId="18">#REF!</definedName>
    <definedName name="CANT1.7" localSheetId="20">#REF!</definedName>
    <definedName name="CANT1.7" localSheetId="21">#REF!</definedName>
    <definedName name="CANT1.7" localSheetId="22">#REF!</definedName>
    <definedName name="CANT1.7" localSheetId="23">#REF!</definedName>
    <definedName name="CANT1.7" localSheetId="27">#REF!</definedName>
    <definedName name="CANT1.7" localSheetId="31">#REF!</definedName>
    <definedName name="CANT1.7" localSheetId="28">#REF!</definedName>
    <definedName name="CANT1.7" localSheetId="29">#REF!</definedName>
    <definedName name="CANT1.7" localSheetId="30">#REF!</definedName>
    <definedName name="CANT1.7" localSheetId="8">#REF!</definedName>
    <definedName name="CANT1.7">#REF!</definedName>
    <definedName name="CANT1.9" localSheetId="17">#REF!</definedName>
    <definedName name="CANT1.9" localSheetId="18">#REF!</definedName>
    <definedName name="CANT1.9" localSheetId="20">#REF!</definedName>
    <definedName name="CANT1.9" localSheetId="21">#REF!</definedName>
    <definedName name="CANT1.9" localSheetId="22">#REF!</definedName>
    <definedName name="CANT1.9" localSheetId="23">#REF!</definedName>
    <definedName name="CANT1.9" localSheetId="27">#REF!</definedName>
    <definedName name="CANT1.9" localSheetId="31">#REF!</definedName>
    <definedName name="CANT1.9" localSheetId="28">#REF!</definedName>
    <definedName name="CANT1.9" localSheetId="29">#REF!</definedName>
    <definedName name="CANT1.9" localSheetId="30">#REF!</definedName>
    <definedName name="CANT1.9" localSheetId="8">#REF!</definedName>
    <definedName name="CANT1.9">#REF!</definedName>
    <definedName name="CANT2.11" localSheetId="17">#REF!</definedName>
    <definedName name="CANT2.11" localSheetId="18">#REF!</definedName>
    <definedName name="CANT2.11" localSheetId="20">#REF!</definedName>
    <definedName name="CANT2.11" localSheetId="21">#REF!</definedName>
    <definedName name="CANT2.11" localSheetId="22">#REF!</definedName>
    <definedName name="CANT2.11" localSheetId="23">#REF!</definedName>
    <definedName name="CANT2.11" localSheetId="27">#REF!</definedName>
    <definedName name="CANT2.11" localSheetId="31">#REF!</definedName>
    <definedName name="CANT2.11" localSheetId="28">#REF!</definedName>
    <definedName name="CANT2.11" localSheetId="29">#REF!</definedName>
    <definedName name="CANT2.11" localSheetId="30">#REF!</definedName>
    <definedName name="CANT2.11" localSheetId="8">#REF!</definedName>
    <definedName name="CANT2.11">#REF!</definedName>
    <definedName name="CANT2.12" localSheetId="17">#REF!</definedName>
    <definedName name="CANT2.12" localSheetId="18">#REF!</definedName>
    <definedName name="CANT2.12" localSheetId="20">#REF!</definedName>
    <definedName name="CANT2.12" localSheetId="21">#REF!</definedName>
    <definedName name="CANT2.12" localSheetId="22">#REF!</definedName>
    <definedName name="CANT2.12" localSheetId="23">#REF!</definedName>
    <definedName name="CANT2.12" localSheetId="27">#REF!</definedName>
    <definedName name="CANT2.12" localSheetId="31">#REF!</definedName>
    <definedName name="CANT2.12" localSheetId="28">#REF!</definedName>
    <definedName name="CANT2.12" localSheetId="29">#REF!</definedName>
    <definedName name="CANT2.12" localSheetId="30">#REF!</definedName>
    <definedName name="CANT2.12" localSheetId="8">#REF!</definedName>
    <definedName name="CANT2.12">#REF!</definedName>
    <definedName name="CANT2.2" localSheetId="17">#REF!</definedName>
    <definedName name="CANT2.2" localSheetId="18">#REF!</definedName>
    <definedName name="CANT2.2" localSheetId="20">#REF!</definedName>
    <definedName name="CANT2.2" localSheetId="21">#REF!</definedName>
    <definedName name="CANT2.2" localSheetId="22">#REF!</definedName>
    <definedName name="CANT2.2" localSheetId="23">#REF!</definedName>
    <definedName name="CANT2.2" localSheetId="27">#REF!</definedName>
    <definedName name="CANT2.2" localSheetId="31">#REF!</definedName>
    <definedName name="CANT2.2" localSheetId="28">#REF!</definedName>
    <definedName name="CANT2.2" localSheetId="29">#REF!</definedName>
    <definedName name="CANT2.2" localSheetId="30">#REF!</definedName>
    <definedName name="CANT2.2" localSheetId="8">#REF!</definedName>
    <definedName name="CANT2.2">#REF!</definedName>
    <definedName name="CANT2.3" localSheetId="17">#REF!</definedName>
    <definedName name="CANT2.3" localSheetId="18">#REF!</definedName>
    <definedName name="CANT2.3" localSheetId="20">#REF!</definedName>
    <definedName name="CANT2.3" localSheetId="21">#REF!</definedName>
    <definedName name="CANT2.3" localSheetId="22">#REF!</definedName>
    <definedName name="CANT2.3" localSheetId="23">#REF!</definedName>
    <definedName name="CANT2.3" localSheetId="27">#REF!</definedName>
    <definedName name="CANT2.3" localSheetId="31">#REF!</definedName>
    <definedName name="CANT2.3" localSheetId="28">#REF!</definedName>
    <definedName name="CANT2.3" localSheetId="29">#REF!</definedName>
    <definedName name="CANT2.3" localSheetId="30">#REF!</definedName>
    <definedName name="CANT2.3" localSheetId="8">#REF!</definedName>
    <definedName name="CANT2.3">#REF!</definedName>
    <definedName name="CANT2.4" localSheetId="17">#REF!</definedName>
    <definedName name="CANT2.4" localSheetId="18">#REF!</definedName>
    <definedName name="CANT2.4" localSheetId="20">#REF!</definedName>
    <definedName name="CANT2.4" localSheetId="21">#REF!</definedName>
    <definedName name="CANT2.4" localSheetId="22">#REF!</definedName>
    <definedName name="CANT2.4" localSheetId="23">#REF!</definedName>
    <definedName name="CANT2.4" localSheetId="27">#REF!</definedName>
    <definedName name="CANT2.4" localSheetId="31">#REF!</definedName>
    <definedName name="CANT2.4" localSheetId="28">#REF!</definedName>
    <definedName name="CANT2.4" localSheetId="29">#REF!</definedName>
    <definedName name="CANT2.4" localSheetId="30">#REF!</definedName>
    <definedName name="CANT2.4" localSheetId="8">#REF!</definedName>
    <definedName name="CANT2.4">#REF!</definedName>
    <definedName name="CANT8.1" localSheetId="17">#REF!</definedName>
    <definedName name="CANT8.1" localSheetId="18">#REF!</definedName>
    <definedName name="CANT8.1" localSheetId="20">#REF!</definedName>
    <definedName name="CANT8.1" localSheetId="21">#REF!</definedName>
    <definedName name="CANT8.1" localSheetId="22">#REF!</definedName>
    <definedName name="CANT8.1" localSheetId="23">#REF!</definedName>
    <definedName name="CANT8.1" localSheetId="27">#REF!</definedName>
    <definedName name="CANT8.1" localSheetId="31">#REF!</definedName>
    <definedName name="CANT8.1" localSheetId="28">#REF!</definedName>
    <definedName name="CANT8.1" localSheetId="29">#REF!</definedName>
    <definedName name="CANT8.1" localSheetId="30">#REF!</definedName>
    <definedName name="CANT8.1" localSheetId="8">#REF!</definedName>
    <definedName name="CANT8.1">#REF!</definedName>
    <definedName name="CANT8.2" localSheetId="17">#REF!</definedName>
    <definedName name="CANT8.2" localSheetId="18">#REF!</definedName>
    <definedName name="CANT8.2" localSheetId="20">#REF!</definedName>
    <definedName name="CANT8.2" localSheetId="21">#REF!</definedName>
    <definedName name="CANT8.2" localSheetId="22">#REF!</definedName>
    <definedName name="CANT8.2" localSheetId="23">#REF!</definedName>
    <definedName name="CANT8.2" localSheetId="27">#REF!</definedName>
    <definedName name="CANT8.2" localSheetId="31">#REF!</definedName>
    <definedName name="CANT8.2" localSheetId="28">#REF!</definedName>
    <definedName name="CANT8.2" localSheetId="29">#REF!</definedName>
    <definedName name="CANT8.2" localSheetId="30">#REF!</definedName>
    <definedName name="CANT8.2" localSheetId="8">#REF!</definedName>
    <definedName name="CANT8.2">#REF!</definedName>
    <definedName name="CANT8.3" localSheetId="17">#REF!</definedName>
    <definedName name="CANT8.3" localSheetId="18">#REF!</definedName>
    <definedName name="CANT8.3" localSheetId="20">#REF!</definedName>
    <definedName name="CANT8.3" localSheetId="21">#REF!</definedName>
    <definedName name="CANT8.3" localSheetId="22">#REF!</definedName>
    <definedName name="CANT8.3" localSheetId="23">#REF!</definedName>
    <definedName name="CANT8.3" localSheetId="27">#REF!</definedName>
    <definedName name="CANT8.3" localSheetId="31">#REF!</definedName>
    <definedName name="CANT8.3" localSheetId="28">#REF!</definedName>
    <definedName name="CANT8.3" localSheetId="29">#REF!</definedName>
    <definedName name="CANT8.3" localSheetId="30">#REF!</definedName>
    <definedName name="CANT8.3" localSheetId="8">#REF!</definedName>
    <definedName name="CANT8.3">#REF!</definedName>
    <definedName name="CANT8.4" localSheetId="17">#REF!</definedName>
    <definedName name="CANT8.4" localSheetId="18">#REF!</definedName>
    <definedName name="CANT8.4" localSheetId="20">#REF!</definedName>
    <definedName name="CANT8.4" localSheetId="21">#REF!</definedName>
    <definedName name="CANT8.4" localSheetId="22">#REF!</definedName>
    <definedName name="CANT8.4" localSheetId="23">#REF!</definedName>
    <definedName name="CANT8.4" localSheetId="27">#REF!</definedName>
    <definedName name="CANT8.4" localSheetId="31">#REF!</definedName>
    <definedName name="CANT8.4" localSheetId="28">#REF!</definedName>
    <definedName name="CANT8.4" localSheetId="29">#REF!</definedName>
    <definedName name="CANT8.4" localSheetId="30">#REF!</definedName>
    <definedName name="CANT8.4" localSheetId="8">#REF!</definedName>
    <definedName name="CANT8.4">#REF!</definedName>
    <definedName name="CANT8.5" localSheetId="17">#REF!</definedName>
    <definedName name="CANT8.5" localSheetId="18">#REF!</definedName>
    <definedName name="CANT8.5" localSheetId="20">#REF!</definedName>
    <definedName name="CANT8.5" localSheetId="21">#REF!</definedName>
    <definedName name="CANT8.5" localSheetId="22">#REF!</definedName>
    <definedName name="CANT8.5" localSheetId="23">#REF!</definedName>
    <definedName name="CANT8.5" localSheetId="27">#REF!</definedName>
    <definedName name="CANT8.5" localSheetId="31">#REF!</definedName>
    <definedName name="CANT8.5" localSheetId="28">#REF!</definedName>
    <definedName name="CANT8.5" localSheetId="29">#REF!</definedName>
    <definedName name="CANT8.5" localSheetId="30">#REF!</definedName>
    <definedName name="CANT8.5" localSheetId="8">#REF!</definedName>
    <definedName name="CANT8.5">#REF!</definedName>
    <definedName name="CANT8.6" localSheetId="17">#REF!</definedName>
    <definedName name="CANT8.6" localSheetId="18">#REF!</definedName>
    <definedName name="CANT8.6" localSheetId="20">#REF!</definedName>
    <definedName name="CANT8.6" localSheetId="21">#REF!</definedName>
    <definedName name="CANT8.6" localSheetId="22">#REF!</definedName>
    <definedName name="CANT8.6" localSheetId="23">#REF!</definedName>
    <definedName name="CANT8.6" localSheetId="27">#REF!</definedName>
    <definedName name="CANT8.6" localSheetId="31">#REF!</definedName>
    <definedName name="CANT8.6" localSheetId="28">#REF!</definedName>
    <definedName name="CANT8.6" localSheetId="29">#REF!</definedName>
    <definedName name="CANT8.6" localSheetId="30">#REF!</definedName>
    <definedName name="CANT8.6" localSheetId="8">#REF!</definedName>
    <definedName name="CANT8.6">#REF!</definedName>
    <definedName name="CANT8.7" localSheetId="17">#REF!</definedName>
    <definedName name="CANT8.7" localSheetId="18">#REF!</definedName>
    <definedName name="CANT8.7" localSheetId="20">#REF!</definedName>
    <definedName name="CANT8.7" localSheetId="21">#REF!</definedName>
    <definedName name="CANT8.7" localSheetId="22">#REF!</definedName>
    <definedName name="CANT8.7" localSheetId="23">#REF!</definedName>
    <definedName name="CANT8.7" localSheetId="27">#REF!</definedName>
    <definedName name="CANT8.7" localSheetId="31">#REF!</definedName>
    <definedName name="CANT8.7" localSheetId="28">#REF!</definedName>
    <definedName name="CANT8.7" localSheetId="29">#REF!</definedName>
    <definedName name="CANT8.7" localSheetId="30">#REF!</definedName>
    <definedName name="CANT8.7" localSheetId="8">#REF!</definedName>
    <definedName name="CANT8.7">#REF!</definedName>
    <definedName name="cantidad">'[78]TRAMO 03'!$F:$F,'[78]TRAMO 03'!$I:$I,'[78]TRAMO 03'!$K:$K,'[78]TRAMO 03'!#REF!,'[78]TRAMO 03'!#REF!,'[78]TRAMO 03'!#REF!,'[78]TRAMO 03'!#REF!,'[78]TRAMO 03'!#REF!,'[78]TRAMO 03'!#REF!,'[78]TRAMO 03'!#REF!,'[78]TRAMO 03'!#REF!,'[78]TRAMO 03'!#REF!,'[78]TRAMO 03'!#REF!,'[78]TRAMO 03'!#REF!,'[78]TRAMO 03'!#REF!,'[78]TRAMO 03'!#REF!</definedName>
    <definedName name="cap" localSheetId="17">#REF!</definedName>
    <definedName name="cap" localSheetId="18">#REF!</definedName>
    <definedName name="cap" localSheetId="20">#REF!</definedName>
    <definedName name="cap" localSheetId="21">#REF!</definedName>
    <definedName name="cap" localSheetId="22">#REF!</definedName>
    <definedName name="cap" localSheetId="23">#REF!</definedName>
    <definedName name="cap" localSheetId="27">#REF!</definedName>
    <definedName name="cap" localSheetId="31">#REF!</definedName>
    <definedName name="cap" localSheetId="28">#REF!</definedName>
    <definedName name="cap" localSheetId="29">#REF!</definedName>
    <definedName name="cap" localSheetId="30">#REF!</definedName>
    <definedName name="cap" localSheetId="8">#REF!</definedName>
    <definedName name="cap">#REF!</definedName>
    <definedName name="CAPAC._HSE">#REF!</definedName>
    <definedName name="CapitalCongelado" localSheetId="17">#REF!</definedName>
    <definedName name="CapitalCongelado" localSheetId="18">#REF!</definedName>
    <definedName name="CapitalCongelado" localSheetId="20">#REF!</definedName>
    <definedName name="CapitalCongelado" localSheetId="21">#REF!</definedName>
    <definedName name="CapitalCongelado" localSheetId="22">#REF!</definedName>
    <definedName name="CapitalCongelado" localSheetId="23">#REF!</definedName>
    <definedName name="CapitalCongelado" localSheetId="27">#REF!</definedName>
    <definedName name="CapitalCongelado" localSheetId="31">#REF!</definedName>
    <definedName name="CapitalCongelado" localSheetId="28">#REF!</definedName>
    <definedName name="CapitalCongelado" localSheetId="29">#REF!</definedName>
    <definedName name="CapitalCongelado" localSheetId="30">#REF!</definedName>
    <definedName name="CapitalCongelado" localSheetId="8">#REF!</definedName>
    <definedName name="CapitalCongelado">#REF!</definedName>
    <definedName name="CAPITULO1" localSheetId="17">#REF!</definedName>
    <definedName name="CAPITULO1" localSheetId="18">#REF!</definedName>
    <definedName name="CAPITULO1" localSheetId="20">#REF!</definedName>
    <definedName name="CAPITULO1" localSheetId="21">#REF!</definedName>
    <definedName name="CAPITULO1" localSheetId="22">#REF!</definedName>
    <definedName name="CAPITULO1" localSheetId="23">#REF!</definedName>
    <definedName name="CAPITULO1" localSheetId="27">#REF!</definedName>
    <definedName name="CAPITULO1" localSheetId="31">#REF!</definedName>
    <definedName name="CAPITULO1" localSheetId="28">#REF!</definedName>
    <definedName name="CAPITULO1" localSheetId="29">#REF!</definedName>
    <definedName name="CAPITULO1" localSheetId="30">#REF!</definedName>
    <definedName name="CAPITULO1" localSheetId="8">#REF!</definedName>
    <definedName name="CAPITULO1">#REF!</definedName>
    <definedName name="CAPITULO10" localSheetId="17">#REF!</definedName>
    <definedName name="CAPITULO10" localSheetId="18">#REF!</definedName>
    <definedName name="CAPITULO10" localSheetId="20">#REF!</definedName>
    <definedName name="CAPITULO10" localSheetId="21">#REF!</definedName>
    <definedName name="CAPITULO10" localSheetId="22">#REF!</definedName>
    <definedName name="CAPITULO10" localSheetId="23">#REF!</definedName>
    <definedName name="CAPITULO10" localSheetId="27">#REF!</definedName>
    <definedName name="CAPITULO10" localSheetId="31">#REF!</definedName>
    <definedName name="CAPITULO10" localSheetId="28">#REF!</definedName>
    <definedName name="CAPITULO10" localSheetId="29">#REF!</definedName>
    <definedName name="CAPITULO10" localSheetId="30">#REF!</definedName>
    <definedName name="CAPITULO10" localSheetId="8">#REF!</definedName>
    <definedName name="CAPITULO10">#REF!</definedName>
    <definedName name="CAPITULO11" localSheetId="17">#REF!</definedName>
    <definedName name="CAPITULO11" localSheetId="18">#REF!</definedName>
    <definedName name="CAPITULO11" localSheetId="20">#REF!</definedName>
    <definedName name="CAPITULO11" localSheetId="21">#REF!</definedName>
    <definedName name="CAPITULO11" localSheetId="22">#REF!</definedName>
    <definedName name="CAPITULO11" localSheetId="23">#REF!</definedName>
    <definedName name="CAPITULO11" localSheetId="27">#REF!</definedName>
    <definedName name="CAPITULO11" localSheetId="31">#REF!</definedName>
    <definedName name="CAPITULO11" localSheetId="28">#REF!</definedName>
    <definedName name="CAPITULO11" localSheetId="29">#REF!</definedName>
    <definedName name="CAPITULO11" localSheetId="30">#REF!</definedName>
    <definedName name="CAPITULO11" localSheetId="8">#REF!</definedName>
    <definedName name="CAPITULO11">#REF!</definedName>
    <definedName name="CAPITULO12" localSheetId="17">#REF!</definedName>
    <definedName name="CAPITULO12" localSheetId="18">#REF!</definedName>
    <definedName name="CAPITULO12" localSheetId="20">#REF!</definedName>
    <definedName name="CAPITULO12" localSheetId="21">#REF!</definedName>
    <definedName name="CAPITULO12" localSheetId="22">#REF!</definedName>
    <definedName name="CAPITULO12" localSheetId="23">#REF!</definedName>
    <definedName name="CAPITULO12" localSheetId="27">#REF!</definedName>
    <definedName name="CAPITULO12" localSheetId="31">#REF!</definedName>
    <definedName name="CAPITULO12" localSheetId="28">#REF!</definedName>
    <definedName name="CAPITULO12" localSheetId="29">#REF!</definedName>
    <definedName name="CAPITULO12" localSheetId="30">#REF!</definedName>
    <definedName name="CAPITULO12" localSheetId="8">#REF!</definedName>
    <definedName name="CAPITULO12">#REF!</definedName>
    <definedName name="CAPITULO13" localSheetId="17">#REF!</definedName>
    <definedName name="CAPITULO13" localSheetId="18">#REF!</definedName>
    <definedName name="CAPITULO13" localSheetId="20">#REF!</definedName>
    <definedName name="CAPITULO13" localSheetId="21">#REF!</definedName>
    <definedName name="CAPITULO13" localSheetId="22">#REF!</definedName>
    <definedName name="CAPITULO13" localSheetId="23">#REF!</definedName>
    <definedName name="CAPITULO13" localSheetId="27">#REF!</definedName>
    <definedName name="CAPITULO13" localSheetId="31">#REF!</definedName>
    <definedName name="CAPITULO13" localSheetId="28">#REF!</definedName>
    <definedName name="CAPITULO13" localSheetId="29">#REF!</definedName>
    <definedName name="CAPITULO13" localSheetId="30">#REF!</definedName>
    <definedName name="CAPITULO13" localSheetId="8">#REF!</definedName>
    <definedName name="CAPITULO13">#REF!</definedName>
    <definedName name="CAPITULO14" localSheetId="17">#REF!</definedName>
    <definedName name="CAPITULO14" localSheetId="18">#REF!</definedName>
    <definedName name="CAPITULO14" localSheetId="20">#REF!</definedName>
    <definedName name="CAPITULO14" localSheetId="21">#REF!</definedName>
    <definedName name="CAPITULO14" localSheetId="22">#REF!</definedName>
    <definedName name="CAPITULO14" localSheetId="23">#REF!</definedName>
    <definedName name="CAPITULO14" localSheetId="27">#REF!</definedName>
    <definedName name="CAPITULO14" localSheetId="31">#REF!</definedName>
    <definedName name="CAPITULO14" localSheetId="28">#REF!</definedName>
    <definedName name="CAPITULO14" localSheetId="29">#REF!</definedName>
    <definedName name="CAPITULO14" localSheetId="30">#REF!</definedName>
    <definedName name="CAPITULO14" localSheetId="8">#REF!</definedName>
    <definedName name="CAPITULO14">#REF!</definedName>
    <definedName name="CAPITULO15" localSheetId="17">#REF!</definedName>
    <definedName name="CAPITULO15" localSheetId="18">#REF!</definedName>
    <definedName name="CAPITULO15" localSheetId="20">#REF!</definedName>
    <definedName name="CAPITULO15" localSheetId="21">#REF!</definedName>
    <definedName name="CAPITULO15" localSheetId="22">#REF!</definedName>
    <definedName name="CAPITULO15" localSheetId="23">#REF!</definedName>
    <definedName name="CAPITULO15" localSheetId="27">#REF!</definedName>
    <definedName name="CAPITULO15" localSheetId="31">#REF!</definedName>
    <definedName name="CAPITULO15" localSheetId="28">#REF!</definedName>
    <definedName name="CAPITULO15" localSheetId="29">#REF!</definedName>
    <definedName name="CAPITULO15" localSheetId="30">#REF!</definedName>
    <definedName name="CAPITULO15" localSheetId="8">#REF!</definedName>
    <definedName name="CAPITULO15">#REF!</definedName>
    <definedName name="CAPITULO16" localSheetId="17">#REF!</definedName>
    <definedName name="CAPITULO16" localSheetId="18">#REF!</definedName>
    <definedName name="CAPITULO16" localSheetId="20">#REF!</definedName>
    <definedName name="CAPITULO16" localSheetId="21">#REF!</definedName>
    <definedName name="CAPITULO16" localSheetId="22">#REF!</definedName>
    <definedName name="CAPITULO16" localSheetId="23">#REF!</definedName>
    <definedName name="CAPITULO16" localSheetId="27">#REF!</definedName>
    <definedName name="CAPITULO16" localSheetId="31">#REF!</definedName>
    <definedName name="CAPITULO16" localSheetId="28">#REF!</definedName>
    <definedName name="CAPITULO16" localSheetId="29">#REF!</definedName>
    <definedName name="CAPITULO16" localSheetId="30">#REF!</definedName>
    <definedName name="CAPITULO16" localSheetId="8">#REF!</definedName>
    <definedName name="CAPITULO16">#REF!</definedName>
    <definedName name="CAPITULO17" localSheetId="17">#REF!</definedName>
    <definedName name="CAPITULO17" localSheetId="18">#REF!</definedName>
    <definedName name="CAPITULO17" localSheetId="20">#REF!</definedName>
    <definedName name="CAPITULO17" localSheetId="21">#REF!</definedName>
    <definedName name="CAPITULO17" localSheetId="22">#REF!</definedName>
    <definedName name="CAPITULO17" localSheetId="23">#REF!</definedName>
    <definedName name="CAPITULO17" localSheetId="27">#REF!</definedName>
    <definedName name="CAPITULO17" localSheetId="31">#REF!</definedName>
    <definedName name="CAPITULO17" localSheetId="28">#REF!</definedName>
    <definedName name="CAPITULO17" localSheetId="29">#REF!</definedName>
    <definedName name="CAPITULO17" localSheetId="30">#REF!</definedName>
    <definedName name="CAPITULO17" localSheetId="8">#REF!</definedName>
    <definedName name="CAPITULO17">#REF!</definedName>
    <definedName name="CAPITULO18" localSheetId="17">#REF!</definedName>
    <definedName name="CAPITULO18" localSheetId="18">#REF!</definedName>
    <definedName name="CAPITULO18" localSheetId="20">#REF!</definedName>
    <definedName name="CAPITULO18" localSheetId="21">#REF!</definedName>
    <definedName name="CAPITULO18" localSheetId="22">#REF!</definedName>
    <definedName name="CAPITULO18" localSheetId="23">#REF!</definedName>
    <definedName name="CAPITULO18" localSheetId="27">#REF!</definedName>
    <definedName name="CAPITULO18" localSheetId="31">#REF!</definedName>
    <definedName name="CAPITULO18" localSheetId="28">#REF!</definedName>
    <definedName name="CAPITULO18" localSheetId="29">#REF!</definedName>
    <definedName name="CAPITULO18" localSheetId="30">#REF!</definedName>
    <definedName name="CAPITULO18" localSheetId="8">#REF!</definedName>
    <definedName name="CAPITULO18">#REF!</definedName>
    <definedName name="CAPITULO19" localSheetId="17">#REF!</definedName>
    <definedName name="CAPITULO19" localSheetId="18">#REF!</definedName>
    <definedName name="CAPITULO19" localSheetId="20">#REF!</definedName>
    <definedName name="CAPITULO19" localSheetId="21">#REF!</definedName>
    <definedName name="CAPITULO19" localSheetId="22">#REF!</definedName>
    <definedName name="CAPITULO19" localSheetId="23">#REF!</definedName>
    <definedName name="CAPITULO19" localSheetId="27">#REF!</definedName>
    <definedName name="CAPITULO19" localSheetId="31">#REF!</definedName>
    <definedName name="CAPITULO19" localSheetId="28">#REF!</definedName>
    <definedName name="CAPITULO19" localSheetId="29">#REF!</definedName>
    <definedName name="CAPITULO19" localSheetId="30">#REF!</definedName>
    <definedName name="CAPITULO19" localSheetId="8">#REF!</definedName>
    <definedName name="CAPITULO19">#REF!</definedName>
    <definedName name="CAPITULO2" localSheetId="17">#REF!</definedName>
    <definedName name="CAPITULO2" localSheetId="18">#REF!</definedName>
    <definedName name="CAPITULO2" localSheetId="20">#REF!</definedName>
    <definedName name="CAPITULO2" localSheetId="21">#REF!</definedName>
    <definedName name="CAPITULO2" localSheetId="22">#REF!</definedName>
    <definedName name="CAPITULO2" localSheetId="23">#REF!</definedName>
    <definedName name="CAPITULO2" localSheetId="27">#REF!</definedName>
    <definedName name="CAPITULO2" localSheetId="31">#REF!</definedName>
    <definedName name="CAPITULO2" localSheetId="28">#REF!</definedName>
    <definedName name="CAPITULO2" localSheetId="29">#REF!</definedName>
    <definedName name="CAPITULO2" localSheetId="30">#REF!</definedName>
    <definedName name="CAPITULO2" localSheetId="8">#REF!</definedName>
    <definedName name="CAPITULO2">#REF!</definedName>
    <definedName name="CAPITULO20" localSheetId="17">#REF!</definedName>
    <definedName name="CAPITULO20" localSheetId="18">#REF!</definedName>
    <definedName name="CAPITULO20" localSheetId="20">#REF!</definedName>
    <definedName name="CAPITULO20" localSheetId="21">#REF!</definedName>
    <definedName name="CAPITULO20" localSheetId="22">#REF!</definedName>
    <definedName name="CAPITULO20" localSheetId="23">#REF!</definedName>
    <definedName name="CAPITULO20" localSheetId="27">#REF!</definedName>
    <definedName name="CAPITULO20" localSheetId="31">#REF!</definedName>
    <definedName name="CAPITULO20" localSheetId="28">#REF!</definedName>
    <definedName name="CAPITULO20" localSheetId="29">#REF!</definedName>
    <definedName name="CAPITULO20" localSheetId="30">#REF!</definedName>
    <definedName name="CAPITULO20" localSheetId="8">#REF!</definedName>
    <definedName name="CAPITULO20">#REF!</definedName>
    <definedName name="CAPITULO21" localSheetId="17">#REF!</definedName>
    <definedName name="CAPITULO21" localSheetId="18">#REF!</definedName>
    <definedName name="CAPITULO21" localSheetId="20">#REF!</definedName>
    <definedName name="CAPITULO21" localSheetId="21">#REF!</definedName>
    <definedName name="CAPITULO21" localSheetId="22">#REF!</definedName>
    <definedName name="CAPITULO21" localSheetId="23">#REF!</definedName>
    <definedName name="CAPITULO21" localSheetId="27">#REF!</definedName>
    <definedName name="CAPITULO21" localSheetId="31">#REF!</definedName>
    <definedName name="CAPITULO21" localSheetId="28">#REF!</definedName>
    <definedName name="CAPITULO21" localSheetId="29">#REF!</definedName>
    <definedName name="CAPITULO21" localSheetId="30">#REF!</definedName>
    <definedName name="CAPITULO21" localSheetId="8">#REF!</definedName>
    <definedName name="CAPITULO21">#REF!</definedName>
    <definedName name="CAPITULO3" localSheetId="17">#REF!</definedName>
    <definedName name="CAPITULO3" localSheetId="18">#REF!</definedName>
    <definedName name="CAPITULO3" localSheetId="20">#REF!</definedName>
    <definedName name="CAPITULO3" localSheetId="21">#REF!</definedName>
    <definedName name="CAPITULO3" localSheetId="22">#REF!</definedName>
    <definedName name="CAPITULO3" localSheetId="23">#REF!</definedName>
    <definedName name="CAPITULO3" localSheetId="27">#REF!</definedName>
    <definedName name="CAPITULO3" localSheetId="31">#REF!</definedName>
    <definedName name="CAPITULO3" localSheetId="28">#REF!</definedName>
    <definedName name="CAPITULO3" localSheetId="29">#REF!</definedName>
    <definedName name="CAPITULO3" localSheetId="30">#REF!</definedName>
    <definedName name="CAPITULO3" localSheetId="8">#REF!</definedName>
    <definedName name="CAPITULO3">#REF!</definedName>
    <definedName name="CAPITULO4" localSheetId="17">#REF!</definedName>
    <definedName name="CAPITULO4" localSheetId="18">#REF!</definedName>
    <definedName name="CAPITULO4" localSheetId="20">#REF!</definedName>
    <definedName name="CAPITULO4" localSheetId="21">#REF!</definedName>
    <definedName name="CAPITULO4" localSheetId="22">#REF!</definedName>
    <definedName name="CAPITULO4" localSheetId="23">#REF!</definedName>
    <definedName name="CAPITULO4" localSheetId="27">#REF!</definedName>
    <definedName name="CAPITULO4" localSheetId="31">#REF!</definedName>
    <definedName name="CAPITULO4" localSheetId="28">#REF!</definedName>
    <definedName name="CAPITULO4" localSheetId="29">#REF!</definedName>
    <definedName name="CAPITULO4" localSheetId="30">#REF!</definedName>
    <definedName name="CAPITULO4" localSheetId="8">#REF!</definedName>
    <definedName name="CAPITULO4">#REF!</definedName>
    <definedName name="CAPITULO5" localSheetId="17">#REF!</definedName>
    <definedName name="CAPITULO5" localSheetId="18">#REF!</definedName>
    <definedName name="CAPITULO5" localSheetId="20">#REF!</definedName>
    <definedName name="CAPITULO5" localSheetId="21">#REF!</definedName>
    <definedName name="CAPITULO5" localSheetId="22">#REF!</definedName>
    <definedName name="CAPITULO5" localSheetId="23">#REF!</definedName>
    <definedName name="CAPITULO5" localSheetId="27">#REF!</definedName>
    <definedName name="CAPITULO5" localSheetId="31">#REF!</definedName>
    <definedName name="CAPITULO5" localSheetId="28">#REF!</definedName>
    <definedName name="CAPITULO5" localSheetId="29">#REF!</definedName>
    <definedName name="CAPITULO5" localSheetId="30">#REF!</definedName>
    <definedName name="CAPITULO5" localSheetId="8">#REF!</definedName>
    <definedName name="CAPITULO5">#REF!</definedName>
    <definedName name="CAPITULO6" localSheetId="17">#REF!</definedName>
    <definedName name="CAPITULO6" localSheetId="18">#REF!</definedName>
    <definedName name="CAPITULO6" localSheetId="20">#REF!</definedName>
    <definedName name="CAPITULO6" localSheetId="21">#REF!</definedName>
    <definedName name="CAPITULO6" localSheetId="22">#REF!</definedName>
    <definedName name="CAPITULO6" localSheetId="23">#REF!</definedName>
    <definedName name="CAPITULO6" localSheetId="27">#REF!</definedName>
    <definedName name="CAPITULO6" localSheetId="31">#REF!</definedName>
    <definedName name="CAPITULO6" localSheetId="28">#REF!</definedName>
    <definedName name="CAPITULO6" localSheetId="29">#REF!</definedName>
    <definedName name="CAPITULO6" localSheetId="30">#REF!</definedName>
    <definedName name="CAPITULO6" localSheetId="8">#REF!</definedName>
    <definedName name="CAPITULO6">#REF!</definedName>
    <definedName name="CAPITULO7" localSheetId="17">#REF!</definedName>
    <definedName name="CAPITULO7" localSheetId="18">#REF!</definedName>
    <definedName name="CAPITULO7" localSheetId="20">#REF!</definedName>
    <definedName name="CAPITULO7" localSheetId="21">#REF!</definedName>
    <definedName name="CAPITULO7" localSheetId="22">#REF!</definedName>
    <definedName name="CAPITULO7" localSheetId="23">#REF!</definedName>
    <definedName name="CAPITULO7" localSheetId="27">#REF!</definedName>
    <definedName name="CAPITULO7" localSheetId="31">#REF!</definedName>
    <definedName name="CAPITULO7" localSheetId="28">#REF!</definedName>
    <definedName name="CAPITULO7" localSheetId="29">#REF!</definedName>
    <definedName name="CAPITULO7" localSheetId="30">#REF!</definedName>
    <definedName name="CAPITULO7" localSheetId="8">#REF!</definedName>
    <definedName name="CAPITULO7">#REF!</definedName>
    <definedName name="CAPITULO8" localSheetId="17">#REF!</definedName>
    <definedName name="CAPITULO8" localSheetId="18">#REF!</definedName>
    <definedName name="CAPITULO8" localSheetId="20">#REF!</definedName>
    <definedName name="CAPITULO8" localSheetId="21">#REF!</definedName>
    <definedName name="CAPITULO8" localSheetId="22">#REF!</definedName>
    <definedName name="CAPITULO8" localSheetId="23">#REF!</definedName>
    <definedName name="CAPITULO8" localSheetId="27">#REF!</definedName>
    <definedName name="CAPITULO8" localSheetId="31">#REF!</definedName>
    <definedName name="CAPITULO8" localSheetId="28">#REF!</definedName>
    <definedName name="CAPITULO8" localSheetId="29">#REF!</definedName>
    <definedName name="CAPITULO8" localSheetId="30">#REF!</definedName>
    <definedName name="CAPITULO8" localSheetId="8">#REF!</definedName>
    <definedName name="CAPITULO8">#REF!</definedName>
    <definedName name="CAPITULO9" localSheetId="17">#REF!</definedName>
    <definedName name="CAPITULO9" localSheetId="18">#REF!</definedName>
    <definedName name="CAPITULO9" localSheetId="20">#REF!</definedName>
    <definedName name="CAPITULO9" localSheetId="21">#REF!</definedName>
    <definedName name="CAPITULO9" localSheetId="22">#REF!</definedName>
    <definedName name="CAPITULO9" localSheetId="23">#REF!</definedName>
    <definedName name="CAPITULO9" localSheetId="27">#REF!</definedName>
    <definedName name="CAPITULO9" localSheetId="31">#REF!</definedName>
    <definedName name="CAPITULO9" localSheetId="28">#REF!</definedName>
    <definedName name="CAPITULO9" localSheetId="29">#REF!</definedName>
    <definedName name="CAPITULO9" localSheetId="30">#REF!</definedName>
    <definedName name="CAPITULO9" localSheetId="8">#REF!</definedName>
    <definedName name="CAPITULO9">#REF!</definedName>
    <definedName name="CARGA" localSheetId="4">#REF!</definedName>
    <definedName name="CARGA" localSheetId="5">#REF!</definedName>
    <definedName name="CARGA">#N/A</definedName>
    <definedName name="CARGADOR">[45]EQUIPO!$D$10</definedName>
    <definedName name="cargador938">#REF!</definedName>
    <definedName name="CARGOS">#REF!</definedName>
    <definedName name="carlos" localSheetId="5">MODULO10.auto_abrir</definedName>
    <definedName name="carlos">MODULO10.auto_abrir</definedName>
    <definedName name="causa">#REF!</definedName>
    <definedName name="CBLES">#REF!</definedName>
    <definedName name="CBLES1">#REF!</definedName>
    <definedName name="CBRDISEÑO">[79]SECTORIZACIÓN!$A$12:$G$20</definedName>
    <definedName name="CBWorkbookPriority" hidden="1">-1602700874</definedName>
    <definedName name="cc" localSheetId="4">#REF!</definedName>
    <definedName name="cc" localSheetId="5">#REF!</definedName>
    <definedName name="cc">[80]PERSONAL!$D$8</definedName>
    <definedName name="ccccc" localSheetId="5" hidden="1">{"TAB1",#N/A,TRUE,"GENERAL";"TAB2",#N/A,TRUE,"GENERAL";"TAB3",#N/A,TRUE,"GENERAL";"TAB4",#N/A,TRUE,"GENERAL";"TAB5",#N/A,TRUE,"GENERAL"}</definedName>
    <definedName name="ccccc" hidden="1">{"TAB1",#N/A,TRUE,"GENERAL";"TAB2",#N/A,TRUE,"GENERAL";"TAB3",#N/A,TRUE,"GENERAL";"TAB4",#N/A,TRUE,"GENERAL";"TAB5",#N/A,TRUE,"GENERAL"}</definedName>
    <definedName name="CCCCCC">'[81]A. P. U.'!#REF!</definedName>
    <definedName name="ccccjjjjjjjjjjjjjjjjjjjjjjjjjjjjjjjjjjjjjj">#REF!</definedName>
    <definedName name="CCT">#REF!</definedName>
    <definedName name="ccto210" localSheetId="17">#REF!</definedName>
    <definedName name="ccto210" localSheetId="18">#REF!</definedName>
    <definedName name="ccto210" localSheetId="20">#REF!</definedName>
    <definedName name="ccto210" localSheetId="21">#REF!</definedName>
    <definedName name="ccto210" localSheetId="22">#REF!</definedName>
    <definedName name="ccto210" localSheetId="23">#REF!</definedName>
    <definedName name="ccto210" localSheetId="27">#REF!</definedName>
    <definedName name="ccto210" localSheetId="31">#REF!</definedName>
    <definedName name="ccto210" localSheetId="28">#REF!</definedName>
    <definedName name="ccto210" localSheetId="29">#REF!</definedName>
    <definedName name="ccto210" localSheetId="30">#REF!</definedName>
    <definedName name="ccto210" localSheetId="8">#REF!</definedName>
    <definedName name="ccto210" localSheetId="14">#REF!</definedName>
    <definedName name="ccto210" localSheetId="11">#REF!</definedName>
    <definedName name="ccto210" localSheetId="12">#REF!</definedName>
    <definedName name="ccto210" localSheetId="13">#REF!</definedName>
    <definedName name="ccto210">#REF!</definedName>
    <definedName name="cd">#REF!</definedName>
    <definedName name="CdadCalidad" localSheetId="17">#REF!</definedName>
    <definedName name="CdadCalidad" localSheetId="18">#REF!</definedName>
    <definedName name="CdadCalidad" localSheetId="20">#REF!</definedName>
    <definedName name="CdadCalidad" localSheetId="21">#REF!</definedName>
    <definedName name="CdadCalidad" localSheetId="22">#REF!</definedName>
    <definedName name="CdadCalidad" localSheetId="23">#REF!</definedName>
    <definedName name="CdadCalidad" localSheetId="27">#REF!</definedName>
    <definedName name="CdadCalidad" localSheetId="31">#REF!</definedName>
    <definedName name="CdadCalidad" localSheetId="28">#REF!</definedName>
    <definedName name="CdadCalidad" localSheetId="29">#REF!</definedName>
    <definedName name="CdadCalidad" localSheetId="30">#REF!</definedName>
    <definedName name="CdadCalidad" localSheetId="8">#REF!</definedName>
    <definedName name="CdadCalidad" localSheetId="14">#REF!</definedName>
    <definedName name="CdadCalidad" localSheetId="11">#REF!</definedName>
    <definedName name="CdadCalidad" localSheetId="12">#REF!</definedName>
    <definedName name="CdadCalidad" localSheetId="13">#REF!</definedName>
    <definedName name="CdadCalidad">#REF!</definedName>
    <definedName name="CdadCalidades" localSheetId="17">#REF!</definedName>
    <definedName name="CdadCalidades" localSheetId="18">#REF!</definedName>
    <definedName name="CdadCalidades" localSheetId="20">#REF!</definedName>
    <definedName name="CdadCalidades" localSheetId="21">#REF!</definedName>
    <definedName name="CdadCalidades" localSheetId="22">#REF!</definedName>
    <definedName name="CdadCalidades" localSheetId="23">#REF!</definedName>
    <definedName name="CdadCalidades" localSheetId="27">#REF!</definedName>
    <definedName name="CdadCalidades" localSheetId="31">#REF!</definedName>
    <definedName name="CdadCalidades" localSheetId="28">#REF!</definedName>
    <definedName name="CdadCalidades" localSheetId="29">#REF!</definedName>
    <definedName name="CdadCalidades" localSheetId="30">#REF!</definedName>
    <definedName name="CdadCalidades" localSheetId="8">#REF!</definedName>
    <definedName name="CdadCalidades" localSheetId="14">#REF!</definedName>
    <definedName name="CdadCalidades" localSheetId="11">#REF!</definedName>
    <definedName name="CdadCalidades" localSheetId="12">#REF!</definedName>
    <definedName name="CdadCalidades" localSheetId="13">#REF!</definedName>
    <definedName name="CdadCalidades">#REF!</definedName>
    <definedName name="CdadNoFactura" localSheetId="17">#REF!</definedName>
    <definedName name="CdadNoFactura" localSheetId="18">#REF!</definedName>
    <definedName name="CdadNoFactura" localSheetId="20">#REF!</definedName>
    <definedName name="CdadNoFactura" localSheetId="21">#REF!</definedName>
    <definedName name="CdadNoFactura" localSheetId="22">#REF!</definedName>
    <definedName name="CdadNoFactura" localSheetId="23">#REF!</definedName>
    <definedName name="CdadNoFactura" localSheetId="27">#REF!</definedName>
    <definedName name="CdadNoFactura" localSheetId="31">#REF!</definedName>
    <definedName name="CdadNoFactura" localSheetId="28">#REF!</definedName>
    <definedName name="CdadNoFactura" localSheetId="29">#REF!</definedName>
    <definedName name="CdadNoFactura" localSheetId="30">#REF!</definedName>
    <definedName name="CdadNoFactura" localSheetId="8">#REF!</definedName>
    <definedName name="CdadNoFactura">#REF!</definedName>
    <definedName name="CdadNoFacturables" localSheetId="17">#REF!</definedName>
    <definedName name="CdadNoFacturables" localSheetId="18">#REF!</definedName>
    <definedName name="CdadNoFacturables" localSheetId="20">#REF!</definedName>
    <definedName name="CdadNoFacturables" localSheetId="21">#REF!</definedName>
    <definedName name="CdadNoFacturables" localSheetId="22">#REF!</definedName>
    <definedName name="CdadNoFacturables" localSheetId="23">#REF!</definedName>
    <definedName name="CdadNoFacturables" localSheetId="27">#REF!</definedName>
    <definedName name="CdadNoFacturables" localSheetId="31">#REF!</definedName>
    <definedName name="CdadNoFacturables" localSheetId="28">#REF!</definedName>
    <definedName name="CdadNoFacturables" localSheetId="29">#REF!</definedName>
    <definedName name="CdadNoFacturables" localSheetId="30">#REF!</definedName>
    <definedName name="CdadNoFacturables" localSheetId="8">#REF!</definedName>
    <definedName name="CdadNoFacturables">#REF!</definedName>
    <definedName name="CdadProfesional" localSheetId="17">#REF!</definedName>
    <definedName name="CdadProfesional" localSheetId="18">#REF!</definedName>
    <definedName name="CdadProfesional" localSheetId="20">#REF!</definedName>
    <definedName name="CdadProfesional" localSheetId="21">#REF!</definedName>
    <definedName name="CdadProfesional" localSheetId="22">#REF!</definedName>
    <definedName name="CdadProfesional" localSheetId="23">#REF!</definedName>
    <definedName name="CdadProfesional" localSheetId="27">#REF!</definedName>
    <definedName name="CdadProfesional" localSheetId="31">#REF!</definedName>
    <definedName name="CdadProfesional" localSheetId="28">#REF!</definedName>
    <definedName name="CdadProfesional" localSheetId="29">#REF!</definedName>
    <definedName name="CdadProfesional" localSheetId="30">#REF!</definedName>
    <definedName name="CdadProfesional" localSheetId="8">#REF!</definedName>
    <definedName name="CdadProfesional">#REF!</definedName>
    <definedName name="CdadProfesionales" localSheetId="17">#REF!</definedName>
    <definedName name="CdadProfesionales" localSheetId="18">#REF!</definedName>
    <definedName name="CdadProfesionales" localSheetId="20">#REF!</definedName>
    <definedName name="CdadProfesionales" localSheetId="21">#REF!</definedName>
    <definedName name="CdadProfesionales" localSheetId="22">#REF!</definedName>
    <definedName name="CdadProfesionales" localSheetId="23">#REF!</definedName>
    <definedName name="CdadProfesionales" localSheetId="27">#REF!</definedName>
    <definedName name="CdadProfesionales" localSheetId="31">#REF!</definedName>
    <definedName name="CdadProfesionales" localSheetId="28">#REF!</definedName>
    <definedName name="CdadProfesionales" localSheetId="29">#REF!</definedName>
    <definedName name="CdadProfesionales" localSheetId="30">#REF!</definedName>
    <definedName name="CdadProfesionales" localSheetId="8">#REF!</definedName>
    <definedName name="CdadProfesionales">#REF!</definedName>
    <definedName name="CdadTecnico" localSheetId="17">#REF!</definedName>
    <definedName name="CdadTecnico" localSheetId="18">#REF!</definedName>
    <definedName name="CdadTecnico" localSheetId="20">#REF!</definedName>
    <definedName name="CdadTecnico" localSheetId="21">#REF!</definedName>
    <definedName name="CdadTecnico" localSheetId="22">#REF!</definedName>
    <definedName name="CdadTecnico" localSheetId="23">#REF!</definedName>
    <definedName name="CdadTecnico" localSheetId="27">#REF!</definedName>
    <definedName name="CdadTecnico" localSheetId="31">#REF!</definedName>
    <definedName name="CdadTecnico" localSheetId="28">#REF!</definedName>
    <definedName name="CdadTecnico" localSheetId="29">#REF!</definedName>
    <definedName name="CdadTecnico" localSheetId="30">#REF!</definedName>
    <definedName name="CdadTecnico" localSheetId="8">#REF!</definedName>
    <definedName name="CdadTecnico">#REF!</definedName>
    <definedName name="CdadTecnicos" localSheetId="17">#REF!</definedName>
    <definedName name="CdadTecnicos" localSheetId="18">#REF!</definedName>
    <definedName name="CdadTecnicos" localSheetId="20">#REF!</definedName>
    <definedName name="CdadTecnicos" localSheetId="21">#REF!</definedName>
    <definedName name="CdadTecnicos" localSheetId="22">#REF!</definedName>
    <definedName name="CdadTecnicos" localSheetId="23">#REF!</definedName>
    <definedName name="CdadTecnicos" localSheetId="27">#REF!</definedName>
    <definedName name="CdadTecnicos" localSheetId="31">#REF!</definedName>
    <definedName name="CdadTecnicos" localSheetId="28">#REF!</definedName>
    <definedName name="CdadTecnicos" localSheetId="29">#REF!</definedName>
    <definedName name="CdadTecnicos" localSheetId="30">#REF!</definedName>
    <definedName name="CdadTecnicos" localSheetId="8">#REF!</definedName>
    <definedName name="CdadTecnicos">#REF!</definedName>
    <definedName name="cdcdc" localSheetId="5" hidden="1">{"via1",#N/A,TRUE,"general";"via2",#N/A,TRUE,"general";"via3",#N/A,TRUE,"general"}</definedName>
    <definedName name="cdcdc" hidden="1">{"via1",#N/A,TRUE,"general";"via2",#N/A,TRUE,"general";"via3",#N/A,TRUE,"general"}</definedName>
    <definedName name="CDctrl">[56]CDItem!$G$8</definedName>
    <definedName name="CDE">#REF!</definedName>
    <definedName name="cdfgrtfd" hidden="1">#REF!</definedName>
    <definedName name="cds" localSheetId="5" hidden="1">{#N/A,#N/A,FALSE,"sumi ";#N/A,#N/A,FALSE,"RESUMEN"}</definedName>
    <definedName name="cds" hidden="1">{#N/A,#N/A,FALSE,"sumi ";#N/A,#N/A,FALSE,"RESUMEN"}</definedName>
    <definedName name="CDS_V_INDICES_CIRCUITO_CAUSA" localSheetId="17">#REF!</definedName>
    <definedName name="CDS_V_INDICES_CIRCUITO_CAUSA" localSheetId="18">#REF!</definedName>
    <definedName name="CDS_V_INDICES_CIRCUITO_CAUSA" localSheetId="20">#REF!</definedName>
    <definedName name="CDS_V_INDICES_CIRCUITO_CAUSA" localSheetId="21">#REF!</definedName>
    <definedName name="CDS_V_INDICES_CIRCUITO_CAUSA" localSheetId="22">#REF!</definedName>
    <definedName name="CDS_V_INDICES_CIRCUITO_CAUSA" localSheetId="23">#REF!</definedName>
    <definedName name="CDS_V_INDICES_CIRCUITO_CAUSA" localSheetId="27">#REF!</definedName>
    <definedName name="CDS_V_INDICES_CIRCUITO_CAUSA" localSheetId="31">#REF!</definedName>
    <definedName name="CDS_V_INDICES_CIRCUITO_CAUSA" localSheetId="28">#REF!</definedName>
    <definedName name="CDS_V_INDICES_CIRCUITO_CAUSA" localSheetId="29">#REF!</definedName>
    <definedName name="CDS_V_INDICES_CIRCUITO_CAUSA" localSheetId="30">#REF!</definedName>
    <definedName name="CDS_V_INDICES_CIRCUITO_CAUSA" localSheetId="8">#REF!</definedName>
    <definedName name="CDS_V_INDICES_CIRCUITO_CAUSA">#REF!</definedName>
    <definedName name="ceerf" localSheetId="5" hidden="1">{"TAB1",#N/A,TRUE,"GENERAL";"TAB2",#N/A,TRUE,"GENERAL";"TAB3",#N/A,TRUE,"GENERAL";"TAB4",#N/A,TRUE,"GENERAL";"TAB5",#N/A,TRUE,"GENERAL"}</definedName>
    <definedName name="ceerf" hidden="1">{"TAB1",#N/A,TRUE,"GENERAL";"TAB2",#N/A,TRUE,"GENERAL";"TAB3",#N/A,TRUE,"GENERAL";"TAB4",#N/A,TRUE,"GENERAL";"TAB5",#N/A,TRUE,"GENERAL"}</definedName>
    <definedName name="cemento" localSheetId="4">#REF!</definedName>
    <definedName name="cemento" localSheetId="5">#REF!</definedName>
    <definedName name="CEMENTO">[82]Insum!$A$3:$H$63</definedName>
    <definedName name="Centenas" localSheetId="5">{"";"c";"dosc";"tresc";"cuatroc";"quin";"seisc";"setec";"ochoc";"novec"}&amp;"ient"</definedName>
    <definedName name="Centenas">{"";"c";"dosc";"tresc";"cuatroc";"quin";"seisc";"setec";"ochoc";"novec"}&amp;"ient"</definedName>
    <definedName name="Center_to_Center_Wheels">#REF!</definedName>
    <definedName name="CGDI01">[16]Tablas!#REF!</definedName>
    <definedName name="CGDI02">[16]Tablas!#REF!</definedName>
    <definedName name="CGDI03">[16]Tablas!#REF!</definedName>
    <definedName name="CGDI04">[16]Tablas!#REF!</definedName>
    <definedName name="CGDI05">[16]Tablas!#REF!</definedName>
    <definedName name="CGDI06">[16]Tablas!#REF!</definedName>
    <definedName name="CGDI07">[16]Tablas!#REF!</definedName>
    <definedName name="CGDI08">[16]Tablas!#REF!</definedName>
    <definedName name="CGEX01">[16]Tablas!#REF!</definedName>
    <definedName name="CGEX02">[16]Tablas!#REF!</definedName>
    <definedName name="CGEX031">[16]Tablas!#REF!</definedName>
    <definedName name="CGEX04">[16]Tablas!#REF!</definedName>
    <definedName name="CGFI011">[16]Tablas!#REF!</definedName>
    <definedName name="CGFI012">[16]Tablas!#REF!</definedName>
    <definedName name="CGFI021">[16]Tablas!#REF!</definedName>
    <definedName name="CGFI022">[16]Tablas!#REF!</definedName>
    <definedName name="CGFI023">[16]Tablas!#REF!</definedName>
    <definedName name="CGFI024">[16]Tablas!#REF!</definedName>
    <definedName name="CGFI031">[16]Tablas!#REF!</definedName>
    <definedName name="CGFI032">[16]Tablas!#REF!</definedName>
    <definedName name="CGFI0331">[16]Tablas!#REF!</definedName>
    <definedName name="CGFI0332">[16]Tablas!#REF!</definedName>
    <definedName name="CGFI0333">[16]Tablas!#REF!</definedName>
    <definedName name="CGFI0334">[16]Tablas!#REF!</definedName>
    <definedName name="CGFI0335">[16]Tablas!#REF!</definedName>
    <definedName name="CGFI0341">[16]Tablas!#REF!</definedName>
    <definedName name="CGFI0343">[16]Tablas!#REF!</definedName>
    <definedName name="CGFI0344">[16]Tablas!#REF!</definedName>
    <definedName name="CGPR01">[16]Tablas!#REF!</definedName>
    <definedName name="CGPR021">[16]Tablas!#REF!</definedName>
    <definedName name="CGPR022">[16]Tablas!#REF!</definedName>
    <definedName name="CGPR023">[16]Tablas!#REF!</definedName>
    <definedName name="CGPR024">[16]Tablas!#REF!</definedName>
    <definedName name="CGPR031">[16]Tablas!#REF!</definedName>
    <definedName name="CGPR032">[16]Tablas!#REF!</definedName>
    <definedName name="CGPR0331">[16]Tablas!#REF!</definedName>
    <definedName name="CGPR0332">[16]Tablas!#REF!</definedName>
    <definedName name="CGPR0333">[16]Tablas!#REF!</definedName>
    <definedName name="CGPR041">[16]Tablas!#REF!</definedName>
    <definedName name="CGPR042">[16]Tablas!#REF!</definedName>
    <definedName name="CGPR043">[16]Tablas!#REF!</definedName>
    <definedName name="CGPR051">[16]Tablas!#REF!</definedName>
    <definedName name="CGPR052">[16]Tablas!#REF!</definedName>
    <definedName name="CGPR0531">[16]Tablas!#REF!</definedName>
    <definedName name="CGPR0532">[16]Tablas!#REF!</definedName>
    <definedName name="CGPR0533">[16]Tablas!#REF!</definedName>
    <definedName name="CGPR0534">[16]Tablas!#REF!</definedName>
    <definedName name="CGPR0541">[16]Tablas!#REF!</definedName>
    <definedName name="CGPR0542">[16]Tablas!#REF!</definedName>
    <definedName name="CGPR0543">[16]Tablas!#REF!</definedName>
    <definedName name="CGPR061">[16]Tablas!#REF!</definedName>
    <definedName name="CGPR062">[16]Tablas!#REF!</definedName>
    <definedName name="CGPR0621">[16]Tablas!#REF!</definedName>
    <definedName name="CGPR0622">[16]Tablas!#REF!</definedName>
    <definedName name="CGPR0631">[16]Tablas!#REF!</definedName>
    <definedName name="CGPR0632">[16]Tablas!#REF!</definedName>
    <definedName name="CGPR0633">[16]Tablas!#REF!</definedName>
    <definedName name="CGPR0641">[16]Tablas!#REF!</definedName>
    <definedName name="CGPR0642">[16]Tablas!#REF!</definedName>
    <definedName name="CGPR0643">[16]Tablas!#REF!</definedName>
    <definedName name="CGRF01">[16]Tablas!#REF!</definedName>
    <definedName name="CGRF02">[16]Tablas!#REF!</definedName>
    <definedName name="CGRF031">[16]Tablas!#REF!</definedName>
    <definedName name="CGRF032">[16]Tablas!#REF!</definedName>
    <definedName name="CGRF0331">[16]Tablas!#REF!</definedName>
    <definedName name="CGRF0332">[16]Tablas!#REF!</definedName>
    <definedName name="CGRF0333">[16]Tablas!#REF!</definedName>
    <definedName name="CGRF0334">[16]Tablas!#REF!</definedName>
    <definedName name="CGRF0335">[16]Tablas!#REF!</definedName>
    <definedName name="CGRF0336">[16]Tablas!#REF!</definedName>
    <definedName name="CGRF0337">[16]Tablas!#REF!</definedName>
    <definedName name="CGRF0338">[16]Tablas!#REF!</definedName>
    <definedName name="CGRF0341">[16]Tablas!#REF!</definedName>
    <definedName name="CGRF0342">[16]Tablas!#REF!</definedName>
    <definedName name="CGRF0343">[16]Tablas!#REF!</definedName>
    <definedName name="CGRF041">[16]Tablas!#REF!</definedName>
    <definedName name="CGRF042">[16]Tablas!#REF!</definedName>
    <definedName name="CGRF0431">[16]Tablas!#REF!</definedName>
    <definedName name="CGRF0432">[16]Tablas!#REF!</definedName>
    <definedName name="CGRF0433">[16]Tablas!#REF!</definedName>
    <definedName name="CGRF0441">[16]Tablas!#REF!</definedName>
    <definedName name="CGRF0442">[16]Tablas!#REF!</definedName>
    <definedName name="CGRF0443">[16]Tablas!#REF!</definedName>
    <definedName name="CGSM01">[16]Tablas!#REF!</definedName>
    <definedName name="CGSM02">[16]Tablas!#REF!</definedName>
    <definedName name="CGSM03">[16]Tablas!#REF!</definedName>
    <definedName name="CGSM04">[16]Tablas!#REF!</definedName>
    <definedName name="CGSM05">[16]Tablas!#REF!</definedName>
    <definedName name="CGSO011">[16]Tablas!#REF!</definedName>
    <definedName name="CGSO012">[16]Tablas!#REF!</definedName>
    <definedName name="CGSO013">[16]Tablas!#REF!</definedName>
    <definedName name="CGSO014">[16]Tablas!#REF!</definedName>
    <definedName name="CGSO02">[16]Tablas!#REF!</definedName>
    <definedName name="CGSO031">[16]Tablas!#REF!</definedName>
    <definedName name="CGSO032">[16]Tablas!#REF!</definedName>
    <definedName name="CGSO033">[16]Tablas!#REF!</definedName>
    <definedName name="CGSO034">[16]Tablas!#REF!</definedName>
    <definedName name="CGSO041">[16]Tablas!#REF!</definedName>
    <definedName name="CGSO042">[16]Tablas!#REF!</definedName>
    <definedName name="CGSO043">[16]Tablas!#REF!</definedName>
    <definedName name="CGSO044">[16]Tablas!#REF!</definedName>
    <definedName name="CGSO051">[16]Tablas!#REF!</definedName>
    <definedName name="CGSO052">[16]Tablas!#REF!</definedName>
    <definedName name="CGSO053">[16]Tablas!#REF!</definedName>
    <definedName name="CGSO054">[16]Tablas!#REF!</definedName>
    <definedName name="CGSO055">[16]Tablas!#REF!</definedName>
    <definedName name="CGSO061">[16]Tablas!#REF!</definedName>
    <definedName name="CGSO062">[16]Tablas!#REF!</definedName>
    <definedName name="CGSO063">[16]Tablas!#REF!</definedName>
    <definedName name="CGSO064">[16]Tablas!#REF!</definedName>
    <definedName name="CGTR011">[16]Tablas!#REF!</definedName>
    <definedName name="CGTR012">[16]Tablas!#REF!</definedName>
    <definedName name="CGTR021">[16]Tablas!#REF!</definedName>
    <definedName name="CGTR022">[16]Tablas!#REF!</definedName>
    <definedName name="CGTR023">[16]Tablas!#REF!</definedName>
    <definedName name="CGTR031">[16]Tablas!#REF!</definedName>
    <definedName name="CGTR032">[16]Tablas!#REF!</definedName>
    <definedName name="CGTR033">[16]Tablas!#REF!</definedName>
    <definedName name="CGTR034">[16]Tablas!#REF!</definedName>
    <definedName name="CGTR035">[16]Tablas!#REF!</definedName>
    <definedName name="CGTR036">[16]Tablas!#REF!</definedName>
    <definedName name="CGTR037">[16]Tablas!#REF!</definedName>
    <definedName name="CGTR038">[16]Tablas!#REF!</definedName>
    <definedName name="CGTR039">[16]Tablas!#REF!</definedName>
    <definedName name="CGTR041">[16]Tablas!#REF!</definedName>
    <definedName name="CGTR042">[16]Tablas!#REF!</definedName>
    <definedName name="CGTR043">[16]Tablas!#REF!</definedName>
    <definedName name="CGTR044">[16]Tablas!#REF!</definedName>
    <definedName name="CGTR051">[16]Tablas!#REF!</definedName>
    <definedName name="Ch">#REF!</definedName>
    <definedName name="CHECK">IF(AND('[83]Ppto completo'!$D1='[83]Ppto completo'!$D1,'[83]Ppto completo'!$E1='[83]Ppto completo'!$E1,'[83]Ppto completo'!$F1='[83]Ppto completo'!$F1),"ok","ojo")</definedName>
    <definedName name="CHK_PU">'[5]7422CW00'!#REF!</definedName>
    <definedName name="CHP">#REF!</definedName>
    <definedName name="CIR" localSheetId="17">IF(LG=9,IF(ISERROR(PVT),"",PVT),"")</definedName>
    <definedName name="CIR" localSheetId="18">IF(LG=9,IF(ISERROR(PVT),"",PVT),"")</definedName>
    <definedName name="CIR" localSheetId="20">IF(LG=9,IF(ISERROR(PVT),"",PVT),"")</definedName>
    <definedName name="CIR" localSheetId="21">IF(LG=9,IF(ISERROR(PVT),"",PVT),"")</definedName>
    <definedName name="CIR" localSheetId="22">IF(LG=9,IF(ISERROR(PVT),"",PVT),"")</definedName>
    <definedName name="CIR" localSheetId="23">IF(LG=9,IF(ISERROR(PVT),"",PVT),"")</definedName>
    <definedName name="CIR" localSheetId="27">IF(LG=9,IF(ISERROR(PVT),"",PVT),"")</definedName>
    <definedName name="CIR" localSheetId="31">IF(LG=9,IF(ISERROR(PVT),"",PVT),"")</definedName>
    <definedName name="CIR" localSheetId="28">IF(LG=9,IF(ISERROR(PVT),"",PVT),"")</definedName>
    <definedName name="CIR" localSheetId="29">IF(LG=9,IF(ISERROR(PVT),"",PVT),"")</definedName>
    <definedName name="CIR" localSheetId="30">IF(LG=9,IF(ISERROR(PVT),"",PVT),"")</definedName>
    <definedName name="CIR" localSheetId="2">IF(LG=9,IF(ISERROR(PVT),"",PVT),"")</definedName>
    <definedName name="CIR" localSheetId="8">IF(LG=9,IF(ISERROR(PVT),"",PVT),"")</definedName>
    <definedName name="CIR" localSheetId="11">IF(LG=9,IF(ISERROR(PVT),"",PVT),"")</definedName>
    <definedName name="CIR" localSheetId="12">IF(LG=9,IF(ISERROR(PVT),"",PVT),"")</definedName>
    <definedName name="CIR" localSheetId="13">IF(LG=9,IF(ISERROR(PVT),"",PVT),"")</definedName>
    <definedName name="CIR">IF(LG=9,IF(ISERROR(PVT),"",PVT),"")</definedName>
    <definedName name="CIRCUITOS">[84]Circuitos!$C$2:$C$891</definedName>
    <definedName name="CIRCUNVALAR" localSheetId="17">#REF!</definedName>
    <definedName name="CIRCUNVALAR" localSheetId="18">#REF!</definedName>
    <definedName name="CIRCUNVALAR" localSheetId="20">#REF!</definedName>
    <definedName name="CIRCUNVALAR" localSheetId="21">#REF!</definedName>
    <definedName name="CIRCUNVALAR" localSheetId="22">#REF!</definedName>
    <definedName name="CIRCUNVALAR" localSheetId="23">#REF!</definedName>
    <definedName name="CIRCUNVALAR" localSheetId="27">#REF!</definedName>
    <definedName name="CIRCUNVALAR" localSheetId="31">#REF!</definedName>
    <definedName name="CIRCUNVALAR" localSheetId="28">#REF!</definedName>
    <definedName name="CIRCUNVALAR" localSheetId="29">#REF!</definedName>
    <definedName name="CIRCUNVALAR" localSheetId="30">#REF!</definedName>
    <definedName name="CIRCUNVALAR" localSheetId="8">#REF!</definedName>
    <definedName name="CIRCUNVALAR" localSheetId="14">#REF!</definedName>
    <definedName name="CIRCUNVALAR" localSheetId="11">#REF!</definedName>
    <definedName name="CIRCUNVALAR" localSheetId="12">#REF!</definedName>
    <definedName name="CIRCUNVALAR" localSheetId="13">#REF!</definedName>
    <definedName name="CIRCUNVALAR">#REF!</definedName>
    <definedName name="CISNEROS">#REF!</definedName>
    <definedName name="Ciudades">[85]Insumos!$B$1813:$B$1912</definedName>
    <definedName name="cjsa" hidden="1">#REF!</definedName>
    <definedName name="CL" localSheetId="17">'[64]CIRCUITOS CODENSA'!#REF!</definedName>
    <definedName name="CL" localSheetId="18">'[64]CIRCUITOS CODENSA'!#REF!</definedName>
    <definedName name="CL" localSheetId="20">'[64]CIRCUITOS CODENSA'!#REF!</definedName>
    <definedName name="CL" localSheetId="21">'[64]CIRCUITOS CODENSA'!#REF!</definedName>
    <definedName name="CL" localSheetId="22">'[64]CIRCUITOS CODENSA'!#REF!</definedName>
    <definedName name="CL" localSheetId="23">'[64]CIRCUITOS CODENSA'!#REF!</definedName>
    <definedName name="CL" localSheetId="27">'[64]CIRCUITOS CODENSA'!#REF!</definedName>
    <definedName name="CL" localSheetId="31">'[64]CIRCUITOS CODENSA'!#REF!</definedName>
    <definedName name="CL" localSheetId="28">'[64]CIRCUITOS CODENSA'!#REF!</definedName>
    <definedName name="CL" localSheetId="29">'[64]CIRCUITOS CODENSA'!#REF!</definedName>
    <definedName name="CL" localSheetId="30">'[64]CIRCUITOS CODENSA'!#REF!</definedName>
    <definedName name="CL" localSheetId="8">'[64]CIRCUITOS CODENSA'!#REF!</definedName>
    <definedName name="CL" localSheetId="14">'[64]CIRCUITOS CODENSA'!#REF!</definedName>
    <definedName name="CL" localSheetId="11">'[64]CIRCUITOS CODENSA'!#REF!</definedName>
    <definedName name="CL" localSheetId="12">'[64]CIRCUITOS CODENSA'!#REF!</definedName>
    <definedName name="CL" localSheetId="4">#REF!</definedName>
    <definedName name="CL" localSheetId="5">#REF!</definedName>
    <definedName name="CL" localSheetId="13">'[64]CIRCUITOS CODENSA'!#REF!</definedName>
    <definedName name="CL">'[64]CIRCUITOS CODENSA'!#REF!</definedName>
    <definedName name="clase">#REF!</definedName>
    <definedName name="cmcoiwe">#REF!</definedName>
    <definedName name="cmf">[86]Hoja1!$C$27</definedName>
    <definedName name="CMIBLE">#REF!</definedName>
    <definedName name="CMIBLE1">#REF!</definedName>
    <definedName name="cmpwoefj">#REF!</definedName>
    <definedName name="co">#REF!</definedName>
    <definedName name="COD">[87]PREACTA!$C$11:$J$169</definedName>
    <definedName name="CodActEco">[15]EMPRESA!$F$10</definedName>
    <definedName name="codigo" localSheetId="4">#REF!,#REF!</definedName>
    <definedName name="codigo" localSheetId="5">#REF!,#REF!</definedName>
    <definedName name="Codigo" comment="Codigo Insumo">[74]Insumos!$A$4:$A$1772</definedName>
    <definedName name="Codigo_M.Obra" comment="Mano de obra ">[74]M.Obra!$A$35:$A$43</definedName>
    <definedName name="CodigoInversion">#REF!</definedName>
    <definedName name="CodigoProyecto">#REF!</definedName>
    <definedName name="Codigos" localSheetId="4">#REF!</definedName>
    <definedName name="Codigos" localSheetId="5">#REF!</definedName>
    <definedName name="codigos">[88]Banderas!$A:$A</definedName>
    <definedName name="CODOS">#REF!</definedName>
    <definedName name="cogvsiruj">[53]COMPARATIVO!#REF!</definedName>
    <definedName name="COL_A_APU">IF([83]apu!$B1="","",IF(LEN([83]apu!$B1)=9,[83]apu!$B1,[83]apu!$A1048576))</definedName>
    <definedName name="COL_A_AUX">IF([83]Auxiliares!$B1="","",IF([83]Auxiliares!$B1048576="",[83]Auxiliares!$B1,[83]Auxiliares!$A1048576))</definedName>
    <definedName name="COL_B">IF(LEFT('[83]Ppto completo'!$D1,5)='[83]Ppto completo'!$D1,"",(LEFT('[83]Ppto completo'!$D1,5)))</definedName>
    <definedName name="COL_C">LEFT('[83]Ppto completo'!$D1,2)</definedName>
    <definedName name="COL_G">IFERROR(VLOOKUP('[83]Ppto completo'!$D1,'[83]CO Teatro'!$A$1:$AB$65536,7,0),0)</definedName>
    <definedName name="COL_H">IF(LEN('[83]Ppto completo'!$D1)=9,ROUNDUP(SUM('[83]Ppto completo'!$G1:$G1),0),"")</definedName>
    <definedName name="COL_J">IF(LEN('[83]Ppto completo'!$D1)=9,'[83]Ppto completo'!$G1*'[83]Ppto completo'!$I1,"")</definedName>
    <definedName name="COL_J_APU">IF([83]apu!$B1="","",IF(VLOOKUP([83]apu!$B1,[83]Insumos!$D$1:$J$65536,7,FALSE)="",LEFT([83]apu!$B1,2),VLOOKUP([83]apu!$B1,[83]Insumos!$D$1:$J$65536,7,FALSE)))</definedName>
    <definedName name="COL_J_AUX">IF([83]Auxiliares!$B1="","",IF(VLOOKUP([83]Auxiliares!XEW1,[83]Insumos!A$1:XEY$65536,7,FALSE)="",LEFT([83]Auxiliares!$B1,2),VLOOKUP([83]Auxiliares!XEW1,[83]Insumos!A$1:XEY$65536,7,FALSE)))</definedName>
    <definedName name="COL_K_PPTO">IF(LEN('[83]Ppto completo'!XEX1)=5,SUMIF('[83]Ppto completo'!$B$1:$B$65536,'[83]Ppto completo'!$D1,'[83]Ppto completo'!$J$1:$J$65536),"")</definedName>
    <definedName name="COL_L">IF('[83]Ppto completo'!$K1="",SUMIF('[83]Ppto completo'!$C$1:$C$65536,'[83]Ppto completo'!$D1,'[83]Ppto completo'!$K$1:$K$65536),"")</definedName>
    <definedName name="COL_M">IF(LEN('[83]Ppto completo'!$D1)=2,'[83]Ppto completo'!$L1/SUMIF('[83]Ppto completo'!$C$1:$C$65536,"&gt;&lt;""",'[83]Ppto completo'!$L$1:$L$65536),"")</definedName>
    <definedName name="COL_M_APU">IF([83]apu!$B1="","",IF(VLOOKUP([83]apu!$B1,[83]Insumos!$D$1:$J$65536,7,FALSE)="",LEFT([83]apu!$B1,2),VLOOKUP([83]apu!$B1,[83]Insumos!$D$1:$J$65536,7,FALSE)))</definedName>
    <definedName name="COLON">#REF!</definedName>
    <definedName name="ColTap">'[27]Coloc. e Interc. Tapones'!$E$1:$E$65536</definedName>
    <definedName name="Com">'[65]LIQUIDA-NOMINA'!$AL$4</definedName>
    <definedName name="Combustible" localSheetId="17">#REF!</definedName>
    <definedName name="Combustible" localSheetId="18">#REF!</definedName>
    <definedName name="Combustible" localSheetId="20">#REF!</definedName>
    <definedName name="Combustible" localSheetId="21">#REF!</definedName>
    <definedName name="Combustible" localSheetId="22">#REF!</definedName>
    <definedName name="Combustible" localSheetId="23">#REF!</definedName>
    <definedName name="Combustible" localSheetId="27">#REF!</definedName>
    <definedName name="Combustible" localSheetId="31">#REF!</definedName>
    <definedName name="Combustible" localSheetId="28">#REF!</definedName>
    <definedName name="Combustible" localSheetId="29">#REF!</definedName>
    <definedName name="Combustible" localSheetId="30">#REF!</definedName>
    <definedName name="Combustible" localSheetId="8">#REF!</definedName>
    <definedName name="Combustible" localSheetId="14">#REF!</definedName>
    <definedName name="Combustible" localSheetId="11">#REF!</definedName>
    <definedName name="Combustible" localSheetId="12">#REF!</definedName>
    <definedName name="Combustible" localSheetId="13">#REF!</definedName>
    <definedName name="Combustible">#REF!</definedName>
    <definedName name="CombustibleCostos" localSheetId="17">#REF!</definedName>
    <definedName name="CombustibleCostos" localSheetId="18">#REF!</definedName>
    <definedName name="CombustibleCostos" localSheetId="20">#REF!</definedName>
    <definedName name="CombustibleCostos" localSheetId="21">#REF!</definedName>
    <definedName name="CombustibleCostos" localSheetId="22">#REF!</definedName>
    <definedName name="CombustibleCostos" localSheetId="23">#REF!</definedName>
    <definedName name="CombustibleCostos" localSheetId="27">#REF!</definedName>
    <definedName name="CombustibleCostos" localSheetId="31">#REF!</definedName>
    <definedName name="CombustibleCostos" localSheetId="28">#REF!</definedName>
    <definedName name="CombustibleCostos" localSheetId="29">#REF!</definedName>
    <definedName name="CombustibleCostos" localSheetId="30">#REF!</definedName>
    <definedName name="CombustibleCostos" localSheetId="8">#REF!</definedName>
    <definedName name="CombustibleCostos" localSheetId="14">#REF!</definedName>
    <definedName name="CombustibleCostos" localSheetId="11">#REF!</definedName>
    <definedName name="CombustibleCostos" localSheetId="12">#REF!</definedName>
    <definedName name="CombustibleCostos" localSheetId="13">#REF!</definedName>
    <definedName name="CombustibleCostos">#REF!</definedName>
    <definedName name="COMIDA">#REF!</definedName>
    <definedName name="COMP">#REF!</definedName>
    <definedName name="compactador533">#REF!</definedName>
    <definedName name="compactadortandem">#REF!</definedName>
    <definedName name="COMPRESOR">[45]EQUIPO!$D$5</definedName>
    <definedName name="Compresores">#REF!</definedName>
    <definedName name="CON_HTA">SUMIFS([83]Auxiliares!$G$1:$G$65536,[83]Auxiliares!$A$1:$A$65536,[83]Auxiliares!$A1,[83]Auxiliares!$J$1:$J$65536,"mo")</definedName>
    <definedName name="CON_HTA_APU">SUMIFS([83]apu!$G$1:$G$65536,[83]apu!$A$1:$A$65536,[83]apu!$A1048576,[83]apu!$M$1:$M$65536,"mo")</definedName>
    <definedName name="CONCRETO_2000">'[40]Concreto de 2000 psi'!$I$53</definedName>
    <definedName name="CONDI1" localSheetId="17">#REF!</definedName>
    <definedName name="CONDI1" localSheetId="18">#REF!</definedName>
    <definedName name="CONDI1" localSheetId="20">#REF!</definedName>
    <definedName name="CONDI1" localSheetId="21">#REF!</definedName>
    <definedName name="CONDI1" localSheetId="22">#REF!</definedName>
    <definedName name="CONDI1" localSheetId="23">#REF!</definedName>
    <definedName name="CONDI1" localSheetId="27">#REF!</definedName>
    <definedName name="CONDI1" localSheetId="31">#REF!</definedName>
    <definedName name="CONDI1" localSheetId="28">#REF!</definedName>
    <definedName name="CONDI1" localSheetId="29">#REF!</definedName>
    <definedName name="CONDI1" localSheetId="30">#REF!</definedName>
    <definedName name="CONDI1" localSheetId="8">#REF!</definedName>
    <definedName name="CONDI1" localSheetId="14">#REF!</definedName>
    <definedName name="CONDI1" localSheetId="11">#REF!</definedName>
    <definedName name="CONDI1" localSheetId="12">#REF!</definedName>
    <definedName name="CONDI1" localSheetId="13">#REF!</definedName>
    <definedName name="CONDI1">#REF!</definedName>
    <definedName name="Conductores" localSheetId="17">#REF!</definedName>
    <definedName name="Conductores" localSheetId="18">#REF!</definedName>
    <definedName name="Conductores" localSheetId="20">#REF!</definedName>
    <definedName name="Conductores" localSheetId="21">#REF!</definedName>
    <definedName name="Conductores" localSheetId="22">#REF!</definedName>
    <definedName name="Conductores" localSheetId="23">#REF!</definedName>
    <definedName name="Conductores" localSheetId="27">#REF!</definedName>
    <definedName name="Conductores" localSheetId="31">#REF!</definedName>
    <definedName name="Conductores" localSheetId="28">#REF!</definedName>
    <definedName name="Conductores" localSheetId="29">#REF!</definedName>
    <definedName name="Conductores" localSheetId="30">#REF!</definedName>
    <definedName name="Conductores" localSheetId="8">#REF!</definedName>
    <definedName name="Conductores" localSheetId="14">#REF!</definedName>
    <definedName name="Conductores" localSheetId="11">#REF!</definedName>
    <definedName name="Conductores" localSheetId="12">#REF!</definedName>
    <definedName name="Conductores" localSheetId="13">#REF!</definedName>
    <definedName name="Conductores">#REF!</definedName>
    <definedName name="ConductoresCostos" localSheetId="17">#REF!</definedName>
    <definedName name="ConductoresCostos" localSheetId="18">#REF!</definedName>
    <definedName name="ConductoresCostos" localSheetId="20">#REF!</definedName>
    <definedName name="ConductoresCostos" localSheetId="21">#REF!</definedName>
    <definedName name="ConductoresCostos" localSheetId="22">#REF!</definedName>
    <definedName name="ConductoresCostos" localSheetId="23">#REF!</definedName>
    <definedName name="ConductoresCostos" localSheetId="27">#REF!</definedName>
    <definedName name="ConductoresCostos" localSheetId="31">#REF!</definedName>
    <definedName name="ConductoresCostos" localSheetId="28">#REF!</definedName>
    <definedName name="ConductoresCostos" localSheetId="29">#REF!</definedName>
    <definedName name="ConductoresCostos" localSheetId="30">#REF!</definedName>
    <definedName name="ConductoresCostos" localSheetId="8">#REF!</definedName>
    <definedName name="ConductoresCostos" localSheetId="14">#REF!</definedName>
    <definedName name="ConductoresCostos" localSheetId="11">#REF!</definedName>
    <definedName name="ConductoresCostos" localSheetId="12">#REF!</definedName>
    <definedName name="ConductoresCostos" localSheetId="13">#REF!</definedName>
    <definedName name="ConductoresCostos">#REF!</definedName>
    <definedName name="Congelar_Capital_Vencido" localSheetId="17">#REF!</definedName>
    <definedName name="Congelar_Capital_Vencido" localSheetId="18">#REF!</definedName>
    <definedName name="Congelar_Capital_Vencido" localSheetId="20">#REF!</definedName>
    <definedName name="Congelar_Capital_Vencido" localSheetId="21">#REF!</definedName>
    <definedName name="Congelar_Capital_Vencido" localSheetId="22">#REF!</definedName>
    <definedName name="Congelar_Capital_Vencido" localSheetId="23">#REF!</definedName>
    <definedName name="Congelar_Capital_Vencido" localSheetId="27">#REF!</definedName>
    <definedName name="Congelar_Capital_Vencido" localSheetId="31">#REF!</definedName>
    <definedName name="Congelar_Capital_Vencido" localSheetId="28">#REF!</definedName>
    <definedName name="Congelar_Capital_Vencido" localSheetId="29">#REF!</definedName>
    <definedName name="Congelar_Capital_Vencido" localSheetId="30">#REF!</definedName>
    <definedName name="Congelar_Capital_Vencido" localSheetId="8">#REF!</definedName>
    <definedName name="Congelar_Capital_Vencido">#REF!</definedName>
    <definedName name="ConseqCat">0</definedName>
    <definedName name="ConseqForMitRisk">3</definedName>
    <definedName name="Consultor" localSheetId="4">'[89]Datos básicos'!$B$2</definedName>
    <definedName name="Consultor" localSheetId="5">'[89]Datos básicos'!$B$2</definedName>
    <definedName name="Consultor">[90]Datos!$B$3</definedName>
    <definedName name="CONT">[91]OBRA!$A$4:$H$447</definedName>
    <definedName name="Contac_Area">#REF!</definedName>
    <definedName name="Contratante">'[89]Datos básicos'!$B$1</definedName>
    <definedName name="Contrato" localSheetId="4">'[89]Datos básicos'!$B$3</definedName>
    <definedName name="Contrato" localSheetId="5">'[89]Datos básicos'!$B$3</definedName>
    <definedName name="Contrato">[90]Datos!$B$2</definedName>
    <definedName name="Coordinador">[90]Datos!$B$6</definedName>
    <definedName name="COPIA" localSheetId="5">PMT!err</definedName>
    <definedName name="COPIA">err</definedName>
    <definedName name="COPIA1">#REF!</definedName>
    <definedName name="COPIA2">#REF!</definedName>
    <definedName name="copiao4" localSheetId="5">PMT!err</definedName>
    <definedName name="copiao4">err</definedName>
    <definedName name="corri" localSheetId="5">PMT!err</definedName>
    <definedName name="corri">err</definedName>
    <definedName name="Corriente">[76]AMPACITY!$B$6:$I$28</definedName>
    <definedName name="corte">[92]Cálculo!#REF!</definedName>
    <definedName name="corte2">[92]Cálculo!#REF!</definedName>
    <definedName name="CosteoConsultoria" localSheetId="17">#REF!</definedName>
    <definedName name="CosteoConsultoria" localSheetId="18">#REF!</definedName>
    <definedName name="CosteoConsultoria" localSheetId="20">#REF!</definedName>
    <definedName name="CosteoConsultoria" localSheetId="21">#REF!</definedName>
    <definedName name="CosteoConsultoria" localSheetId="22">#REF!</definedName>
    <definedName name="CosteoConsultoria" localSheetId="23">#REF!</definedName>
    <definedName name="CosteoConsultoria" localSheetId="27">#REF!</definedName>
    <definedName name="CosteoConsultoria" localSheetId="31">#REF!</definedName>
    <definedName name="CosteoConsultoria" localSheetId="28">#REF!</definedName>
    <definedName name="CosteoConsultoria" localSheetId="29">#REF!</definedName>
    <definedName name="CosteoConsultoria" localSheetId="30">#REF!</definedName>
    <definedName name="CosteoConsultoria" localSheetId="8">#REF!</definedName>
    <definedName name="CosteoConsultoria" localSheetId="14">#REF!</definedName>
    <definedName name="CosteoConsultoria" localSheetId="11">#REF!</definedName>
    <definedName name="CosteoConsultoria" localSheetId="12">#REF!</definedName>
    <definedName name="CosteoConsultoria" localSheetId="13">#REF!</definedName>
    <definedName name="CosteoConsultoria">#REF!</definedName>
    <definedName name="COSTO_FRENTE">[93]BITACORA!$E$1:$E$65536</definedName>
    <definedName name="costo2" hidden="1">#REF!</definedName>
    <definedName name="CostoDirecto" localSheetId="17">#REF!</definedName>
    <definedName name="CostoDirecto" localSheetId="18">#REF!</definedName>
    <definedName name="CostoDirecto" localSheetId="20">#REF!</definedName>
    <definedName name="CostoDirecto" localSheetId="21">#REF!</definedName>
    <definedName name="CostoDirecto" localSheetId="22">#REF!</definedName>
    <definedName name="CostoDirecto" localSheetId="23">#REF!</definedName>
    <definedName name="CostoDirecto" localSheetId="27">#REF!</definedName>
    <definedName name="CostoDirecto" localSheetId="31">#REF!</definedName>
    <definedName name="CostoDirecto" localSheetId="28">#REF!</definedName>
    <definedName name="CostoDirecto" localSheetId="29">#REF!</definedName>
    <definedName name="CostoDirecto" localSheetId="30">#REF!</definedName>
    <definedName name="CostoDirecto" localSheetId="8">#REF!</definedName>
    <definedName name="CostoDirecto" localSheetId="14">#REF!</definedName>
    <definedName name="CostoDirecto" localSheetId="11">#REF!</definedName>
    <definedName name="CostoDirecto" localSheetId="12">#REF!</definedName>
    <definedName name="CostoDirecto" localSheetId="13">#REF!</definedName>
    <definedName name="CostoDirecto">#REF!</definedName>
    <definedName name="CostoDirectoObra">'[94]COSTEO TOTAL OBRA'!$D$7</definedName>
    <definedName name="Costopérdidas" localSheetId="17">[95]Modelo!#REF!</definedName>
    <definedName name="Costopérdidas" localSheetId="18">[95]Modelo!#REF!</definedName>
    <definedName name="Costopérdidas" localSheetId="20">[95]Modelo!#REF!</definedName>
    <definedName name="Costopérdidas" localSheetId="21">[95]Modelo!#REF!</definedName>
    <definedName name="Costopérdidas" localSheetId="22">[95]Modelo!#REF!</definedName>
    <definedName name="Costopérdidas" localSheetId="23">[95]Modelo!#REF!</definedName>
    <definedName name="Costopérdidas" localSheetId="27">[95]Modelo!#REF!</definedName>
    <definedName name="Costopérdidas" localSheetId="31">[95]Modelo!#REF!</definedName>
    <definedName name="Costopérdidas" localSheetId="28">[95]Modelo!#REF!</definedName>
    <definedName name="Costopérdidas" localSheetId="29">[95]Modelo!#REF!</definedName>
    <definedName name="Costopérdidas" localSheetId="30">[95]Modelo!#REF!</definedName>
    <definedName name="Costopérdidas" localSheetId="8">[95]Modelo!#REF!</definedName>
    <definedName name="Costopérdidas" localSheetId="14">[95]Modelo!#REF!</definedName>
    <definedName name="Costopérdidas" localSheetId="11">[95]Modelo!#REF!</definedName>
    <definedName name="Costopérdidas" localSheetId="12">[95]Modelo!#REF!</definedName>
    <definedName name="Costopérdidas" localSheetId="13">[95]Modelo!#REF!</definedName>
    <definedName name="Costopérdidas">[95]Modelo!#REF!</definedName>
    <definedName name="COSTOS">[96]TARIFAS!$A$1:$F$52</definedName>
    <definedName name="cotas">#REF!</definedName>
    <definedName name="CotizacionARP" localSheetId="17">#REF!</definedName>
    <definedName name="CotizacionARP" localSheetId="18">#REF!</definedName>
    <definedName name="CotizacionARP" localSheetId="20">#REF!</definedName>
    <definedName name="CotizacionARP" localSheetId="21">#REF!</definedName>
    <definedName name="CotizacionARP" localSheetId="22">#REF!</definedName>
    <definedName name="CotizacionARP" localSheetId="23">#REF!</definedName>
    <definedName name="CotizacionARP" localSheetId="27">#REF!</definedName>
    <definedName name="CotizacionARP" localSheetId="31">#REF!</definedName>
    <definedName name="CotizacionARP" localSheetId="28">#REF!</definedName>
    <definedName name="CotizacionARP" localSheetId="29">#REF!</definedName>
    <definedName name="CotizacionARP" localSheetId="30">#REF!</definedName>
    <definedName name="CotizacionARP" localSheetId="8">#REF!</definedName>
    <definedName name="CotizacionARP" localSheetId="14">#REF!</definedName>
    <definedName name="CotizacionARP" localSheetId="11">#REF!</definedName>
    <definedName name="CotizacionARP" localSheetId="12">#REF!</definedName>
    <definedName name="CotizacionARP" localSheetId="13">#REF!</definedName>
    <definedName name="CotizacionARP">#REF!</definedName>
    <definedName name="cp">#REF!</definedName>
    <definedName name="cretro1">[97]INSUMOS!$B$36</definedName>
    <definedName name="cretro2">#REF!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[98]civ_roma!$C$803:$G$804</definedName>
    <definedName name="Criterias">'[42]AC2-AG96'!#REF!</definedName>
    <definedName name="_xlnm.Criteria">'[42]AC2-AG96'!#REF!</definedName>
    <definedName name="Criterios_IM">'[5]7422CW00'!#REF!</definedName>
    <definedName name="Criticidad">[99]Tabla!$A$1:$A$5</definedName>
    <definedName name="cs">#REF!</definedName>
    <definedName name="CS_AVG_SIZE">#REF!</definedName>
    <definedName name="CS_WELDING">#REF!</definedName>
    <definedName name="CS533C">'[100]APU (22)'!$P$27</definedName>
    <definedName name="cs533d">#REF!</definedName>
    <definedName name="CSEDE23">[8]!absc</definedName>
    <definedName name="CT" localSheetId="17">'[64]CIRCUITOS CODENSA'!#REF!</definedName>
    <definedName name="CT" localSheetId="18">'[64]CIRCUITOS CODENSA'!#REF!</definedName>
    <definedName name="CT" localSheetId="20">'[64]CIRCUITOS CODENSA'!#REF!</definedName>
    <definedName name="CT" localSheetId="21">'[64]CIRCUITOS CODENSA'!#REF!</definedName>
    <definedName name="CT" localSheetId="22">'[64]CIRCUITOS CODENSA'!#REF!</definedName>
    <definedName name="CT" localSheetId="23">'[64]CIRCUITOS CODENSA'!#REF!</definedName>
    <definedName name="CT" localSheetId="27">'[64]CIRCUITOS CODENSA'!#REF!</definedName>
    <definedName name="CT" localSheetId="31">'[64]CIRCUITOS CODENSA'!#REF!</definedName>
    <definedName name="CT" localSheetId="28">'[64]CIRCUITOS CODENSA'!#REF!</definedName>
    <definedName name="CT" localSheetId="29">'[64]CIRCUITOS CODENSA'!#REF!</definedName>
    <definedName name="CT" localSheetId="30">'[64]CIRCUITOS CODENSA'!#REF!</definedName>
    <definedName name="CT" localSheetId="8">'[64]CIRCUITOS CODENSA'!#REF!</definedName>
    <definedName name="CT" localSheetId="14">'[64]CIRCUITOS CODENSA'!#REF!</definedName>
    <definedName name="CT" localSheetId="11">'[64]CIRCUITOS CODENSA'!#REF!</definedName>
    <definedName name="CT" localSheetId="12">'[64]CIRCUITOS CODENSA'!#REF!</definedName>
    <definedName name="ct" localSheetId="4">[75]D_AWG!$P$25</definedName>
    <definedName name="ct" localSheetId="5">[75]D_AWG!$P$25</definedName>
    <definedName name="CT" localSheetId="13">'[64]CIRCUITOS CODENSA'!#REF!</definedName>
    <definedName name="CT">'[64]CIRCUITOS CODENSA'!#REF!</definedName>
    <definedName name="CTA">#REF!</definedName>
    <definedName name="CTE">#REF!</definedName>
    <definedName name="ctipo1">[101]Cuadr.!$B$7</definedName>
    <definedName name="ctipo2">[102]Cuadr.!$B$19</definedName>
    <definedName name="ctipo3">[103]Cuadr.!$B$26</definedName>
    <definedName name="ctipo4">#REF!</definedName>
    <definedName name="CTR">'[5]7422CW00'!#REF!</definedName>
    <definedName name="CTRPAG">'[5]7422CW00'!#REF!</definedName>
    <definedName name="CU" localSheetId="17">'[64]CIRCUITOS CODENSA'!#REF!</definedName>
    <definedName name="CU" localSheetId="18">'[64]CIRCUITOS CODENSA'!#REF!</definedName>
    <definedName name="CU" localSheetId="20">'[64]CIRCUITOS CODENSA'!#REF!</definedName>
    <definedName name="CU" localSheetId="21">'[64]CIRCUITOS CODENSA'!#REF!</definedName>
    <definedName name="CU" localSheetId="22">'[64]CIRCUITOS CODENSA'!#REF!</definedName>
    <definedName name="CU" localSheetId="23">'[64]CIRCUITOS CODENSA'!#REF!</definedName>
    <definedName name="CU" localSheetId="27">'[64]CIRCUITOS CODENSA'!#REF!</definedName>
    <definedName name="CU" localSheetId="31">'[64]CIRCUITOS CODENSA'!#REF!</definedName>
    <definedName name="CU" localSheetId="28">'[64]CIRCUITOS CODENSA'!#REF!</definedName>
    <definedName name="CU" localSheetId="29">'[64]CIRCUITOS CODENSA'!#REF!</definedName>
    <definedName name="CU" localSheetId="30">'[64]CIRCUITOS CODENSA'!#REF!</definedName>
    <definedName name="CU" localSheetId="8">'[64]CIRCUITOS CODENSA'!#REF!</definedName>
    <definedName name="CU" localSheetId="14">'[64]CIRCUITOS CODENSA'!#REF!</definedName>
    <definedName name="CU" localSheetId="11">'[64]CIRCUITOS CODENSA'!#REF!</definedName>
    <definedName name="CU" localSheetId="12">'[64]CIRCUITOS CODENSA'!#REF!</definedName>
    <definedName name="CU" localSheetId="13">'[64]CIRCUITOS CODENSA'!#REF!</definedName>
    <definedName name="CU">'[64]CIRCUITOS CODENSA'!#REF!</definedName>
    <definedName name="cuad1" localSheetId="17">#REF!</definedName>
    <definedName name="cuad1" localSheetId="18">#REF!</definedName>
    <definedName name="cuad1" localSheetId="20">#REF!</definedName>
    <definedName name="cuad1" localSheetId="21">#REF!</definedName>
    <definedName name="cuad1" localSheetId="22">#REF!</definedName>
    <definedName name="cuad1" localSheetId="23">#REF!</definedName>
    <definedName name="cuad1" localSheetId="27">#REF!</definedName>
    <definedName name="cuad1" localSheetId="31">#REF!</definedName>
    <definedName name="cuad1" localSheetId="28">#REF!</definedName>
    <definedName name="cuad1" localSheetId="29">#REF!</definedName>
    <definedName name="cuad1" localSheetId="30">#REF!</definedName>
    <definedName name="cuad1" localSheetId="8">#REF!</definedName>
    <definedName name="cuad1" localSheetId="14">#REF!</definedName>
    <definedName name="cuad1" localSheetId="11">#REF!</definedName>
    <definedName name="cuad1" localSheetId="12">#REF!</definedName>
    <definedName name="cuad1" localSheetId="13">#REF!</definedName>
    <definedName name="cuad1">#REF!</definedName>
    <definedName name="cuad2" localSheetId="17">#REF!</definedName>
    <definedName name="cuad2" localSheetId="18">#REF!</definedName>
    <definedName name="cuad2" localSheetId="20">#REF!</definedName>
    <definedName name="cuad2" localSheetId="21">#REF!</definedName>
    <definedName name="cuad2" localSheetId="22">#REF!</definedName>
    <definedName name="cuad2" localSheetId="23">#REF!</definedName>
    <definedName name="cuad2" localSheetId="27">#REF!</definedName>
    <definedName name="cuad2" localSheetId="31">#REF!</definedName>
    <definedName name="cuad2" localSheetId="28">#REF!</definedName>
    <definedName name="cuad2" localSheetId="29">#REF!</definedName>
    <definedName name="cuad2" localSheetId="30">#REF!</definedName>
    <definedName name="cuad2" localSheetId="8">#REF!</definedName>
    <definedName name="cuad2" localSheetId="14">#REF!</definedName>
    <definedName name="cuad2" localSheetId="11">#REF!</definedName>
    <definedName name="cuad2" localSheetId="12">#REF!</definedName>
    <definedName name="cuad2" localSheetId="13">#REF!</definedName>
    <definedName name="cuad2">#REF!</definedName>
    <definedName name="cuad3" localSheetId="17">#REF!</definedName>
    <definedName name="cuad3" localSheetId="18">#REF!</definedName>
    <definedName name="cuad3" localSheetId="20">#REF!</definedName>
    <definedName name="cuad3" localSheetId="21">#REF!</definedName>
    <definedName name="cuad3" localSheetId="22">#REF!</definedName>
    <definedName name="cuad3" localSheetId="23">#REF!</definedName>
    <definedName name="cuad3" localSheetId="27">#REF!</definedName>
    <definedName name="cuad3" localSheetId="31">#REF!</definedName>
    <definedName name="cuad3" localSheetId="28">#REF!</definedName>
    <definedName name="cuad3" localSheetId="29">#REF!</definedName>
    <definedName name="cuad3" localSheetId="30">#REF!</definedName>
    <definedName name="cuad3" localSheetId="8">#REF!</definedName>
    <definedName name="cuad3" localSheetId="14">#REF!</definedName>
    <definedName name="cuad3" localSheetId="11">#REF!</definedName>
    <definedName name="cuad3" localSheetId="12">#REF!</definedName>
    <definedName name="cuad3" localSheetId="13">#REF!</definedName>
    <definedName name="cuad3">#REF!</definedName>
    <definedName name="cuad4" localSheetId="17">#REF!</definedName>
    <definedName name="cuad4" localSheetId="18">#REF!</definedName>
    <definedName name="cuad4" localSheetId="20">#REF!</definedName>
    <definedName name="cuad4" localSheetId="21">#REF!</definedName>
    <definedName name="cuad4" localSheetId="22">#REF!</definedName>
    <definedName name="cuad4" localSheetId="23">#REF!</definedName>
    <definedName name="cuad4" localSheetId="27">#REF!</definedName>
    <definedName name="cuad4" localSheetId="31">#REF!</definedName>
    <definedName name="cuad4" localSheetId="28">#REF!</definedName>
    <definedName name="cuad4" localSheetId="29">#REF!</definedName>
    <definedName name="cuad4" localSheetId="30">#REF!</definedName>
    <definedName name="cuad4" localSheetId="8">#REF!</definedName>
    <definedName name="cuad4">#REF!</definedName>
    <definedName name="CUAD5" localSheetId="17">#REF!</definedName>
    <definedName name="CUAD5" localSheetId="18">#REF!</definedName>
    <definedName name="CUAD5" localSheetId="20">#REF!</definedName>
    <definedName name="CUAD5" localSheetId="21">#REF!</definedName>
    <definedName name="CUAD5" localSheetId="22">#REF!</definedName>
    <definedName name="CUAD5" localSheetId="23">#REF!</definedName>
    <definedName name="CUAD5" localSheetId="27">#REF!</definedName>
    <definedName name="CUAD5" localSheetId="31">#REF!</definedName>
    <definedName name="CUAD5" localSheetId="28">#REF!</definedName>
    <definedName name="CUAD5" localSheetId="29">#REF!</definedName>
    <definedName name="CUAD5" localSheetId="30">#REF!</definedName>
    <definedName name="CUAD5" localSheetId="8">#REF!</definedName>
    <definedName name="CUAD5">#REF!</definedName>
    <definedName name="cuado" localSheetId="17">#REF!</definedName>
    <definedName name="cuado" localSheetId="18">#REF!</definedName>
    <definedName name="cuado" localSheetId="20">#REF!</definedName>
    <definedName name="cuado" localSheetId="21">#REF!</definedName>
    <definedName name="cuado" localSheetId="22">#REF!</definedName>
    <definedName name="cuado" localSheetId="23">#REF!</definedName>
    <definedName name="cuado" localSheetId="27">#REF!</definedName>
    <definedName name="cuado" localSheetId="31">#REF!</definedName>
    <definedName name="cuado" localSheetId="28">#REF!</definedName>
    <definedName name="cuado" localSheetId="29">#REF!</definedName>
    <definedName name="cuado" localSheetId="30">#REF!</definedName>
    <definedName name="cuado" localSheetId="8">#REF!</definedName>
    <definedName name="cuado">#REF!</definedName>
    <definedName name="cuadrilla">[49]Cuadrillas!$C$13:$F$43</definedName>
    <definedName name="Cuadrillas">[104]Cuadrillas!$A$11:$I$77</definedName>
    <definedName name="CUAL" localSheetId="5">PMT!err</definedName>
    <definedName name="CUAL">err</definedName>
    <definedName name="CUBS">#REF!</definedName>
    <definedName name="cul9o">[105]Calc!#REF!</definedName>
    <definedName name="CUNET" localSheetId="5" hidden="1">{"via1",#N/A,TRUE,"general";"via2",#N/A,TRUE,"general";"via3",#N/A,TRUE,"general"}</definedName>
    <definedName name="CUNET" hidden="1">{"via1",#N/A,TRUE,"general";"via2",#N/A,TRUE,"general";"via3",#N/A,TRUE,"general"}</definedName>
    <definedName name="curAsisCarr1A" localSheetId="17">#REF!</definedName>
    <definedName name="curAsisCarr1A" localSheetId="18">#REF!</definedName>
    <definedName name="curAsisCarr1A" localSheetId="20">#REF!</definedName>
    <definedName name="curAsisCarr1A" localSheetId="21">#REF!</definedName>
    <definedName name="curAsisCarr1A" localSheetId="22">#REF!</definedName>
    <definedName name="curAsisCarr1A" localSheetId="23">#REF!</definedName>
    <definedName name="curAsisCarr1A" localSheetId="27">#REF!</definedName>
    <definedName name="curAsisCarr1A" localSheetId="31">#REF!</definedName>
    <definedName name="curAsisCarr1A" localSheetId="28">#REF!</definedName>
    <definedName name="curAsisCarr1A" localSheetId="29">#REF!</definedName>
    <definedName name="curAsisCarr1A" localSheetId="30">#REF!</definedName>
    <definedName name="curAsisCarr1A" localSheetId="8">#REF!</definedName>
    <definedName name="curAsisCarr1A" localSheetId="14">#REF!</definedName>
    <definedName name="curAsisCarr1A" localSheetId="11">#REF!</definedName>
    <definedName name="curAsisCarr1A" localSheetId="12">#REF!</definedName>
    <definedName name="curAsisCarr1A" localSheetId="13">#REF!</definedName>
    <definedName name="curAsisCarr1A">#REF!</definedName>
    <definedName name="curCanDTFSemana" localSheetId="17">#REF!</definedName>
    <definedName name="curCanDTFSemana" localSheetId="18">#REF!</definedName>
    <definedName name="curCanDTFSemana" localSheetId="20">#REF!</definedName>
    <definedName name="curCanDTFSemana" localSheetId="21">#REF!</definedName>
    <definedName name="curCanDTFSemana" localSheetId="22">#REF!</definedName>
    <definedName name="curCanDTFSemana" localSheetId="23">#REF!</definedName>
    <definedName name="curCanDTFSemana" localSheetId="27">#REF!</definedName>
    <definedName name="curCanDTFSemana" localSheetId="31">#REF!</definedName>
    <definedName name="curCanDTFSemana" localSheetId="28">#REF!</definedName>
    <definedName name="curCanDTFSemana" localSheetId="29">#REF!</definedName>
    <definedName name="curCanDTFSemana" localSheetId="30">#REF!</definedName>
    <definedName name="curCanDTFSemana" localSheetId="8">#REF!</definedName>
    <definedName name="curCanDTFSemana" localSheetId="14">#REF!</definedName>
    <definedName name="curCanDTFSemana" localSheetId="11">#REF!</definedName>
    <definedName name="curCanDTFSemana" localSheetId="12">#REF!</definedName>
    <definedName name="curCanDTFSemana" localSheetId="13">#REF!</definedName>
    <definedName name="curCanDTFSemana">#REF!</definedName>
    <definedName name="CurCanonPorMillon" localSheetId="17">#REF!</definedName>
    <definedName name="CurCanonPorMillon" localSheetId="18">#REF!</definedName>
    <definedName name="CurCanonPorMillon" localSheetId="20">#REF!</definedName>
    <definedName name="CurCanonPorMillon" localSheetId="21">#REF!</definedName>
    <definedName name="CurCanonPorMillon" localSheetId="22">#REF!</definedName>
    <definedName name="CurCanonPorMillon" localSheetId="23">#REF!</definedName>
    <definedName name="CurCanonPorMillon" localSheetId="27">#REF!</definedName>
    <definedName name="CurCanonPorMillon" localSheetId="31">#REF!</definedName>
    <definedName name="CurCanonPorMillon" localSheetId="28">#REF!</definedName>
    <definedName name="CurCanonPorMillon" localSheetId="29">#REF!</definedName>
    <definedName name="CurCanonPorMillon" localSheetId="30">#REF!</definedName>
    <definedName name="CurCanonPorMillon" localSheetId="8">#REF!</definedName>
    <definedName name="CurCanonPorMillon" localSheetId="14">#REF!</definedName>
    <definedName name="CurCanonPorMillon" localSheetId="11">#REF!</definedName>
    <definedName name="CurCanonPorMillon" localSheetId="12">#REF!</definedName>
    <definedName name="CurCanonPorMillon" localSheetId="13">#REF!</definedName>
    <definedName name="CurCanonPorMillon">#REF!</definedName>
    <definedName name="CurCostComGl1a" localSheetId="17">#REF!</definedName>
    <definedName name="CurCostComGl1a" localSheetId="18">#REF!</definedName>
    <definedName name="CurCostComGl1a" localSheetId="20">#REF!</definedName>
    <definedName name="CurCostComGl1a" localSheetId="21">#REF!</definedName>
    <definedName name="CurCostComGl1a" localSheetId="22">#REF!</definedName>
    <definedName name="CurCostComGl1a" localSheetId="23">#REF!</definedName>
    <definedName name="CurCostComGl1a" localSheetId="27">#REF!</definedName>
    <definedName name="CurCostComGl1a" localSheetId="31">#REF!</definedName>
    <definedName name="CurCostComGl1a" localSheetId="28">#REF!</definedName>
    <definedName name="CurCostComGl1a" localSheetId="29">#REF!</definedName>
    <definedName name="CurCostComGl1a" localSheetId="30">#REF!</definedName>
    <definedName name="CurCostComGl1a" localSheetId="8">#REF!</definedName>
    <definedName name="CurCostComGl1a">#REF!</definedName>
    <definedName name="CurCostoCondMes" localSheetId="17">#REF!</definedName>
    <definedName name="CurCostoCondMes" localSheetId="18">#REF!</definedName>
    <definedName name="CurCostoCondMes" localSheetId="20">#REF!</definedName>
    <definedName name="CurCostoCondMes" localSheetId="21">#REF!</definedName>
    <definedName name="CurCostoCondMes" localSheetId="22">#REF!</definedName>
    <definedName name="CurCostoCondMes" localSheetId="23">#REF!</definedName>
    <definedName name="CurCostoCondMes" localSheetId="27">#REF!</definedName>
    <definedName name="CurCostoCondMes" localSheetId="31">#REF!</definedName>
    <definedName name="CurCostoCondMes" localSheetId="28">#REF!</definedName>
    <definedName name="CurCostoCondMes" localSheetId="29">#REF!</definedName>
    <definedName name="CurCostoCondMes" localSheetId="30">#REF!</definedName>
    <definedName name="CurCostoCondMes" localSheetId="8">#REF!</definedName>
    <definedName name="CurCostoCondMes">#REF!</definedName>
    <definedName name="CurCostoImptoTimbre" localSheetId="17">#REF!</definedName>
    <definedName name="CurCostoImptoTimbre" localSheetId="18">#REF!</definedName>
    <definedName name="CurCostoImptoTimbre" localSheetId="20">#REF!</definedName>
    <definedName name="CurCostoImptoTimbre" localSheetId="21">#REF!</definedName>
    <definedName name="CurCostoImptoTimbre" localSheetId="22">#REF!</definedName>
    <definedName name="CurCostoImptoTimbre" localSheetId="23">#REF!</definedName>
    <definedName name="CurCostoImptoTimbre" localSheetId="27">#REF!</definedName>
    <definedName name="CurCostoImptoTimbre" localSheetId="31">#REF!</definedName>
    <definedName name="CurCostoImptoTimbre" localSheetId="28">#REF!</definedName>
    <definedName name="CurCostoImptoTimbre" localSheetId="29">#REF!</definedName>
    <definedName name="CurCostoImptoTimbre" localSheetId="30">#REF!</definedName>
    <definedName name="CurCostoImptoTimbre" localSheetId="8">#REF!</definedName>
    <definedName name="CurCostoImptoTimbre">#REF!</definedName>
    <definedName name="CurCostoKm10A" localSheetId="17">#REF!</definedName>
    <definedName name="CurCostoKm10A" localSheetId="18">#REF!</definedName>
    <definedName name="CurCostoKm10A" localSheetId="20">#REF!</definedName>
    <definedName name="CurCostoKm10A" localSheetId="21">#REF!</definedName>
    <definedName name="CurCostoKm10A" localSheetId="22">#REF!</definedName>
    <definedName name="CurCostoKm10A" localSheetId="23">#REF!</definedName>
    <definedName name="CurCostoKm10A" localSheetId="27">#REF!</definedName>
    <definedName name="CurCostoKm10A" localSheetId="31">#REF!</definedName>
    <definedName name="CurCostoKm10A" localSheetId="28">#REF!</definedName>
    <definedName name="CurCostoKm10A" localSheetId="29">#REF!</definedName>
    <definedName name="CurCostoKm10A" localSheetId="30">#REF!</definedName>
    <definedName name="CurCostoKm10A" localSheetId="8">#REF!</definedName>
    <definedName name="CurCostoKm10A">#REF!</definedName>
    <definedName name="CurCostoKm11A" localSheetId="17">#REF!</definedName>
    <definedName name="CurCostoKm11A" localSheetId="18">#REF!</definedName>
    <definedName name="CurCostoKm11A" localSheetId="20">#REF!</definedName>
    <definedName name="CurCostoKm11A" localSheetId="21">#REF!</definedName>
    <definedName name="CurCostoKm11A" localSheetId="22">#REF!</definedName>
    <definedName name="CurCostoKm11A" localSheetId="23">#REF!</definedName>
    <definedName name="CurCostoKm11A" localSheetId="27">#REF!</definedName>
    <definedName name="CurCostoKm11A" localSheetId="31">#REF!</definedName>
    <definedName name="CurCostoKm11A" localSheetId="28">#REF!</definedName>
    <definedName name="CurCostoKm11A" localSheetId="29">#REF!</definedName>
    <definedName name="CurCostoKm11A" localSheetId="30">#REF!</definedName>
    <definedName name="CurCostoKm11A" localSheetId="8">#REF!</definedName>
    <definedName name="CurCostoKm11A">#REF!</definedName>
    <definedName name="CurCostoKm1A" localSheetId="17">#REF!</definedName>
    <definedName name="CurCostoKm1A" localSheetId="18">#REF!</definedName>
    <definedName name="CurCostoKm1A" localSheetId="20">#REF!</definedName>
    <definedName name="CurCostoKm1A" localSheetId="21">#REF!</definedName>
    <definedName name="CurCostoKm1A" localSheetId="22">#REF!</definedName>
    <definedName name="CurCostoKm1A" localSheetId="23">#REF!</definedName>
    <definedName name="CurCostoKm1A" localSheetId="27">#REF!</definedName>
    <definedName name="CurCostoKm1A" localSheetId="31">#REF!</definedName>
    <definedName name="CurCostoKm1A" localSheetId="28">#REF!</definedName>
    <definedName name="CurCostoKm1A" localSheetId="29">#REF!</definedName>
    <definedName name="CurCostoKm1A" localSheetId="30">#REF!</definedName>
    <definedName name="CurCostoKm1A" localSheetId="8">#REF!</definedName>
    <definedName name="CurCostoKm1A">#REF!</definedName>
    <definedName name="CurCostoKm2A" localSheetId="17">#REF!</definedName>
    <definedName name="CurCostoKm2A" localSheetId="18">#REF!</definedName>
    <definedName name="CurCostoKm2A" localSheetId="20">#REF!</definedName>
    <definedName name="CurCostoKm2A" localSheetId="21">#REF!</definedName>
    <definedName name="CurCostoKm2A" localSheetId="22">#REF!</definedName>
    <definedName name="CurCostoKm2A" localSheetId="23">#REF!</definedName>
    <definedName name="CurCostoKm2A" localSheetId="27">#REF!</definedName>
    <definedName name="CurCostoKm2A" localSheetId="31">#REF!</definedName>
    <definedName name="CurCostoKm2A" localSheetId="28">#REF!</definedName>
    <definedName name="CurCostoKm2A" localSheetId="29">#REF!</definedName>
    <definedName name="CurCostoKm2A" localSheetId="30">#REF!</definedName>
    <definedName name="CurCostoKm2A" localSheetId="8">#REF!</definedName>
    <definedName name="CurCostoKm2A">#REF!</definedName>
    <definedName name="CurCostoKm3A" localSheetId="17">#REF!</definedName>
    <definedName name="CurCostoKm3A" localSheetId="18">#REF!</definedName>
    <definedName name="CurCostoKm3A" localSheetId="20">#REF!</definedName>
    <definedName name="CurCostoKm3A" localSheetId="21">#REF!</definedName>
    <definedName name="CurCostoKm3A" localSheetId="22">#REF!</definedName>
    <definedName name="CurCostoKm3A" localSheetId="23">#REF!</definedName>
    <definedName name="CurCostoKm3A" localSheetId="27">#REF!</definedName>
    <definedName name="CurCostoKm3A" localSheetId="31">#REF!</definedName>
    <definedName name="CurCostoKm3A" localSheetId="28">#REF!</definedName>
    <definedName name="CurCostoKm3A" localSheetId="29">#REF!</definedName>
    <definedName name="CurCostoKm3A" localSheetId="30">#REF!</definedName>
    <definedName name="CurCostoKm3A" localSheetId="8">#REF!</definedName>
    <definedName name="CurCostoKm3A">#REF!</definedName>
    <definedName name="CurCostoKm4A" localSheetId="17">#REF!</definedName>
    <definedName name="CurCostoKm4A" localSheetId="18">#REF!</definedName>
    <definedName name="CurCostoKm4A" localSheetId="20">#REF!</definedName>
    <definedName name="CurCostoKm4A" localSheetId="21">#REF!</definedName>
    <definedName name="CurCostoKm4A" localSheetId="22">#REF!</definedName>
    <definedName name="CurCostoKm4A" localSheetId="23">#REF!</definedName>
    <definedName name="CurCostoKm4A" localSheetId="27">#REF!</definedName>
    <definedName name="CurCostoKm4A" localSheetId="31">#REF!</definedName>
    <definedName name="CurCostoKm4A" localSheetId="28">#REF!</definedName>
    <definedName name="CurCostoKm4A" localSheetId="29">#REF!</definedName>
    <definedName name="CurCostoKm4A" localSheetId="30">#REF!</definedName>
    <definedName name="CurCostoKm4A" localSheetId="8">#REF!</definedName>
    <definedName name="CurCostoKm4A">#REF!</definedName>
    <definedName name="CurCostoKm5A" localSheetId="17">#REF!</definedName>
    <definedName name="CurCostoKm5A" localSheetId="18">#REF!</definedName>
    <definedName name="CurCostoKm5A" localSheetId="20">#REF!</definedName>
    <definedName name="CurCostoKm5A" localSheetId="21">#REF!</definedName>
    <definedName name="CurCostoKm5A" localSheetId="22">#REF!</definedName>
    <definedName name="CurCostoKm5A" localSheetId="23">#REF!</definedName>
    <definedName name="CurCostoKm5A" localSheetId="27">#REF!</definedName>
    <definedName name="CurCostoKm5A" localSheetId="31">#REF!</definedName>
    <definedName name="CurCostoKm5A" localSheetId="28">#REF!</definedName>
    <definedName name="CurCostoKm5A" localSheetId="29">#REF!</definedName>
    <definedName name="CurCostoKm5A" localSheetId="30">#REF!</definedName>
    <definedName name="CurCostoKm5A" localSheetId="8">#REF!</definedName>
    <definedName name="CurCostoKm5A">#REF!</definedName>
    <definedName name="CurCostoKm6A" localSheetId="17">#REF!</definedName>
    <definedName name="CurCostoKm6A" localSheetId="18">#REF!</definedName>
    <definedName name="CurCostoKm6A" localSheetId="20">#REF!</definedName>
    <definedName name="CurCostoKm6A" localSheetId="21">#REF!</definedName>
    <definedName name="CurCostoKm6A" localSheetId="22">#REF!</definedName>
    <definedName name="CurCostoKm6A" localSheetId="23">#REF!</definedName>
    <definedName name="CurCostoKm6A" localSheetId="27">#REF!</definedName>
    <definedName name="CurCostoKm6A" localSheetId="31">#REF!</definedName>
    <definedName name="CurCostoKm6A" localSheetId="28">#REF!</definedName>
    <definedName name="CurCostoKm6A" localSheetId="29">#REF!</definedName>
    <definedName name="CurCostoKm6A" localSheetId="30">#REF!</definedName>
    <definedName name="CurCostoKm6A" localSheetId="8">#REF!</definedName>
    <definedName name="CurCostoKm6A">#REF!</definedName>
    <definedName name="CurCostoKm7A" localSheetId="17">#REF!</definedName>
    <definedName name="CurCostoKm7A" localSheetId="18">#REF!</definedName>
    <definedName name="CurCostoKm7A" localSheetId="20">#REF!</definedName>
    <definedName name="CurCostoKm7A" localSheetId="21">#REF!</definedName>
    <definedName name="CurCostoKm7A" localSheetId="22">#REF!</definedName>
    <definedName name="CurCostoKm7A" localSheetId="23">#REF!</definedName>
    <definedName name="CurCostoKm7A" localSheetId="27">#REF!</definedName>
    <definedName name="CurCostoKm7A" localSheetId="31">#REF!</definedName>
    <definedName name="CurCostoKm7A" localSheetId="28">#REF!</definedName>
    <definedName name="CurCostoKm7A" localSheetId="29">#REF!</definedName>
    <definedName name="CurCostoKm7A" localSheetId="30">#REF!</definedName>
    <definedName name="CurCostoKm7A" localSheetId="8">#REF!</definedName>
    <definedName name="CurCostoKm7A">#REF!</definedName>
    <definedName name="CurCostoKm8A" localSheetId="17">#REF!</definedName>
    <definedName name="CurCostoKm8A" localSheetId="18">#REF!</definedName>
    <definedName name="CurCostoKm8A" localSheetId="20">#REF!</definedName>
    <definedName name="CurCostoKm8A" localSheetId="21">#REF!</definedName>
    <definedName name="CurCostoKm8A" localSheetId="22">#REF!</definedName>
    <definedName name="CurCostoKm8A" localSheetId="23">#REF!</definedName>
    <definedName name="CurCostoKm8A" localSheetId="27">#REF!</definedName>
    <definedName name="CurCostoKm8A" localSheetId="31">#REF!</definedName>
    <definedName name="CurCostoKm8A" localSheetId="28">#REF!</definedName>
    <definedName name="CurCostoKm8A" localSheetId="29">#REF!</definedName>
    <definedName name="CurCostoKm8A" localSheetId="30">#REF!</definedName>
    <definedName name="CurCostoKm8A" localSheetId="8">#REF!</definedName>
    <definedName name="CurCostoKm8A">#REF!</definedName>
    <definedName name="CurCostoKm9A" localSheetId="17">#REF!</definedName>
    <definedName name="CurCostoKm9A" localSheetId="18">#REF!</definedName>
    <definedName name="CurCostoKm9A" localSheetId="20">#REF!</definedName>
    <definedName name="CurCostoKm9A" localSheetId="21">#REF!</definedName>
    <definedName name="CurCostoKm9A" localSheetId="22">#REF!</definedName>
    <definedName name="CurCostoKm9A" localSheetId="23">#REF!</definedName>
    <definedName name="CurCostoKm9A" localSheetId="27">#REF!</definedName>
    <definedName name="CurCostoKm9A" localSheetId="31">#REF!</definedName>
    <definedName name="CurCostoKm9A" localSheetId="28">#REF!</definedName>
    <definedName name="CurCostoKm9A" localSheetId="29">#REF!</definedName>
    <definedName name="CurCostoKm9A" localSheetId="30">#REF!</definedName>
    <definedName name="CurCostoKm9A" localSheetId="8">#REF!</definedName>
    <definedName name="CurCostoKm9A">#REF!</definedName>
    <definedName name="CurCostoLlantas" localSheetId="17">#REF!</definedName>
    <definedName name="CurCostoLlantas" localSheetId="18">#REF!</definedName>
    <definedName name="CurCostoLlantas" localSheetId="20">#REF!</definedName>
    <definedName name="CurCostoLlantas" localSheetId="21">#REF!</definedName>
    <definedName name="CurCostoLlantas" localSheetId="22">#REF!</definedName>
    <definedName name="CurCostoLlantas" localSheetId="23">#REF!</definedName>
    <definedName name="CurCostoLlantas" localSheetId="27">#REF!</definedName>
    <definedName name="CurCostoLlantas" localSheetId="31">#REF!</definedName>
    <definedName name="CurCostoLlantas" localSheetId="28">#REF!</definedName>
    <definedName name="CurCostoLlantas" localSheetId="29">#REF!</definedName>
    <definedName name="CurCostoLlantas" localSheetId="30">#REF!</definedName>
    <definedName name="CurCostoLlantas" localSheetId="8">#REF!</definedName>
    <definedName name="CurCostoLlantas">#REF!</definedName>
    <definedName name="CurCostoMttoFKm10A" localSheetId="17">#REF!</definedName>
    <definedName name="CurCostoMttoFKm10A" localSheetId="18">#REF!</definedName>
    <definedName name="CurCostoMttoFKm10A" localSheetId="20">#REF!</definedName>
    <definedName name="CurCostoMttoFKm10A" localSheetId="21">#REF!</definedName>
    <definedName name="CurCostoMttoFKm10A" localSheetId="22">#REF!</definedName>
    <definedName name="CurCostoMttoFKm10A" localSheetId="23">#REF!</definedName>
    <definedName name="CurCostoMttoFKm10A" localSheetId="27">#REF!</definedName>
    <definedName name="CurCostoMttoFKm10A" localSheetId="31">#REF!</definedName>
    <definedName name="CurCostoMttoFKm10A" localSheetId="28">#REF!</definedName>
    <definedName name="CurCostoMttoFKm10A" localSheetId="29">#REF!</definedName>
    <definedName name="CurCostoMttoFKm10A" localSheetId="30">#REF!</definedName>
    <definedName name="CurCostoMttoFKm10A" localSheetId="8">#REF!</definedName>
    <definedName name="CurCostoMttoFKm10A">#REF!</definedName>
    <definedName name="CurCostoMttoFKm1A" localSheetId="17">#REF!</definedName>
    <definedName name="CurCostoMttoFKm1A" localSheetId="18">#REF!</definedName>
    <definedName name="CurCostoMttoFKm1A" localSheetId="20">#REF!</definedName>
    <definedName name="CurCostoMttoFKm1A" localSheetId="21">#REF!</definedName>
    <definedName name="CurCostoMttoFKm1A" localSheetId="22">#REF!</definedName>
    <definedName name="CurCostoMttoFKm1A" localSheetId="23">#REF!</definedName>
    <definedName name="CurCostoMttoFKm1A" localSheetId="27">#REF!</definedName>
    <definedName name="CurCostoMttoFKm1A" localSheetId="31">#REF!</definedName>
    <definedName name="CurCostoMttoFKm1A" localSheetId="28">#REF!</definedName>
    <definedName name="CurCostoMttoFKm1A" localSheetId="29">#REF!</definedName>
    <definedName name="CurCostoMttoFKm1A" localSheetId="30">#REF!</definedName>
    <definedName name="CurCostoMttoFKm1A" localSheetId="8">#REF!</definedName>
    <definedName name="CurCostoMttoFKm1A">#REF!</definedName>
    <definedName name="CurCostoMttoFKm2A" localSheetId="17">#REF!</definedName>
    <definedName name="CurCostoMttoFKm2A" localSheetId="18">#REF!</definedName>
    <definedName name="CurCostoMttoFKm2A" localSheetId="20">#REF!</definedName>
    <definedName name="CurCostoMttoFKm2A" localSheetId="21">#REF!</definedName>
    <definedName name="CurCostoMttoFKm2A" localSheetId="22">#REF!</definedName>
    <definedName name="CurCostoMttoFKm2A" localSheetId="23">#REF!</definedName>
    <definedName name="CurCostoMttoFKm2A" localSheetId="27">#REF!</definedName>
    <definedName name="CurCostoMttoFKm2A" localSheetId="31">#REF!</definedName>
    <definedName name="CurCostoMttoFKm2A" localSheetId="28">#REF!</definedName>
    <definedName name="CurCostoMttoFKm2A" localSheetId="29">#REF!</definedName>
    <definedName name="CurCostoMttoFKm2A" localSheetId="30">#REF!</definedName>
    <definedName name="CurCostoMttoFKm2A" localSheetId="8">#REF!</definedName>
    <definedName name="CurCostoMttoFKm2A">#REF!</definedName>
    <definedName name="CurCostoMttoFKm3A" localSheetId="17">#REF!</definedName>
    <definedName name="CurCostoMttoFKm3A" localSheetId="18">#REF!</definedName>
    <definedName name="CurCostoMttoFKm3A" localSheetId="20">#REF!</definedName>
    <definedName name="CurCostoMttoFKm3A" localSheetId="21">#REF!</definedName>
    <definedName name="CurCostoMttoFKm3A" localSheetId="22">#REF!</definedName>
    <definedName name="CurCostoMttoFKm3A" localSheetId="23">#REF!</definedName>
    <definedName name="CurCostoMttoFKm3A" localSheetId="27">#REF!</definedName>
    <definedName name="CurCostoMttoFKm3A" localSheetId="31">#REF!</definedName>
    <definedName name="CurCostoMttoFKm3A" localSheetId="28">#REF!</definedName>
    <definedName name="CurCostoMttoFKm3A" localSheetId="29">#REF!</definedName>
    <definedName name="CurCostoMttoFKm3A" localSheetId="30">#REF!</definedName>
    <definedName name="CurCostoMttoFKm3A" localSheetId="8">#REF!</definedName>
    <definedName name="CurCostoMttoFKm3A">#REF!</definedName>
    <definedName name="CurCostoMttoFKm4A" localSheetId="17">#REF!</definedName>
    <definedName name="CurCostoMttoFKm4A" localSheetId="18">#REF!</definedName>
    <definedName name="CurCostoMttoFKm4A" localSheetId="20">#REF!</definedName>
    <definedName name="CurCostoMttoFKm4A" localSheetId="21">#REF!</definedName>
    <definedName name="CurCostoMttoFKm4A" localSheetId="22">#REF!</definedName>
    <definedName name="CurCostoMttoFKm4A" localSheetId="23">#REF!</definedName>
    <definedName name="CurCostoMttoFKm4A" localSheetId="27">#REF!</definedName>
    <definedName name="CurCostoMttoFKm4A" localSheetId="31">#REF!</definedName>
    <definedName name="CurCostoMttoFKm4A" localSheetId="28">#REF!</definedName>
    <definedName name="CurCostoMttoFKm4A" localSheetId="29">#REF!</definedName>
    <definedName name="CurCostoMttoFKm4A" localSheetId="30">#REF!</definedName>
    <definedName name="CurCostoMttoFKm4A" localSheetId="8">#REF!</definedName>
    <definedName name="CurCostoMttoFKm4A">#REF!</definedName>
    <definedName name="CurCostoMttoFKm5A" localSheetId="17">#REF!</definedName>
    <definedName name="CurCostoMttoFKm5A" localSheetId="18">#REF!</definedName>
    <definedName name="CurCostoMttoFKm5A" localSheetId="20">#REF!</definedName>
    <definedName name="CurCostoMttoFKm5A" localSheetId="21">#REF!</definedName>
    <definedName name="CurCostoMttoFKm5A" localSheetId="22">#REF!</definedName>
    <definedName name="CurCostoMttoFKm5A" localSheetId="23">#REF!</definedName>
    <definedName name="CurCostoMttoFKm5A" localSheetId="27">#REF!</definedName>
    <definedName name="CurCostoMttoFKm5A" localSheetId="31">#REF!</definedName>
    <definedName name="CurCostoMttoFKm5A" localSheetId="28">#REF!</definedName>
    <definedName name="CurCostoMttoFKm5A" localSheetId="29">#REF!</definedName>
    <definedName name="CurCostoMttoFKm5A" localSheetId="30">#REF!</definedName>
    <definedName name="CurCostoMttoFKm5A" localSheetId="8">#REF!</definedName>
    <definedName name="CurCostoMttoFKm5A">#REF!</definedName>
    <definedName name="CurCostoMttoFKm6A" localSheetId="17">#REF!</definedName>
    <definedName name="CurCostoMttoFKm6A" localSheetId="18">#REF!</definedName>
    <definedName name="CurCostoMttoFKm6A" localSheetId="20">#REF!</definedName>
    <definedName name="CurCostoMttoFKm6A" localSheetId="21">#REF!</definedName>
    <definedName name="CurCostoMttoFKm6A" localSheetId="22">#REF!</definedName>
    <definedName name="CurCostoMttoFKm6A" localSheetId="23">#REF!</definedName>
    <definedName name="CurCostoMttoFKm6A" localSheetId="27">#REF!</definedName>
    <definedName name="CurCostoMttoFKm6A" localSheetId="31">#REF!</definedName>
    <definedName name="CurCostoMttoFKm6A" localSheetId="28">#REF!</definedName>
    <definedName name="CurCostoMttoFKm6A" localSheetId="29">#REF!</definedName>
    <definedName name="CurCostoMttoFKm6A" localSheetId="30">#REF!</definedName>
    <definedName name="CurCostoMttoFKm6A" localSheetId="8">#REF!</definedName>
    <definedName name="CurCostoMttoFKm6A">#REF!</definedName>
    <definedName name="CurCostoMttoFKm7A" localSheetId="17">#REF!</definedName>
    <definedName name="CurCostoMttoFKm7A" localSheetId="18">#REF!</definedName>
    <definedName name="CurCostoMttoFKm7A" localSheetId="20">#REF!</definedName>
    <definedName name="CurCostoMttoFKm7A" localSheetId="21">#REF!</definedName>
    <definedName name="CurCostoMttoFKm7A" localSheetId="22">#REF!</definedName>
    <definedName name="CurCostoMttoFKm7A" localSheetId="23">#REF!</definedName>
    <definedName name="CurCostoMttoFKm7A" localSheetId="27">#REF!</definedName>
    <definedName name="CurCostoMttoFKm7A" localSheetId="31">#REF!</definedName>
    <definedName name="CurCostoMttoFKm7A" localSheetId="28">#REF!</definedName>
    <definedName name="CurCostoMttoFKm7A" localSheetId="29">#REF!</definedName>
    <definedName name="CurCostoMttoFKm7A" localSheetId="30">#REF!</definedName>
    <definedName name="CurCostoMttoFKm7A" localSheetId="8">#REF!</definedName>
    <definedName name="CurCostoMttoFKm7A">#REF!</definedName>
    <definedName name="CurCostoMttoFKm8A" localSheetId="17">#REF!</definedName>
    <definedName name="CurCostoMttoFKm8A" localSheetId="18">#REF!</definedName>
    <definedName name="CurCostoMttoFKm8A" localSheetId="20">#REF!</definedName>
    <definedName name="CurCostoMttoFKm8A" localSheetId="21">#REF!</definedName>
    <definedName name="CurCostoMttoFKm8A" localSheetId="22">#REF!</definedName>
    <definedName name="CurCostoMttoFKm8A" localSheetId="23">#REF!</definedName>
    <definedName name="CurCostoMttoFKm8A" localSheetId="27">#REF!</definedName>
    <definedName name="CurCostoMttoFKm8A" localSheetId="31">#REF!</definedName>
    <definedName name="CurCostoMttoFKm8A" localSheetId="28">#REF!</definedName>
    <definedName name="CurCostoMttoFKm8A" localSheetId="29">#REF!</definedName>
    <definedName name="CurCostoMttoFKm8A" localSheetId="30">#REF!</definedName>
    <definedName name="CurCostoMttoFKm8A" localSheetId="8">#REF!</definedName>
    <definedName name="CurCostoMttoFKm8A">#REF!</definedName>
    <definedName name="CurCostoMttoFKm9A" localSheetId="17">#REF!</definedName>
    <definedName name="CurCostoMttoFKm9A" localSheetId="18">#REF!</definedName>
    <definedName name="CurCostoMttoFKm9A" localSheetId="20">#REF!</definedName>
    <definedName name="CurCostoMttoFKm9A" localSheetId="21">#REF!</definedName>
    <definedName name="CurCostoMttoFKm9A" localSheetId="22">#REF!</definedName>
    <definedName name="CurCostoMttoFKm9A" localSheetId="23">#REF!</definedName>
    <definedName name="CurCostoMttoFKm9A" localSheetId="27">#REF!</definedName>
    <definedName name="CurCostoMttoFKm9A" localSheetId="31">#REF!</definedName>
    <definedName name="CurCostoMttoFKm9A" localSheetId="28">#REF!</definedName>
    <definedName name="CurCostoMttoFKm9A" localSheetId="29">#REF!</definedName>
    <definedName name="CurCostoMttoFKm9A" localSheetId="30">#REF!</definedName>
    <definedName name="CurCostoMttoFKm9A" localSheetId="8">#REF!</definedName>
    <definedName name="CurCostoMttoFKm9A">#REF!</definedName>
    <definedName name="CurCostoOportunidadFcroEntrega" localSheetId="17">#REF!</definedName>
    <definedName name="CurCostoOportunidadFcroEntrega" localSheetId="18">#REF!</definedName>
    <definedName name="CurCostoOportunidadFcroEntrega" localSheetId="20">#REF!</definedName>
    <definedName name="CurCostoOportunidadFcroEntrega" localSheetId="21">#REF!</definedName>
    <definedName name="CurCostoOportunidadFcroEntrega" localSheetId="22">#REF!</definedName>
    <definedName name="CurCostoOportunidadFcroEntrega" localSheetId="23">#REF!</definedName>
    <definedName name="CurCostoOportunidadFcroEntrega" localSheetId="27">#REF!</definedName>
    <definedName name="CurCostoOportunidadFcroEntrega" localSheetId="31">#REF!</definedName>
    <definedName name="CurCostoOportunidadFcroEntrega" localSheetId="28">#REF!</definedName>
    <definedName name="CurCostoOportunidadFcroEntrega" localSheetId="29">#REF!</definedName>
    <definedName name="CurCostoOportunidadFcroEntrega" localSheetId="30">#REF!</definedName>
    <definedName name="CurCostoOportunidadFcroEntrega" localSheetId="8">#REF!</definedName>
    <definedName name="CurCostoOportunidadFcroEntrega">#REF!</definedName>
    <definedName name="CurCostosMargendeNegociacion" localSheetId="17">#REF!</definedName>
    <definedName name="CurCostosMargendeNegociacion" localSheetId="18">#REF!</definedName>
    <definedName name="CurCostosMargendeNegociacion" localSheetId="20">#REF!</definedName>
    <definedName name="CurCostosMargendeNegociacion" localSheetId="21">#REF!</definedName>
    <definedName name="CurCostosMargendeNegociacion" localSheetId="22">#REF!</definedName>
    <definedName name="CurCostosMargendeNegociacion" localSheetId="23">#REF!</definedName>
    <definedName name="CurCostosMargendeNegociacion" localSheetId="27">#REF!</definedName>
    <definedName name="CurCostosMargendeNegociacion" localSheetId="31">#REF!</definedName>
    <definedName name="CurCostosMargendeNegociacion" localSheetId="28">#REF!</definedName>
    <definedName name="CurCostosMargendeNegociacion" localSheetId="29">#REF!</definedName>
    <definedName name="CurCostosMargendeNegociacion" localSheetId="30">#REF!</definedName>
    <definedName name="CurCostosMargendeNegociacion" localSheetId="8">#REF!</definedName>
    <definedName name="CurCostosMargendeNegociacion">#REF!</definedName>
    <definedName name="CurCostoVentaVehCliente" localSheetId="17">#REF!</definedName>
    <definedName name="CurCostoVentaVehCliente" localSheetId="18">#REF!</definedName>
    <definedName name="CurCostoVentaVehCliente" localSheetId="20">#REF!</definedName>
    <definedName name="CurCostoVentaVehCliente" localSheetId="21">#REF!</definedName>
    <definedName name="CurCostoVentaVehCliente" localSheetId="22">#REF!</definedName>
    <definedName name="CurCostoVentaVehCliente" localSheetId="23">#REF!</definedName>
    <definedName name="CurCostoVentaVehCliente" localSheetId="27">#REF!</definedName>
    <definedName name="CurCostoVentaVehCliente" localSheetId="31">#REF!</definedName>
    <definedName name="CurCostoVentaVehCliente" localSheetId="28">#REF!</definedName>
    <definedName name="CurCostoVentaVehCliente" localSheetId="29">#REF!</definedName>
    <definedName name="CurCostoVentaVehCliente" localSheetId="30">#REF!</definedName>
    <definedName name="CurCostoVentaVehCliente" localSheetId="8">#REF!</definedName>
    <definedName name="CurCostoVentaVehCliente">#REF!</definedName>
    <definedName name="CurDescuentoAccesorio" localSheetId="17">#REF!</definedName>
    <definedName name="CurDescuentoAccesorio" localSheetId="18">#REF!</definedName>
    <definedName name="CurDescuentoAccesorio" localSheetId="20">#REF!</definedName>
    <definedName name="CurDescuentoAccesorio" localSheetId="21">#REF!</definedName>
    <definedName name="CurDescuentoAccesorio" localSheetId="22">#REF!</definedName>
    <definedName name="CurDescuentoAccesorio" localSheetId="23">#REF!</definedName>
    <definedName name="CurDescuentoAccesorio" localSheetId="27">#REF!</definedName>
    <definedName name="CurDescuentoAccesorio" localSheetId="31">#REF!</definedName>
    <definedName name="CurDescuentoAccesorio" localSheetId="28">#REF!</definedName>
    <definedName name="CurDescuentoAccesorio" localSheetId="29">#REF!</definedName>
    <definedName name="CurDescuentoAccesorio" localSheetId="30">#REF!</definedName>
    <definedName name="CurDescuentoAccesorio" localSheetId="8">#REF!</definedName>
    <definedName name="CurDescuentoAccesorio">#REF!</definedName>
    <definedName name="CurDTFMaxima" localSheetId="17">#REF!</definedName>
    <definedName name="CurDTFMaxima" localSheetId="18">#REF!</definedName>
    <definedName name="CurDTFMaxima" localSheetId="20">#REF!</definedName>
    <definedName name="CurDTFMaxima" localSheetId="21">#REF!</definedName>
    <definedName name="CurDTFMaxima" localSheetId="22">#REF!</definedName>
    <definedName name="CurDTFMaxima" localSheetId="23">#REF!</definedName>
    <definedName name="CurDTFMaxima" localSheetId="27">#REF!</definedName>
    <definedName name="CurDTFMaxima" localSheetId="31">#REF!</definedName>
    <definedName name="CurDTFMaxima" localSheetId="28">#REF!</definedName>
    <definedName name="CurDTFMaxima" localSheetId="29">#REF!</definedName>
    <definedName name="CurDTFMaxima" localSheetId="30">#REF!</definedName>
    <definedName name="CurDTFMaxima" localSheetId="8">#REF!</definedName>
    <definedName name="CurDTFMaxima">#REF!</definedName>
    <definedName name="CurDTFminima" localSheetId="17">#REF!</definedName>
    <definedName name="CurDTFminima" localSheetId="18">#REF!</definedName>
    <definedName name="CurDTFminima" localSheetId="20">#REF!</definedName>
    <definedName name="CurDTFminima" localSheetId="21">#REF!</definedName>
    <definedName name="CurDTFminima" localSheetId="22">#REF!</definedName>
    <definedName name="CurDTFminima" localSheetId="23">#REF!</definedName>
    <definedName name="CurDTFminima" localSheetId="27">#REF!</definedName>
    <definedName name="CurDTFminima" localSheetId="31">#REF!</definedName>
    <definedName name="CurDTFminima" localSheetId="28">#REF!</definedName>
    <definedName name="CurDTFminima" localSheetId="29">#REF!</definedName>
    <definedName name="CurDTFminima" localSheetId="30">#REF!</definedName>
    <definedName name="CurDTFminima" localSheetId="8">#REF!</definedName>
    <definedName name="CurDTFminima">#REF!</definedName>
    <definedName name="CurDTFSemaTriAntic" localSheetId="17">#REF!</definedName>
    <definedName name="CurDTFSemaTriAntic" localSheetId="18">#REF!</definedName>
    <definedName name="CurDTFSemaTriAntic" localSheetId="20">#REF!</definedName>
    <definedName name="CurDTFSemaTriAntic" localSheetId="21">#REF!</definedName>
    <definedName name="CurDTFSemaTriAntic" localSheetId="22">#REF!</definedName>
    <definedName name="CurDTFSemaTriAntic" localSheetId="23">#REF!</definedName>
    <definedName name="CurDTFSemaTriAntic" localSheetId="27">#REF!</definedName>
    <definedName name="CurDTFSemaTriAntic" localSheetId="31">#REF!</definedName>
    <definedName name="CurDTFSemaTriAntic" localSheetId="28">#REF!</definedName>
    <definedName name="CurDTFSemaTriAntic" localSheetId="29">#REF!</definedName>
    <definedName name="CurDTFSemaTriAntic" localSheetId="30">#REF!</definedName>
    <definedName name="CurDTFSemaTriAntic" localSheetId="8">#REF!</definedName>
    <definedName name="CurDTFSemaTriAntic">#REF!</definedName>
    <definedName name="CurFuelCargoMensual" localSheetId="17">#REF!</definedName>
    <definedName name="CurFuelCargoMensual" localSheetId="18">#REF!</definedName>
    <definedName name="CurFuelCargoMensual" localSheetId="20">#REF!</definedName>
    <definedName name="CurFuelCargoMensual" localSheetId="21">#REF!</definedName>
    <definedName name="CurFuelCargoMensual" localSheetId="22">#REF!</definedName>
    <definedName name="CurFuelCargoMensual" localSheetId="23">#REF!</definedName>
    <definedName name="CurFuelCargoMensual" localSheetId="27">#REF!</definedName>
    <definedName name="CurFuelCargoMensual" localSheetId="31">#REF!</definedName>
    <definedName name="CurFuelCargoMensual" localSheetId="28">#REF!</definedName>
    <definedName name="CurFuelCargoMensual" localSheetId="29">#REF!</definedName>
    <definedName name="CurFuelCargoMensual" localSheetId="30">#REF!</definedName>
    <definedName name="CurFuelCargoMensual" localSheetId="8">#REF!</definedName>
    <definedName name="CurFuelCargoMensual">#REF!</definedName>
    <definedName name="CurFuelEquipo" localSheetId="17">#REF!</definedName>
    <definedName name="CurFuelEquipo" localSheetId="18">#REF!</definedName>
    <definedName name="CurFuelEquipo" localSheetId="20">#REF!</definedName>
    <definedName name="CurFuelEquipo" localSheetId="21">#REF!</definedName>
    <definedName name="CurFuelEquipo" localSheetId="22">#REF!</definedName>
    <definedName name="CurFuelEquipo" localSheetId="23">#REF!</definedName>
    <definedName name="CurFuelEquipo" localSheetId="27">#REF!</definedName>
    <definedName name="CurFuelEquipo" localSheetId="31">#REF!</definedName>
    <definedName name="CurFuelEquipo" localSheetId="28">#REF!</definedName>
    <definedName name="CurFuelEquipo" localSheetId="29">#REF!</definedName>
    <definedName name="CurFuelEquipo" localSheetId="30">#REF!</definedName>
    <definedName name="CurFuelEquipo" localSheetId="8">#REF!</definedName>
    <definedName name="CurFuelEquipo">#REF!</definedName>
    <definedName name="CurGPSCargoMensual" localSheetId="17">#REF!</definedName>
    <definedName name="CurGPSCargoMensual" localSheetId="18">#REF!</definedName>
    <definedName name="CurGPSCargoMensual" localSheetId="20">#REF!</definedName>
    <definedName name="CurGPSCargoMensual" localSheetId="21">#REF!</definedName>
    <definedName name="CurGPSCargoMensual" localSheetId="22">#REF!</definedName>
    <definedName name="CurGPSCargoMensual" localSheetId="23">#REF!</definedName>
    <definedName name="CurGPSCargoMensual" localSheetId="27">#REF!</definedName>
    <definedName name="CurGPSCargoMensual" localSheetId="31">#REF!</definedName>
    <definedName name="CurGPSCargoMensual" localSheetId="28">#REF!</definedName>
    <definedName name="CurGPSCargoMensual" localSheetId="29">#REF!</definedName>
    <definedName name="CurGPSCargoMensual" localSheetId="30">#REF!</definedName>
    <definedName name="CurGPSCargoMensual" localSheetId="8">#REF!</definedName>
    <definedName name="CurGPSCargoMensual">#REF!</definedName>
    <definedName name="CurGPSEquipo" localSheetId="17">#REF!</definedName>
    <definedName name="CurGPSEquipo" localSheetId="18">#REF!</definedName>
    <definedName name="CurGPSEquipo" localSheetId="20">#REF!</definedName>
    <definedName name="CurGPSEquipo" localSheetId="21">#REF!</definedName>
    <definedName name="CurGPSEquipo" localSheetId="22">#REF!</definedName>
    <definedName name="CurGPSEquipo" localSheetId="23">#REF!</definedName>
    <definedName name="CurGPSEquipo" localSheetId="27">#REF!</definedName>
    <definedName name="CurGPSEquipo" localSheetId="31">#REF!</definedName>
    <definedName name="CurGPSEquipo" localSheetId="28">#REF!</definedName>
    <definedName name="CurGPSEquipo" localSheetId="29">#REF!</definedName>
    <definedName name="CurGPSEquipo" localSheetId="30">#REF!</definedName>
    <definedName name="CurGPSEquipo" localSheetId="8">#REF!</definedName>
    <definedName name="CurGPSEquipo">#REF!</definedName>
    <definedName name="CurImptoRod1A" localSheetId="17">#REF!</definedName>
    <definedName name="CurImptoRod1A" localSheetId="18">#REF!</definedName>
    <definedName name="CurImptoRod1A" localSheetId="20">#REF!</definedName>
    <definedName name="CurImptoRod1A" localSheetId="21">#REF!</definedName>
    <definedName name="CurImptoRod1A" localSheetId="22">#REF!</definedName>
    <definedName name="CurImptoRod1A" localSheetId="23">#REF!</definedName>
    <definedName name="CurImptoRod1A" localSheetId="27">#REF!</definedName>
    <definedName name="CurImptoRod1A" localSheetId="31">#REF!</definedName>
    <definedName name="CurImptoRod1A" localSheetId="28">#REF!</definedName>
    <definedName name="CurImptoRod1A" localSheetId="29">#REF!</definedName>
    <definedName name="CurImptoRod1A" localSheetId="30">#REF!</definedName>
    <definedName name="CurImptoRod1A" localSheetId="8">#REF!</definedName>
    <definedName name="CurImptoRod1A">#REF!</definedName>
    <definedName name="CurImptoTimRetoma" localSheetId="17">#REF!</definedName>
    <definedName name="CurImptoTimRetoma" localSheetId="18">#REF!</definedName>
    <definedName name="CurImptoTimRetoma" localSheetId="20">#REF!</definedName>
    <definedName name="CurImptoTimRetoma" localSheetId="21">#REF!</definedName>
    <definedName name="CurImptoTimRetoma" localSheetId="22">#REF!</definedName>
    <definedName name="CurImptoTimRetoma" localSheetId="23">#REF!</definedName>
    <definedName name="CurImptoTimRetoma" localSheetId="27">#REF!</definedName>
    <definedName name="CurImptoTimRetoma" localSheetId="31">#REF!</definedName>
    <definedName name="CurImptoTimRetoma" localSheetId="28">#REF!</definedName>
    <definedName name="CurImptoTimRetoma" localSheetId="29">#REF!</definedName>
    <definedName name="CurImptoTimRetoma" localSheetId="30">#REF!</definedName>
    <definedName name="CurImptoTimRetoma" localSheetId="8">#REF!</definedName>
    <definedName name="CurImptoTimRetoma">#REF!</definedName>
    <definedName name="curIpcProye10A" localSheetId="17">#REF!</definedName>
    <definedName name="curIpcProye10A" localSheetId="18">#REF!</definedName>
    <definedName name="curIpcProye10A" localSheetId="20">#REF!</definedName>
    <definedName name="curIpcProye10A" localSheetId="21">#REF!</definedName>
    <definedName name="curIpcProye10A" localSheetId="22">#REF!</definedName>
    <definedName name="curIpcProye10A" localSheetId="23">#REF!</definedName>
    <definedName name="curIpcProye10A" localSheetId="27">#REF!</definedName>
    <definedName name="curIpcProye10A" localSheetId="31">#REF!</definedName>
    <definedName name="curIpcProye10A" localSheetId="28">#REF!</definedName>
    <definedName name="curIpcProye10A" localSheetId="29">#REF!</definedName>
    <definedName name="curIpcProye10A" localSheetId="30">#REF!</definedName>
    <definedName name="curIpcProye10A" localSheetId="8">#REF!</definedName>
    <definedName name="curIpcProye10A">#REF!</definedName>
    <definedName name="curIpcProye1A" localSheetId="17">#REF!</definedName>
    <definedName name="curIpcProye1A" localSheetId="18">#REF!</definedName>
    <definedName name="curIpcProye1A" localSheetId="20">#REF!</definedName>
    <definedName name="curIpcProye1A" localSheetId="21">#REF!</definedName>
    <definedName name="curIpcProye1A" localSheetId="22">#REF!</definedName>
    <definedName name="curIpcProye1A" localSheetId="23">#REF!</definedName>
    <definedName name="curIpcProye1A" localSheetId="27">#REF!</definedName>
    <definedName name="curIpcProye1A" localSheetId="31">#REF!</definedName>
    <definedName name="curIpcProye1A" localSheetId="28">#REF!</definedName>
    <definedName name="curIpcProye1A" localSheetId="29">#REF!</definedName>
    <definedName name="curIpcProye1A" localSheetId="30">#REF!</definedName>
    <definedName name="curIpcProye1A" localSheetId="8">#REF!</definedName>
    <definedName name="curIpcProye1A">#REF!</definedName>
    <definedName name="CurIpcProye2A" localSheetId="17">#REF!</definedName>
    <definedName name="CurIpcProye2A" localSheetId="18">#REF!</definedName>
    <definedName name="CurIpcProye2A" localSheetId="20">#REF!</definedName>
    <definedName name="CurIpcProye2A" localSheetId="21">#REF!</definedName>
    <definedName name="CurIpcProye2A" localSheetId="22">#REF!</definedName>
    <definedName name="CurIpcProye2A" localSheetId="23">#REF!</definedName>
    <definedName name="CurIpcProye2A" localSheetId="27">#REF!</definedName>
    <definedName name="CurIpcProye2A" localSheetId="31">#REF!</definedName>
    <definedName name="CurIpcProye2A" localSheetId="28">#REF!</definedName>
    <definedName name="CurIpcProye2A" localSheetId="29">#REF!</definedName>
    <definedName name="CurIpcProye2A" localSheetId="30">#REF!</definedName>
    <definedName name="CurIpcProye2A" localSheetId="8">#REF!</definedName>
    <definedName name="CurIpcProye2A">#REF!</definedName>
    <definedName name="CurIpcProye3A" localSheetId="17">#REF!</definedName>
    <definedName name="CurIpcProye3A" localSheetId="18">#REF!</definedName>
    <definedName name="CurIpcProye3A" localSheetId="20">#REF!</definedName>
    <definedName name="CurIpcProye3A" localSheetId="21">#REF!</definedName>
    <definedName name="CurIpcProye3A" localSheetId="22">#REF!</definedName>
    <definedName name="CurIpcProye3A" localSheetId="23">#REF!</definedName>
    <definedName name="CurIpcProye3A" localSheetId="27">#REF!</definedName>
    <definedName name="CurIpcProye3A" localSheetId="31">#REF!</definedName>
    <definedName name="CurIpcProye3A" localSheetId="28">#REF!</definedName>
    <definedName name="CurIpcProye3A" localSheetId="29">#REF!</definedName>
    <definedName name="CurIpcProye3A" localSheetId="30">#REF!</definedName>
    <definedName name="CurIpcProye3A" localSheetId="8">#REF!</definedName>
    <definedName name="CurIpcProye3A">#REF!</definedName>
    <definedName name="CurIpcProye4A" localSheetId="17">#REF!</definedName>
    <definedName name="CurIpcProye4A" localSheetId="18">#REF!</definedName>
    <definedName name="CurIpcProye4A" localSheetId="20">#REF!</definedName>
    <definedName name="CurIpcProye4A" localSheetId="21">#REF!</definedName>
    <definedName name="CurIpcProye4A" localSheetId="22">#REF!</definedName>
    <definedName name="CurIpcProye4A" localSheetId="23">#REF!</definedName>
    <definedName name="CurIpcProye4A" localSheetId="27">#REF!</definedName>
    <definedName name="CurIpcProye4A" localSheetId="31">#REF!</definedName>
    <definedName name="CurIpcProye4A" localSheetId="28">#REF!</definedName>
    <definedName name="CurIpcProye4A" localSheetId="29">#REF!</definedName>
    <definedName name="CurIpcProye4A" localSheetId="30">#REF!</definedName>
    <definedName name="CurIpcProye4A" localSheetId="8">#REF!</definedName>
    <definedName name="CurIpcProye4A">#REF!</definedName>
    <definedName name="CurIpcProye5A" localSheetId="17">#REF!</definedName>
    <definedName name="CurIpcProye5A" localSheetId="18">#REF!</definedName>
    <definedName name="CurIpcProye5A" localSheetId="20">#REF!</definedName>
    <definedName name="CurIpcProye5A" localSheetId="21">#REF!</definedName>
    <definedName name="CurIpcProye5A" localSheetId="22">#REF!</definedName>
    <definedName name="CurIpcProye5A" localSheetId="23">#REF!</definedName>
    <definedName name="CurIpcProye5A" localSheetId="27">#REF!</definedName>
    <definedName name="CurIpcProye5A" localSheetId="31">#REF!</definedName>
    <definedName name="CurIpcProye5A" localSheetId="28">#REF!</definedName>
    <definedName name="CurIpcProye5A" localSheetId="29">#REF!</definedName>
    <definedName name="CurIpcProye5A" localSheetId="30">#REF!</definedName>
    <definedName name="CurIpcProye5A" localSheetId="8">#REF!</definedName>
    <definedName name="CurIpcProye5A">#REF!</definedName>
    <definedName name="curIpcProye6A" localSheetId="17">#REF!</definedName>
    <definedName name="curIpcProye6A" localSheetId="18">#REF!</definedName>
    <definedName name="curIpcProye6A" localSheetId="20">#REF!</definedName>
    <definedName name="curIpcProye6A" localSheetId="21">#REF!</definedName>
    <definedName name="curIpcProye6A" localSheetId="22">#REF!</definedName>
    <definedName name="curIpcProye6A" localSheetId="23">#REF!</definedName>
    <definedName name="curIpcProye6A" localSheetId="27">#REF!</definedName>
    <definedName name="curIpcProye6A" localSheetId="31">#REF!</definedName>
    <definedName name="curIpcProye6A" localSheetId="28">#REF!</definedName>
    <definedName name="curIpcProye6A" localSheetId="29">#REF!</definedName>
    <definedName name="curIpcProye6A" localSheetId="30">#REF!</definedName>
    <definedName name="curIpcProye6A" localSheetId="8">#REF!</definedName>
    <definedName name="curIpcProye6A">#REF!</definedName>
    <definedName name="curIpcProye7A" localSheetId="17">#REF!</definedName>
    <definedName name="curIpcProye7A" localSheetId="18">#REF!</definedName>
    <definedName name="curIpcProye7A" localSheetId="20">#REF!</definedName>
    <definedName name="curIpcProye7A" localSheetId="21">#REF!</definedName>
    <definedName name="curIpcProye7A" localSheetId="22">#REF!</definedName>
    <definedName name="curIpcProye7A" localSheetId="23">#REF!</definedName>
    <definedName name="curIpcProye7A" localSheetId="27">#REF!</definedName>
    <definedName name="curIpcProye7A" localSheetId="31">#REF!</definedName>
    <definedName name="curIpcProye7A" localSheetId="28">#REF!</definedName>
    <definedName name="curIpcProye7A" localSheetId="29">#REF!</definedName>
    <definedName name="curIpcProye7A" localSheetId="30">#REF!</definedName>
    <definedName name="curIpcProye7A" localSheetId="8">#REF!</definedName>
    <definedName name="curIpcProye7A">#REF!</definedName>
    <definedName name="curIpcProye8A" localSheetId="17">#REF!</definedName>
    <definedName name="curIpcProye8A" localSheetId="18">#REF!</definedName>
    <definedName name="curIpcProye8A" localSheetId="20">#REF!</definedName>
    <definedName name="curIpcProye8A" localSheetId="21">#REF!</definedName>
    <definedName name="curIpcProye8A" localSheetId="22">#REF!</definedName>
    <definedName name="curIpcProye8A" localSheetId="23">#REF!</definedName>
    <definedName name="curIpcProye8A" localSheetId="27">#REF!</definedName>
    <definedName name="curIpcProye8A" localSheetId="31">#REF!</definedName>
    <definedName name="curIpcProye8A" localSheetId="28">#REF!</definedName>
    <definedName name="curIpcProye8A" localSheetId="29">#REF!</definedName>
    <definedName name="curIpcProye8A" localSheetId="30">#REF!</definedName>
    <definedName name="curIpcProye8A" localSheetId="8">#REF!</definedName>
    <definedName name="curIpcProye8A">#REF!</definedName>
    <definedName name="curIpcProye9A" localSheetId="17">#REF!</definedName>
    <definedName name="curIpcProye9A" localSheetId="18">#REF!</definedName>
    <definedName name="curIpcProye9A" localSheetId="20">#REF!</definedName>
    <definedName name="curIpcProye9A" localSheetId="21">#REF!</definedName>
    <definedName name="curIpcProye9A" localSheetId="22">#REF!</definedName>
    <definedName name="curIpcProye9A" localSheetId="23">#REF!</definedName>
    <definedName name="curIpcProye9A" localSheetId="27">#REF!</definedName>
    <definedName name="curIpcProye9A" localSheetId="31">#REF!</definedName>
    <definedName name="curIpcProye9A" localSheetId="28">#REF!</definedName>
    <definedName name="curIpcProye9A" localSheetId="29">#REF!</definedName>
    <definedName name="curIpcProye9A" localSheetId="30">#REF!</definedName>
    <definedName name="curIpcProye9A" localSheetId="8">#REF!</definedName>
    <definedName name="curIpcProye9A">#REF!</definedName>
    <definedName name="CurIvaAccesorios" localSheetId="17">#REF!</definedName>
    <definedName name="CurIvaAccesorios" localSheetId="18">#REF!</definedName>
    <definedName name="CurIvaAccesorios" localSheetId="20">#REF!</definedName>
    <definedName name="CurIvaAccesorios" localSheetId="21">#REF!</definedName>
    <definedName name="CurIvaAccesorios" localSheetId="22">#REF!</definedName>
    <definedName name="CurIvaAccesorios" localSheetId="23">#REF!</definedName>
    <definedName name="CurIvaAccesorios" localSheetId="27">#REF!</definedName>
    <definedName name="CurIvaAccesorios" localSheetId="31">#REF!</definedName>
    <definedName name="CurIvaAccesorios" localSheetId="28">#REF!</definedName>
    <definedName name="CurIvaAccesorios" localSheetId="29">#REF!</definedName>
    <definedName name="CurIvaAccesorios" localSheetId="30">#REF!</definedName>
    <definedName name="CurIvaAccesorios" localSheetId="8">#REF!</definedName>
    <definedName name="CurIvaAccesorios">#REF!</definedName>
    <definedName name="CurKitCarretera" localSheetId="17">#REF!</definedName>
    <definedName name="CurKitCarretera" localSheetId="18">#REF!</definedName>
    <definedName name="CurKitCarretera" localSheetId="20">#REF!</definedName>
    <definedName name="CurKitCarretera" localSheetId="21">#REF!</definedName>
    <definedName name="CurKitCarretera" localSheetId="22">#REF!</definedName>
    <definedName name="CurKitCarretera" localSheetId="23">#REF!</definedName>
    <definedName name="CurKitCarretera" localSheetId="27">#REF!</definedName>
    <definedName name="CurKitCarretera" localSheetId="31">#REF!</definedName>
    <definedName name="CurKitCarretera" localSheetId="28">#REF!</definedName>
    <definedName name="CurKitCarretera" localSheetId="29">#REF!</definedName>
    <definedName name="CurKitCarretera" localSheetId="30">#REF!</definedName>
    <definedName name="CurKitCarretera" localSheetId="8">#REF!</definedName>
    <definedName name="CurKitCarretera">#REF!</definedName>
    <definedName name="CurMerchand" localSheetId="17">#REF!</definedName>
    <definedName name="CurMerchand" localSheetId="18">#REF!</definedName>
    <definedName name="CurMerchand" localSheetId="20">#REF!</definedName>
    <definedName name="CurMerchand" localSheetId="21">#REF!</definedName>
    <definedName name="CurMerchand" localSheetId="22">#REF!</definedName>
    <definedName name="CurMerchand" localSheetId="23">#REF!</definedName>
    <definedName name="CurMerchand" localSheetId="27">#REF!</definedName>
    <definedName name="CurMerchand" localSheetId="31">#REF!</definedName>
    <definedName name="CurMerchand" localSheetId="28">#REF!</definedName>
    <definedName name="CurMerchand" localSheetId="29">#REF!</definedName>
    <definedName name="CurMerchand" localSheetId="30">#REF!</definedName>
    <definedName name="CurMerchand" localSheetId="8">#REF!</definedName>
    <definedName name="CurMerchand">#REF!</definedName>
    <definedName name="CurMontoMinImptoTimbre" localSheetId="17">#REF!</definedName>
    <definedName name="CurMontoMinImptoTimbre" localSheetId="18">#REF!</definedName>
    <definedName name="CurMontoMinImptoTimbre" localSheetId="20">#REF!</definedName>
    <definedName name="CurMontoMinImptoTimbre" localSheetId="21">#REF!</definedName>
    <definedName name="CurMontoMinImptoTimbre" localSheetId="22">#REF!</definedName>
    <definedName name="CurMontoMinImptoTimbre" localSheetId="23">#REF!</definedName>
    <definedName name="CurMontoMinImptoTimbre" localSheetId="27">#REF!</definedName>
    <definedName name="CurMontoMinImptoTimbre" localSheetId="31">#REF!</definedName>
    <definedName name="CurMontoMinImptoTimbre" localSheetId="28">#REF!</definedName>
    <definedName name="CurMontoMinImptoTimbre" localSheetId="29">#REF!</definedName>
    <definedName name="CurMontoMinImptoTimbre" localSheetId="30">#REF!</definedName>
    <definedName name="CurMontoMinImptoTimbre" localSheetId="8">#REF!</definedName>
    <definedName name="CurMontoMinImptoTimbre">#REF!</definedName>
    <definedName name="CurPickup" localSheetId="17">#REF!</definedName>
    <definedName name="CurPickup" localSheetId="18">#REF!</definedName>
    <definedName name="CurPickup" localSheetId="20">#REF!</definedName>
    <definedName name="CurPickup" localSheetId="21">#REF!</definedName>
    <definedName name="CurPickup" localSheetId="22">#REF!</definedName>
    <definedName name="CurPickup" localSheetId="23">#REF!</definedName>
    <definedName name="CurPickup" localSheetId="27">#REF!</definedName>
    <definedName name="CurPickup" localSheetId="31">#REF!</definedName>
    <definedName name="CurPickup" localSheetId="28">#REF!</definedName>
    <definedName name="CurPickup" localSheetId="29">#REF!</definedName>
    <definedName name="CurPickup" localSheetId="30">#REF!</definedName>
    <definedName name="CurPickup" localSheetId="8">#REF!</definedName>
    <definedName name="CurPickup">#REF!</definedName>
    <definedName name="CurSeguroCanon" localSheetId="17">#REF!</definedName>
    <definedName name="CurSeguroCanon" localSheetId="18">#REF!</definedName>
    <definedName name="CurSeguroCanon" localSheetId="20">#REF!</definedName>
    <definedName name="CurSeguroCanon" localSheetId="21">#REF!</definedName>
    <definedName name="CurSeguroCanon" localSheetId="22">#REF!</definedName>
    <definedName name="CurSeguroCanon" localSheetId="23">#REF!</definedName>
    <definedName name="CurSeguroCanon" localSheetId="27">#REF!</definedName>
    <definedName name="CurSeguroCanon" localSheetId="31">#REF!</definedName>
    <definedName name="CurSeguroCanon" localSheetId="28">#REF!</definedName>
    <definedName name="CurSeguroCanon" localSheetId="29">#REF!</definedName>
    <definedName name="CurSeguroCanon" localSheetId="30">#REF!</definedName>
    <definedName name="CurSeguroCanon" localSheetId="8">#REF!</definedName>
    <definedName name="CurSeguroCanon">#REF!</definedName>
    <definedName name="CurServicioGPSDelClienteMensual" localSheetId="17">#REF!</definedName>
    <definedName name="CurServicioGPSDelClienteMensual" localSheetId="18">#REF!</definedName>
    <definedName name="CurServicioGPSDelClienteMensual" localSheetId="20">#REF!</definedName>
    <definedName name="CurServicioGPSDelClienteMensual" localSheetId="21">#REF!</definedName>
    <definedName name="CurServicioGPSDelClienteMensual" localSheetId="22">#REF!</definedName>
    <definedName name="CurServicioGPSDelClienteMensual" localSheetId="23">#REF!</definedName>
    <definedName name="CurServicioGPSDelClienteMensual" localSheetId="27">#REF!</definedName>
    <definedName name="CurServicioGPSDelClienteMensual" localSheetId="31">#REF!</definedName>
    <definedName name="CurServicioGPSDelClienteMensual" localSheetId="28">#REF!</definedName>
    <definedName name="CurServicioGPSDelClienteMensual" localSheetId="29">#REF!</definedName>
    <definedName name="CurServicioGPSDelClienteMensual" localSheetId="30">#REF!</definedName>
    <definedName name="CurServicioGPSDelClienteMensual" localSheetId="8">#REF!</definedName>
    <definedName name="CurServicioGPSDelClienteMensual">#REF!</definedName>
    <definedName name="curSOAT1A" localSheetId="17">#REF!</definedName>
    <definedName name="curSOAT1A" localSheetId="18">#REF!</definedName>
    <definedName name="curSOAT1A" localSheetId="20">#REF!</definedName>
    <definedName name="curSOAT1A" localSheetId="21">#REF!</definedName>
    <definedName name="curSOAT1A" localSheetId="22">#REF!</definedName>
    <definedName name="curSOAT1A" localSheetId="23">#REF!</definedName>
    <definedName name="curSOAT1A" localSheetId="27">#REF!</definedName>
    <definedName name="curSOAT1A" localSheetId="31">#REF!</definedName>
    <definedName name="curSOAT1A" localSheetId="28">#REF!</definedName>
    <definedName name="curSOAT1A" localSheetId="29">#REF!</definedName>
    <definedName name="curSOAT1A" localSheetId="30">#REF!</definedName>
    <definedName name="curSOAT1A" localSheetId="8">#REF!</definedName>
    <definedName name="curSOAT1A">#REF!</definedName>
    <definedName name="CurStandby" localSheetId="17">#REF!</definedName>
    <definedName name="CurStandby" localSheetId="18">#REF!</definedName>
    <definedName name="CurStandby" localSheetId="20">#REF!</definedName>
    <definedName name="CurStandby" localSheetId="21">#REF!</definedName>
    <definedName name="CurStandby" localSheetId="22">#REF!</definedName>
    <definedName name="CurStandby" localSheetId="23">#REF!</definedName>
    <definedName name="CurStandby" localSheetId="27">#REF!</definedName>
    <definedName name="CurStandby" localSheetId="31">#REF!</definedName>
    <definedName name="CurStandby" localSheetId="28">#REF!</definedName>
    <definedName name="CurStandby" localSheetId="29">#REF!</definedName>
    <definedName name="CurStandby" localSheetId="30">#REF!</definedName>
    <definedName name="CurStandby" localSheetId="8">#REF!</definedName>
    <definedName name="CurStandby">#REF!</definedName>
    <definedName name="CurTramiteAnual" localSheetId="17">#REF!</definedName>
    <definedName name="CurTramiteAnual" localSheetId="18">#REF!</definedName>
    <definedName name="CurTramiteAnual" localSheetId="20">#REF!</definedName>
    <definedName name="CurTramiteAnual" localSheetId="21">#REF!</definedName>
    <definedName name="CurTramiteAnual" localSheetId="22">#REF!</definedName>
    <definedName name="CurTramiteAnual" localSheetId="23">#REF!</definedName>
    <definedName name="CurTramiteAnual" localSheetId="27">#REF!</definedName>
    <definedName name="CurTramiteAnual" localSheetId="31">#REF!</definedName>
    <definedName name="CurTramiteAnual" localSheetId="28">#REF!</definedName>
    <definedName name="CurTramiteAnual" localSheetId="29">#REF!</definedName>
    <definedName name="CurTramiteAnual" localSheetId="30">#REF!</definedName>
    <definedName name="CurTramiteAnual" localSheetId="8">#REF!</definedName>
    <definedName name="CurTramiteAnual">#REF!</definedName>
    <definedName name="CurTramTransito" localSheetId="17">#REF!</definedName>
    <definedName name="CurTramTransito" localSheetId="18">#REF!</definedName>
    <definedName name="CurTramTransito" localSheetId="20">#REF!</definedName>
    <definedName name="CurTramTransito" localSheetId="21">#REF!</definedName>
    <definedName name="CurTramTransito" localSheetId="22">#REF!</definedName>
    <definedName name="CurTramTransito" localSheetId="23">#REF!</definedName>
    <definedName name="CurTramTransito" localSheetId="27">#REF!</definedName>
    <definedName name="CurTramTransito" localSheetId="31">#REF!</definedName>
    <definedName name="CurTramTransito" localSheetId="28">#REF!</definedName>
    <definedName name="CurTramTransito" localSheetId="29">#REF!</definedName>
    <definedName name="CurTramTransito" localSheetId="30">#REF!</definedName>
    <definedName name="CurTramTransito" localSheetId="8">#REF!</definedName>
    <definedName name="CurTramTransito">#REF!</definedName>
    <definedName name="CurUtilidadNominal" localSheetId="17">#REF!</definedName>
    <definedName name="CurUtilidadNominal" localSheetId="18">#REF!</definedName>
    <definedName name="CurUtilidadNominal" localSheetId="20">#REF!</definedName>
    <definedName name="CurUtilidadNominal" localSheetId="21">#REF!</definedName>
    <definedName name="CurUtilidadNominal" localSheetId="22">#REF!</definedName>
    <definedName name="CurUtilidadNominal" localSheetId="23">#REF!</definedName>
    <definedName name="CurUtilidadNominal" localSheetId="27">#REF!</definedName>
    <definedName name="CurUtilidadNominal" localSheetId="31">#REF!</definedName>
    <definedName name="CurUtilidadNominal" localSheetId="28">#REF!</definedName>
    <definedName name="CurUtilidadNominal" localSheetId="29">#REF!</definedName>
    <definedName name="CurUtilidadNominal" localSheetId="30">#REF!</definedName>
    <definedName name="CurUtilidadNominal" localSheetId="8">#REF!</definedName>
    <definedName name="CurUtilidadNominal">#REF!</definedName>
    <definedName name="CurValorAccesConIva" localSheetId="17">#REF!</definedName>
    <definedName name="CurValorAccesConIva" localSheetId="18">#REF!</definedName>
    <definedName name="CurValorAccesConIva" localSheetId="20">#REF!</definedName>
    <definedName name="CurValorAccesConIva" localSheetId="21">#REF!</definedName>
    <definedName name="CurValorAccesConIva" localSheetId="22">#REF!</definedName>
    <definedName name="CurValorAccesConIva" localSheetId="23">#REF!</definedName>
    <definedName name="CurValorAccesConIva" localSheetId="27">#REF!</definedName>
    <definedName name="CurValorAccesConIva" localSheetId="31">#REF!</definedName>
    <definedName name="CurValorAccesConIva" localSheetId="28">#REF!</definedName>
    <definedName name="CurValorAccesConIva" localSheetId="29">#REF!</definedName>
    <definedName name="CurValorAccesConIva" localSheetId="30">#REF!</definedName>
    <definedName name="CurValorAccesConIva" localSheetId="8">#REF!</definedName>
    <definedName name="CurValorAccesConIva">#REF!</definedName>
    <definedName name="CurValorMinAccriosReventa" localSheetId="17">#REF!</definedName>
    <definedName name="CurValorMinAccriosReventa" localSheetId="18">#REF!</definedName>
    <definedName name="CurValorMinAccriosReventa" localSheetId="20">#REF!</definedName>
    <definedName name="CurValorMinAccriosReventa" localSheetId="21">#REF!</definedName>
    <definedName name="CurValorMinAccriosReventa" localSheetId="22">#REF!</definedName>
    <definedName name="CurValorMinAccriosReventa" localSheetId="23">#REF!</definedName>
    <definedName name="CurValorMinAccriosReventa" localSheetId="27">#REF!</definedName>
    <definedName name="CurValorMinAccriosReventa" localSheetId="31">#REF!</definedName>
    <definedName name="CurValorMinAccriosReventa" localSheetId="28">#REF!</definedName>
    <definedName name="CurValorMinAccriosReventa" localSheetId="29">#REF!</definedName>
    <definedName name="CurValorMinAccriosReventa" localSheetId="30">#REF!</definedName>
    <definedName name="CurValorMinAccriosReventa" localSheetId="8">#REF!</definedName>
    <definedName name="CurValorMinAccriosReventa">#REF!</definedName>
    <definedName name="CurVariable1" localSheetId="17">#REF!</definedName>
    <definedName name="CurVariable1" localSheetId="18">#REF!</definedName>
    <definedName name="CurVariable1" localSheetId="20">#REF!</definedName>
    <definedName name="CurVariable1" localSheetId="21">#REF!</definedName>
    <definedName name="CurVariable1" localSheetId="22">#REF!</definedName>
    <definedName name="CurVariable1" localSheetId="23">#REF!</definedName>
    <definedName name="CurVariable1" localSheetId="27">#REF!</definedName>
    <definedName name="CurVariable1" localSheetId="31">#REF!</definedName>
    <definedName name="CurVariable1" localSheetId="28">#REF!</definedName>
    <definedName name="CurVariable1" localSheetId="29">#REF!</definedName>
    <definedName name="CurVariable1" localSheetId="30">#REF!</definedName>
    <definedName name="CurVariable1" localSheetId="8">#REF!</definedName>
    <definedName name="CurVariable1">#REF!</definedName>
    <definedName name="CurVariable2" localSheetId="17">#REF!</definedName>
    <definedName name="CurVariable2" localSheetId="18">#REF!</definedName>
    <definedName name="CurVariable2" localSheetId="20">#REF!</definedName>
    <definedName name="CurVariable2" localSheetId="21">#REF!</definedName>
    <definedName name="CurVariable2" localSheetId="22">#REF!</definedName>
    <definedName name="CurVariable2" localSheetId="23">#REF!</definedName>
    <definedName name="CurVariable2" localSheetId="27">#REF!</definedName>
    <definedName name="CurVariable2" localSheetId="31">#REF!</definedName>
    <definedName name="CurVariable2" localSheetId="28">#REF!</definedName>
    <definedName name="CurVariable2" localSheetId="29">#REF!</definedName>
    <definedName name="CurVariable2" localSheetId="30">#REF!</definedName>
    <definedName name="CurVariable2" localSheetId="8">#REF!</definedName>
    <definedName name="CurVariable2">#REF!</definedName>
    <definedName name="CurVariable3" localSheetId="17">#REF!</definedName>
    <definedName name="CurVariable3" localSheetId="18">#REF!</definedName>
    <definedName name="CurVariable3" localSheetId="20">#REF!</definedName>
    <definedName name="CurVariable3" localSheetId="21">#REF!</definedName>
    <definedName name="CurVariable3" localSheetId="22">#REF!</definedName>
    <definedName name="CurVariable3" localSheetId="23">#REF!</definedName>
    <definedName name="CurVariable3" localSheetId="27">#REF!</definedName>
    <definedName name="CurVariable3" localSheetId="31">#REF!</definedName>
    <definedName name="CurVariable3" localSheetId="28">#REF!</definedName>
    <definedName name="CurVariable3" localSheetId="29">#REF!</definedName>
    <definedName name="CurVariable3" localSheetId="30">#REF!</definedName>
    <definedName name="CurVariable3" localSheetId="8">#REF!</definedName>
    <definedName name="CurVariable3">#REF!</definedName>
    <definedName name="CurVlrAsegurado" localSheetId="17">#REF!</definedName>
    <definedName name="CurVlrAsegurado" localSheetId="18">#REF!</definedName>
    <definedName name="CurVlrAsegurado" localSheetId="20">#REF!</definedName>
    <definedName name="CurVlrAsegurado" localSheetId="21">#REF!</definedName>
    <definedName name="CurVlrAsegurado" localSheetId="22">#REF!</definedName>
    <definedName name="CurVlrAsegurado" localSheetId="23">#REF!</definedName>
    <definedName name="CurVlrAsegurado" localSheetId="27">#REF!</definedName>
    <definedName name="CurVlrAsegurado" localSheetId="31">#REF!</definedName>
    <definedName name="CurVlrAsegurado" localSheetId="28">#REF!</definedName>
    <definedName name="CurVlrAsegurado" localSheetId="29">#REF!</definedName>
    <definedName name="CurVlrAsegurado" localSheetId="30">#REF!</definedName>
    <definedName name="CurVlrAsegurado" localSheetId="8">#REF!</definedName>
    <definedName name="CurVlrAsegurado">#REF!</definedName>
    <definedName name="CurVlrVentaVehCliente" localSheetId="17">#REF!</definedName>
    <definedName name="CurVlrVentaVehCliente" localSheetId="18">#REF!</definedName>
    <definedName name="CurVlrVentaVehCliente" localSheetId="20">#REF!</definedName>
    <definedName name="CurVlrVentaVehCliente" localSheetId="21">#REF!</definedName>
    <definedName name="CurVlrVentaVehCliente" localSheetId="22">#REF!</definedName>
    <definedName name="CurVlrVentaVehCliente" localSheetId="23">#REF!</definedName>
    <definedName name="CurVlrVentaVehCliente" localSheetId="27">#REF!</definedName>
    <definedName name="CurVlrVentaVehCliente" localSheetId="31">#REF!</definedName>
    <definedName name="CurVlrVentaVehCliente" localSheetId="28">#REF!</definedName>
    <definedName name="CurVlrVentaVehCliente" localSheetId="29">#REF!</definedName>
    <definedName name="CurVlrVentaVehCliente" localSheetId="30">#REF!</definedName>
    <definedName name="CurVlrVentaVehCliente" localSheetId="8">#REF!</definedName>
    <definedName name="CurVlrVentaVehCliente">#REF!</definedName>
    <definedName name="curVPN" localSheetId="17">#REF!</definedName>
    <definedName name="curVPN" localSheetId="18">#REF!</definedName>
    <definedName name="curVPN" localSheetId="20">#REF!</definedName>
    <definedName name="curVPN" localSheetId="21">#REF!</definedName>
    <definedName name="curVPN" localSheetId="22">#REF!</definedName>
    <definedName name="curVPN" localSheetId="23">#REF!</definedName>
    <definedName name="curVPN" localSheetId="27">#REF!</definedName>
    <definedName name="curVPN" localSheetId="31">#REF!</definedName>
    <definedName name="curVPN" localSheetId="28">#REF!</definedName>
    <definedName name="curVPN" localSheetId="29">#REF!</definedName>
    <definedName name="curVPN" localSheetId="30">#REF!</definedName>
    <definedName name="curVPN" localSheetId="8">#REF!</definedName>
    <definedName name="curVPN">#REF!</definedName>
    <definedName name="CurVrVehicPrecPubConIvaSinDtos" localSheetId="17">#REF!</definedName>
    <definedName name="CurVrVehicPrecPubConIvaSinDtos" localSheetId="18">#REF!</definedName>
    <definedName name="CurVrVehicPrecPubConIvaSinDtos" localSheetId="20">#REF!</definedName>
    <definedName name="CurVrVehicPrecPubConIvaSinDtos" localSheetId="21">#REF!</definedName>
    <definedName name="CurVrVehicPrecPubConIvaSinDtos" localSheetId="22">#REF!</definedName>
    <definedName name="CurVrVehicPrecPubConIvaSinDtos" localSheetId="23">#REF!</definedName>
    <definedName name="CurVrVehicPrecPubConIvaSinDtos" localSheetId="27">#REF!</definedName>
    <definedName name="CurVrVehicPrecPubConIvaSinDtos" localSheetId="31">#REF!</definedName>
    <definedName name="CurVrVehicPrecPubConIvaSinDtos" localSheetId="28">#REF!</definedName>
    <definedName name="CurVrVehicPrecPubConIvaSinDtos" localSheetId="29">#REF!</definedName>
    <definedName name="CurVrVehicPrecPubConIvaSinDtos" localSheetId="30">#REF!</definedName>
    <definedName name="CurVrVehicPrecPubConIvaSinDtos" localSheetId="8">#REF!</definedName>
    <definedName name="CurVrVehicPrecPubConIvaSinDtos">#REF!</definedName>
    <definedName name="CurVrVehícPrecPubConIvaSinDtos" localSheetId="17">#REF!</definedName>
    <definedName name="CurVrVehícPrecPubConIvaSinDtos" localSheetId="18">#REF!</definedName>
    <definedName name="CurVrVehícPrecPubConIvaSinDtos" localSheetId="20">#REF!</definedName>
    <definedName name="CurVrVehícPrecPubConIvaSinDtos" localSheetId="21">#REF!</definedName>
    <definedName name="CurVrVehícPrecPubConIvaSinDtos" localSheetId="22">#REF!</definedName>
    <definedName name="CurVrVehícPrecPubConIvaSinDtos" localSheetId="23">#REF!</definedName>
    <definedName name="CurVrVehícPrecPubConIvaSinDtos" localSheetId="27">#REF!</definedName>
    <definedName name="CurVrVehícPrecPubConIvaSinDtos" localSheetId="31">#REF!</definedName>
    <definedName name="CurVrVehícPrecPubConIvaSinDtos" localSheetId="28">#REF!</definedName>
    <definedName name="CurVrVehícPrecPubConIvaSinDtos" localSheetId="29">#REF!</definedName>
    <definedName name="CurVrVehícPrecPubConIvaSinDtos" localSheetId="30">#REF!</definedName>
    <definedName name="CurVrVehícPrecPubConIvaSinDtos" localSheetId="8">#REF!</definedName>
    <definedName name="CurVrVehícPrecPubConIvaSinDtos">#REF!</definedName>
    <definedName name="Customize">[106]!Customize</definedName>
    <definedName name="cv">#REF!</definedName>
    <definedName name="CVa">'[27]Cambio de Valv.'!$E$1:$E$65536</definedName>
    <definedName name="cvbcvbf" localSheetId="5" hidden="1">{#N/A,#N/A,TRUE,"INGENIERIA";#N/A,#N/A,TRUE,"COMPRAS";#N/A,#N/A,TRUE,"DIRECCION";#N/A,#N/A,TRUE,"RESUMEN"}</definedName>
    <definedName name="cvbcvbf" hidden="1">{#N/A,#N/A,TRUE,"INGENIERIA";#N/A,#N/A,TRUE,"COMPRAS";#N/A,#N/A,TRUE,"DIRECCION";#N/A,#N/A,TRUE,"RESUMEN"}</definedName>
    <definedName name="cvfvd" localSheetId="5" hidden="1">{"via1",#N/A,TRUE,"general";"via2",#N/A,TRUE,"general";"via3",#N/A,TRUE,"general"}</definedName>
    <definedName name="cvfvd" hidden="1">{"via1",#N/A,TRUE,"general";"via2",#N/A,TRUE,"general";"via3",#N/A,TRUE,"general"}</definedName>
    <definedName name="cvn" localSheetId="5" hidden="1">{"TAB1",#N/A,TRUE,"GENERAL";"TAB2",#N/A,TRUE,"GENERAL";"TAB3",#N/A,TRUE,"GENERAL";"TAB4",#N/A,TRUE,"GENERAL";"TAB5",#N/A,TRUE,"GENERAL"}</definedName>
    <definedName name="cvn" hidden="1">{"TAB1",#N/A,TRUE,"GENERAL";"TAB2",#N/A,TRUE,"GENERAL";"TAB3",#N/A,TRUE,"GENERAL";"TAB4",#N/A,TRUE,"GENERAL";"TAB5",#N/A,TRUE,"GENERAL"}</definedName>
    <definedName name="CVXC" localSheetId="5" hidden="1">{"via1",#N/A,TRUE,"general";"via2",#N/A,TRUE,"general";"via3",#N/A,TRUE,"general"}</definedName>
    <definedName name="CVXC" hidden="1">{"via1",#N/A,TRUE,"general";"via2",#N/A,TRUE,"general";"via3",#N/A,TRUE,"general"}</definedName>
    <definedName name="cx">#REF!</definedName>
    <definedName name="Cy">#REF!</definedName>
    <definedName name="D" localSheetId="17">#REF!</definedName>
    <definedName name="D" localSheetId="18">#REF!</definedName>
    <definedName name="D" localSheetId="20">#REF!</definedName>
    <definedName name="D" localSheetId="21">#REF!</definedName>
    <definedName name="D" localSheetId="22">#REF!</definedName>
    <definedName name="D" localSheetId="23">#REF!</definedName>
    <definedName name="D" localSheetId="27">#REF!</definedName>
    <definedName name="D" localSheetId="31">#REF!</definedName>
    <definedName name="D" localSheetId="28">#REF!</definedName>
    <definedName name="D" localSheetId="29">#REF!</definedName>
    <definedName name="D" localSheetId="30">#REF!</definedName>
    <definedName name="D" localSheetId="3">#REF!</definedName>
    <definedName name="D" localSheetId="8">#REF!</definedName>
    <definedName name="D" localSheetId="10">#REF!</definedName>
    <definedName name="D" localSheetId="9">#REF!</definedName>
    <definedName name="D" localSheetId="16">#REF!</definedName>
    <definedName name="D" localSheetId="6">#REF!</definedName>
    <definedName name="d" localSheetId="4" hidden="1">{"TAB1",#N/A,TRUE,"GENERAL";"TAB2",#N/A,TRUE,"GENERAL";"TAB3",#N/A,TRUE,"GENERAL";"TAB4",#N/A,TRUE,"GENERAL";"TAB5",#N/A,TRUE,"GENERAL"}</definedName>
    <definedName name="d" localSheetId="5" hidden="1">{"TAB1",#N/A,TRUE,"GENERAL";"TAB2",#N/A,TRUE,"GENERAL";"TAB3",#N/A,TRUE,"GENERAL";"TAB4",#N/A,TRUE,"GENERAL";"TAB5",#N/A,TRUE,"GENERAL"}</definedName>
    <definedName name="D">#REF!</definedName>
    <definedName name="D_1">#REF!</definedName>
    <definedName name="d_PH">[75]D_AWG!$V$37</definedName>
    <definedName name="d6h">#REF!</definedName>
    <definedName name="da" localSheetId="17">[107]Par_Dise!#REF!</definedName>
    <definedName name="da" localSheetId="18">[107]Par_Dise!#REF!</definedName>
    <definedName name="da" localSheetId="20">[107]Par_Dise!#REF!</definedName>
    <definedName name="da" localSheetId="21">[107]Par_Dise!#REF!</definedName>
    <definedName name="da" localSheetId="22">[107]Par_Dise!#REF!</definedName>
    <definedName name="da" localSheetId="23">[107]Par_Dise!#REF!</definedName>
    <definedName name="da" localSheetId="27">[107]Par_Dise!#REF!</definedName>
    <definedName name="da" localSheetId="31">[107]Par_Dise!#REF!</definedName>
    <definedName name="da" localSheetId="28">[107]Par_Dise!#REF!</definedName>
    <definedName name="da" localSheetId="29">[107]Par_Dise!#REF!</definedName>
    <definedName name="da" localSheetId="30">[107]Par_Dise!#REF!</definedName>
    <definedName name="da" localSheetId="8">[107]Par_Dise!#REF!</definedName>
    <definedName name="da" localSheetId="4">#REF!</definedName>
    <definedName name="da" localSheetId="5">#REF!</definedName>
    <definedName name="da">[107]Par_Dise!#REF!</definedName>
    <definedName name="dad">#REF!</definedName>
    <definedName name="dada">#REF!</definedName>
    <definedName name="DADADAD" localSheetId="17" hidden="1">{#N/A,#N/A,TRUE,"CODIGO DEPENDENCIA"}</definedName>
    <definedName name="DADADAD" localSheetId="18" hidden="1">{#N/A,#N/A,TRUE,"CODIGO DEPENDENCIA"}</definedName>
    <definedName name="DADADAD" localSheetId="20" hidden="1">{#N/A,#N/A,TRUE,"CODIGO DEPENDENCIA"}</definedName>
    <definedName name="DADADAD" localSheetId="21" hidden="1">{#N/A,#N/A,TRUE,"CODIGO DEPENDENCIA"}</definedName>
    <definedName name="DADADAD" localSheetId="22" hidden="1">{#N/A,#N/A,TRUE,"CODIGO DEPENDENCIA"}</definedName>
    <definedName name="DADADAD" localSheetId="23" hidden="1">{#N/A,#N/A,TRUE,"CODIGO DEPENDENCIA"}</definedName>
    <definedName name="DADADAD" localSheetId="27" hidden="1">{#N/A,#N/A,TRUE,"CODIGO DEPENDENCIA"}</definedName>
    <definedName name="DADADAD" localSheetId="31" hidden="1">{#N/A,#N/A,TRUE,"CODIGO DEPENDENCIA"}</definedName>
    <definedName name="DADADAD" localSheetId="28" hidden="1">{#N/A,#N/A,TRUE,"CODIGO DEPENDENCIA"}</definedName>
    <definedName name="DADADAD" localSheetId="29" hidden="1">{#N/A,#N/A,TRUE,"CODIGO DEPENDENCIA"}</definedName>
    <definedName name="DADADAD" localSheetId="30" hidden="1">{#N/A,#N/A,TRUE,"CODIGO DEPENDENCIA"}</definedName>
    <definedName name="DADADAD" localSheetId="2" hidden="1">{#N/A,#N/A,TRUE,"CODIGO DEPENDENCIA"}</definedName>
    <definedName name="DADADAD" localSheetId="8" hidden="1">{#N/A,#N/A,TRUE,"CODIGO DEPENDENCIA"}</definedName>
    <definedName name="DADADAD" localSheetId="14" hidden="1">{#N/A,#N/A,TRUE,"CODIGO DEPENDENCIA"}</definedName>
    <definedName name="DADADAD" localSheetId="11" hidden="1">{#N/A,#N/A,TRUE,"CODIGO DEPENDENCIA"}</definedName>
    <definedName name="DADADAD" localSheetId="12" hidden="1">{#N/A,#N/A,TRUE,"CODIGO DEPENDENCIA"}</definedName>
    <definedName name="DADADAD" localSheetId="13" hidden="1">{#N/A,#N/A,TRUE,"CODIGO DEPENDENCIA"}</definedName>
    <definedName name="DADADAD" hidden="1">{#N/A,#N/A,TRUE,"CODIGO DEPENDENCIA"}</definedName>
    <definedName name="DAFT">#REF!</definedName>
    <definedName name="DANODO">#REF!</definedName>
    <definedName name="DANODOF">#REF!</definedName>
    <definedName name="DANODOFT">#REF!</definedName>
    <definedName name="dario">'[108]GPI 526'!#REF!</definedName>
    <definedName name="DAS" localSheetId="17">#REF!</definedName>
    <definedName name="DAS" localSheetId="18">#REF!</definedName>
    <definedName name="DAS" localSheetId="20">#REF!</definedName>
    <definedName name="DAS" localSheetId="21">#REF!</definedName>
    <definedName name="DAS" localSheetId="22">#REF!</definedName>
    <definedName name="DAS" localSheetId="23">#REF!</definedName>
    <definedName name="DAS" localSheetId="27">#REF!</definedName>
    <definedName name="DAS" localSheetId="31">#REF!</definedName>
    <definedName name="DAS" localSheetId="28">#REF!</definedName>
    <definedName name="DAS" localSheetId="29">#REF!</definedName>
    <definedName name="DAS" localSheetId="30">#REF!</definedName>
    <definedName name="DAS" localSheetId="8">#REF!</definedName>
    <definedName name="DAS" localSheetId="14">#REF!</definedName>
    <definedName name="DAS" localSheetId="11">#REF!</definedName>
    <definedName name="DAS" localSheetId="12">#REF!</definedName>
    <definedName name="DAS" localSheetId="13">#REF!</definedName>
    <definedName name="DAS">#REF!</definedName>
    <definedName name="DASD" localSheetId="5" hidden="1">{"TAB1",#N/A,TRUE,"GENERAL";"TAB2",#N/A,TRUE,"GENERAL";"TAB3",#N/A,TRUE,"GENERAL";"TAB4",#N/A,TRUE,"GENERAL";"TAB5",#N/A,TRUE,"GENERAL"}</definedName>
    <definedName name="DASD" hidden="1">{"TAB1",#N/A,TRUE,"GENERAL";"TAB2",#N/A,TRUE,"GENERAL";"TAB3",#N/A,TRUE,"GENERAL";"TAB4",#N/A,TRUE,"GENERAL";"TAB5",#N/A,TRUE,"GENERAL"}</definedName>
    <definedName name="DASDAS" localSheetId="17">#REF!</definedName>
    <definedName name="DASDAS" localSheetId="18">#REF!</definedName>
    <definedName name="DASDAS" localSheetId="20">#REF!</definedName>
    <definedName name="DASDAS" localSheetId="21">#REF!</definedName>
    <definedName name="DASDAS" localSheetId="22">#REF!</definedName>
    <definedName name="DASDAS" localSheetId="23">#REF!</definedName>
    <definedName name="DASDAS" localSheetId="27">#REF!</definedName>
    <definedName name="DASDAS" localSheetId="31">#REF!</definedName>
    <definedName name="DASDAS" localSheetId="28">#REF!</definedName>
    <definedName name="DASDAS" localSheetId="29">#REF!</definedName>
    <definedName name="DASDAS" localSheetId="30">#REF!</definedName>
    <definedName name="DASDAS" localSheetId="8">#REF!</definedName>
    <definedName name="DASDAS" localSheetId="14">#REF!</definedName>
    <definedName name="DASDAS" localSheetId="11">#REF!</definedName>
    <definedName name="DASDAS" localSheetId="12">#REF!</definedName>
    <definedName name="DASDAS" localSheetId="13">#REF!</definedName>
    <definedName name="DASDAS">#REF!</definedName>
    <definedName name="DASDFAS" localSheetId="17">#REF!</definedName>
    <definedName name="DASDFAS" localSheetId="18">#REF!</definedName>
    <definedName name="DASDFAS" localSheetId="20">#REF!</definedName>
    <definedName name="DASDFAS" localSheetId="21">#REF!</definedName>
    <definedName name="DASDFAS" localSheetId="22">#REF!</definedName>
    <definedName name="DASDFAS" localSheetId="23">#REF!</definedName>
    <definedName name="DASDFAS" localSheetId="27">#REF!</definedName>
    <definedName name="DASDFAS" localSheetId="31">#REF!</definedName>
    <definedName name="DASDFAS" localSheetId="28">#REF!</definedName>
    <definedName name="DASDFAS" localSheetId="29">#REF!</definedName>
    <definedName name="DASDFAS" localSheetId="30">#REF!</definedName>
    <definedName name="DASDFAS" localSheetId="8">#REF!</definedName>
    <definedName name="DASDFAS" localSheetId="14">#REF!</definedName>
    <definedName name="DASDFAS" localSheetId="11">#REF!</definedName>
    <definedName name="DASDFAS" localSheetId="12">#REF!</definedName>
    <definedName name="DASDFAS" localSheetId="13">#REF!</definedName>
    <definedName name="DASDFAS">#REF!</definedName>
    <definedName name="DASFASDFASDF" localSheetId="17">#REF!</definedName>
    <definedName name="DASFASDFASDF" localSheetId="18">#REF!</definedName>
    <definedName name="DASFASDFASDF" localSheetId="20">#REF!</definedName>
    <definedName name="DASFASDFASDF" localSheetId="21">#REF!</definedName>
    <definedName name="DASFASDFASDF" localSheetId="22">#REF!</definedName>
    <definedName name="DASFASDFASDF" localSheetId="23">#REF!</definedName>
    <definedName name="DASFASDFASDF" localSheetId="27">#REF!</definedName>
    <definedName name="DASFASDFASDF" localSheetId="31">#REF!</definedName>
    <definedName name="DASFASDFASDF" localSheetId="28">#REF!</definedName>
    <definedName name="DASFASDFASDF" localSheetId="29">#REF!</definedName>
    <definedName name="DASFASDFASDF" localSheetId="30">#REF!</definedName>
    <definedName name="DASFASDFASDF" localSheetId="8">#REF!</definedName>
    <definedName name="DASFASDFASDF">#REF!</definedName>
    <definedName name="DASFDA" localSheetId="17">#REF!</definedName>
    <definedName name="DASFDA" localSheetId="18">#REF!</definedName>
    <definedName name="DASFDA" localSheetId="20">#REF!</definedName>
    <definedName name="DASFDA" localSheetId="21">#REF!</definedName>
    <definedName name="DASFDA" localSheetId="22">#REF!</definedName>
    <definedName name="DASFDA" localSheetId="23">#REF!</definedName>
    <definedName name="DASFDA" localSheetId="27">#REF!</definedName>
    <definedName name="DASFDA" localSheetId="31">#REF!</definedName>
    <definedName name="DASFDA" localSheetId="28">#REF!</definedName>
    <definedName name="DASFDA" localSheetId="29">#REF!</definedName>
    <definedName name="DASFDA" localSheetId="30">#REF!</definedName>
    <definedName name="DASFDA" localSheetId="8">#REF!</definedName>
    <definedName name="DASFDA">#REF!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[98]civ_roma!$C$9:$G$799</definedName>
    <definedName name="DATO1">'[109]46'!$D$3:$CK$429</definedName>
    <definedName name="Datos" localSheetId="17">#REF!</definedName>
    <definedName name="Datos" localSheetId="18">#REF!</definedName>
    <definedName name="Datos" localSheetId="20">#REF!</definedName>
    <definedName name="Datos" localSheetId="21">#REF!</definedName>
    <definedName name="Datos" localSheetId="22">#REF!</definedName>
    <definedName name="Datos" localSheetId="23">#REF!</definedName>
    <definedName name="Datos" localSheetId="27">#REF!</definedName>
    <definedName name="Datos" localSheetId="31">#REF!</definedName>
    <definedName name="Datos" localSheetId="28">#REF!</definedName>
    <definedName name="Datos" localSheetId="29">#REF!</definedName>
    <definedName name="Datos" localSheetId="30">#REF!</definedName>
    <definedName name="Datos" localSheetId="8">#REF!</definedName>
    <definedName name="Datos">#REF!</definedName>
    <definedName name="DBASE1">#REF!</definedName>
    <definedName name="DBASE2">#REF!</definedName>
    <definedName name="DBASE3">#REF!</definedName>
    <definedName name="dbb">'[35]Gabinetes ctrol, prot. y med. '!#REF!</definedName>
    <definedName name="dbfdfbi" localSheetId="5"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blgarantiaExtendida" localSheetId="17">#REF!</definedName>
    <definedName name="dblgarantiaExtendida" localSheetId="18">#REF!</definedName>
    <definedName name="dblgarantiaExtendida" localSheetId="20">#REF!</definedName>
    <definedName name="dblgarantiaExtendida" localSheetId="21">#REF!</definedName>
    <definedName name="dblgarantiaExtendida" localSheetId="22">#REF!</definedName>
    <definedName name="dblgarantiaExtendida" localSheetId="23">#REF!</definedName>
    <definedName name="dblgarantiaExtendida" localSheetId="27">#REF!</definedName>
    <definedName name="dblgarantiaExtendida" localSheetId="31">#REF!</definedName>
    <definedName name="dblgarantiaExtendida" localSheetId="28">#REF!</definedName>
    <definedName name="dblgarantiaExtendida" localSheetId="29">#REF!</definedName>
    <definedName name="dblgarantiaExtendida" localSheetId="30">#REF!</definedName>
    <definedName name="dblgarantiaExtendida" localSheetId="8">#REF!</definedName>
    <definedName name="dblgarantiaExtendida">#REF!</definedName>
    <definedName name="dblPunRentabilidad" localSheetId="17">#REF!</definedName>
    <definedName name="dblPunRentabilidad" localSheetId="18">#REF!</definedName>
    <definedName name="dblPunRentabilidad" localSheetId="20">#REF!</definedName>
    <definedName name="dblPunRentabilidad" localSheetId="21">#REF!</definedName>
    <definedName name="dblPunRentabilidad" localSheetId="22">#REF!</definedName>
    <definedName name="dblPunRentabilidad" localSheetId="23">#REF!</definedName>
    <definedName name="dblPunRentabilidad" localSheetId="27">#REF!</definedName>
    <definedName name="dblPunRentabilidad" localSheetId="31">#REF!</definedName>
    <definedName name="dblPunRentabilidad" localSheetId="28">#REF!</definedName>
    <definedName name="dblPunRentabilidad" localSheetId="29">#REF!</definedName>
    <definedName name="dblPunRentabilidad" localSheetId="30">#REF!</definedName>
    <definedName name="dblPunRentabilidad" localSheetId="8">#REF!</definedName>
    <definedName name="dblPunRentabilidad">#REF!</definedName>
    <definedName name="dblUtilVehiculo" localSheetId="17">#REF!</definedName>
    <definedName name="dblUtilVehiculo" localSheetId="18">#REF!</definedName>
    <definedName name="dblUtilVehiculo" localSheetId="20">#REF!</definedName>
    <definedName name="dblUtilVehiculo" localSheetId="21">#REF!</definedName>
    <definedName name="dblUtilVehiculo" localSheetId="22">#REF!</definedName>
    <definedName name="dblUtilVehiculo" localSheetId="23">#REF!</definedName>
    <definedName name="dblUtilVehiculo" localSheetId="27">#REF!</definedName>
    <definedName name="dblUtilVehiculo" localSheetId="31">#REF!</definedName>
    <definedName name="dblUtilVehiculo" localSheetId="28">#REF!</definedName>
    <definedName name="dblUtilVehiculo" localSheetId="29">#REF!</definedName>
    <definedName name="dblUtilVehiculo" localSheetId="30">#REF!</definedName>
    <definedName name="dblUtilVehiculo" localSheetId="8">#REF!</definedName>
    <definedName name="dblUtilVehiculo">#REF!</definedName>
    <definedName name="dc">#REF!</definedName>
    <definedName name="Dcacm">#REF!</definedName>
    <definedName name="DCF">#REF!</definedName>
    <definedName name="DCI">[18]Tablas!#REF!</definedName>
    <definedName name="DCI1_1">[18]Tablas!#REF!</definedName>
    <definedName name="DCI1_1_1">[18]Tablas!#REF!</definedName>
    <definedName name="DCI1_1_2">[18]Tablas!#REF!</definedName>
    <definedName name="DCI1_1_3">[18]Tablas!#REF!</definedName>
    <definedName name="DCI1_1_4">[18]Tablas!#REF!</definedName>
    <definedName name="DCI1_2">[18]Tablas!#REF!</definedName>
    <definedName name="DCI1_3">[18]Tablas!#REF!</definedName>
    <definedName name="DCI1_4">[18]Tablas!#REF!</definedName>
    <definedName name="DCorriente">#REF!</definedName>
    <definedName name="Dcorriente1">'[110]Pta a tierra'!#REF!</definedName>
    <definedName name="DCSDCTV" localSheetId="5" hidden="1">{"via1",#N/A,TRUE,"general";"via2",#N/A,TRUE,"general";"via3",#N/A,TRUE,"general"}</definedName>
    <definedName name="DCSDCTV" hidden="1">{"via1",#N/A,TRUE,"general";"via2",#N/A,TRUE,"general";"via3",#N/A,TRUE,"general"}</definedName>
    <definedName name="dd">'[42]AC2-AG96'!#REF!</definedName>
    <definedName name="ddd" localSheetId="5" hidden="1">{"via1",#N/A,TRUE,"general";"via2",#N/A,TRUE,"general";"via3",#N/A,TRUE,"general"}</definedName>
    <definedName name="ddd" hidden="1">{"via1",#N/A,TRUE,"general";"via2",#N/A,TRUE,"general";"via3",#N/A,TRUE,"general"}</definedName>
    <definedName name="DDDD" localSheetId="5"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5"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5" hidden="1">{"via1",#N/A,TRUE,"general";"via2",#N/A,TRUE,"general";"via3",#N/A,TRUE,"general"}</definedName>
    <definedName name="ddddt" hidden="1">{"via1",#N/A,TRUE,"general";"via2",#N/A,TRUE,"general";"via3",#N/A,TRUE,"general"}</definedName>
    <definedName name="ddewdw" localSheetId="5" hidden="1">{"TAB1",#N/A,TRUE,"GENERAL";"TAB2",#N/A,TRUE,"GENERAL";"TAB3",#N/A,TRUE,"GENERAL";"TAB4",#N/A,TRUE,"GENERAL";"TAB5",#N/A,TRUE,"GENERAL"}</definedName>
    <definedName name="ddewdw" hidden="1">{"TAB1",#N/A,TRUE,"GENERAL";"TAB2",#N/A,TRUE,"GENERAL";"TAB3",#N/A,TRUE,"GENERAL";"TAB4",#N/A,TRUE,"GENERAL";"TAB5",#N/A,TRUE,"GENERAL"}</definedName>
    <definedName name="ddfdh" localSheetId="5" hidden="1">{"TAB1",#N/A,TRUE,"GENERAL";"TAB2",#N/A,TRUE,"GENERAL";"TAB3",#N/A,TRUE,"GENERAL";"TAB4",#N/A,TRUE,"GENERAL";"TAB5",#N/A,TRUE,"GENERAL"}</definedName>
    <definedName name="ddfdh" hidden="1">{"TAB1",#N/A,TRUE,"GENERAL";"TAB2",#N/A,TRUE,"GENERAL";"TAB3",#N/A,TRUE,"GENERAL";"TAB4",#N/A,TRUE,"GENERAL";"TAB5",#N/A,TRUE,"GENERAL"}</definedName>
    <definedName name="DDGSDP" localSheetId="5" hidden="1">{"TAB1",#N/A,TRUE,"GENERAL";"TAB2",#N/A,TRUE,"GENERAL";"TAB3",#N/A,TRUE,"GENERAL";"TAB4",#N/A,TRUE,"GENERAL";"TAB5",#N/A,TRUE,"GENERAL"}</definedName>
    <definedName name="DDGSDP" hidden="1">{"TAB1",#N/A,TRUE,"GENERAL";"TAB2",#N/A,TRUE,"GENERAL";"TAB3",#N/A,TRUE,"GENERAL";"TAB4",#N/A,TRUE,"GENERAL";"TAB5",#N/A,TRUE,"GENERAL"}</definedName>
    <definedName name="DDS">[18]Tablas!#REF!</definedName>
    <definedName name="DDS1_1">[18]Tablas!#REF!</definedName>
    <definedName name="DDS1_1_1">[18]Tablas!#REF!</definedName>
    <definedName name="Decenas" localSheetId="5">{"";"";"";"trei";"cuare";"cincue";"sese";"sete";"oche";"nove"}&amp;"nta "</definedName>
    <definedName name="Decenas">{"";"";"";"trei";"cuare";"cincue";"sese";"sete";"oche";"nove"}&amp;"nta "</definedName>
    <definedName name="Decision" localSheetId="17">#REF!</definedName>
    <definedName name="Decision" localSheetId="18">#REF!</definedName>
    <definedName name="Decision" localSheetId="20">#REF!</definedName>
    <definedName name="Decision" localSheetId="21">#REF!</definedName>
    <definedName name="Decision" localSheetId="22">#REF!</definedName>
    <definedName name="Decision" localSheetId="23">#REF!</definedName>
    <definedName name="Decision" localSheetId="27">#REF!</definedName>
    <definedName name="Decision" localSheetId="31">#REF!</definedName>
    <definedName name="Decision" localSheetId="28">#REF!</definedName>
    <definedName name="Decision" localSheetId="29">#REF!</definedName>
    <definedName name="Decision" localSheetId="30">#REF!</definedName>
    <definedName name="Decision" localSheetId="8">#REF!</definedName>
    <definedName name="Decision">#REF!</definedName>
    <definedName name="deded" localSheetId="5" hidden="1">{"TAB1",#N/A,TRUE,"GENERAL";"TAB2",#N/A,TRUE,"GENERAL";"TAB3",#N/A,TRUE,"GENERAL";"TAB4",#N/A,TRUE,"GENERAL";"TAB5",#N/A,TRUE,"GENERAL"}</definedName>
    <definedName name="deded" hidden="1">{"TAB1",#N/A,TRUE,"GENERAL";"TAB2",#N/A,TRUE,"GENERAL";"TAB3",#N/A,TRUE,"GENERAL";"TAB4",#N/A,TRUE,"GENERAL";"TAB5",#N/A,TRUE,"GENERAL"}</definedName>
    <definedName name="defd" localSheetId="5" hidden="1">{"via1",#N/A,TRUE,"general";"via2",#N/A,TRUE,"general";"via3",#N/A,TRUE,"general"}</definedName>
    <definedName name="defd" hidden="1">{"via1",#N/A,TRUE,"general";"via2",#N/A,TRUE,"general";"via3",#N/A,TRUE,"general"}</definedName>
    <definedName name="demanto">#REF!</definedName>
    <definedName name="DEMOLICIÓN">'[111]BASE-LISTAS'!$B$24:$B$29</definedName>
    <definedName name="den_1a">[75]D_AWG!$N$26</definedName>
    <definedName name="den_2da">[75]D_AWG!$N$27</definedName>
    <definedName name="den_aisl">[75]D_AWG!$O$35</definedName>
    <definedName name="den_ch">[75]D_AWG!$AA$47</definedName>
    <definedName name="den_cond">[75]D_AWG!$D$29</definedName>
    <definedName name="DEP_VPR_GRM">#REF!</definedName>
    <definedName name="DEP_VPR_GRN">#REF!</definedName>
    <definedName name="DEP_VPR_GRS">#REF!</definedName>
    <definedName name="DEP_VPR_GTP">#REF!</definedName>
    <definedName name="DEP_VPR_NA">#REF!</definedName>
    <definedName name="Departamento" localSheetId="17">#REF!</definedName>
    <definedName name="Departamento" localSheetId="18">#REF!</definedName>
    <definedName name="Departamento" localSheetId="20">#REF!</definedName>
    <definedName name="Departamento" localSheetId="21">#REF!</definedName>
    <definedName name="Departamento" localSheetId="22">#REF!</definedName>
    <definedName name="Departamento" localSheetId="23">#REF!</definedName>
    <definedName name="Departamento" localSheetId="27">#REF!</definedName>
    <definedName name="Departamento" localSheetId="31">#REF!</definedName>
    <definedName name="Departamento" localSheetId="28">#REF!</definedName>
    <definedName name="Departamento" localSheetId="29">#REF!</definedName>
    <definedName name="Departamento" localSheetId="30">#REF!</definedName>
    <definedName name="Departamento" localSheetId="8">#REF!</definedName>
    <definedName name="Departamento">#REF!</definedName>
    <definedName name="DEPEND">[99]Tabla!$B$1:$B$397</definedName>
    <definedName name="DEPENDENCIA">[99]Tabla!$B$1:$B$397</definedName>
    <definedName name="DEPENDENCIAS">[99]Tabla!$B$1:$B$397</definedName>
    <definedName name="DER">[112]DIST!$C$7:$D$2942</definedName>
    <definedName name="DERFE">#REF!</definedName>
    <definedName name="desarrolladas">'[41]Reservas de Petróleo'!$A$2,'[41]Reservas de Petróleo'!$A$1,'[41]Reservas de Petróleo'!$D$4,'[41]Reservas de Petróleo'!$F$1:$F$65536</definedName>
    <definedName name="DESC_APU" localSheetId="17">IF([83]apu!XFC1="",IF([83]apu!XFD1="",IF([83]apu!XFC1048576="","",DIRECTO),""),'1.1'!DESCRIPCION_APU)</definedName>
    <definedName name="DESC_APU" localSheetId="18">IF([83]apu!XFC1="",IF([83]apu!XFD1="",IF([83]apu!XFC1048576="","",DIRECTO),""),'1.2'!DESCRIPCION_APU)</definedName>
    <definedName name="DESC_APU" localSheetId="20">IF([83]apu!XFC1="",IF([83]apu!XFD1="",IF([83]apu!XFC1048576="","",DIRECTO),""),'1.3'!DESCRIPCION_APU)</definedName>
    <definedName name="DESC_APU" localSheetId="21">IF([83]apu!XFC1="",IF([83]apu!XFD1="",IF([83]apu!XFC1048576="","",DIRECTO),""),'2.1'!DESCRIPCION_APU)</definedName>
    <definedName name="DESC_APU" localSheetId="22">IF([83]apu!XFC1="",IF([83]apu!XFD1="",IF([83]apu!XFC1048576="","",DIRECTO),""),'2.2'!DESCRIPCION_APU)</definedName>
    <definedName name="DESC_APU" localSheetId="23">IF([83]apu!XFC1="",IF([83]apu!XFD1="",IF([83]apu!XFC1048576="","",DIRECTO),""),'3.1'!DESCRIPCION_APU)</definedName>
    <definedName name="DESC_APU" localSheetId="27">IF([83]apu!XFC1="",IF([83]apu!XFD1="",IF([83]apu!XFC1048576="","",DIRECTO),""),'3.2'!DESCRIPCION_APU)</definedName>
    <definedName name="DESC_APU" localSheetId="31">IF([83]apu!XFC1="",IF([83]apu!XFD1="",IF([83]apu!XFC1048576="","",DIRECTO),""),'3.4'!DESCRIPCION_APU)</definedName>
    <definedName name="DESC_APU" localSheetId="28">IF([83]apu!XFC1="",IF([83]apu!XFD1="",IF([83]apu!XFC1048576="","",DIRECTO),""),'4.1'!DESCRIPCION_APU)</definedName>
    <definedName name="DESC_APU" localSheetId="29">IF([83]apu!XFC1="",IF([83]apu!XFD1="",IF([83]apu!XFC1048576="","",DIRECTO),""),'4.2'!DESCRIPCION_APU)</definedName>
    <definedName name="DESC_APU" localSheetId="30">IF([83]apu!XFC1="",IF([83]apu!XFD1="",IF([83]apu!XFC1048576="","",DIRECTO),""),'4.3'!DESCRIPCION_APU)</definedName>
    <definedName name="DESC_APU" localSheetId="2">IF([83]apu!XFC1="",IF([83]apu!XFD1="",IF([83]apu!XFC1048576="","",DIRECTO),""),CRONOGRAMA!DESCRIPCION_APU)</definedName>
    <definedName name="DESC_APU" localSheetId="8">IF([83]apu!XFC1="",IF([83]apu!XFD1="",IF([83]apu!XFC1048576="","",DIRECTO),""),'DISTANCIA DE ACARREO'!DESCRIPCION_APU)</definedName>
    <definedName name="DESC_APU" localSheetId="14">IF([83]apu!XFC1="",IF([83]apu!XFD1="",IF([83]apu!XFC1048576="","",DIRECTO),""),EQUIPOS!DESCRIPCION_APU)</definedName>
    <definedName name="DESC_APU" localSheetId="11">IF([83]apu!XFC1="",IF([83]apu!XFD1="",IF([83]apu!XFC1048576="","",DIRECTO),""),'MANO DE OBRA'!DESCRIPCION_APU)</definedName>
    <definedName name="DESC_APU" localSheetId="12">IF([83]apu!XFC1="",IF([83]apu!XFD1="",IF([83]apu!XFC1048576="","",DIRECTO),""),MATERIALES!DESCRIPCION_APU)</definedName>
    <definedName name="DESC_APU" localSheetId="13">IF([83]apu!XFC1="",IF([83]apu!XFD1="",IF([83]apu!XFC1048576="","",DIRECTO),""),TRANSPORTE!DESCRIPCION_APU)</definedName>
    <definedName name="DESC_APU">IF([83]apu!XFC1="",IF([83]apu!XFD1="",IF([83]apu!XFC1048576="","",DIRECTO),""),DESCRIPCION_APU)</definedName>
    <definedName name="DESC_AUX">IF([83]Auxiliares!$A1="",IF([83]Auxiliares!$A1048576="","","DIRECTO:  "&amp;TEXT(ROUNDUP(SUMIF([83]Auxiliares!$A$1:$A$65536,[83]Auxiliares!$A1048576,[83]Auxiliares!$G$1:$G$65536)/2,0),"#,##0")&amp;" / "&amp;VLOOKUP([83]Auxiliares!$A1048576,[83]Insumos!$D$1:$F$65536,3,FALSE)),IF([83]Auxiliares!$A1="","",VLOOKUP([83]Auxiliares!$B1,[83]Insumos!$D$1:$E$65536,2,FALSE)))</definedName>
    <definedName name="DESC1">[113]ITEMS!$B$2</definedName>
    <definedName name="DESC521">[114]ITEMS!$B$522</definedName>
    <definedName name="Descrip_cuadrillas">[104]Cuadrillas!$A$15:$A$77</definedName>
    <definedName name="Descrip_equipos">[104]Equ!$A$15:$A$102</definedName>
    <definedName name="Descrip_transporte">[104]Trans!$A$18:$A$65</definedName>
    <definedName name="Descripción">[104]Mat!$A$11:$A$1041</definedName>
    <definedName name="DESCRIPCION_APU" localSheetId="17">IF(ISERROR(SEARCH("-",[83]apu!$B1,3)),INSUMO,item)</definedName>
    <definedName name="DESCRIPCION_APU" localSheetId="18">IF(ISERROR(SEARCH("-",[83]apu!$B1,3)),INSUMO,item)</definedName>
    <definedName name="DESCRIPCION_APU" localSheetId="20">IF(ISERROR(SEARCH("-",[83]apu!$B1,3)),INSUMO,item)</definedName>
    <definedName name="DESCRIPCION_APU" localSheetId="21">IF(ISERROR(SEARCH("-",[83]apu!$B1,3)),INSUMO,item)</definedName>
    <definedName name="DESCRIPCION_APU" localSheetId="22">IF(ISERROR(SEARCH("-",[83]apu!$B1,3)),INSUMO,item)</definedName>
    <definedName name="DESCRIPCION_APU" localSheetId="23">IF(ISERROR(SEARCH("-",[83]apu!$B1,3)),INSUMO,item)</definedName>
    <definedName name="DESCRIPCION_APU" localSheetId="27">IF(ISERROR(SEARCH("-",[83]apu!$B1,3)),INSUMO,item)</definedName>
    <definedName name="DESCRIPCION_APU" localSheetId="31">IF(ISERROR(SEARCH("-",[83]apu!$B1,3)),INSUMO,item)</definedName>
    <definedName name="DESCRIPCION_APU" localSheetId="28">IF(ISERROR(SEARCH("-",[83]apu!$B1,3)),INSUMO,item)</definedName>
    <definedName name="DESCRIPCION_APU" localSheetId="29">IF(ISERROR(SEARCH("-",[83]apu!$B1,3)),INSUMO,item)</definedName>
    <definedName name="DESCRIPCION_APU" localSheetId="30">IF(ISERROR(SEARCH("-",[83]apu!$B1,3)),INSUMO,item)</definedName>
    <definedName name="DESCRIPCION_APU" localSheetId="2">IF(ISERROR(SEARCH("-",[83]apu!$B1,3)),INSUMO,item)</definedName>
    <definedName name="DESCRIPCION_APU" localSheetId="8">IF(ISERROR(SEARCH("-",[83]apu!$B1,3)),INSUMO,item)</definedName>
    <definedName name="DESCRIPCION_APU" localSheetId="14">IF(ISERROR(SEARCH("-",[83]apu!$B1,3)),INSUMO,item)</definedName>
    <definedName name="DESCRIPCION_APU" localSheetId="11">IF(ISERROR(SEARCH("-",[83]apu!$B1,3)),INSUMO,item)</definedName>
    <definedName name="DESCRIPCION_APU" localSheetId="12">IF(ISERROR(SEARCH("-",[83]apu!$B1,3)),INSUMO,item)</definedName>
    <definedName name="DESCRIPCION_APU" localSheetId="13">IF(ISERROR(SEARCH("-",[83]apu!$B1,3)),INSUMO,item)</definedName>
    <definedName name="DESCRIPCION_APU">IF(ISERROR(SEARCH("-",[83]apu!$B1,3)),INSUMO,item)</definedName>
    <definedName name="DESCRP1">[48]DATOS!$D$2</definedName>
    <definedName name="DESCRP2">[48]DATOS!$D$3</definedName>
    <definedName name="DESCUNMI">#REF!</definedName>
    <definedName name="DEST_ART">[71]steel!#REF!</definedName>
    <definedName name="DESTCOD">'[5]7422CW00'!#REF!</definedName>
    <definedName name="DESTFG">'[5]7422CW00'!#REF!</definedName>
    <definedName name="DestinoConsultoria" localSheetId="17">#REF!</definedName>
    <definedName name="DestinoConsultoria" localSheetId="18">#REF!</definedName>
    <definedName name="DestinoConsultoria" localSheetId="20">#REF!</definedName>
    <definedName name="DestinoConsultoria" localSheetId="21">#REF!</definedName>
    <definedName name="DestinoConsultoria" localSheetId="22">#REF!</definedName>
    <definedName name="DestinoConsultoria" localSheetId="23">#REF!</definedName>
    <definedName name="DestinoConsultoria" localSheetId="27">#REF!</definedName>
    <definedName name="DestinoConsultoria" localSheetId="31">#REF!</definedName>
    <definedName name="DestinoConsultoria" localSheetId="28">#REF!</definedName>
    <definedName name="DestinoConsultoria" localSheetId="29">#REF!</definedName>
    <definedName name="DestinoConsultoria" localSheetId="30">#REF!</definedName>
    <definedName name="DestinoConsultoria" localSheetId="8">#REF!</definedName>
    <definedName name="DestinoConsultoria" localSheetId="14">#REF!</definedName>
    <definedName name="DestinoConsultoria" localSheetId="11">#REF!</definedName>
    <definedName name="DestinoConsultoria" localSheetId="12">#REF!</definedName>
    <definedName name="DestinoConsultoria" localSheetId="13">#REF!</definedName>
    <definedName name="DestinoConsultoria">#REF!</definedName>
    <definedName name="DestinoObra" localSheetId="17">#REF!</definedName>
    <definedName name="DestinoObra" localSheetId="18">#REF!</definedName>
    <definedName name="DestinoObra" localSheetId="20">#REF!</definedName>
    <definedName name="DestinoObra" localSheetId="21">#REF!</definedName>
    <definedName name="DestinoObra" localSheetId="22">#REF!</definedName>
    <definedName name="DestinoObra" localSheetId="23">#REF!</definedName>
    <definedName name="DestinoObra" localSheetId="27">#REF!</definedName>
    <definedName name="DestinoObra" localSheetId="31">#REF!</definedName>
    <definedName name="DestinoObra" localSheetId="28">#REF!</definedName>
    <definedName name="DestinoObra" localSheetId="29">#REF!</definedName>
    <definedName name="DestinoObra" localSheetId="30">#REF!</definedName>
    <definedName name="DestinoObra" localSheetId="8">#REF!</definedName>
    <definedName name="DestinoObra" localSheetId="14">#REF!</definedName>
    <definedName name="DestinoObra" localSheetId="11">#REF!</definedName>
    <definedName name="DestinoObra" localSheetId="12">#REF!</definedName>
    <definedName name="DestinoObra" localSheetId="13">#REF!</definedName>
    <definedName name="DestinoObra">#REF!</definedName>
    <definedName name="DESTQTY">'[5]7422CW00'!#REF!</definedName>
    <definedName name="DETAIL">#REF!</definedName>
    <definedName name="Detalle_Reserva">#REF!</definedName>
    <definedName name="DEX">#REF!</definedName>
    <definedName name="df" localSheetId="17" hidden="1">#REF!</definedName>
    <definedName name="df" localSheetId="18" hidden="1">#REF!</definedName>
    <definedName name="df" localSheetId="20" hidden="1">#REF!</definedName>
    <definedName name="df" localSheetId="21" hidden="1">#REF!</definedName>
    <definedName name="df" localSheetId="22" hidden="1">#REF!</definedName>
    <definedName name="df" localSheetId="23" hidden="1">#REF!</definedName>
    <definedName name="df" localSheetId="27" hidden="1">#REF!</definedName>
    <definedName name="df" localSheetId="31" hidden="1">#REF!</definedName>
    <definedName name="df" localSheetId="28" hidden="1">#REF!</definedName>
    <definedName name="df" localSheetId="29" hidden="1">#REF!</definedName>
    <definedName name="df" localSheetId="30" hidden="1">#REF!</definedName>
    <definedName name="df" localSheetId="8" hidden="1">#REF!</definedName>
    <definedName name="df" localSheetId="14" hidden="1">#REF!</definedName>
    <definedName name="df" localSheetId="11" hidden="1">#REF!</definedName>
    <definedName name="df" localSheetId="12" hidden="1">#REF!</definedName>
    <definedName name="df" localSheetId="13" hidden="1">#REF!</definedName>
    <definedName name="df" hidden="1">#REF!</definedName>
    <definedName name="dfa" localSheetId="5" hidden="1">{"TAB1",#N/A,TRUE,"GENERAL";"TAB2",#N/A,TRUE,"GENERAL";"TAB3",#N/A,TRUE,"GENERAL";"TAB4",#N/A,TRUE,"GENERAL";"TAB5",#N/A,TRUE,"GENERAL"}</definedName>
    <definedName name="dfa" hidden="1">{"TAB1",#N/A,TRUE,"GENERAL";"TAB2",#N/A,TRUE,"GENERAL";"TAB3",#N/A,TRUE,"GENERAL";"TAB4",#N/A,TRUE,"GENERAL";"TAB5",#N/A,TRUE,"GENERAL"}</definedName>
    <definedName name="dfasd" localSheetId="5" hidden="1">{"TAB1",#N/A,TRUE,"GENERAL";"TAB2",#N/A,TRUE,"GENERAL";"TAB3",#N/A,TRUE,"GENERAL";"TAB4",#N/A,TRUE,"GENERAL";"TAB5",#N/A,TRUE,"GENERAL"}</definedName>
    <definedName name="dfasd" hidden="1">{"TAB1",#N/A,TRUE,"GENERAL";"TAB2",#N/A,TRUE,"GENERAL";"TAB3",#N/A,TRUE,"GENERAL";"TAB4",#N/A,TRUE,"GENERAL";"TAB5",#N/A,TRUE,"GENERAL"}</definedName>
    <definedName name="DFBNJ" localSheetId="5" hidden="1">{"via1",#N/A,TRUE,"general";"via2",#N/A,TRUE,"general";"via3",#N/A,TRUE,"general"}</definedName>
    <definedName name="DFBNJ" hidden="1">{"via1",#N/A,TRUE,"general";"via2",#N/A,TRUE,"general";"via3",#N/A,TRUE,"general"}</definedName>
    <definedName name="dfds" localSheetId="5" hidden="1">{"TAB1",#N/A,TRUE,"GENERAL";"TAB2",#N/A,TRUE,"GENERAL";"TAB3",#N/A,TRUE,"GENERAL";"TAB4",#N/A,TRUE,"GENERAL";"TAB5",#N/A,TRUE,"GENERAL"}</definedName>
    <definedName name="dfds" hidden="1">{"TAB1",#N/A,TRUE,"GENERAL";"TAB2",#N/A,TRUE,"GENERAL";"TAB3",#N/A,TRUE,"GENERAL";"TAB4",#N/A,TRUE,"GENERAL";"TAB5",#N/A,TRUE,"GENERAL"}</definedName>
    <definedName name="dfdsfi" localSheetId="5" hidden="1">{"via1",#N/A,TRUE,"general";"via2",#N/A,TRUE,"general";"via3",#N/A,TRUE,"general"}</definedName>
    <definedName name="dfdsfi" hidden="1">{"via1",#N/A,TRUE,"general";"via2",#N/A,TRUE,"general";"via3",#N/A,TRUE,"general"}</definedName>
    <definedName name="dffffe" localSheetId="5" hidden="1">{"TAB1",#N/A,TRUE,"GENERAL";"TAB2",#N/A,TRUE,"GENERAL";"TAB3",#N/A,TRUE,"GENERAL";"TAB4",#N/A,TRUE,"GENERAL";"TAB5",#N/A,TRUE,"GENERAL"}</definedName>
    <definedName name="dffffe" hidden="1">{"TAB1",#N/A,TRUE,"GENERAL";"TAB2",#N/A,TRUE,"GENERAL";"TAB3",#N/A,TRUE,"GENERAL";"TAB4",#N/A,TRUE,"GENERAL";"TAB5",#N/A,TRUE,"GENERAL"}</definedName>
    <definedName name="DFG" localSheetId="5" hidden="1">{"via1",#N/A,TRUE,"general";"via2",#N/A,TRUE,"general";"via3",#N/A,TRUE,"general"}</definedName>
    <definedName name="DFG" hidden="1">{"via1",#N/A,TRUE,"general";"via2",#N/A,TRUE,"general";"via3",#N/A,TRUE,"general"}</definedName>
    <definedName name="DFGBHJ" localSheetId="5" hidden="1">{"via1",#N/A,TRUE,"general";"via2",#N/A,TRUE,"general";"via3",#N/A,TRUE,"general"}</definedName>
    <definedName name="DFGBHJ" hidden="1">{"via1",#N/A,TRUE,"general";"via2",#N/A,TRUE,"general";"via3",#N/A,TRUE,"general"}</definedName>
    <definedName name="DFGDFG" localSheetId="5" hidden="1">{"via1",#N/A,TRUE,"general";"via2",#N/A,TRUE,"general";"via3",#N/A,TRUE,"general"}</definedName>
    <definedName name="DFGDFG" hidden="1">{"via1",#N/A,TRUE,"general";"via2",#N/A,TRUE,"general";"via3",#N/A,TRUE,"general"}</definedName>
    <definedName name="DFGDYYB" localSheetId="5" hidden="1">{"TAB1",#N/A,TRUE,"GENERAL";"TAB2",#N/A,TRUE,"GENERAL";"TAB3",#N/A,TRUE,"GENERAL";"TAB4",#N/A,TRUE,"GENERAL";"TAB5",#N/A,TRUE,"GENERAL"}</definedName>
    <definedName name="DFGDYYB" hidden="1">{"TAB1",#N/A,TRUE,"GENERAL";"TAB2",#N/A,TRUE,"GENERAL";"TAB3",#N/A,TRUE,"GENERAL";"TAB4",#N/A,TRUE,"GENERAL";"TAB5",#N/A,TRUE,"GENERAL"}</definedName>
    <definedName name="dfgf" localSheetId="5" hidden="1">{"via1",#N/A,TRUE,"general";"via2",#N/A,TRUE,"general";"via3",#N/A,TRUE,"general"}</definedName>
    <definedName name="dfgf" hidden="1">{"via1",#N/A,TRUE,"general";"via2",#N/A,TRUE,"general";"via3",#N/A,TRUE,"general"}</definedName>
    <definedName name="DFGFBOP" localSheetId="5" hidden="1">{"TAB1",#N/A,TRUE,"GENERAL";"TAB2",#N/A,TRUE,"GENERAL";"TAB3",#N/A,TRUE,"GENERAL";"TAB4",#N/A,TRUE,"GENERAL";"TAB5",#N/A,TRUE,"GENERAL"}</definedName>
    <definedName name="DFGFBOP" hidden="1">{"TAB1",#N/A,TRUE,"GENERAL";"TAB2",#N/A,TRUE,"GENERAL";"TAB3",#N/A,TRUE,"GENERAL";"TAB4",#N/A,TRUE,"GENERAL";"TAB5",#N/A,TRUE,"GENERAL"}</definedName>
    <definedName name="DFGFDG" localSheetId="5" hidden="1">{"TAB1",#N/A,TRUE,"GENERAL";"TAB2",#N/A,TRUE,"GENERAL";"TAB3",#N/A,TRUE,"GENERAL";"TAB4",#N/A,TRUE,"GENERAL";"TAB5",#N/A,TRUE,"GENERAL"}</definedName>
    <definedName name="DFGFDG" hidden="1">{"TAB1",#N/A,TRUE,"GENERAL";"TAB2",#N/A,TRUE,"GENERAL";"TAB3",#N/A,TRUE,"GENERAL";"TAB4",#N/A,TRUE,"GENERAL";"TAB5",#N/A,TRUE,"GENERAL"}</definedName>
    <definedName name="DFGV" localSheetId="5" hidden="1">{"TAB1",#N/A,TRUE,"GENERAL";"TAB2",#N/A,TRUE,"GENERAL";"TAB3",#N/A,TRUE,"GENERAL";"TAB4",#N/A,TRUE,"GENERAL";"TAB5",#N/A,TRUE,"GENERAL"}</definedName>
    <definedName name="DFGV" hidden="1">{"TAB1",#N/A,TRUE,"GENERAL";"TAB2",#N/A,TRUE,"GENERAL";"TAB3",#N/A,TRUE,"GENERAL";"TAB4",#N/A,TRUE,"GENERAL";"TAB5",#N/A,TRUE,"GENERAL"}</definedName>
    <definedName name="dfgypuj" localSheetId="5" hidden="1">{"TAB1",#N/A,TRUE,"GENERAL";"TAB2",#N/A,TRUE,"GENERAL";"TAB3",#N/A,TRUE,"GENERAL";"TAB4",#N/A,TRUE,"GENERAL";"TAB5",#N/A,TRUE,"GENERAL"}</definedName>
    <definedName name="dfgypuj" hidden="1">{"TAB1",#N/A,TRUE,"GENERAL";"TAB2",#N/A,TRUE,"GENERAL";"TAB3",#N/A,TRUE,"GENERAL";"TAB4",#N/A,TRUE,"GENERAL";"TAB5",#N/A,TRUE,"GENERAL"}</definedName>
    <definedName name="dfh" localSheetId="5" hidden="1">{"TAB1",#N/A,TRUE,"GENERAL";"TAB2",#N/A,TRUE,"GENERAL";"TAB3",#N/A,TRUE,"GENERAL";"TAB4",#N/A,TRUE,"GENERAL";"TAB5",#N/A,TRUE,"GENERAL"}</definedName>
    <definedName name="dfh" hidden="1">{"TAB1",#N/A,TRUE,"GENERAL";"TAB2",#N/A,TRUE,"GENERAL";"TAB3",#N/A,TRUE,"GENERAL";"TAB4",#N/A,TRUE,"GENERAL";"TAB5",#N/A,TRUE,"GENERAL"}</definedName>
    <definedName name="dfhdr" localSheetId="5" hidden="1">{"via1",#N/A,TRUE,"general";"via2",#N/A,TRUE,"general";"via3",#N/A,TRUE,"general"}</definedName>
    <definedName name="dfhdr" hidden="1">{"via1",#N/A,TRUE,"general";"via2",#N/A,TRUE,"general";"via3",#N/A,TRUE,"general"}</definedName>
    <definedName name="dfhgh" localSheetId="5" hidden="1">{"via1",#N/A,TRUE,"general";"via2",#N/A,TRUE,"general";"via3",#N/A,TRUE,"general"}</definedName>
    <definedName name="dfhgh" hidden="1">{"via1",#N/A,TRUE,"general";"via2",#N/A,TRUE,"general";"via3",#N/A,TRUE,"general"}</definedName>
    <definedName name="dfj" localSheetId="5" hidden="1">{"via1",#N/A,TRUE,"general";"via2",#N/A,TRUE,"general";"via3",#N/A,TRUE,"general"}</definedName>
    <definedName name="dfj" hidden="1">{"via1",#N/A,TRUE,"general";"via2",#N/A,TRUE,"general";"via3",#N/A,TRUE,"general"}</definedName>
    <definedName name="dflt1">[106]Personalizar!$E$22</definedName>
    <definedName name="dflt2">[106]Personalizar!$E$23</definedName>
    <definedName name="dflt3">[106]Personalizar!$D$24</definedName>
    <definedName name="dflt4">[106]Personalizar!$E$26</definedName>
    <definedName name="dflt5">[106]Personalizar!$E$27</definedName>
    <definedName name="dflt6">[106]Personalizar!$D$28</definedName>
    <definedName name="dflt7">[106]Personalizar!$G$27</definedName>
    <definedName name="DFRFRF" localSheetId="5" hidden="1">{"via1",#N/A,TRUE,"general";"via2",#N/A,TRUE,"general";"via3",#N/A,TRUE,"general"}</definedName>
    <definedName name="DFRFRF" hidden="1">{"via1",#N/A,TRUE,"general";"via2",#N/A,TRUE,"general";"via3",#N/A,TRUE,"general"}</definedName>
    <definedName name="DFSGSDF" localSheetId="17">#REF!</definedName>
    <definedName name="DFSGSDF" localSheetId="18">#REF!</definedName>
    <definedName name="DFSGSDF" localSheetId="20">#REF!</definedName>
    <definedName name="DFSGSDF" localSheetId="21">#REF!</definedName>
    <definedName name="DFSGSDF" localSheetId="22">#REF!</definedName>
    <definedName name="DFSGSDF" localSheetId="23">#REF!</definedName>
    <definedName name="DFSGSDF" localSheetId="27">#REF!</definedName>
    <definedName name="DFSGSDF" localSheetId="31">#REF!</definedName>
    <definedName name="DFSGSDF" localSheetId="28">#REF!</definedName>
    <definedName name="DFSGSDF" localSheetId="29">#REF!</definedName>
    <definedName name="DFSGSDF" localSheetId="30">#REF!</definedName>
    <definedName name="DFSGSDF" localSheetId="8">#REF!</definedName>
    <definedName name="DFSGSDF">#REF!</definedName>
    <definedName name="DFVUI" localSheetId="5" hidden="1">{"via1",#N/A,TRUE,"general";"via2",#N/A,TRUE,"general";"via3",#N/A,TRUE,"general"}</definedName>
    <definedName name="DFVUI" hidden="1">{"via1",#N/A,TRUE,"general";"via2",#N/A,TRUE,"general";"via3",#N/A,TRUE,"general"}</definedName>
    <definedName name="dg" localSheetId="5" hidden="1">{"via1",#N/A,TRUE,"general";"via2",#N/A,TRUE,"general";"via3",#N/A,TRUE,"general"}</definedName>
    <definedName name="dg" hidden="1">{"via1",#N/A,TRUE,"general";"via2",#N/A,TRUE,"general";"via3",#N/A,TRUE,"general"}</definedName>
    <definedName name="dgdgr" localSheetId="5" hidden="1">{"via1",#N/A,TRUE,"general";"via2",#N/A,TRUE,"general";"via3",#N/A,TRUE,"general"}</definedName>
    <definedName name="dgdgr" hidden="1">{"via1",#N/A,TRUE,"general";"via2",#N/A,TRUE,"general";"via3",#N/A,TRUE,"general"}</definedName>
    <definedName name="dgfd" localSheetId="5" hidden="1">{"TAB1",#N/A,TRUE,"GENERAL";"TAB2",#N/A,TRUE,"GENERAL";"TAB3",#N/A,TRUE,"GENERAL";"TAB4",#N/A,TRUE,"GENERAL";"TAB5",#N/A,TRUE,"GENERAL"}</definedName>
    <definedName name="dgfd" hidden="1">{"TAB1",#N/A,TRUE,"GENERAL";"TAB2",#N/A,TRUE,"GENERAL";"TAB3",#N/A,TRUE,"GENERAL";"TAB4",#N/A,TRUE,"GENERAL";"TAB5",#N/A,TRUE,"GENERAL"}</definedName>
    <definedName name="DGFDFVSDF" localSheetId="5" hidden="1">{"via1",#N/A,TRUE,"general";"via2",#N/A,TRUE,"general";"via3",#N/A,TRUE,"general"}</definedName>
    <definedName name="DGFDFVSDF" hidden="1">{"via1",#N/A,TRUE,"general";"via2",#N/A,TRUE,"general";"via3",#N/A,TRUE,"general"}</definedName>
    <definedName name="dgfdg" localSheetId="5" hidden="1">{"via1",#N/A,TRUE,"general";"via2",#N/A,TRUE,"general";"via3",#N/A,TRUE,"general"}</definedName>
    <definedName name="dgfdg" hidden="1">{"via1",#N/A,TRUE,"general";"via2",#N/A,TRUE,"general";"via3",#N/A,TRUE,"general"}</definedName>
    <definedName name="DGFG" localSheetId="5" hidden="1">{"via1",#N/A,TRUE,"general";"via2",#N/A,TRUE,"general";"via3",#N/A,TRUE,"general"}</definedName>
    <definedName name="DGFG" hidden="1">{"via1",#N/A,TRUE,"general";"via2",#N/A,TRUE,"general";"via3",#N/A,TRUE,"general"}</definedName>
    <definedName name="dgfsado" localSheetId="5" hidden="1">{"TAB1",#N/A,TRUE,"GENERAL";"TAB2",#N/A,TRUE,"GENERAL";"TAB3",#N/A,TRUE,"GENERAL";"TAB4",#N/A,TRUE,"GENERAL";"TAB5",#N/A,TRUE,"GENERAL"}</definedName>
    <definedName name="dgfsado" hidden="1">{"TAB1",#N/A,TRUE,"GENERAL";"TAB2",#N/A,TRUE,"GENERAL";"TAB3",#N/A,TRUE,"GENERAL";"TAB4",#N/A,TRUE,"GENERAL";"TAB5",#N/A,TRUE,"GENERAL"}</definedName>
    <definedName name="DGO">[18]Tablas!#REF!</definedName>
    <definedName name="DGO1_1">[18]Tablas!#REF!</definedName>
    <definedName name="DGO1_1_1">[18]Tablas!#REF!</definedName>
    <definedName name="DGP">[18]Tablas!#REF!</definedName>
    <definedName name="DGP1_1">[18]Tablas!#REF!</definedName>
    <definedName name="DGP1_1_1">[18]Tablas!#REF!</definedName>
    <definedName name="dgrdeb" localSheetId="5" hidden="1">{"TAB1",#N/A,TRUE,"GENERAL";"TAB2",#N/A,TRUE,"GENERAL";"TAB3",#N/A,TRUE,"GENERAL";"TAB4",#N/A,TRUE,"GENERAL";"TAB5",#N/A,TRUE,"GENERAL"}</definedName>
    <definedName name="dgrdeb" hidden="1">{"TAB1",#N/A,TRUE,"GENERAL";"TAB2",#N/A,TRUE,"GENERAL";"TAB3",#N/A,TRUE,"GENERAL";"TAB4",#N/A,TRUE,"GENERAL";"TAB5",#N/A,TRUE,"GENERAL"}</definedName>
    <definedName name="dgreg" localSheetId="5" hidden="1">{"via1",#N/A,TRUE,"general";"via2",#N/A,TRUE,"general";"via3",#N/A,TRUE,"general"}</definedName>
    <definedName name="dgreg" hidden="1">{"via1",#N/A,TRUE,"general";"via2",#N/A,TRUE,"general";"via3",#N/A,TRUE,"general"}</definedName>
    <definedName name="DH" localSheetId="5" hidden="1">{"via1",#N/A,TRUE,"general";"via2",#N/A,TRUE,"general";"via3",#N/A,TRUE,"general"}</definedName>
    <definedName name="DH" hidden="1">{"via1",#N/A,TRUE,"general";"via2",#N/A,TRUE,"general";"via3",#N/A,TRUE,"general"}</definedName>
    <definedName name="dhdth" localSheetId="5" hidden="1">{"TAB1",#N/A,TRUE,"GENERAL";"TAB2",#N/A,TRUE,"GENERAL";"TAB3",#N/A,TRUE,"GENERAL";"TAB4",#N/A,TRUE,"GENERAL";"TAB5",#N/A,TRUE,"GENERAL"}</definedName>
    <definedName name="dhdth" hidden="1">{"TAB1",#N/A,TRUE,"GENERAL";"TAB2",#N/A,TRUE,"GENERAL";"TAB3",#N/A,TRUE,"GENERAL";"TAB4",#N/A,TRUE,"GENERAL";"TAB5",#N/A,TRUE,"GENERAL"}</definedName>
    <definedName name="dhgh" localSheetId="5" hidden="1">{"via1",#N/A,TRUE,"general";"via2",#N/A,TRUE,"general";"via3",#N/A,TRUE,"general"}</definedName>
    <definedName name="dhgh" hidden="1">{"via1",#N/A,TRUE,"general";"via2",#N/A,TRUE,"general";"via3",#N/A,TRUE,"general"}</definedName>
    <definedName name="dhkshdk">#REF!</definedName>
    <definedName name="dhp">'[35]Gabinetes ctrol, prot. y med. '!#REF!</definedName>
    <definedName name="di">#REF!</definedName>
    <definedName name="DIA">[37]PRESUPUESTO!$B$13</definedName>
    <definedName name="Diámetro">#REF!</definedName>
    <definedName name="diámetroft">#REF!</definedName>
    <definedName name="diametros">#REF!</definedName>
    <definedName name="DiasSupuestosCierre" localSheetId="17">#REF!</definedName>
    <definedName name="DiasSupuestosCierre" localSheetId="18">#REF!</definedName>
    <definedName name="DiasSupuestosCierre" localSheetId="20">#REF!</definedName>
    <definedName name="DiasSupuestosCierre" localSheetId="21">#REF!</definedName>
    <definedName name="DiasSupuestosCierre" localSheetId="22">#REF!</definedName>
    <definedName name="DiasSupuestosCierre" localSheetId="23">#REF!</definedName>
    <definedName name="DiasSupuestosCierre" localSheetId="27">#REF!</definedName>
    <definedName name="DiasSupuestosCierre" localSheetId="31">#REF!</definedName>
    <definedName name="DiasSupuestosCierre" localSheetId="28">#REF!</definedName>
    <definedName name="DiasSupuestosCierre" localSheetId="29">#REF!</definedName>
    <definedName name="DiasSupuestosCierre" localSheetId="30">#REF!</definedName>
    <definedName name="DiasSupuestosCierre" localSheetId="8">#REF!</definedName>
    <definedName name="DiasSupuestosCierre">#REF!</definedName>
    <definedName name="DIC" localSheetId="17">#REF!</definedName>
    <definedName name="DIC" localSheetId="18">#REF!</definedName>
    <definedName name="DIC" localSheetId="20">#REF!</definedName>
    <definedName name="DIC" localSheetId="21">#REF!</definedName>
    <definedName name="DIC" localSheetId="22">#REF!</definedName>
    <definedName name="DIC" localSheetId="23">#REF!</definedName>
    <definedName name="DIC" localSheetId="27">#REF!</definedName>
    <definedName name="DIC" localSheetId="31">#REF!</definedName>
    <definedName name="DIC" localSheetId="28">#REF!</definedName>
    <definedName name="DIC" localSheetId="29">#REF!</definedName>
    <definedName name="DIC" localSheetId="30">#REF!</definedName>
    <definedName name="DIC" localSheetId="8">#REF!</definedName>
    <definedName name="DIC">#REF!</definedName>
    <definedName name="DifConsultoriaFM" localSheetId="17">#REF!</definedName>
    <definedName name="DifConsultoriaFM" localSheetId="18">#REF!</definedName>
    <definedName name="DifConsultoriaFM" localSheetId="20">#REF!</definedName>
    <definedName name="DifConsultoriaFM" localSheetId="21">#REF!</definedName>
    <definedName name="DifConsultoriaFM" localSheetId="22">#REF!</definedName>
    <definedName name="DifConsultoriaFM" localSheetId="23">#REF!</definedName>
    <definedName name="DifConsultoriaFM" localSheetId="27">#REF!</definedName>
    <definedName name="DifConsultoriaFM" localSheetId="31">#REF!</definedName>
    <definedName name="DifConsultoriaFM" localSheetId="28">#REF!</definedName>
    <definedName name="DifConsultoriaFM" localSheetId="29">#REF!</definedName>
    <definedName name="DifConsultoriaFM" localSheetId="30">#REF!</definedName>
    <definedName name="DifConsultoriaFM" localSheetId="8">#REF!</definedName>
    <definedName name="DifConsultoriaFM">#REF!</definedName>
    <definedName name="diferencia">'[115]MEDIA GEOMETRICA'!$J$8,'[115]MEDIA GEOMETRICA'!$N$8,'[115]MEDIA GEOMETRICA'!$R$8,'[115]MEDIA GEOMETRICA'!$V$8,'[115]MEDIA GEOMETRICA'!$Z$8,'[115]MEDIA GEOMETRICA'!$AD$8,'[115]MEDIA GEOMETRICA'!$AH$8,'[115]MEDIA GEOMETRICA'!$AL$8,'[115]MEDIA GEOMETRICA'!#REF!,'[115]MEDIA GEOMETRICA'!#REF!</definedName>
    <definedName name="DIJ">[18]Tablas!#REF!</definedName>
    <definedName name="DIJ1_1">[18]Tablas!#REF!</definedName>
    <definedName name="DIJ1_1_1">[18]Tablas!#REF!</definedName>
    <definedName name="DIJ1_1_2">[18]Tablas!#REF!</definedName>
    <definedName name="DIJ1_1_3">[18]Tablas!#REF!</definedName>
    <definedName name="DIJ1_1_4">[18]Tablas!#REF!</definedName>
    <definedName name="DIJ1_1_5">[18]Tablas!#REF!</definedName>
    <definedName name="DIJ1_2">[18]Tablas!#REF!</definedName>
    <definedName name="DIJ1_3">[18]Tablas!#REF!</definedName>
    <definedName name="DIJ1_4">[18]Tablas!#REF!</definedName>
    <definedName name="DIJ1_5">[18]Tablas!#REF!</definedName>
    <definedName name="Direccion">[65]EMPRESA!$F$14</definedName>
    <definedName name="DIRECTO">"DIRECTO:  "&amp;TEXT(ROUNDUP(SUMIF([83]apu!$A$1:$A$65536,[83]apu!$A1048576,[83]apu!$G$1:$G$65536)/2,0),"#,##0")&amp;" / "&amp;VLOOKUP([83]apu!$A1048576,'[83]Ppto completo'!$D$1:$F$65536,3,FALSE)</definedName>
    <definedName name="DIRECTO1">[116]APU!$U$132</definedName>
    <definedName name="DIRECTO10">[116]APU!$U$681</definedName>
    <definedName name="DIRECTO100">[116]APU!$U$6171</definedName>
    <definedName name="DIRECTO101">[116]APU!$U$6232</definedName>
    <definedName name="DIRECTO102">[116]APU!$U$6293</definedName>
    <definedName name="DIRECTO103">[116]APU!$U$6354</definedName>
    <definedName name="DIRECTO104">[116]APU!$U$6415</definedName>
    <definedName name="DIRECTO105">[116]APU!$U$6476</definedName>
    <definedName name="DIRECTO11">[116]APU!$U$742</definedName>
    <definedName name="DIRECTO12">[116]APU!$U$803</definedName>
    <definedName name="DIRECTO124">[116]APU!$U$7635</definedName>
    <definedName name="DIRECTO125">[116]APU!$U$7696</definedName>
    <definedName name="DIRECTO126">[116]APU!$U$7757</definedName>
    <definedName name="DIRECTO127">[116]APU!$U$7818</definedName>
    <definedName name="DIRECTO128">[116]APU!$U$7879</definedName>
    <definedName name="DIRECTO129">[116]APU!$U$7940</definedName>
    <definedName name="DIRECTO13">[116]APU!$U$864</definedName>
    <definedName name="DIRECTO130">[116]APU!$U$8001</definedName>
    <definedName name="DIRECTO131">[116]APU!$U$8062</definedName>
    <definedName name="DIRECTO132">[116]APU!$U$8123</definedName>
    <definedName name="DIRECTO133">[116]APU!$U$8184</definedName>
    <definedName name="DIRECTO134">[116]APU!$U$8245</definedName>
    <definedName name="DIRECTO14">[116]APU!$U$925</definedName>
    <definedName name="DIRECTO15">[116]APU!$U$986</definedName>
    <definedName name="DIRECTO16">[116]APU!$U$1047</definedName>
    <definedName name="DIRECTO17">[116]APU!$U$1108</definedName>
    <definedName name="DIRECTO18">[116]APU!$U$1169</definedName>
    <definedName name="DIRECTO2">[116]APU!$U$193</definedName>
    <definedName name="DIRECTO2.10">[116]APU!$U$14889</definedName>
    <definedName name="DIRECTO2.11">[116]APU!$U$14950</definedName>
    <definedName name="DIRECTO2.12">[116]APU!$U$15011</definedName>
    <definedName name="DIRECTO2.9">[116]APU!$U$11839</definedName>
    <definedName name="DIRECTO21">[116]APU!$U$1352</definedName>
    <definedName name="DIRECTO22">[116]APU!$U$1413</definedName>
    <definedName name="DIRECTO23">[116]APU!$U$1474</definedName>
    <definedName name="DIRECTO24">[116]APU!$U$1535</definedName>
    <definedName name="DIRECTO25">[116]APU!$U$1596</definedName>
    <definedName name="DIRECTO26">[116]APU!$U$1657</definedName>
    <definedName name="DIRECTO27">[116]APU!$U$1718</definedName>
    <definedName name="DIRECTO28">[116]APU!$U$1779</definedName>
    <definedName name="DIRECTO29">[116]APU!$U$1840</definedName>
    <definedName name="DIRECTO3">[116]APU!$U$254</definedName>
    <definedName name="DIRECTO3.15">[116]APU!$U$8667</definedName>
    <definedName name="DIRECTO3.16">[116]APU!$U$8728</definedName>
    <definedName name="DIRECTO3.17">[116]APU!$U$8789</definedName>
    <definedName name="DIRECTO3.18">[116]APU!$U$8850</definedName>
    <definedName name="DIRECTO3.19">[116]APU!$U$8911</definedName>
    <definedName name="DIRECTO3.20">[116]APU!$U$8972</definedName>
    <definedName name="DIRECTO3.21">[116]APU!$U$11961</definedName>
    <definedName name="DIRECTO3.22">[116]APU!$U$14523</definedName>
    <definedName name="DIRECTO3.23">[116]APU!$U$15133</definedName>
    <definedName name="DIRECTO3.24">[116]APU!$U$16292</definedName>
    <definedName name="DIRECTO3.25">[116]APU!$U$16353</definedName>
    <definedName name="DIRECTO3.26">[116]APU!$U$16414</definedName>
    <definedName name="DIRECTO3.27">[116]APU!$U$16475</definedName>
    <definedName name="DIRECTO3.28">[116]APU!$U$16536</definedName>
    <definedName name="DIRECTO30">[116]APU!$U$1901</definedName>
    <definedName name="DIRECTO31">[116]APU!$U$1962</definedName>
    <definedName name="DIRECTO32">[116]APU!$U$2023</definedName>
    <definedName name="DIRECTO33">[116]APU!$U$2084</definedName>
    <definedName name="DIRECTO34">[116]APU!$U$2145</definedName>
    <definedName name="DIRECTO35">[116]APU!$U$2206</definedName>
    <definedName name="DIRECTO36">[116]APU!$U$2267</definedName>
    <definedName name="DIRECTO37">[116]APU!$U$2328</definedName>
    <definedName name="DIRECTO38">[116]APU!$U$2389</definedName>
    <definedName name="DIRECTO39">[116]APU!$U$2450</definedName>
    <definedName name="DIRECTO4">[116]APU!$U$315</definedName>
    <definedName name="DIRECTO4.20">[116]APU!$U$9216</definedName>
    <definedName name="DIRECTO4.21">[116]APU!$U$9277</definedName>
    <definedName name="DIRECTO4.22">[116]APU!$U$9338</definedName>
    <definedName name="DIRECTO4.23">[116]APU!$U$9399</definedName>
    <definedName name="DIRECTO4.24">[116]APU!$U$9460</definedName>
    <definedName name="DIRECTO4.25">[116]APU!$U$9521</definedName>
    <definedName name="DIRECTO4.26">[116]APU!$U$9582</definedName>
    <definedName name="DIRECTO4.27">[116]APU!$U$9643</definedName>
    <definedName name="DIRECTO4.28">[116]APU!$U$9704</definedName>
    <definedName name="DIRECTO4.29">[116]APU!$U$9765</definedName>
    <definedName name="DIRECTO4.30">[116]APU!$U$9826</definedName>
    <definedName name="DIRECTO4.31">[116]APU!$U$9887</definedName>
    <definedName name="DIRECTO4.32">[116]APU!$U$9948</definedName>
    <definedName name="DIRECTO4.33">[116]APU!$U$10009</definedName>
    <definedName name="DIRECTO4.34">[116]APU!$U$10070</definedName>
    <definedName name="DIRECTO4.35">[116]APU!$U$11595</definedName>
    <definedName name="DIRECTO4.36">[116]APU!$U$11656</definedName>
    <definedName name="DIRECTO4.37">[116]APU!$U$15987</definedName>
    <definedName name="DIRECTO4.38">[116]APU!$U$15194</definedName>
    <definedName name="DIRECTO4.39">[116]APU!$U$14279</definedName>
    <definedName name="DIRECTO4.40">[116]APU!$U$14340</definedName>
    <definedName name="DIRECTO4.41">[116]APU!$U$14401</definedName>
    <definedName name="DIRECTO4.42">[116]APU!$U$14462</definedName>
    <definedName name="DIRECTO4.43">[116]APU!$U$14584</definedName>
    <definedName name="DIRECTO4.44">[116]APU!$U$16048</definedName>
    <definedName name="DIRECTO4.45">[116]APU!$U$16109</definedName>
    <definedName name="DIRECTO4.46">[116]APU!$U$14706</definedName>
    <definedName name="DIRECTO4.47">[116]APU!$U$15926</definedName>
    <definedName name="DIRECTO4.48">[116]APU!$U$16170</definedName>
    <definedName name="DIRECTO4.49">[116]APU!$U$16231</definedName>
    <definedName name="DIRECTO4.50">[116]APU!$U$16902</definedName>
    <definedName name="DIRECTO4.51">[116]APU!$U$17634</definedName>
    <definedName name="DIRECTO4.52">[116]APU!$U$17695</definedName>
    <definedName name="DIRECTO40">[116]APU!$U$2511</definedName>
    <definedName name="DIRECTO41">[116]APU!$U$2572</definedName>
    <definedName name="DIRECTO42">[116]APU!$U$2633</definedName>
    <definedName name="DIRECTO43">[116]APU!$U$2694</definedName>
    <definedName name="DIRECTO44">[116]APU!$U$2755</definedName>
    <definedName name="DIRECTO45">[116]APU!$U$2816</definedName>
    <definedName name="DIRECTO46">[116]APU!$U$2877</definedName>
    <definedName name="DIRECTO47">[116]APU!$U$2938</definedName>
    <definedName name="DIRECTO48">[116]APU!$U$2999</definedName>
    <definedName name="DIRECTO49">[116]APU!$U$3060</definedName>
    <definedName name="DIRECTO5">[116]APU!$U$376</definedName>
    <definedName name="DIRECTO5.100">[116]APU!$U$12449</definedName>
    <definedName name="DIRECTO5.101">[116]APU!$U$12510</definedName>
    <definedName name="DIRECTO5.104">[116]APU!$U$12571</definedName>
    <definedName name="DIRECTO5.105">[116]APU!$U$12632</definedName>
    <definedName name="DIRECTO5.106">[116]APU!$U$12693</definedName>
    <definedName name="DIRECTO5.107">[116]APU!$U$12754</definedName>
    <definedName name="DIRECTO5.108">[116]APU!$U$12815</definedName>
    <definedName name="DIRECTO5.109">[116]APU!$U$12876</definedName>
    <definedName name="DIRECTO5.111">[116]APU!$U$12937</definedName>
    <definedName name="DIRECTO5.112">[116]APU!$U$12998</definedName>
    <definedName name="DIRECTO5.113">[116]APU!$U$14767</definedName>
    <definedName name="DIRECTO5.114">[116]APU!$U$14828</definedName>
    <definedName name="DIRECTO5.115">[116]APU!$U$15072</definedName>
    <definedName name="DIRECTO5.53">[116]APU!$U$10131</definedName>
    <definedName name="DIRECTO5.54">[116]APU!$U$10192</definedName>
    <definedName name="DIRECTO5.55">[116]APU!$U$10253</definedName>
    <definedName name="DIRECTO5.56">[116]APU!$U$10314</definedName>
    <definedName name="DIRECTO5.57">[116]APU!$U$10375</definedName>
    <definedName name="DIRECTO5.58">[116]APU!$U$10436</definedName>
    <definedName name="DIRECTO5.59">[116]APU!$U$10497</definedName>
    <definedName name="DIRECTO5.60">[116]APU!$U$10558</definedName>
    <definedName name="DIRECTO5.61">[116]APU!$U$10619</definedName>
    <definedName name="DIRECTO5.62">[116]APU!$U$10680</definedName>
    <definedName name="DIRECTO5.63">[116]APU!$U$10741</definedName>
    <definedName name="DIRECTO5.64">[116]APU!$U$10802</definedName>
    <definedName name="DIRECTO5.65">[116]APU!$U$10863</definedName>
    <definedName name="DIRECTO5.66">[116]APU!$U$10924</definedName>
    <definedName name="DIRECTO5.67">[116]APU!$U$10985</definedName>
    <definedName name="DIRECTO5.68">[116]APU!$U$11046</definedName>
    <definedName name="DIRECTO5.69">[116]APU!$U$11107</definedName>
    <definedName name="DIRECTO5.70">[116]APU!$U$11168</definedName>
    <definedName name="DIRECTO5.71">[116]APU!$U$11229</definedName>
    <definedName name="DIRECTO5.72">[116]APU!$U$12022</definedName>
    <definedName name="DIRECTO5.73">[116]APU!$U$12083</definedName>
    <definedName name="DIRECTO5.74">[116]APU!$U$12144</definedName>
    <definedName name="DIRECTO5.77">[116]APU!$U$12205</definedName>
    <definedName name="DIRECTO5.78">[116]APU!$U$12327</definedName>
    <definedName name="DIRECTO5.79">[116]APU!$U$12388</definedName>
    <definedName name="DIRECTO5.80">[116]APU!$U$12266</definedName>
    <definedName name="DIRECTO5.82">[116]APU!$U$14035</definedName>
    <definedName name="DIRECTO5.83">[116]APU!$U$14096</definedName>
    <definedName name="DIRECTO5.84">[116]APU!$U$13364</definedName>
    <definedName name="DIRECTO5.85">[116]APU!$U$13425</definedName>
    <definedName name="DIRECTO5.86">[116]APU!$U$13486</definedName>
    <definedName name="DIRECTO5.87">[116]APU!$U$13547</definedName>
    <definedName name="DIRECTO5.88">[116]APU!$U$13608</definedName>
    <definedName name="DIRECTO5.89">[116]APU!$U$13669</definedName>
    <definedName name="DIRECTO5.90">[116]APU!$U$13730</definedName>
    <definedName name="DIRECTO5.91">[116]APU!$U$13791</definedName>
    <definedName name="DIRECTO5.92">[116]APU!$U$13852</definedName>
    <definedName name="DIRECTO5.93">[116]APU!$U$13913</definedName>
    <definedName name="DIRECTO5.94">[116]APU!$U$13974</definedName>
    <definedName name="DIRECTO5.95">[116]APU!$U$13059</definedName>
    <definedName name="DIRECTO5.96">[116]APU!$U$13120</definedName>
    <definedName name="DIRECTO5.97">[116]APU!$U$13181</definedName>
    <definedName name="DIRECTO5.98">[116]APU!$U$13242</definedName>
    <definedName name="DIRECTO5.99">[116]APU!$U$13303</definedName>
    <definedName name="DIRECTO50">[116]APU!$U$3121</definedName>
    <definedName name="DIRECTO51">[116]APU!$U$3182</definedName>
    <definedName name="DIRECTO52">[116]APU!$U$3243</definedName>
    <definedName name="DIRECTO53">[116]APU!$U$3304</definedName>
    <definedName name="DIRECTO54">[116]APU!$U$3365</definedName>
    <definedName name="DIRECTO55">[116]APU!$U$3426</definedName>
    <definedName name="DIRECTO56">[116]APU!$U$3487</definedName>
    <definedName name="DIRECTO57">[116]APU!$U$3548</definedName>
    <definedName name="DIRECTO58">[116]APU!$U$3609</definedName>
    <definedName name="DIRECTO59">[116]APU!$U$3670</definedName>
    <definedName name="DIRECTO6">[116]APU!$U$437</definedName>
    <definedName name="DIRECTO60">[116]APU!$U$3731</definedName>
    <definedName name="DIRECTO61">[116]APU!$U$3792</definedName>
    <definedName name="DIRECTO62">[116]APU!$U$3853</definedName>
    <definedName name="DIRECTO63">[116]APU!$U$3914</definedName>
    <definedName name="DIRECTO64">[116]APU!$U$3975</definedName>
    <definedName name="DIRECTO65">[116]APU!$U$4036</definedName>
    <definedName name="DIRECTO66">[116]APU!$U$4097</definedName>
    <definedName name="DIRECTO67">[116]APU!$U$4158</definedName>
    <definedName name="DIRECTO68">[116]APU!$U$4219</definedName>
    <definedName name="DIRECTO69">[116]APU!$U$4280</definedName>
    <definedName name="DIRECTO7">[116]APU!$U$498</definedName>
    <definedName name="DIRECTO7.12">[116]APU!$U$8305</definedName>
    <definedName name="DIRECTO7.13">[116]APU!$U$8366</definedName>
    <definedName name="DIRECTO7.14">[116]APU!$U$8427</definedName>
    <definedName name="DIRECTO7.15">[116]APU!$U$8488</definedName>
    <definedName name="DIRECTO7.16">[116]APU!$U$8606</definedName>
    <definedName name="DIRECTO7.17">[116]APU!$U$11290</definedName>
    <definedName name="DIRECTO7.18">[116]APU!$U$11351</definedName>
    <definedName name="DIRECTO7.19">[116]APU!$U$11412</definedName>
    <definedName name="DIRECTO7.20">[116]APU!$U$11473</definedName>
    <definedName name="DIRECTO7.21">[116]APU!$U$11534</definedName>
    <definedName name="DIRECTO7.22">[116]APU!$U$11717</definedName>
    <definedName name="DIRECTO7.23">[116]APU!$U$11778</definedName>
    <definedName name="DIRECTO7.24">[116]APU!$U$14645</definedName>
    <definedName name="DIRECTO7.25">[116]APU!$U$15255</definedName>
    <definedName name="DIRECTO7.26">[116]APU!$U$15316</definedName>
    <definedName name="DIRECTO7.27">[116]APU!$U$15377</definedName>
    <definedName name="DIRECTO7.28">[116]APU!$U$15438</definedName>
    <definedName name="DIRECTO7.29">[116]APU!$U$15499</definedName>
    <definedName name="DIRECTO7.30">[116]APU!$U$15560</definedName>
    <definedName name="DIRECTO7.31">[116]APU!$U$15621</definedName>
    <definedName name="DIRECTO7.32">[116]APU!$U$15682</definedName>
    <definedName name="DIRECTO7.33">[116]APU!$U$15743</definedName>
    <definedName name="DIRECTO7.34">[116]APU!$U$15804</definedName>
    <definedName name="DIRECTO7.35">[116]APU!$U$15865</definedName>
    <definedName name="DIRECTO7.36">[116]APU!$U$17085</definedName>
    <definedName name="DIRECTO7.37">[116]APU!$U$17268</definedName>
    <definedName name="DIRECTO7.38">[116]APU!$U$17207</definedName>
    <definedName name="DIRECTO7.39">[116]APU!$U$17390</definedName>
    <definedName name="DIRECTO7.40">[116]APU!$U$17451</definedName>
    <definedName name="DIRECTO7.41">[116]APU!$U$17512</definedName>
    <definedName name="DIRECTO7.42">[116]APU!$U$17146</definedName>
    <definedName name="DIRECTO7.43">[116]APU!$U$17573</definedName>
    <definedName name="DIRECTO7.44">[116]APU!$U$17329</definedName>
    <definedName name="DIRECTO70">[116]APU!$U$4341</definedName>
    <definedName name="DIRECTO71">[116]APU!$U$4402</definedName>
    <definedName name="DIRECTO72">[116]APU!$U$4463</definedName>
    <definedName name="DIRECTO73">[116]APU!$U$4524</definedName>
    <definedName name="DIRECTO74">[116]APU!$U$4585</definedName>
    <definedName name="DIRECTO75">[116]APU!$U$4646</definedName>
    <definedName name="DIRECTO76">[116]APU!$U$4707</definedName>
    <definedName name="DIRECTO77">[116]APU!$U$4768</definedName>
    <definedName name="DIRECTO78">[116]APU!$U$4829</definedName>
    <definedName name="DIRECTO79">[116]APU!$U$4890</definedName>
    <definedName name="DIRECTO8">[116]APU!$U$559</definedName>
    <definedName name="DIRECTO80">[116]APU!$U$4951</definedName>
    <definedName name="DIRECTO81">[116]APU!$U$5012</definedName>
    <definedName name="DIRECTO82">[116]APU!$U$5073</definedName>
    <definedName name="DIRECTO83">[116]APU!$U$5134</definedName>
    <definedName name="DIRECTO84">[116]APU!$U$5195</definedName>
    <definedName name="DIRECTO85">[116]APU!$U$5256</definedName>
    <definedName name="DIRECTO86">[116]APU!$U$5317</definedName>
    <definedName name="DIRECTO87">[116]APU!$U$5378</definedName>
    <definedName name="DIRECTO88">[116]APU!$U$5439</definedName>
    <definedName name="DIRECTO89">[116]APU!$U$5500</definedName>
    <definedName name="DIRECTO9">[116]APU!$U$620</definedName>
    <definedName name="DIRECTO9.1">[116]APU!$U$16597</definedName>
    <definedName name="DIRECTO9.2">[116]APU!$U$16658</definedName>
    <definedName name="DIRECTO9.3">[116]APU!$U$16719</definedName>
    <definedName name="DIRECTO9.4">[116]APU!$U$16780</definedName>
    <definedName name="DIRECTO9.5">[116]APU!$U$16841</definedName>
    <definedName name="DIRECTO90">[116]APU!$U$5561</definedName>
    <definedName name="DIRECTO91">[116]APU!$U$5622</definedName>
    <definedName name="DIRECTO92">[116]APU!$U$5683</definedName>
    <definedName name="DIRECTO93">[116]APU!$U$5744</definedName>
    <definedName name="DIRECTO94">[116]APU!$U$5805</definedName>
    <definedName name="DIRECTO95">[116]APU!$U$5866</definedName>
    <definedName name="DIRECTO96">[116]APU!$U$5927</definedName>
    <definedName name="DIRECTO97">[116]APU!$U$5988</definedName>
    <definedName name="DIRECTO98">[116]APU!$U$6049</definedName>
    <definedName name="DIRECTO99">[116]APU!$U$6110</definedName>
    <definedName name="display_area_2">#REF!</definedName>
    <definedName name="diurna">#REF!</definedName>
    <definedName name="dj">#REF!</definedName>
    <definedName name="djduwe">#REF!</definedName>
    <definedName name="djdytj" localSheetId="5"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MxUS">#REF!</definedName>
    <definedName name="do">#REF!</definedName>
    <definedName name="dobletroque">#REF!</definedName>
    <definedName name="dolar">#REF!</definedName>
    <definedName name="DOLLAR">[117]CÁLCULOS!$H$34</definedName>
    <definedName name="DOR">#REF!</definedName>
    <definedName name="DOTACIÓN">#REF!</definedName>
    <definedName name="DPI">[18]Tablas!#REF!</definedName>
    <definedName name="DPI1_1">[18]Tablas!#REF!</definedName>
    <definedName name="DPI1_1_1">[18]Tablas!#REF!</definedName>
    <definedName name="DPY">[18]Tablas!#REF!</definedName>
    <definedName name="DPY1_1">[18]Tablas!#REF!</definedName>
    <definedName name="DPY1_1_1">[18]Tablas!#REF!</definedName>
    <definedName name="dr">'[35]Gabinetes ctrol, prot. y med. '!#REF!</definedName>
    <definedName name="drf">#REF!</definedName>
    <definedName name="DRI">[18]Tablas!#REF!</definedName>
    <definedName name="DRI1_1">[18]Tablas!#REF!</definedName>
    <definedName name="DRI1_1_1">[18]Tablas!#REF!</definedName>
    <definedName name="DRI1_1_2">[18]Tablas!#REF!</definedName>
    <definedName name="DRI1_1_3">[18]Tablas!#REF!</definedName>
    <definedName name="DRI1_1_4">[18]Tablas!#REF!</definedName>
    <definedName name="DRI1_2">[18]Tablas!#REF!</definedName>
    <definedName name="DRI1_3">[18]Tablas!#REF!</definedName>
    <definedName name="DRI1_4">[18]Tablas!#REF!</definedName>
    <definedName name="DRL">[18]Tablas!#REF!</definedName>
    <definedName name="DRL1_1">[18]Tablas!#REF!</definedName>
    <definedName name="DRL1_1_1">[18]Tablas!#REF!</definedName>
    <definedName name="DRL1_1_2">[18]Tablas!#REF!</definedName>
    <definedName name="DRL1_1_3">[18]Tablas!#REF!</definedName>
    <definedName name="DRL1_1_4">[18]Tablas!#REF!</definedName>
    <definedName name="DRL1_2">[18]Tablas!#REF!</definedName>
    <definedName name="DRL1_3">[18]Tablas!#REF!</definedName>
    <definedName name="DRL1_4">[18]Tablas!#REF!</definedName>
    <definedName name="drr">'[35]Gabinetes ctrol, prot. y med. '!#REF!</definedName>
    <definedName name="dry" localSheetId="5" hidden="1">{"via1",#N/A,TRUE,"general";"via2",#N/A,TRUE,"general";"via3",#N/A,TRUE,"general"}</definedName>
    <definedName name="dry" hidden="1">{"via1",#N/A,TRUE,"general";"via2",#N/A,TRUE,"general";"via3",#N/A,TRUE,"general"}</definedName>
    <definedName name="ds" localSheetId="17">#REF!</definedName>
    <definedName name="ds" localSheetId="18">#REF!</definedName>
    <definedName name="ds" localSheetId="20">#REF!</definedName>
    <definedName name="ds" localSheetId="21">#REF!</definedName>
    <definedName name="ds" localSheetId="22">#REF!</definedName>
    <definedName name="ds" localSheetId="23">#REF!</definedName>
    <definedName name="ds" localSheetId="27">#REF!</definedName>
    <definedName name="ds" localSheetId="31">#REF!</definedName>
    <definedName name="ds" localSheetId="28">#REF!</definedName>
    <definedName name="ds" localSheetId="29">#REF!</definedName>
    <definedName name="ds" localSheetId="30">#REF!</definedName>
    <definedName name="ds" localSheetId="8">#REF!</definedName>
    <definedName name="ds" localSheetId="14">#REF!</definedName>
    <definedName name="ds" localSheetId="11">#REF!</definedName>
    <definedName name="ds" localSheetId="12">#REF!</definedName>
    <definedName name="ds" localSheetId="4">[105]Calc!#REF!</definedName>
    <definedName name="ds" localSheetId="5">[105]Calc!#REF!</definedName>
    <definedName name="ds" localSheetId="13">#REF!</definedName>
    <definedName name="ds">#REF!</definedName>
    <definedName name="DSA">#REF!</definedName>
    <definedName name="DSAADS" localSheetId="17">#REF!</definedName>
    <definedName name="DSAADS" localSheetId="18">#REF!</definedName>
    <definedName name="DSAADS" localSheetId="20">#REF!</definedName>
    <definedName name="DSAADS" localSheetId="21">#REF!</definedName>
    <definedName name="DSAADS" localSheetId="22">#REF!</definedName>
    <definedName name="DSAADS" localSheetId="23">#REF!</definedName>
    <definedName name="DSAADS" localSheetId="27">#REF!</definedName>
    <definedName name="DSAADS" localSheetId="31">#REF!</definedName>
    <definedName name="DSAADS" localSheetId="28">#REF!</definedName>
    <definedName name="DSAADS" localSheetId="29">#REF!</definedName>
    <definedName name="DSAADS" localSheetId="30">#REF!</definedName>
    <definedName name="DSAADS" localSheetId="8">#REF!</definedName>
    <definedName name="DSAADS" localSheetId="14">#REF!</definedName>
    <definedName name="DSAADS" localSheetId="11">#REF!</definedName>
    <definedName name="DSAADS" localSheetId="12">#REF!</definedName>
    <definedName name="DSAADS" localSheetId="13">#REF!</definedName>
    <definedName name="DSAADS">#REF!</definedName>
    <definedName name="DSAD" localSheetId="5" hidden="1">{"via1",#N/A,TRUE,"general";"via2",#N/A,TRUE,"general";"via3",#N/A,TRUE,"general"}</definedName>
    <definedName name="DSAD" hidden="1">{"via1",#N/A,TRUE,"general";"via2",#N/A,TRUE,"general";"via3",#N/A,TRUE,"general"}</definedName>
    <definedName name="dsadfp" localSheetId="5" hidden="1">{"TAB1",#N/A,TRUE,"GENERAL";"TAB2",#N/A,TRUE,"GENERAL";"TAB3",#N/A,TRUE,"GENERAL";"TAB4",#N/A,TRUE,"GENERAL";"TAB5",#N/A,TRUE,"GENERAL"}</definedName>
    <definedName name="dsadfp" hidden="1">{"TAB1",#N/A,TRUE,"GENERAL";"TAB2",#N/A,TRUE,"GENERAL";"TAB3",#N/A,TRUE,"GENERAL";"TAB4",#N/A,TRUE,"GENERAL";"TAB5",#N/A,TRUE,"GENERAL"}</definedName>
    <definedName name="dsasdfasf" localSheetId="17">#REF!</definedName>
    <definedName name="dsasdfasf" localSheetId="18">#REF!</definedName>
    <definedName name="dsasdfasf" localSheetId="20">#REF!</definedName>
    <definedName name="dsasdfasf" localSheetId="21">#REF!</definedName>
    <definedName name="dsasdfasf" localSheetId="22">#REF!</definedName>
    <definedName name="dsasdfasf" localSheetId="23">#REF!</definedName>
    <definedName name="dsasdfasf" localSheetId="27">#REF!</definedName>
    <definedName name="dsasdfasf" localSheetId="31">#REF!</definedName>
    <definedName name="dsasdfasf" localSheetId="28">#REF!</definedName>
    <definedName name="dsasdfasf" localSheetId="29">#REF!</definedName>
    <definedName name="dsasdfasf" localSheetId="30">#REF!</definedName>
    <definedName name="dsasdfasf" localSheetId="8">#REF!</definedName>
    <definedName name="dsasdfasf" localSheetId="14">#REF!</definedName>
    <definedName name="dsasdfasf" localSheetId="11">#REF!</definedName>
    <definedName name="dsasdfasf" localSheetId="12">#REF!</definedName>
    <definedName name="dsasdfasf" localSheetId="13">#REF!</definedName>
    <definedName name="dsasdfasf">#REF!</definedName>
    <definedName name="Dsbcm">#REF!</definedName>
    <definedName name="DsctoFondo">[118]EMPRESA!$I$25</definedName>
    <definedName name="DsctoPension">[118]EMPRESA!$I$23</definedName>
    <definedName name="DsctoSalud">[118]EMPRESA!$I$24</definedName>
    <definedName name="DSD" localSheetId="5" hidden="1">{"via1",#N/A,TRUE,"general";"via2",#N/A,TRUE,"general";"via3",#N/A,TRUE,"general"}</definedName>
    <definedName name="DSD" hidden="1">{"via1",#N/A,TRUE,"general";"via2",#N/A,TRUE,"general";"via3",#N/A,TRUE,"general"}</definedName>
    <definedName name="dsdads4" localSheetId="5" hidden="1">{"TAB1",#N/A,TRUE,"GENERAL";"TAB2",#N/A,TRUE,"GENERAL";"TAB3",#N/A,TRUE,"GENERAL";"TAB4",#N/A,TRUE,"GENERAL";"TAB5",#N/A,TRUE,"GENERAL"}</definedName>
    <definedName name="dsdads4" hidden="1">{"TAB1",#N/A,TRUE,"GENERAL";"TAB2",#N/A,TRUE,"GENERAL";"TAB3",#N/A,TRUE,"GENERAL";"TAB4",#N/A,TRUE,"GENERAL";"TAB5",#N/A,TRUE,"GENERAL"}</definedName>
    <definedName name="DSF" localSheetId="17">'[119]COSTOS CAMPAMENTO'!#REF!</definedName>
    <definedName name="DSF" localSheetId="18">'[119]COSTOS CAMPAMENTO'!#REF!</definedName>
    <definedName name="DSF" localSheetId="20">'[119]COSTOS CAMPAMENTO'!#REF!</definedName>
    <definedName name="DSF" localSheetId="21">'[119]COSTOS CAMPAMENTO'!#REF!</definedName>
    <definedName name="DSF" localSheetId="22">'[119]COSTOS CAMPAMENTO'!#REF!</definedName>
    <definedName name="DSF" localSheetId="23">'[119]COSTOS CAMPAMENTO'!#REF!</definedName>
    <definedName name="DSF" localSheetId="27">'[119]COSTOS CAMPAMENTO'!#REF!</definedName>
    <definedName name="DSF" localSheetId="31">'[119]COSTOS CAMPAMENTO'!#REF!</definedName>
    <definedName name="DSF" localSheetId="28">'[119]COSTOS CAMPAMENTO'!#REF!</definedName>
    <definedName name="DSF" localSheetId="29">'[119]COSTOS CAMPAMENTO'!#REF!</definedName>
    <definedName name="DSF" localSheetId="30">'[119]COSTOS CAMPAMENTO'!#REF!</definedName>
    <definedName name="DSF" localSheetId="8">'[119]COSTOS CAMPAMENTO'!#REF!</definedName>
    <definedName name="DSF" localSheetId="14">'[119]COSTOS CAMPAMENTO'!#REF!</definedName>
    <definedName name="DSF" localSheetId="11">'[119]COSTOS CAMPAMENTO'!#REF!</definedName>
    <definedName name="DSF" localSheetId="12">'[119]COSTOS CAMPAMENTO'!#REF!</definedName>
    <definedName name="DSF" localSheetId="4" hidden="1">{"via1",#N/A,TRUE,"general";"via2",#N/A,TRUE,"general";"via3",#N/A,TRUE,"general"}</definedName>
    <definedName name="DSF" localSheetId="5" hidden="1">{"via1",#N/A,TRUE,"general";"via2",#N/A,TRUE,"general";"via3",#N/A,TRUE,"general"}</definedName>
    <definedName name="DSF" localSheetId="13">'[119]COSTOS CAMPAMENTO'!#REF!</definedName>
    <definedName name="DSF">'[119]COSTOS CAMPAMENTO'!#REF!</definedName>
    <definedName name="DSFCVTY" localSheetId="5" hidden="1">{"TAB1",#N/A,TRUE,"GENERAL";"TAB2",#N/A,TRUE,"GENERAL";"TAB3",#N/A,TRUE,"GENERAL";"TAB4",#N/A,TRUE,"GENERAL";"TAB5",#N/A,TRUE,"GENERAL"}</definedName>
    <definedName name="DSFCVTY" hidden="1">{"TAB1",#N/A,TRUE,"GENERAL";"TAB2",#N/A,TRUE,"GENERAL";"TAB3",#N/A,TRUE,"GENERAL";"TAB4",#N/A,TRUE,"GENERAL";"TAB5",#N/A,TRUE,"GENERAL"}</definedName>
    <definedName name="dsfdsaf" localSheetId="17">#REF!</definedName>
    <definedName name="dsfdsaf" localSheetId="18">#REF!</definedName>
    <definedName name="dsfdsaf" localSheetId="20">#REF!</definedName>
    <definedName name="dsfdsaf" localSheetId="21">#REF!</definedName>
    <definedName name="dsfdsaf" localSheetId="22">#REF!</definedName>
    <definedName name="dsfdsaf" localSheetId="23">#REF!</definedName>
    <definedName name="dsfdsaf" localSheetId="27">#REF!</definedName>
    <definedName name="dsfdsaf" localSheetId="31">#REF!</definedName>
    <definedName name="dsfdsaf" localSheetId="28">#REF!</definedName>
    <definedName name="dsfdsaf" localSheetId="29">#REF!</definedName>
    <definedName name="dsfdsaf" localSheetId="30">#REF!</definedName>
    <definedName name="dsfdsaf" localSheetId="8">#REF!</definedName>
    <definedName name="dsfdsaf" localSheetId="14">#REF!</definedName>
    <definedName name="dsfdsaf" localSheetId="11">#REF!</definedName>
    <definedName name="dsfdsaf" localSheetId="12">#REF!</definedName>
    <definedName name="dsfdsaf" localSheetId="13">#REF!</definedName>
    <definedName name="dsfdsaf">#REF!</definedName>
    <definedName name="dsfg" localSheetId="5" hidden="1">{"via1",#N/A,TRUE,"general";"via2",#N/A,TRUE,"general";"via3",#N/A,TRUE,"general"}</definedName>
    <definedName name="dsfg" hidden="1">{"via1",#N/A,TRUE,"general";"via2",#N/A,TRUE,"general";"via3",#N/A,TRUE,"general"}</definedName>
    <definedName name="dsfhgfdh" localSheetId="5" hidden="1">{"TAB1",#N/A,TRUE,"GENERAL";"TAB2",#N/A,TRUE,"GENERAL";"TAB3",#N/A,TRUE,"GENERAL";"TAB4",#N/A,TRUE,"GENERAL";"TAB5",#N/A,TRUE,"GENERAL"}</definedName>
    <definedName name="dsfhgfdh" hidden="1">{"TAB1",#N/A,TRUE,"GENERAL";"TAB2",#N/A,TRUE,"GENERAL";"TAB3",#N/A,TRUE,"GENERAL";"TAB4",#N/A,TRUE,"GENERAL";"TAB5",#N/A,TRUE,"GENERAL"}</definedName>
    <definedName name="dsfsdf" localSheetId="5" hidden="1">{"via1",#N/A,TRUE,"general";"via2",#N/A,TRUE,"general";"via3",#N/A,TRUE,"general"}</definedName>
    <definedName name="dsfsdf" hidden="1">{"via1",#N/A,TRUE,"general";"via2",#N/A,TRUE,"general";"via3",#N/A,TRUE,"general"}</definedName>
    <definedName name="DSFSDFCXV" localSheetId="5" hidden="1">{"TAB1",#N/A,TRUE,"GENERAL";"TAB2",#N/A,TRUE,"GENERAL";"TAB3",#N/A,TRUE,"GENERAL";"TAB4",#N/A,TRUE,"GENERAL";"TAB5",#N/A,TRUE,"GENERAL"}</definedName>
    <definedName name="DSFSDFCXV" hidden="1">{"TAB1",#N/A,TRUE,"GENERAL";"TAB2",#N/A,TRUE,"GENERAL";"TAB3",#N/A,TRUE,"GENERAL";"TAB4",#N/A,TRUE,"GENERAL";"TAB5",#N/A,TRUE,"GENERAL"}</definedName>
    <definedName name="dsfsvm" localSheetId="5" hidden="1">{"TAB1",#N/A,TRUE,"GENERAL";"TAB2",#N/A,TRUE,"GENERAL";"TAB3",#N/A,TRUE,"GENERAL";"TAB4",#N/A,TRUE,"GENERAL";"TAB5",#N/A,TRUE,"GENERAL"}</definedName>
    <definedName name="dsfsvm" hidden="1">{"TAB1",#N/A,TRUE,"GENERAL";"TAB2",#N/A,TRUE,"GENERAL";"TAB3",#N/A,TRUE,"GENERAL";"TAB4",#N/A,TRUE,"GENERAL";"TAB5",#N/A,TRUE,"GENERAL"}</definedName>
    <definedName name="dsftbv" localSheetId="5" hidden="1">{"via1",#N/A,TRUE,"general";"via2",#N/A,TRUE,"general";"via3",#N/A,TRUE,"general"}</definedName>
    <definedName name="dsftbv" hidden="1">{"via1",#N/A,TRUE,"general";"via2",#N/A,TRUE,"general";"via3",#N/A,TRUE,"general"}</definedName>
    <definedName name="dsg" localSheetId="17">#REF!</definedName>
    <definedName name="dsg" localSheetId="18">#REF!</definedName>
    <definedName name="dsg" localSheetId="20">#REF!</definedName>
    <definedName name="dsg" localSheetId="21">#REF!</definedName>
    <definedName name="dsg" localSheetId="22">#REF!</definedName>
    <definedName name="dsg" localSheetId="23">#REF!</definedName>
    <definedName name="dsg" localSheetId="27">#REF!</definedName>
    <definedName name="dsg" localSheetId="31">#REF!</definedName>
    <definedName name="dsg" localSheetId="28">#REF!</definedName>
    <definedName name="dsg" localSheetId="29">#REF!</definedName>
    <definedName name="dsg" localSheetId="30">#REF!</definedName>
    <definedName name="dsg" localSheetId="8">#REF!</definedName>
    <definedName name="dsg" localSheetId="14">#REF!</definedName>
    <definedName name="dsg" localSheetId="11">#REF!</definedName>
    <definedName name="dsg" localSheetId="12">#REF!</definedName>
    <definedName name="dsg" localSheetId="13">#REF!</definedName>
    <definedName name="dsg">#REF!</definedName>
    <definedName name="DSP">[18]Tablas!#REF!</definedName>
    <definedName name="DSP1_1">[18]Tablas!#REF!</definedName>
    <definedName name="DSP1_1_1">[18]Tablas!#REF!</definedName>
    <definedName name="dt">#REF!</definedName>
    <definedName name="DTFSMedida" localSheetId="17">#REF!</definedName>
    <definedName name="DTFSMedida" localSheetId="18">#REF!</definedName>
    <definedName name="DTFSMedida" localSheetId="20">#REF!</definedName>
    <definedName name="DTFSMedida" localSheetId="21">#REF!</definedName>
    <definedName name="DTFSMedida" localSheetId="22">#REF!</definedName>
    <definedName name="DTFSMedida" localSheetId="23">#REF!</definedName>
    <definedName name="DTFSMedida" localSheetId="27">#REF!</definedName>
    <definedName name="DTFSMedida" localSheetId="31">#REF!</definedName>
    <definedName name="DTFSMedida" localSheetId="28">#REF!</definedName>
    <definedName name="DTFSMedida" localSheetId="29">#REF!</definedName>
    <definedName name="DTFSMedida" localSheetId="30">#REF!</definedName>
    <definedName name="DTFSMedida" localSheetId="8">#REF!</definedName>
    <definedName name="DTFSMedida" localSheetId="14">#REF!</definedName>
    <definedName name="DTFSMedida" localSheetId="11">#REF!</definedName>
    <definedName name="DTFSMedida" localSheetId="12">#REF!</definedName>
    <definedName name="DTFSMedida" localSheetId="13">#REF!</definedName>
    <definedName name="DTFSMedida">#REF!</definedName>
    <definedName name="DtmFechaCotizacion" localSheetId="17">#REF!</definedName>
    <definedName name="DtmFechaCotizacion" localSheetId="18">#REF!</definedName>
    <definedName name="DtmFechaCotizacion" localSheetId="20">#REF!</definedName>
    <definedName name="DtmFechaCotizacion" localSheetId="21">#REF!</definedName>
    <definedName name="DtmFechaCotizacion" localSheetId="22">#REF!</definedName>
    <definedName name="DtmFechaCotizacion" localSheetId="23">#REF!</definedName>
    <definedName name="DtmFechaCotizacion" localSheetId="27">#REF!</definedName>
    <definedName name="DtmFechaCotizacion" localSheetId="31">#REF!</definedName>
    <definedName name="DtmFechaCotizacion" localSheetId="28">#REF!</definedName>
    <definedName name="DtmFechaCotizacion" localSheetId="29">#REF!</definedName>
    <definedName name="DtmFechaCotizacion" localSheetId="30">#REF!</definedName>
    <definedName name="DtmFechaCotizacion" localSheetId="8">#REF!</definedName>
    <definedName name="DtmFechaCotizacion">#REF!</definedName>
    <definedName name="DtmFechVigenCotiza" localSheetId="17">#REF!</definedName>
    <definedName name="DtmFechVigenCotiza" localSheetId="18">#REF!</definedName>
    <definedName name="DtmFechVigenCotiza" localSheetId="20">#REF!</definedName>
    <definedName name="DtmFechVigenCotiza" localSheetId="21">#REF!</definedName>
    <definedName name="DtmFechVigenCotiza" localSheetId="22">#REF!</definedName>
    <definedName name="DtmFechVigenCotiza" localSheetId="23">#REF!</definedName>
    <definedName name="DtmFechVigenCotiza" localSheetId="27">#REF!</definedName>
    <definedName name="DtmFechVigenCotiza" localSheetId="31">#REF!</definedName>
    <definedName name="DtmFechVigenCotiza" localSheetId="28">#REF!</definedName>
    <definedName name="DtmFechVigenCotiza" localSheetId="29">#REF!</definedName>
    <definedName name="DtmFechVigenCotiza" localSheetId="30">#REF!</definedName>
    <definedName name="DtmFechVigenCotiza" localSheetId="8">#REF!</definedName>
    <definedName name="DtmFechVigenCotiza">#REF!</definedName>
    <definedName name="dtrhj" localSheetId="5" hidden="1">{"via1",#N/A,TRUE,"general";"via2",#N/A,TRUE,"general";"via3",#N/A,TRUE,"general"}</definedName>
    <definedName name="dtrhj" hidden="1">{"via1",#N/A,TRUE,"general";"via2",#N/A,TRUE,"general";"via3",#N/A,TRUE,"general"}</definedName>
    <definedName name="DTS">#REF!</definedName>
    <definedName name="Duitama" localSheetId="17">#REF!</definedName>
    <definedName name="Duitama" localSheetId="18">#REF!</definedName>
    <definedName name="Duitama" localSheetId="20">#REF!</definedName>
    <definedName name="Duitama" localSheetId="21">#REF!</definedName>
    <definedName name="Duitama" localSheetId="22">#REF!</definedName>
    <definedName name="Duitama" localSheetId="23">#REF!</definedName>
    <definedName name="Duitama" localSheetId="27">#REF!</definedName>
    <definedName name="Duitama" localSheetId="31">#REF!</definedName>
    <definedName name="Duitama" localSheetId="28">#REF!</definedName>
    <definedName name="Duitama" localSheetId="29">#REF!</definedName>
    <definedName name="Duitama" localSheetId="30">#REF!</definedName>
    <definedName name="Duitama" localSheetId="8">#REF!</definedName>
    <definedName name="Duitama">#REF!</definedName>
    <definedName name="duiudoa">#REF!</definedName>
    <definedName name="DuracionMeses" localSheetId="17">#REF!</definedName>
    <definedName name="DuracionMeses" localSheetId="18">#REF!</definedName>
    <definedName name="DuracionMeses" localSheetId="20">#REF!</definedName>
    <definedName name="DuracionMeses" localSheetId="21">#REF!</definedName>
    <definedName name="DuracionMeses" localSheetId="22">#REF!</definedName>
    <definedName name="DuracionMeses" localSheetId="23">#REF!</definedName>
    <definedName name="DuracionMeses" localSheetId="27">#REF!</definedName>
    <definedName name="DuracionMeses" localSheetId="31">#REF!</definedName>
    <definedName name="DuracionMeses" localSheetId="28">#REF!</definedName>
    <definedName name="DuracionMeses" localSheetId="29">#REF!</definedName>
    <definedName name="DuracionMeses" localSheetId="30">#REF!</definedName>
    <definedName name="DuracionMeses" localSheetId="8">#REF!</definedName>
    <definedName name="DuracionMeses">#REF!</definedName>
    <definedName name="DuracionSemanas" localSheetId="17">#REF!</definedName>
    <definedName name="DuracionSemanas" localSheetId="18">#REF!</definedName>
    <definedName name="DuracionSemanas" localSheetId="20">#REF!</definedName>
    <definedName name="DuracionSemanas" localSheetId="21">#REF!</definedName>
    <definedName name="DuracionSemanas" localSheetId="22">#REF!</definedName>
    <definedName name="DuracionSemanas" localSheetId="23">#REF!</definedName>
    <definedName name="DuracionSemanas" localSheetId="27">#REF!</definedName>
    <definedName name="DuracionSemanas" localSheetId="31">#REF!</definedName>
    <definedName name="DuracionSemanas" localSheetId="28">#REF!</definedName>
    <definedName name="DuracionSemanas" localSheetId="29">#REF!</definedName>
    <definedName name="DuracionSemanas" localSheetId="30">#REF!</definedName>
    <definedName name="DuracionSemanas" localSheetId="8">#REF!</definedName>
    <definedName name="DuracionSemanas">#REF!</definedName>
    <definedName name="dxcdxs">[8]!absc</definedName>
    <definedName name="dxd">[34]CALCULO!$E$75</definedName>
    <definedName name="dxfgg" localSheetId="5" hidden="1">{"via1",#N/A,TRUE,"general";"via2",#N/A,TRUE,"general";"via3",#N/A,TRUE,"general"}</definedName>
    <definedName name="dxfgg" hidden="1">{"via1",#N/A,TRUE,"general";"via2",#N/A,TRUE,"general";"via3",#N/A,TRUE,"general"}</definedName>
    <definedName name="e" localSheetId="17">#REF!</definedName>
    <definedName name="e" localSheetId="18">#REF!</definedName>
    <definedName name="e" localSheetId="20">#REF!</definedName>
    <definedName name="e" localSheetId="21">#REF!</definedName>
    <definedName name="e" localSheetId="22">#REF!</definedName>
    <definedName name="e" localSheetId="23">#REF!</definedName>
    <definedName name="e" localSheetId="27">#REF!</definedName>
    <definedName name="e" localSheetId="31">#REF!</definedName>
    <definedName name="e" localSheetId="28">#REF!</definedName>
    <definedName name="e" localSheetId="29">#REF!</definedName>
    <definedName name="e" localSheetId="30">#REF!</definedName>
    <definedName name="e" localSheetId="3">#REF!</definedName>
    <definedName name="e" localSheetId="8">#REF!</definedName>
    <definedName name="e" localSheetId="10">#REF!</definedName>
    <definedName name="e" localSheetId="9">#REF!</definedName>
    <definedName name="e" localSheetId="16">#REF!</definedName>
    <definedName name="e" localSheetId="6">#REF!</definedName>
    <definedName name="E" localSheetId="4">[75]D_AWG!$P$35</definedName>
    <definedName name="E" localSheetId="5">[75]D_AWG!$P$35</definedName>
    <definedName name="e">#REF!</definedName>
    <definedName name="e3e33" localSheetId="5" hidden="1">{"via1",#N/A,TRUE,"general";"via2",#N/A,TRUE,"general";"via3",#N/A,TRUE,"general"}</definedName>
    <definedName name="e3e33" hidden="1">{"via1",#N/A,TRUE,"general";"via2",#N/A,TRUE,"general";"via3",#N/A,TRUE,"general"}</definedName>
    <definedName name="e4r">[8]!absc</definedName>
    <definedName name="ECP">[18]Tablas!#REF!</definedName>
    <definedName name="ECP1_1">[18]Tablas!#REF!</definedName>
    <definedName name="ECP1_1_1">[18]Tablas!#REF!</definedName>
    <definedName name="EDC">#REF!</definedName>
    <definedName name="EDEDWSWQA" localSheetId="5" hidden="1">{"TAB1",#N/A,TRUE,"GENERAL";"TAB2",#N/A,TRUE,"GENERAL";"TAB3",#N/A,TRUE,"GENERAL";"TAB4",#N/A,TRUE,"GENERAL";"TAB5",#N/A,TRUE,"GENERAL"}</definedName>
    <definedName name="EDEDWSWQA" hidden="1">{"TAB1",#N/A,TRUE,"GENERAL";"TAB2",#N/A,TRUE,"GENERAL";"TAB3",#N/A,TRUE,"GENERAL";"TAB4",#N/A,TRUE,"GENERAL";"TAB5",#N/A,TRUE,"GENERAL"}</definedName>
    <definedName name="edfrredq32">[38]!absc</definedName>
    <definedName name="edgfhmn" localSheetId="5" hidden="1">{"via1",#N/A,TRUE,"general";"via2",#N/A,TRUE,"general";"via3",#N/A,TRUE,"general"}</definedName>
    <definedName name="edgfhmn" hidden="1">{"via1",#N/A,TRUE,"general";"via2",#N/A,TRUE,"general";"via3",#N/A,TRUE,"general"}</definedName>
    <definedName name="ee" localSheetId="17">#REF!</definedName>
    <definedName name="ee" localSheetId="18">#REF!</definedName>
    <definedName name="ee" localSheetId="20">#REF!</definedName>
    <definedName name="ee" localSheetId="21">#REF!</definedName>
    <definedName name="ee" localSheetId="22">#REF!</definedName>
    <definedName name="ee" localSheetId="23">#REF!</definedName>
    <definedName name="ee" localSheetId="27">#REF!</definedName>
    <definedName name="ee" localSheetId="31">#REF!</definedName>
    <definedName name="ee" localSheetId="28">#REF!</definedName>
    <definedName name="ee" localSheetId="29">#REF!</definedName>
    <definedName name="ee" localSheetId="30">#REF!</definedName>
    <definedName name="ee" localSheetId="8">#REF!</definedName>
    <definedName name="ee">#REF!</definedName>
    <definedName name="eee">#REF!</definedName>
    <definedName name="eeedfr" localSheetId="5" hidden="1">{"TAB1",#N/A,TRUE,"GENERAL";"TAB2",#N/A,TRUE,"GENERAL";"TAB3",#N/A,TRUE,"GENERAL";"TAB4",#N/A,TRUE,"GENERAL";"TAB5",#N/A,TRUE,"GENERAL"}</definedName>
    <definedName name="eeedfr" hidden="1">{"TAB1",#N/A,TRUE,"GENERAL";"TAB2",#N/A,TRUE,"GENERAL";"TAB3",#N/A,TRUE,"GENERAL";"TAB4",#N/A,TRUE,"GENERAL";"TAB5",#N/A,TRUE,"GENERAL"}</definedName>
    <definedName name="eeeeer" localSheetId="5" hidden="1">{"TAB1",#N/A,TRUE,"GENERAL";"TAB2",#N/A,TRUE,"GENERAL";"TAB3",#N/A,TRUE,"GENERAL";"TAB4",#N/A,TRUE,"GENERAL";"TAB5",#N/A,TRUE,"GENERAL"}</definedName>
    <definedName name="eeeeer" hidden="1">{"TAB1",#N/A,TRUE,"GENERAL";"TAB2",#N/A,TRUE,"GENERAL";"TAB3",#N/A,TRUE,"GENERAL";"TAB4",#N/A,TRUE,"GENERAL";"TAB5",#N/A,TRUE,"GENERAL"}</definedName>
    <definedName name="eeerfd" localSheetId="5" hidden="1">{"via1",#N/A,TRUE,"general";"via2",#N/A,TRUE,"general";"via3",#N/A,TRUE,"general"}</definedName>
    <definedName name="eeerfd" hidden="1">{"via1",#N/A,TRUE,"general";"via2",#N/A,TRUE,"general";"via3",#N/A,TRUE,"general"}</definedName>
    <definedName name="eefwfwef" localSheetId="17">#REF!</definedName>
    <definedName name="eefwfwef" localSheetId="18">#REF!</definedName>
    <definedName name="eefwfwef" localSheetId="20">#REF!</definedName>
    <definedName name="eefwfwef" localSheetId="21">#REF!</definedName>
    <definedName name="eefwfwef" localSheetId="22">#REF!</definedName>
    <definedName name="eefwfwef" localSheetId="23">#REF!</definedName>
    <definedName name="eefwfwef" localSheetId="27">#REF!</definedName>
    <definedName name="eefwfwef" localSheetId="31">#REF!</definedName>
    <definedName name="eefwfwef" localSheetId="28">#REF!</definedName>
    <definedName name="eefwfwef" localSheetId="29">#REF!</definedName>
    <definedName name="eefwfwef" localSheetId="30">#REF!</definedName>
    <definedName name="eefwfwef" localSheetId="8">#REF!</definedName>
    <definedName name="eefwfwef">#REF!</definedName>
    <definedName name="ef" localSheetId="4">#REF!</definedName>
    <definedName name="ef" localSheetId="5">#REF!</definedName>
    <definedName name="EF">[120]AIU!$A$1:$IU$4</definedName>
    <definedName name="EFA">#REF!</definedName>
    <definedName name="efef" localSheetId="5" hidden="1">{"TAB1",#N/A,TRUE,"GENERAL";"TAB2",#N/A,TRUE,"GENERAL";"TAB3",#N/A,TRUE,"GENERAL";"TAB4",#N/A,TRUE,"GENERAL";"TAB5",#N/A,TRUE,"GENERAL"}</definedName>
    <definedName name="efef" hidden="1">{"TAB1",#N/A,TRUE,"GENERAL";"TAB2",#N/A,TRUE,"GENERAL";"TAB3",#N/A,TRUE,"GENERAL";"TAB4",#N/A,TRUE,"GENERAL";"TAB5",#N/A,TRUE,"GENERAL"}</definedName>
    <definedName name="efer" localSheetId="5" hidden="1">{"via1",#N/A,TRUE,"general";"via2",#N/A,TRUE,"general";"via3",#N/A,TRUE,"general"}</definedName>
    <definedName name="efer" hidden="1">{"via1",#N/A,TRUE,"general";"via2",#N/A,TRUE,"general";"via3",#N/A,TRUE,"general"}</definedName>
    <definedName name="EFI">'[121]ESTADO FINANCIERO'!$A$25:$X$73</definedName>
    <definedName name="egeg" localSheetId="5" hidden="1">{"TAB1",#N/A,TRUE,"GENERAL";"TAB2",#N/A,TRUE,"GENERAL";"TAB3",#N/A,TRUE,"GENERAL";"TAB4",#N/A,TRUE,"GENERAL";"TAB5",#N/A,TRUE,"GENERAL"}</definedName>
    <definedName name="egeg" hidden="1">{"TAB1",#N/A,TRUE,"GENERAL";"TAB2",#N/A,TRUE,"GENERAL";"TAB3",#N/A,TRUE,"GENERAL";"TAB4",#N/A,TRUE,"GENERAL";"TAB5",#N/A,TRUE,"GENERAL"}</definedName>
    <definedName name="egtrgthrt" localSheetId="5" hidden="1">{"TAB1",#N/A,TRUE,"GENERAL";"TAB2",#N/A,TRUE,"GENERAL";"TAB3",#N/A,TRUE,"GENERAL";"TAB4",#N/A,TRUE,"GENERAL";"TAB5",#N/A,TRUE,"GENERAL"}</definedName>
    <definedName name="egtrgthrt" hidden="1">{"TAB1",#N/A,TRUE,"GENERAL";"TAB2",#N/A,TRUE,"GENERAL";"TAB3",#N/A,TRUE,"GENERAL";"TAB4",#N/A,TRUE,"GENERAL";"TAB5",#N/A,TRUE,"GENERAL"}</definedName>
    <definedName name="EJEC">[37]PRESUPUESTO!$E$7</definedName>
    <definedName name="EJECU">[122]EJECUCION!$C$101:$E$203</definedName>
    <definedName name="Ejecutivo">'[123]Info Ejec'!$A$1:$AV$153</definedName>
    <definedName name="el">#REF!</definedName>
    <definedName name="ELIMINACIONPROYC">#REF!</definedName>
    <definedName name="emanto">#REF!</definedName>
    <definedName name="eme" localSheetId="5">PMT!err</definedName>
    <definedName name="eme">err</definedName>
    <definedName name="EMPLEADO">#REF!</definedName>
    <definedName name="Empresa">[65]EMPRESA!$F$6</definedName>
    <definedName name="EMULSION">#REF!</definedName>
    <definedName name="End_Bal">#REF!</definedName>
    <definedName name="ENE" localSheetId="17">#REF!</definedName>
    <definedName name="ENE" localSheetId="18">#REF!</definedName>
    <definedName name="ENE" localSheetId="20">#REF!</definedName>
    <definedName name="ENE" localSheetId="21">#REF!</definedName>
    <definedName name="ENE" localSheetId="22">#REF!</definedName>
    <definedName name="ENE" localSheetId="23">#REF!</definedName>
    <definedName name="ENE" localSheetId="27">#REF!</definedName>
    <definedName name="ENE" localSheetId="31">#REF!</definedName>
    <definedName name="ENE" localSheetId="28">#REF!</definedName>
    <definedName name="ENE" localSheetId="29">#REF!</definedName>
    <definedName name="ENE" localSheetId="30">#REF!</definedName>
    <definedName name="ENE" localSheetId="8">#REF!</definedName>
    <definedName name="ENE" localSheetId="14">#REF!</definedName>
    <definedName name="ENE" localSheetId="11">#REF!</definedName>
    <definedName name="ENE" localSheetId="12">#REF!</definedName>
    <definedName name="ENE" localSheetId="13">#REF!</definedName>
    <definedName name="ENE">#REF!</definedName>
    <definedName name="Ensayos" localSheetId="17">#REF!</definedName>
    <definedName name="Ensayos" localSheetId="18">#REF!</definedName>
    <definedName name="Ensayos" localSheetId="20">#REF!</definedName>
    <definedName name="Ensayos" localSheetId="21">#REF!</definedName>
    <definedName name="Ensayos" localSheetId="22">#REF!</definedName>
    <definedName name="Ensayos" localSheetId="23">#REF!</definedName>
    <definedName name="Ensayos" localSheetId="27">#REF!</definedName>
    <definedName name="Ensayos" localSheetId="31">#REF!</definedName>
    <definedName name="Ensayos" localSheetId="28">#REF!</definedName>
    <definedName name="Ensayos" localSheetId="29">#REF!</definedName>
    <definedName name="Ensayos" localSheetId="30">#REF!</definedName>
    <definedName name="Ensayos" localSheetId="8">#REF!</definedName>
    <definedName name="Ensayos" localSheetId="14">#REF!</definedName>
    <definedName name="Ensayos" localSheetId="11">#REF!</definedName>
    <definedName name="Ensayos" localSheetId="12">#REF!</definedName>
    <definedName name="Ensayos" localSheetId="13">#REF!</definedName>
    <definedName name="Ensayos">#REF!</definedName>
    <definedName name="ENTD">#REF!</definedName>
    <definedName name="ENTRADASP">#REF!</definedName>
    <definedName name="EPECIALIDAD_SIDOE">[18]Tablas!#REF!</definedName>
    <definedName name="EPTD">#REF!</definedName>
    <definedName name="EQUI">[124]EQUIPO!$B$2:$B$36</definedName>
    <definedName name="EQUIPO" localSheetId="4">#REF!</definedName>
    <definedName name="EQUIPO" localSheetId="5">#REF!</definedName>
    <definedName name="EQUIPO" comment="EQUIPO Y TRANSPORTE">'[74]Equipo_Trans '!$A$1:$A$51</definedName>
    <definedName name="EQUIPO_1">[124]EQUIPO!$B$2:$D$36</definedName>
    <definedName name="EQUIPO1">#REF!</definedName>
    <definedName name="Equipos" localSheetId="4">#REF!</definedName>
    <definedName name="Equipos" localSheetId="5">#REF!</definedName>
    <definedName name="EQUIPOS">[40]Equipo!$A$16:$G$79</definedName>
    <definedName name="EQUIPOS1">#REF!</definedName>
    <definedName name="eqw" localSheetId="17">#REF!</definedName>
    <definedName name="eqw" localSheetId="18">#REF!</definedName>
    <definedName name="eqw" localSheetId="20">#REF!</definedName>
    <definedName name="eqw" localSheetId="21">#REF!</definedName>
    <definedName name="eqw" localSheetId="22">#REF!</definedName>
    <definedName name="eqw" localSheetId="23">#REF!</definedName>
    <definedName name="eqw" localSheetId="27">#REF!</definedName>
    <definedName name="eqw" localSheetId="31">#REF!</definedName>
    <definedName name="eqw" localSheetId="28">#REF!</definedName>
    <definedName name="eqw" localSheetId="29">#REF!</definedName>
    <definedName name="eqw" localSheetId="30">#REF!</definedName>
    <definedName name="eqw" localSheetId="8">#REF!</definedName>
    <definedName name="eqw" localSheetId="14">#REF!</definedName>
    <definedName name="eqw" localSheetId="11">#REF!</definedName>
    <definedName name="eqw" localSheetId="12">#REF!</definedName>
    <definedName name="eqw" localSheetId="4" hidden="1">{"via1",#N/A,TRUE,"general";"via2",#N/A,TRUE,"general";"via3",#N/A,TRUE,"general"}</definedName>
    <definedName name="eqw" localSheetId="5" hidden="1">{"via1",#N/A,TRUE,"general";"via2",#N/A,TRUE,"general";"via3",#N/A,TRUE,"general"}</definedName>
    <definedName name="eqw" localSheetId="13">#REF!</definedName>
    <definedName name="eqw">#REF!</definedName>
    <definedName name="ER" localSheetId="17">#REF!</definedName>
    <definedName name="ER" localSheetId="18">#REF!</definedName>
    <definedName name="ER" localSheetId="20">#REF!</definedName>
    <definedName name="ER" localSheetId="21">#REF!</definedName>
    <definedName name="ER" localSheetId="22">#REF!</definedName>
    <definedName name="ER" localSheetId="23">#REF!</definedName>
    <definedName name="ER" localSheetId="27">#REF!</definedName>
    <definedName name="ER" localSheetId="31">#REF!</definedName>
    <definedName name="ER" localSheetId="28">#REF!</definedName>
    <definedName name="ER" localSheetId="29">#REF!</definedName>
    <definedName name="ER" localSheetId="30">#REF!</definedName>
    <definedName name="ER" localSheetId="8">#REF!</definedName>
    <definedName name="ER" localSheetId="14">#REF!</definedName>
    <definedName name="ER" localSheetId="11">#REF!</definedName>
    <definedName name="ER" localSheetId="12">#REF!</definedName>
    <definedName name="ER" localSheetId="13">#REF!</definedName>
    <definedName name="ER">#REF!</definedName>
    <definedName name="ERE_ART">[71]steel!$B$8:$B$47</definedName>
    <definedName name="EREE" localSheetId="17">#REF!</definedName>
    <definedName name="EREE" localSheetId="18">#REF!</definedName>
    <definedName name="EREE" localSheetId="20">#REF!</definedName>
    <definedName name="EREE" localSheetId="21">#REF!</definedName>
    <definedName name="EREE" localSheetId="22">#REF!</definedName>
    <definedName name="EREE" localSheetId="23">#REF!</definedName>
    <definedName name="EREE" localSheetId="27">#REF!</definedName>
    <definedName name="EREE" localSheetId="31">#REF!</definedName>
    <definedName name="EREE" localSheetId="28">#REF!</definedName>
    <definedName name="EREE" localSheetId="29">#REF!</definedName>
    <definedName name="EREE" localSheetId="30">#REF!</definedName>
    <definedName name="EREE" localSheetId="8">#REF!</definedName>
    <definedName name="EREE" localSheetId="14">#REF!</definedName>
    <definedName name="EREE" localSheetId="11">#REF!</definedName>
    <definedName name="EREE" localSheetId="12">#REF!</definedName>
    <definedName name="EREE" localSheetId="13">#REF!</definedName>
    <definedName name="EREE">#REF!</definedName>
    <definedName name="erfg" localSheetId="5" hidden="1">{#N/A,#N/A,FALSE,"Hoja1";#N/A,#N/A,FALSE,"Hoja2"}</definedName>
    <definedName name="erfg" hidden="1">{#N/A,#N/A,FALSE,"Hoja1";#N/A,#N/A,FALSE,"Hoja2"}</definedName>
    <definedName name="erg" localSheetId="5" hidden="1">{"TAB1",#N/A,TRUE,"GENERAL";"TAB2",#N/A,TRUE,"GENERAL";"TAB3",#N/A,TRUE,"GENERAL";"TAB4",#N/A,TRUE,"GENERAL";"TAB5",#N/A,TRUE,"GENERAL"}</definedName>
    <definedName name="erg" hidden="1">{"TAB1",#N/A,TRUE,"GENERAL";"TAB2",#N/A,TRUE,"GENERAL";"TAB3",#N/A,TRUE,"GENERAL";"TAB4",#N/A,TRUE,"GENERAL";"TAB5",#N/A,TRUE,"GENERAL"}</definedName>
    <definedName name="erger" localSheetId="5" hidden="1">{"via1",#N/A,TRUE,"general";"via2",#N/A,TRUE,"general";"via3",#N/A,TRUE,"general"}</definedName>
    <definedName name="erger" hidden="1">{"via1",#N/A,TRUE,"general";"via2",#N/A,TRUE,"general";"via3",#N/A,TRUE,"general"}</definedName>
    <definedName name="ergerg" localSheetId="5" hidden="1">{"via1",#N/A,TRUE,"general";"via2",#N/A,TRUE,"general";"via3",#N/A,TRUE,"general"}</definedName>
    <definedName name="ergerg" hidden="1">{"via1",#N/A,TRUE,"general";"via2",#N/A,TRUE,"general";"via3",#N/A,TRUE,"general"}</definedName>
    <definedName name="ergfegr" localSheetId="5" hidden="1">{"via1",#N/A,TRUE,"general";"via2",#N/A,TRUE,"general";"via3",#N/A,TRUE,"general"}</definedName>
    <definedName name="ergfegr" hidden="1">{"via1",#N/A,TRUE,"general";"via2",#N/A,TRUE,"general";"via3",#N/A,TRUE,"general"}</definedName>
    <definedName name="ergge" localSheetId="5" hidden="1">{"TAB1",#N/A,TRUE,"GENERAL";"TAB2",#N/A,TRUE,"GENERAL";"TAB3",#N/A,TRUE,"GENERAL";"TAB4",#N/A,TRUE,"GENERAL";"TAB5",#N/A,TRUE,"GENERAL"}</definedName>
    <definedName name="ergge" hidden="1">{"TAB1",#N/A,TRUE,"GENERAL";"TAB2",#N/A,TRUE,"GENERAL";"TAB3",#N/A,TRUE,"GENERAL";"TAB4",#N/A,TRUE,"GENERAL";"TAB5",#N/A,TRUE,"GENERAL"}</definedName>
    <definedName name="erggewg" localSheetId="5" hidden="1">{"via1",#N/A,TRUE,"general";"via2",#N/A,TRUE,"general";"via3",#N/A,TRUE,"general"}</definedName>
    <definedName name="erggewg" hidden="1">{"via1",#N/A,TRUE,"general";"via2",#N/A,TRUE,"general";"via3",#N/A,TRUE,"general"}</definedName>
    <definedName name="ergreg" localSheetId="5" hidden="1">{"TAB1",#N/A,TRUE,"GENERAL";"TAB2",#N/A,TRUE,"GENERAL";"TAB3",#N/A,TRUE,"GENERAL";"TAB4",#N/A,TRUE,"GENERAL";"TAB5",#N/A,TRUE,"GENERAL"}</definedName>
    <definedName name="ergreg" hidden="1">{"TAB1",#N/A,TRUE,"GENERAL";"TAB2",#N/A,TRUE,"GENERAL";"TAB3",#N/A,TRUE,"GENERAL";"TAB4",#N/A,TRUE,"GENERAL";"TAB5",#N/A,TRUE,"GENERAL"}</definedName>
    <definedName name="ergregerg" localSheetId="5" hidden="1">{"via1",#N/A,TRUE,"general";"via2",#N/A,TRUE,"general";"via3",#N/A,TRUE,"general"}</definedName>
    <definedName name="ergregerg" hidden="1">{"via1",#N/A,TRUE,"general";"via2",#N/A,TRUE,"general";"via3",#N/A,TRUE,"general"}</definedName>
    <definedName name="ergrg" localSheetId="5" hidden="1">{"TAB1",#N/A,TRUE,"GENERAL";"TAB2",#N/A,TRUE,"GENERAL";"TAB3",#N/A,TRUE,"GENERAL";"TAB4",#N/A,TRUE,"GENERAL";"TAB5",#N/A,TRUE,"GENERAL"}</definedName>
    <definedName name="ergrg" hidden="1">{"TAB1",#N/A,TRUE,"GENERAL";"TAB2",#N/A,TRUE,"GENERAL";"TAB3",#N/A,TRUE,"GENERAL";"TAB4",#N/A,TRUE,"GENERAL";"TAB5",#N/A,TRUE,"GENERAL"}</definedName>
    <definedName name="ergweg" localSheetId="5" hidden="1">{"TAB1",#N/A,TRUE,"GENERAL";"TAB2",#N/A,TRUE,"GENERAL";"TAB3",#N/A,TRUE,"GENERAL";"TAB4",#N/A,TRUE,"GENERAL";"TAB5",#N/A,TRUE,"GENERAL"}</definedName>
    <definedName name="ergweg" hidden="1">{"TAB1",#N/A,TRUE,"GENERAL";"TAB2",#N/A,TRUE,"GENERAL";"TAB3",#N/A,TRUE,"GENERAL";"TAB4",#N/A,TRUE,"GENERAL";"TAB5",#N/A,TRUE,"GENERAL"}</definedName>
    <definedName name="ergwreg" localSheetId="5" hidden="1">{"via1",#N/A,TRUE,"general";"via2",#N/A,TRUE,"general";"via3",#N/A,TRUE,"general"}</definedName>
    <definedName name="ergwreg" hidden="1">{"via1",#N/A,TRUE,"general";"via2",#N/A,TRUE,"general";"via3",#N/A,TRUE,"general"}</definedName>
    <definedName name="erheyh" localSheetId="5" hidden="1">{"TAB1",#N/A,TRUE,"GENERAL";"TAB2",#N/A,TRUE,"GENERAL";"TAB3",#N/A,TRUE,"GENERAL";"TAB4",#N/A,TRUE,"GENERAL";"TAB5",#N/A,TRUE,"GENERAL"}</definedName>
    <definedName name="erheyh" hidden="1">{"TAB1",#N/A,TRUE,"GENERAL";"TAB2",#N/A,TRUE,"GENERAL";"TAB3",#N/A,TRUE,"GENERAL";"TAB4",#N/A,TRUE,"GENERAL";"TAB5",#N/A,TRUE,"GENERAL"}</definedName>
    <definedName name="eririutriuthdc"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5" hidden="1">{"TAB1",#N/A,TRUE,"GENERAL";"TAB2",#N/A,TRUE,"GENERAL";"TAB3",#N/A,TRUE,"GENERAL";"TAB4",#N/A,TRUE,"GENERAL";"TAB5",#N/A,TRUE,"GENERAL"}</definedName>
    <definedName name="err" hidden="1">{"TAB1",#N/A,TRUE,"GENERAL";"TAB2",#N/A,TRUE,"GENERAL";"TAB3",#N/A,TRUE,"GENERAL";"TAB4",#N/A,TRUE,"GENERAL";"TAB5",#N/A,TRUE,"GENERAL"}</definedName>
    <definedName name="ERRORE">#REF!</definedName>
    <definedName name="ert" localSheetId="5" hidden="1">{"via1",#N/A,TRUE,"general";"via2",#N/A,TRUE,"general";"via3",#N/A,TRUE,"general"}</definedName>
    <definedName name="ert" hidden="1">{"via1",#N/A,TRUE,"general";"via2",#N/A,TRUE,"general";"via3",#N/A,TRUE,"general"}</definedName>
    <definedName name="erte" localSheetId="5" hidden="1">{"via1",#N/A,TRUE,"general";"via2",#N/A,TRUE,"general";"via3",#N/A,TRUE,"general"}</definedName>
    <definedName name="erte" hidden="1">{"via1",#N/A,TRUE,"general";"via2",#N/A,TRUE,"general";"via3",#N/A,TRUE,"general"}</definedName>
    <definedName name="erter" localSheetId="5" hidden="1">{"TAB1",#N/A,TRUE,"GENERAL";"TAB2",#N/A,TRUE,"GENERAL";"TAB3",#N/A,TRUE,"GENERAL";"TAB4",#N/A,TRUE,"GENERAL";"TAB5",#N/A,TRUE,"GENERAL"}</definedName>
    <definedName name="erter" hidden="1">{"TAB1",#N/A,TRUE,"GENERAL";"TAB2",#N/A,TRUE,"GENERAL";"TAB3",#N/A,TRUE,"GENERAL";"TAB4",#N/A,TRUE,"GENERAL";"TAB5",#N/A,TRUE,"GENERAL"}</definedName>
    <definedName name="ertert" localSheetId="5" hidden="1">{"via1",#N/A,TRUE,"general";"via2",#N/A,TRUE,"general";"via3",#N/A,TRUE,"general"}</definedName>
    <definedName name="ertert" hidden="1">{"via1",#N/A,TRUE,"general";"via2",#N/A,TRUE,"general";"via3",#N/A,TRUE,"general"}</definedName>
    <definedName name="ertgyhik" localSheetId="5" hidden="1">{"TAB1",#N/A,TRUE,"GENERAL";"TAB2",#N/A,TRUE,"GENERAL";"TAB3",#N/A,TRUE,"GENERAL";"TAB4",#N/A,TRUE,"GENERAL";"TAB5",#N/A,TRUE,"GENERAL"}</definedName>
    <definedName name="ertgyhik" hidden="1">{"TAB1",#N/A,TRUE,"GENERAL";"TAB2",#N/A,TRUE,"GENERAL";"TAB3",#N/A,TRUE,"GENERAL";"TAB4",#N/A,TRUE,"GENERAL";"TAB5",#N/A,TRUE,"GENERAL"}</definedName>
    <definedName name="ertreb" localSheetId="5" hidden="1">{"via1",#N/A,TRUE,"general";"via2",#N/A,TRUE,"general";"via3",#N/A,TRUE,"general"}</definedName>
    <definedName name="ertreb" hidden="1">{"via1",#N/A,TRUE,"general";"via2",#N/A,TRUE,"general";"via3",#N/A,TRUE,"general"}</definedName>
    <definedName name="ertret" localSheetId="5" hidden="1">{"TAB1",#N/A,TRUE,"GENERAL";"TAB2",#N/A,TRUE,"GENERAL";"TAB3",#N/A,TRUE,"GENERAL";"TAB4",#N/A,TRUE,"GENERAL";"TAB5",#N/A,TRUE,"GENERAL"}</definedName>
    <definedName name="ertret" hidden="1">{"TAB1",#N/A,TRUE,"GENERAL";"TAB2",#N/A,TRUE,"GENERAL";"TAB3",#N/A,TRUE,"GENERAL";"TAB4",#N/A,TRUE,"GENERAL";"TAB5",#N/A,TRUE,"GENERAL"}</definedName>
    <definedName name="erttret" localSheetId="5" hidden="1">{"via1",#N/A,TRUE,"general";"via2",#N/A,TRUE,"general";"via3",#N/A,TRUE,"general"}</definedName>
    <definedName name="erttret" hidden="1">{"via1",#N/A,TRUE,"general";"via2",#N/A,TRUE,"general";"via3",#N/A,TRUE,"general"}</definedName>
    <definedName name="ertuiy" localSheetId="5" hidden="1">{"via1",#N/A,TRUE,"general";"via2",#N/A,TRUE,"general";"via3",#N/A,TRUE,"general"}</definedName>
    <definedName name="ertuiy" hidden="1">{"via1",#N/A,TRUE,"general";"via2",#N/A,TRUE,"general";"via3",#N/A,TRUE,"general"}</definedName>
    <definedName name="ertwert" localSheetId="5" hidden="1">{"TAB1",#N/A,TRUE,"GENERAL";"TAB2",#N/A,TRUE,"GENERAL";"TAB3",#N/A,TRUE,"GENERAL";"TAB4",#N/A,TRUE,"GENERAL";"TAB5",#N/A,TRUE,"GENERAL"}</definedName>
    <definedName name="ertwert" hidden="1">{"TAB1",#N/A,TRUE,"GENERAL";"TAB2",#N/A,TRUE,"GENERAL";"TAB3",#N/A,TRUE,"GENERAL";"TAB4",#N/A,TRUE,"GENERAL";"TAB5",#N/A,TRUE,"GENERAL"}</definedName>
    <definedName name="eru" localSheetId="5" hidden="1">{"TAB1",#N/A,TRUE,"GENERAL";"TAB2",#N/A,TRUE,"GENERAL";"TAB3",#N/A,TRUE,"GENERAL";"TAB4",#N/A,TRUE,"GENERAL";"TAB5",#N/A,TRUE,"GENERAL"}</definedName>
    <definedName name="eru" hidden="1">{"TAB1",#N/A,TRUE,"GENERAL";"TAB2",#N/A,TRUE,"GENERAL";"TAB3",#N/A,TRUE,"GENERAL";"TAB4",#N/A,TRUE,"GENERAL";"TAB5",#N/A,TRUE,"GENERAL"}</definedName>
    <definedName name="ERV" localSheetId="5" hidden="1">{"via1",#N/A,TRUE,"general";"via2",#N/A,TRUE,"general";"via3",#N/A,TRUE,"general"}</definedName>
    <definedName name="ERV" hidden="1">{"via1",#N/A,TRUE,"general";"via2",#N/A,TRUE,"general";"via3",#N/A,TRUE,"general"}</definedName>
    <definedName name="erware" localSheetId="5" hidden="1">{"via1",#N/A,TRUE,"general";"via2",#N/A,TRUE,"general";"via3",#N/A,TRUE,"general"}</definedName>
    <definedName name="erware" hidden="1">{"via1",#N/A,TRUE,"general";"via2",#N/A,TRUE,"general";"via3",#N/A,TRUE,"general"}</definedName>
    <definedName name="ERWER" localSheetId="5" hidden="1">{"via1",#N/A,TRUE,"general";"via2",#N/A,TRUE,"general";"via3",#N/A,TRUE,"general"}</definedName>
    <definedName name="ERWER" hidden="1">{"via1",#N/A,TRUE,"general";"via2",#N/A,TRUE,"general";"via3",#N/A,TRUE,"general"}</definedName>
    <definedName name="erwertd" localSheetId="5" hidden="1">{"TAB1",#N/A,TRUE,"GENERAL";"TAB2",#N/A,TRUE,"GENERAL";"TAB3",#N/A,TRUE,"GENERAL";"TAB4",#N/A,TRUE,"GENERAL";"TAB5",#N/A,TRUE,"GENERAL"}</definedName>
    <definedName name="erwertd" hidden="1">{"TAB1",#N/A,TRUE,"GENERAL";"TAB2",#N/A,TRUE,"GENERAL";"TAB3",#N/A,TRUE,"GENERAL";"TAB4",#N/A,TRUE,"GENERAL";"TAB5",#N/A,TRUE,"GENERAL"}</definedName>
    <definedName name="erwr" localSheetId="5" hidden="1">{"TAB1",#N/A,TRUE,"GENERAL";"TAB2",#N/A,TRUE,"GENERAL";"TAB3",#N/A,TRUE,"GENERAL";"TAB4",#N/A,TRUE,"GENERAL";"TAB5",#N/A,TRUE,"GENERAL"}</definedName>
    <definedName name="erwr" hidden="1">{"TAB1",#N/A,TRUE,"GENERAL";"TAB2",#N/A,TRUE,"GENERAL";"TAB3",#N/A,TRUE,"GENERAL";"TAB4",#N/A,TRUE,"GENERAL";"TAB5",#N/A,TRUE,"GENERAL"}</definedName>
    <definedName name="ERWRL" localSheetId="5" hidden="1">{"via1",#N/A,TRUE,"general";"via2",#N/A,TRUE,"general";"via3",#N/A,TRUE,"general"}</definedName>
    <definedName name="ERWRL" hidden="1">{"via1",#N/A,TRUE,"general";"via2",#N/A,TRUE,"general";"via3",#N/A,TRUE,"general"}</definedName>
    <definedName name="ery" localSheetId="5" hidden="1">{"via1",#N/A,TRUE,"general";"via2",#N/A,TRUE,"general";"via3",#N/A,TRUE,"general"}</definedName>
    <definedName name="ery" hidden="1">{"via1",#N/A,TRUE,"general";"via2",#N/A,TRUE,"general";"via3",#N/A,TRUE,"general"}</definedName>
    <definedName name="eryhd" localSheetId="5" hidden="1">{"via1",#N/A,TRUE,"general";"via2",#N/A,TRUE,"general";"via3",#N/A,TRUE,"general"}</definedName>
    <definedName name="eryhd" hidden="1">{"via1",#N/A,TRUE,"general";"via2",#N/A,TRUE,"general";"via3",#N/A,TRUE,"general"}</definedName>
    <definedName name="eryhdf" localSheetId="5" hidden="1">{"TAB1",#N/A,TRUE,"GENERAL";"TAB2",#N/A,TRUE,"GENERAL";"TAB3",#N/A,TRUE,"GENERAL";"TAB4",#N/A,TRUE,"GENERAL";"TAB5",#N/A,TRUE,"GENERAL"}</definedName>
    <definedName name="eryhdf" hidden="1">{"TAB1",#N/A,TRUE,"GENERAL";"TAB2",#N/A,TRUE,"GENERAL";"TAB3",#N/A,TRUE,"GENERAL";"TAB4",#N/A,TRUE,"GENERAL";"TAB5",#N/A,TRUE,"GENERAL"}</definedName>
    <definedName name="eryhk" localSheetId="5" hidden="1">{"TAB1",#N/A,TRUE,"GENERAL";"TAB2",#N/A,TRUE,"GENERAL";"TAB3",#N/A,TRUE,"GENERAL";"TAB4",#N/A,TRUE,"GENERAL";"TAB5",#N/A,TRUE,"GENERAL"}</definedName>
    <definedName name="eryhk" hidden="1">{"TAB1",#N/A,TRUE,"GENERAL";"TAB2",#N/A,TRUE,"GENERAL";"TAB3",#N/A,TRUE,"GENERAL";"TAB4",#N/A,TRUE,"GENERAL";"TAB5",#N/A,TRUE,"GENERAL"}</definedName>
    <definedName name="eryhrf" localSheetId="5" hidden="1">{"TAB1",#N/A,TRUE,"GENERAL";"TAB2",#N/A,TRUE,"GENERAL";"TAB3",#N/A,TRUE,"GENERAL";"TAB4",#N/A,TRUE,"GENERAL";"TAB5",#N/A,TRUE,"GENERAL"}</definedName>
    <definedName name="eryhrf" hidden="1">{"TAB1",#N/A,TRUE,"GENERAL";"TAB2",#N/A,TRUE,"GENERAL";"TAB3",#N/A,TRUE,"GENERAL";"TAB4",#N/A,TRUE,"GENERAL";"TAB5",#N/A,TRUE,"GENERAL"}</definedName>
    <definedName name="eryre" localSheetId="5" hidden="1">{"TAB1",#N/A,TRUE,"GENERAL";"TAB2",#N/A,TRUE,"GENERAL";"TAB3",#N/A,TRUE,"GENERAL";"TAB4",#N/A,TRUE,"GENERAL";"TAB5",#N/A,TRUE,"GENERAL"}</definedName>
    <definedName name="eryre" hidden="1">{"TAB1",#N/A,TRUE,"GENERAL";"TAB2",#N/A,TRUE,"GENERAL";"TAB3",#N/A,TRUE,"GENERAL";"TAB4",#N/A,TRUE,"GENERAL";"TAB5",#N/A,TRUE,"GENERAL"}</definedName>
    <definedName name="erytd" localSheetId="5" hidden="1">{"via1",#N/A,TRUE,"general";"via2",#N/A,TRUE,"general";"via3",#N/A,TRUE,"general"}</definedName>
    <definedName name="erytd" hidden="1">{"via1",#N/A,TRUE,"general";"via2",#N/A,TRUE,"general";"via3",#N/A,TRUE,"general"}</definedName>
    <definedName name="eryty" localSheetId="5" hidden="1">{"via1",#N/A,TRUE,"general";"via2",#N/A,TRUE,"general";"via3",#N/A,TRUE,"general"}</definedName>
    <definedName name="eryty" hidden="1">{"via1",#N/A,TRUE,"general";"via2",#N/A,TRUE,"general";"via3",#N/A,TRUE,"general"}</definedName>
    <definedName name="eryy" localSheetId="5" hidden="1">{"via1",#N/A,TRUE,"general";"via2",#N/A,TRUE,"general";"via3",#N/A,TRUE,"general"}</definedName>
    <definedName name="eryy" hidden="1">{"via1",#N/A,TRUE,"general";"via2",#N/A,TRUE,"general";"via3",#N/A,TRUE,"general"}</definedName>
    <definedName name="ES" localSheetId="17">'[64]CIRCUITOS CODENSA'!#REF!</definedName>
    <definedName name="ES" localSheetId="18">'[64]CIRCUITOS CODENSA'!#REF!</definedName>
    <definedName name="ES" localSheetId="20">'[64]CIRCUITOS CODENSA'!#REF!</definedName>
    <definedName name="ES" localSheetId="21">'[64]CIRCUITOS CODENSA'!#REF!</definedName>
    <definedName name="ES" localSheetId="22">'[64]CIRCUITOS CODENSA'!#REF!</definedName>
    <definedName name="ES" localSheetId="23">'[64]CIRCUITOS CODENSA'!#REF!</definedName>
    <definedName name="ES" localSheetId="27">'[64]CIRCUITOS CODENSA'!#REF!</definedName>
    <definedName name="ES" localSheetId="31">'[64]CIRCUITOS CODENSA'!#REF!</definedName>
    <definedName name="ES" localSheetId="28">'[64]CIRCUITOS CODENSA'!#REF!</definedName>
    <definedName name="ES" localSheetId="29">'[64]CIRCUITOS CODENSA'!#REF!</definedName>
    <definedName name="ES" localSheetId="30">'[64]CIRCUITOS CODENSA'!#REF!</definedName>
    <definedName name="ES" localSheetId="8">'[64]CIRCUITOS CODENSA'!#REF!</definedName>
    <definedName name="ES" localSheetId="14">'[64]CIRCUITOS CODENSA'!#REF!</definedName>
    <definedName name="ES" localSheetId="11">'[64]CIRCUITOS CODENSA'!#REF!</definedName>
    <definedName name="ES" localSheetId="12">'[64]CIRCUITOS CODENSA'!#REF!</definedName>
    <definedName name="ES" localSheetId="4">err</definedName>
    <definedName name="ES" localSheetId="5">PMT!err</definedName>
    <definedName name="ES" localSheetId="13">'[64]CIRCUITOS CODENSA'!#REF!</definedName>
    <definedName name="ES">'[64]CIRCUITOS CODENSA'!#REF!</definedName>
    <definedName name="ESA">#REF!</definedName>
    <definedName name="ESC" localSheetId="17">IF(LG=9,FES,"")</definedName>
    <definedName name="ESC" localSheetId="18">IF(LG=9,FES,"")</definedName>
    <definedName name="ESC" localSheetId="20">IF(LG=9,FES,"")</definedName>
    <definedName name="ESC" localSheetId="21">IF(LG=9,FES,"")</definedName>
    <definedName name="ESC" localSheetId="22">IF(LG=9,FES,"")</definedName>
    <definedName name="ESC" localSheetId="23">IF(LG=9,FES,"")</definedName>
    <definedName name="ESC" localSheetId="27">IF(LG=9,FES,"")</definedName>
    <definedName name="ESC" localSheetId="31">IF(LG=9,FES,"")</definedName>
    <definedName name="ESC" localSheetId="28">IF(LG=9,FES,"")</definedName>
    <definedName name="ESC" localSheetId="29">IF(LG=9,FES,"")</definedName>
    <definedName name="ESC" localSheetId="30">IF(LG=9,FES,"")</definedName>
    <definedName name="ESC" localSheetId="2">IF(LG=9,FES,"")</definedName>
    <definedName name="ESC" localSheetId="8">IF(LG=9,FES,"")</definedName>
    <definedName name="ESC" localSheetId="11">IF(LG=9,FES,"")</definedName>
    <definedName name="ESC" localSheetId="12">IF(LG=9,FES,"")</definedName>
    <definedName name="ESC" localSheetId="13">IF(LG=9,FES,"")</definedName>
    <definedName name="ESC">IF(LG=9,FES,"")</definedName>
    <definedName name="ESCAVA">'[42]AC2-AG96'!#REF!</definedName>
    <definedName name="ESE">#REF!</definedName>
    <definedName name="esfi">'[125]ESTADO FINANCIERO'!$A$25:$AG$114</definedName>
    <definedName name="Esp_PC">[75]D_AWG!$S$36</definedName>
    <definedName name="ESPE">#REF!</definedName>
    <definedName name="ESPECIFICACION" localSheetId="17">#REF!</definedName>
    <definedName name="ESPECIFICACION" localSheetId="18">#REF!</definedName>
    <definedName name="ESPECIFICACION" localSheetId="20">#REF!</definedName>
    <definedName name="ESPECIFICACION" localSheetId="21">#REF!</definedName>
    <definedName name="ESPECIFICACION" localSheetId="22">#REF!</definedName>
    <definedName name="ESPECIFICACION" localSheetId="23">#REF!</definedName>
    <definedName name="ESPECIFICACION" localSheetId="27">#REF!</definedName>
    <definedName name="ESPECIFICACION" localSheetId="31">#REF!</definedName>
    <definedName name="ESPECIFICACION" localSheetId="28">#REF!</definedName>
    <definedName name="ESPECIFICACION" localSheetId="29">#REF!</definedName>
    <definedName name="ESPECIFICACION" localSheetId="30">#REF!</definedName>
    <definedName name="ESPECIFICACION" localSheetId="8">#REF!</definedName>
    <definedName name="ESPECIFICACION" localSheetId="14">#REF!</definedName>
    <definedName name="ESPECIFICACION" localSheetId="11">#REF!</definedName>
    <definedName name="ESPECIFICACION" localSheetId="12">#REF!</definedName>
    <definedName name="ESPECIFICACION" localSheetId="13">#REF!</definedName>
    <definedName name="ESPECIFICACION">#REF!</definedName>
    <definedName name="Especificación" localSheetId="17">#REF!</definedName>
    <definedName name="Especificación" localSheetId="18">#REF!</definedName>
    <definedName name="Especificación" localSheetId="20">#REF!</definedName>
    <definedName name="Especificación" localSheetId="21">#REF!</definedName>
    <definedName name="Especificación" localSheetId="22">#REF!</definedName>
    <definedName name="Especificación" localSheetId="23">#REF!</definedName>
    <definedName name="Especificación" localSheetId="27">#REF!</definedName>
    <definedName name="Especificación" localSheetId="31">#REF!</definedName>
    <definedName name="Especificación" localSheetId="28">#REF!</definedName>
    <definedName name="Especificación" localSheetId="29">#REF!</definedName>
    <definedName name="Especificación" localSheetId="30">#REF!</definedName>
    <definedName name="Especificación" localSheetId="8">#REF!</definedName>
    <definedName name="Especificación" localSheetId="14">#REF!</definedName>
    <definedName name="Especificación" localSheetId="11">#REF!</definedName>
    <definedName name="Especificación" localSheetId="12">#REF!</definedName>
    <definedName name="Especificación" localSheetId="13">#REF!</definedName>
    <definedName name="Especificación">#REF!</definedName>
    <definedName name="EST10A" localSheetId="17">#REF!</definedName>
    <definedName name="EST10A" localSheetId="18">#REF!</definedName>
    <definedName name="EST10A" localSheetId="20">#REF!</definedName>
    <definedName name="EST10A" localSheetId="21">#REF!</definedName>
    <definedName name="EST10A" localSheetId="22">#REF!</definedName>
    <definedName name="EST10A" localSheetId="23">#REF!</definedName>
    <definedName name="EST10A" localSheetId="27">#REF!</definedName>
    <definedName name="EST10A" localSheetId="31">#REF!</definedName>
    <definedName name="EST10A" localSheetId="28">#REF!</definedName>
    <definedName name="EST10A" localSheetId="29">#REF!</definedName>
    <definedName name="EST10A" localSheetId="30">#REF!</definedName>
    <definedName name="EST10A" localSheetId="8">#REF!</definedName>
    <definedName name="EST10A" localSheetId="14">#REF!</definedName>
    <definedName name="EST10A" localSheetId="11">#REF!</definedName>
    <definedName name="EST10A" localSheetId="12">#REF!</definedName>
    <definedName name="EST10A" localSheetId="13">#REF!</definedName>
    <definedName name="EST10A">#REF!</definedName>
    <definedName name="EST10V1" localSheetId="17">#REF!</definedName>
    <definedName name="EST10V1" localSheetId="18">#REF!</definedName>
    <definedName name="EST10V1" localSheetId="20">#REF!</definedName>
    <definedName name="EST10V1" localSheetId="21">#REF!</definedName>
    <definedName name="EST10V1" localSheetId="22">#REF!</definedName>
    <definedName name="EST10V1" localSheetId="23">#REF!</definedName>
    <definedName name="EST10V1" localSheetId="27">#REF!</definedName>
    <definedName name="EST10V1" localSheetId="31">#REF!</definedName>
    <definedName name="EST10V1" localSheetId="28">#REF!</definedName>
    <definedName name="EST10V1" localSheetId="29">#REF!</definedName>
    <definedName name="EST10V1" localSheetId="30">#REF!</definedName>
    <definedName name="EST10V1" localSheetId="8">#REF!</definedName>
    <definedName name="EST10V1">#REF!</definedName>
    <definedName name="EST11A" localSheetId="17">#REF!</definedName>
    <definedName name="EST11A" localSheetId="18">#REF!</definedName>
    <definedName name="EST11A" localSheetId="20">#REF!</definedName>
    <definedName name="EST11A" localSheetId="21">#REF!</definedName>
    <definedName name="EST11A" localSheetId="22">#REF!</definedName>
    <definedName name="EST11A" localSheetId="23">#REF!</definedName>
    <definedName name="EST11A" localSheetId="27">#REF!</definedName>
    <definedName name="EST11A" localSheetId="31">#REF!</definedName>
    <definedName name="EST11A" localSheetId="28">#REF!</definedName>
    <definedName name="EST11A" localSheetId="29">#REF!</definedName>
    <definedName name="EST11A" localSheetId="30">#REF!</definedName>
    <definedName name="EST11A" localSheetId="8">#REF!</definedName>
    <definedName name="EST11A">#REF!</definedName>
    <definedName name="ESTA">#REF!</definedName>
    <definedName name="Estados">#REF!</definedName>
    <definedName name="Estimate_Factor">1</definedName>
    <definedName name="ESTRAE">'[5]7422CW00'!#REF!</definedName>
    <definedName name="ESTRU">[126]Estructura!$C$7:$E$2570</definedName>
    <definedName name="ESTRUCTURA" localSheetId="5" hidden="1">{#N/A,#N/A,TRUE,"INGENIERIA";#N/A,#N/A,TRUE,"COMPRAS";#N/A,#N/A,TRUE,"DIRECCION";#N/A,#N/A,TRUE,"RESUMEN"}</definedName>
    <definedName name="ESTRUCTURA" hidden="1">{#N/A,#N/A,TRUE,"INGENIERIA";#N/A,#N/A,TRUE,"COMPRAS";#N/A,#N/A,TRUE,"DIRECCION";#N/A,#N/A,TRUE,"RESUMEN"}</definedName>
    <definedName name="ESTRUCTURAS">[127]Hoja3!$B$7:$B$15</definedName>
    <definedName name="ETAP">#REF!</definedName>
    <definedName name="ETAPA_PACC">#REF!</definedName>
    <definedName name="etertgg" localSheetId="5" hidden="1">{"via1",#N/A,TRUE,"general";"via2",#N/A,TRUE,"general";"via3",#N/A,TRUE,"general"}</definedName>
    <definedName name="etertgg" hidden="1">{"via1",#N/A,TRUE,"general";"via2",#N/A,TRUE,"general";"via3",#N/A,TRUE,"general"}</definedName>
    <definedName name="etertt" localSheetId="5" hidden="1">{#N/A,#N/A,TRUE,"1842CWN0"}</definedName>
    <definedName name="etertt" hidden="1">{#N/A,#N/A,TRUE,"1842CWN0"}</definedName>
    <definedName name="etewt" localSheetId="5" hidden="1">{"TAB1",#N/A,TRUE,"GENERAL";"TAB2",#N/A,TRUE,"GENERAL";"TAB3",#N/A,TRUE,"GENERAL";"TAB4",#N/A,TRUE,"GENERAL";"TAB5",#N/A,TRUE,"GENERAL"}</definedName>
    <definedName name="etewt" hidden="1">{"TAB1",#N/A,TRUE,"GENERAL";"TAB2",#N/A,TRUE,"GENERAL";"TAB3",#N/A,TRUE,"GENERAL";"TAB4",#N/A,TRUE,"GENERAL";"TAB5",#N/A,TRUE,"GENERAL"}</definedName>
    <definedName name="etu" localSheetId="5" hidden="1">{"via1",#N/A,TRUE,"general";"via2",#N/A,TRUE,"general";"via3",#N/A,TRUE,"general"}</definedName>
    <definedName name="etu" hidden="1">{"via1",#N/A,TRUE,"general";"via2",#N/A,TRUE,"general";"via3",#N/A,TRUE,"general"}</definedName>
    <definedName name="etueh" localSheetId="5" hidden="1">{"via1",#N/A,TRUE,"general";"via2",#N/A,TRUE,"general";"via3",#N/A,TRUE,"general"}</definedName>
    <definedName name="etueh" hidden="1">{"via1",#N/A,TRUE,"general";"via2",#N/A,TRUE,"general";"via3",#N/A,TRUE,"general"}</definedName>
    <definedName name="etyty" localSheetId="5" hidden="1">{"via1",#N/A,TRUE,"general";"via2",#N/A,TRUE,"general";"via3",#N/A,TRUE,"general"}</definedName>
    <definedName name="etyty" hidden="1">{"via1",#N/A,TRUE,"general";"via2",#N/A,TRUE,"general";"via3",#N/A,TRUE,"general"}</definedName>
    <definedName name="etyu" localSheetId="5" hidden="1">{"TAB1",#N/A,TRUE,"GENERAL";"TAB2",#N/A,TRUE,"GENERAL";"TAB3",#N/A,TRUE,"GENERAL";"TAB4",#N/A,TRUE,"GENERAL";"TAB5",#N/A,TRUE,"GENERAL"}</definedName>
    <definedName name="etyu" hidden="1">{"TAB1",#N/A,TRUE,"GENERAL";"TAB2",#N/A,TRUE,"GENERAL";"TAB3",#N/A,TRUE,"GENERAL";"TAB4",#N/A,TRUE,"GENERAL";"TAB5",#N/A,TRUE,"GENERAL"}</definedName>
    <definedName name="eu" localSheetId="5" hidden="1">{"via1",#N/A,TRUE,"general";"via2",#N/A,TRUE,"general";"via3",#N/A,TRUE,"general"}</definedName>
    <definedName name="eu" hidden="1">{"via1",#N/A,TRUE,"general";"via2",#N/A,TRUE,"general";"via3",#N/A,TRUE,"general"}</definedName>
    <definedName name="eut" localSheetId="5" hidden="1">{"via1",#N/A,TRUE,"general";"via2",#N/A,TRUE,"general";"via3",#N/A,TRUE,"general"}</definedName>
    <definedName name="eut" hidden="1">{"via1",#N/A,TRUE,"general";"via2",#N/A,TRUE,"general";"via3",#N/A,TRUE,"general"}</definedName>
    <definedName name="euyt" localSheetId="5" hidden="1">{"TAB1",#N/A,TRUE,"GENERAL";"TAB2",#N/A,TRUE,"GENERAL";"TAB3",#N/A,TRUE,"GENERAL";"TAB4",#N/A,TRUE,"GENERAL";"TAB5",#N/A,TRUE,"GENERAL"}</definedName>
    <definedName name="euyt" hidden="1">{"TAB1",#N/A,TRUE,"GENERAL";"TAB2",#N/A,TRUE,"GENERAL";"TAB3",#N/A,TRUE,"GENERAL";"TAB4",#N/A,TRUE,"GENERAL";"TAB5",#N/A,TRUE,"GENERAL"}</definedName>
    <definedName name="ew" localSheetId="17">#REF!</definedName>
    <definedName name="ew" localSheetId="18">#REF!</definedName>
    <definedName name="ew" localSheetId="20">#REF!</definedName>
    <definedName name="ew" localSheetId="21">#REF!</definedName>
    <definedName name="ew" localSheetId="22">#REF!</definedName>
    <definedName name="ew" localSheetId="23">#REF!</definedName>
    <definedName name="ew" localSheetId="27">#REF!</definedName>
    <definedName name="ew" localSheetId="31">#REF!</definedName>
    <definedName name="ew" localSheetId="28">#REF!</definedName>
    <definedName name="ew" localSheetId="29">#REF!</definedName>
    <definedName name="ew" localSheetId="30">#REF!</definedName>
    <definedName name="ew" localSheetId="8">#REF!</definedName>
    <definedName name="ew">#REF!</definedName>
    <definedName name="ewegt" localSheetId="5" hidden="1">{"TAB1",#N/A,TRUE,"GENERAL";"TAB2",#N/A,TRUE,"GENERAL";"TAB3",#N/A,TRUE,"GENERAL";"TAB4",#N/A,TRUE,"GENERAL";"TAB5",#N/A,TRUE,"GENERAL"}</definedName>
    <definedName name="ewegt" hidden="1">{"TAB1",#N/A,TRUE,"GENERAL";"TAB2",#N/A,TRUE,"GENERAL";"TAB3",#N/A,TRUE,"GENERAL";"TAB4",#N/A,TRUE,"GENERAL";"TAB5",#N/A,TRUE,"GENERAL"}</definedName>
    <definedName name="EWERWE" localSheetId="17">#REF!</definedName>
    <definedName name="EWERWE" localSheetId="18">#REF!</definedName>
    <definedName name="EWERWE" localSheetId="20">#REF!</definedName>
    <definedName name="EWERWE" localSheetId="21">#REF!</definedName>
    <definedName name="EWERWE" localSheetId="22">#REF!</definedName>
    <definedName name="EWERWE" localSheetId="23">#REF!</definedName>
    <definedName name="EWERWE" localSheetId="27">#REF!</definedName>
    <definedName name="EWERWE" localSheetId="31">#REF!</definedName>
    <definedName name="EWERWE" localSheetId="28">#REF!</definedName>
    <definedName name="EWERWE" localSheetId="29">#REF!</definedName>
    <definedName name="EWERWE" localSheetId="30">#REF!</definedName>
    <definedName name="EWERWE" localSheetId="8">#REF!</definedName>
    <definedName name="EWERWE">#REF!</definedName>
    <definedName name="ewf" localSheetId="17">#REF!</definedName>
    <definedName name="ewf" localSheetId="18">#REF!</definedName>
    <definedName name="ewf" localSheetId="20">#REF!</definedName>
    <definedName name="ewf" localSheetId="21">#REF!</definedName>
    <definedName name="ewf" localSheetId="22">#REF!</definedName>
    <definedName name="ewf" localSheetId="23">#REF!</definedName>
    <definedName name="ewf" localSheetId="27">#REF!</definedName>
    <definedName name="ewf" localSheetId="31">#REF!</definedName>
    <definedName name="ewf" localSheetId="28">#REF!</definedName>
    <definedName name="ewf" localSheetId="29">#REF!</definedName>
    <definedName name="ewf" localSheetId="30">#REF!</definedName>
    <definedName name="ewf" localSheetId="8">#REF!</definedName>
    <definedName name="ewf">#REF!</definedName>
    <definedName name="ewfewfg" localSheetId="5" hidden="1">{"TAB1",#N/A,TRUE,"GENERAL";"TAB2",#N/A,TRUE,"GENERAL";"TAB3",#N/A,TRUE,"GENERAL";"TAB4",#N/A,TRUE,"GENERAL";"TAB5",#N/A,TRUE,"GENERAL"}</definedName>
    <definedName name="ewfewfg" hidden="1">{"TAB1",#N/A,TRUE,"GENERAL";"TAB2",#N/A,TRUE,"GENERAL";"TAB3",#N/A,TRUE,"GENERAL";"TAB4",#N/A,TRUE,"GENERAL";"TAB5",#N/A,TRUE,"GENERAL"}</definedName>
    <definedName name="ewqrew" localSheetId="17">#REF!</definedName>
    <definedName name="ewqrew" localSheetId="18">#REF!</definedName>
    <definedName name="ewqrew" localSheetId="20">#REF!</definedName>
    <definedName name="ewqrew" localSheetId="21">#REF!</definedName>
    <definedName name="ewqrew" localSheetId="22">#REF!</definedName>
    <definedName name="ewqrew" localSheetId="23">#REF!</definedName>
    <definedName name="ewqrew" localSheetId="27">#REF!</definedName>
    <definedName name="ewqrew" localSheetId="31">#REF!</definedName>
    <definedName name="ewqrew" localSheetId="28">#REF!</definedName>
    <definedName name="ewqrew" localSheetId="29">#REF!</definedName>
    <definedName name="ewqrew" localSheetId="30">#REF!</definedName>
    <definedName name="ewqrew" localSheetId="8">#REF!</definedName>
    <definedName name="ewqrew">#REF!</definedName>
    <definedName name="ewr" localSheetId="17">#REF!</definedName>
    <definedName name="ewr" localSheetId="18">#REF!</definedName>
    <definedName name="ewr" localSheetId="20">#REF!</definedName>
    <definedName name="ewr" localSheetId="21">#REF!</definedName>
    <definedName name="ewr" localSheetId="22">#REF!</definedName>
    <definedName name="ewr" localSheetId="23">#REF!</definedName>
    <definedName name="ewr" localSheetId="27">#REF!</definedName>
    <definedName name="ewr" localSheetId="31">#REF!</definedName>
    <definedName name="ewr" localSheetId="28">#REF!</definedName>
    <definedName name="ewr" localSheetId="29">#REF!</definedName>
    <definedName name="ewr" localSheetId="30">#REF!</definedName>
    <definedName name="ewr" localSheetId="8">#REF!</definedName>
    <definedName name="ewr">#REF!</definedName>
    <definedName name="EWRE" localSheetId="17">#REF!</definedName>
    <definedName name="EWRE" localSheetId="18">#REF!</definedName>
    <definedName name="EWRE" localSheetId="20">#REF!</definedName>
    <definedName name="EWRE" localSheetId="21">#REF!</definedName>
    <definedName name="EWRE" localSheetId="22">#REF!</definedName>
    <definedName name="EWRE" localSheetId="23">#REF!</definedName>
    <definedName name="EWRE" localSheetId="27">#REF!</definedName>
    <definedName name="EWRE" localSheetId="31">#REF!</definedName>
    <definedName name="EWRE" localSheetId="28">#REF!</definedName>
    <definedName name="EWRE" localSheetId="29">#REF!</definedName>
    <definedName name="EWRE" localSheetId="30">#REF!</definedName>
    <definedName name="EWRE" localSheetId="8">#REF!</definedName>
    <definedName name="ewre" localSheetId="4" hidden="1">{"TAB1",#N/A,TRUE,"GENERAL";"TAB2",#N/A,TRUE,"GENERAL";"TAB3",#N/A,TRUE,"GENERAL";"TAB4",#N/A,TRUE,"GENERAL";"TAB5",#N/A,TRUE,"GENERAL"}</definedName>
    <definedName name="ewre" localSheetId="5" hidden="1">{"TAB1",#N/A,TRUE,"GENERAL";"TAB2",#N/A,TRUE,"GENERAL";"TAB3",#N/A,TRUE,"GENERAL";"TAB4",#N/A,TRUE,"GENERAL";"TAB5",#N/A,TRUE,"GENERAL"}</definedName>
    <definedName name="EWRE">#REF!</definedName>
    <definedName name="ewrewf" localSheetId="5" hidden="1">{"TAB1",#N/A,TRUE,"GENERAL";"TAB2",#N/A,TRUE,"GENERAL";"TAB3",#N/A,TRUE,"GENERAL";"TAB4",#N/A,TRUE,"GENERAL";"TAB5",#N/A,TRUE,"GENERAL"}</definedName>
    <definedName name="ewrewf" hidden="1">{"TAB1",#N/A,TRUE,"GENERAL";"TAB2",#N/A,TRUE,"GENERAL";"TAB3",#N/A,TRUE,"GENERAL";"TAB4",#N/A,TRUE,"GENERAL";"TAB5",#N/A,TRUE,"GENERAL"}</definedName>
    <definedName name="ewrr" localSheetId="5" hidden="1">{"TAB1",#N/A,TRUE,"GENERAL";"TAB2",#N/A,TRUE,"GENERAL";"TAB3",#N/A,TRUE,"GENERAL";"TAB4",#N/A,TRUE,"GENERAL";"TAB5",#N/A,TRUE,"GENERAL"}</definedName>
    <definedName name="ewrr" hidden="1">{"TAB1",#N/A,TRUE,"GENERAL";"TAB2",#N/A,TRUE,"GENERAL";"TAB3",#N/A,TRUE,"GENERAL";"TAB4",#N/A,TRUE,"GENERAL";"TAB5",#N/A,TRUE,"GENERAL"}</definedName>
    <definedName name="ewrt" localSheetId="5" hidden="1">{"TAB1",#N/A,TRUE,"GENERAL";"TAB2",#N/A,TRUE,"GENERAL";"TAB3",#N/A,TRUE,"GENERAL";"TAB4",#N/A,TRUE,"GENERAL";"TAB5",#N/A,TRUE,"GENERAL"}</definedName>
    <definedName name="ewrt" hidden="1">{"TAB1",#N/A,TRUE,"GENERAL";"TAB2",#N/A,TRUE,"GENERAL";"TAB3",#N/A,TRUE,"GENERAL";"TAB4",#N/A,TRUE,"GENERAL";"TAB5",#N/A,TRUE,"GENERAL"}</definedName>
    <definedName name="ewrwer" localSheetId="5"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_FilterDatabase_2">'[128]Presup Av 1o de mayo con 73a '!$A$17:$N$110</definedName>
    <definedName name="Excel_BuiltIn_Print_Area_1" localSheetId="17">#REF!</definedName>
    <definedName name="Excel_BuiltIn_Print_Area_1" localSheetId="18">#REF!</definedName>
    <definedName name="Excel_BuiltIn_Print_Area_1" localSheetId="20">#REF!</definedName>
    <definedName name="Excel_BuiltIn_Print_Area_1" localSheetId="21">#REF!</definedName>
    <definedName name="Excel_BuiltIn_Print_Area_1" localSheetId="22">#REF!</definedName>
    <definedName name="Excel_BuiltIn_Print_Area_1" localSheetId="23">#REF!</definedName>
    <definedName name="Excel_BuiltIn_Print_Area_1" localSheetId="27">#REF!</definedName>
    <definedName name="Excel_BuiltIn_Print_Area_1" localSheetId="31">#REF!</definedName>
    <definedName name="Excel_BuiltIn_Print_Area_1" localSheetId="28">#REF!</definedName>
    <definedName name="Excel_BuiltIn_Print_Area_1" localSheetId="29">#REF!</definedName>
    <definedName name="Excel_BuiltIn_Print_Area_1" localSheetId="30">#REF!</definedName>
    <definedName name="Excel_BuiltIn_Print_Area_1" localSheetId="3">#REF!</definedName>
    <definedName name="Excel_BuiltIn_Print_Area_1" localSheetId="8">#REF!</definedName>
    <definedName name="Excel_BuiltIn_Print_Area_1" localSheetId="10">#REF!</definedName>
    <definedName name="Excel_BuiltIn_Print_Area_1" localSheetId="9">#REF!</definedName>
    <definedName name="Excel_BuiltIn_Print_Area_1" localSheetId="16">#REF!</definedName>
    <definedName name="Excel_BuiltIn_Print_Area_1" localSheetId="6">#REF!</definedName>
    <definedName name="Excel_BuiltIn_Print_Area_1">#REF!</definedName>
    <definedName name="Excel_BuiltIn_Print_Area_1_1" localSheetId="17">#REF!</definedName>
    <definedName name="Excel_BuiltIn_Print_Area_1_1" localSheetId="18">#REF!</definedName>
    <definedName name="Excel_BuiltIn_Print_Area_1_1" localSheetId="20">#REF!</definedName>
    <definedName name="Excel_BuiltIn_Print_Area_1_1" localSheetId="21">#REF!</definedName>
    <definedName name="Excel_BuiltIn_Print_Area_1_1" localSheetId="22">#REF!</definedName>
    <definedName name="Excel_BuiltIn_Print_Area_1_1" localSheetId="23">#REF!</definedName>
    <definedName name="Excel_BuiltIn_Print_Area_1_1" localSheetId="27">#REF!</definedName>
    <definedName name="Excel_BuiltIn_Print_Area_1_1" localSheetId="31">#REF!</definedName>
    <definedName name="Excel_BuiltIn_Print_Area_1_1" localSheetId="28">#REF!</definedName>
    <definedName name="Excel_BuiltIn_Print_Area_1_1" localSheetId="29">#REF!</definedName>
    <definedName name="Excel_BuiltIn_Print_Area_1_1" localSheetId="30">#REF!</definedName>
    <definedName name="Excel_BuiltIn_Print_Area_1_1" localSheetId="3">#REF!</definedName>
    <definedName name="Excel_BuiltIn_Print_Area_1_1" localSheetId="8">#REF!</definedName>
    <definedName name="Excel_BuiltIn_Print_Area_1_1" localSheetId="10">#REF!</definedName>
    <definedName name="Excel_BuiltIn_Print_Area_1_1" localSheetId="9">#REF!</definedName>
    <definedName name="Excel_BuiltIn_Print_Area_1_1" localSheetId="16">#REF!</definedName>
    <definedName name="Excel_BuiltIn_Print_Area_1_1" localSheetId="6">#REF!</definedName>
    <definedName name="Excel_BuiltIn_Print_Area_1_1">#REF!</definedName>
    <definedName name="Excel_BuiltIn_Print_Area_1_1_1" localSheetId="17">#REF!</definedName>
    <definedName name="Excel_BuiltIn_Print_Area_1_1_1" localSheetId="18">#REF!</definedName>
    <definedName name="Excel_BuiltIn_Print_Area_1_1_1" localSheetId="20">#REF!</definedName>
    <definedName name="Excel_BuiltIn_Print_Area_1_1_1" localSheetId="21">#REF!</definedName>
    <definedName name="Excel_BuiltIn_Print_Area_1_1_1" localSheetId="22">#REF!</definedName>
    <definedName name="Excel_BuiltIn_Print_Area_1_1_1" localSheetId="23">#REF!</definedName>
    <definedName name="Excel_BuiltIn_Print_Area_1_1_1" localSheetId="27">#REF!</definedName>
    <definedName name="Excel_BuiltIn_Print_Area_1_1_1" localSheetId="31">#REF!</definedName>
    <definedName name="Excel_BuiltIn_Print_Area_1_1_1" localSheetId="28">#REF!</definedName>
    <definedName name="Excel_BuiltIn_Print_Area_1_1_1" localSheetId="29">#REF!</definedName>
    <definedName name="Excel_BuiltIn_Print_Area_1_1_1" localSheetId="30">#REF!</definedName>
    <definedName name="Excel_BuiltIn_Print_Area_1_1_1" localSheetId="3">#REF!</definedName>
    <definedName name="Excel_BuiltIn_Print_Area_1_1_1" localSheetId="8">#REF!</definedName>
    <definedName name="Excel_BuiltIn_Print_Area_1_1_1" localSheetId="10">#REF!</definedName>
    <definedName name="Excel_BuiltIn_Print_Area_1_1_1" localSheetId="9">#REF!</definedName>
    <definedName name="Excel_BuiltIn_Print_Area_1_1_1" localSheetId="16">#REF!</definedName>
    <definedName name="Excel_BuiltIn_Print_Area_1_1_1" localSheetId="6">#REF!</definedName>
    <definedName name="Excel_BuiltIn_Print_Area_1_1_1">#REF!</definedName>
    <definedName name="Excel_BuiltIn_Print_Area_1_1_1_1" localSheetId="17">#REF!</definedName>
    <definedName name="Excel_BuiltIn_Print_Area_1_1_1_1" localSheetId="18">#REF!</definedName>
    <definedName name="Excel_BuiltIn_Print_Area_1_1_1_1" localSheetId="20">#REF!</definedName>
    <definedName name="Excel_BuiltIn_Print_Area_1_1_1_1" localSheetId="21">#REF!</definedName>
    <definedName name="Excel_BuiltIn_Print_Area_1_1_1_1" localSheetId="22">#REF!</definedName>
    <definedName name="Excel_BuiltIn_Print_Area_1_1_1_1" localSheetId="23">#REF!</definedName>
    <definedName name="Excel_BuiltIn_Print_Area_1_1_1_1" localSheetId="27">#REF!</definedName>
    <definedName name="Excel_BuiltIn_Print_Area_1_1_1_1" localSheetId="31">#REF!</definedName>
    <definedName name="Excel_BuiltIn_Print_Area_1_1_1_1" localSheetId="28">#REF!</definedName>
    <definedName name="Excel_BuiltIn_Print_Area_1_1_1_1" localSheetId="29">#REF!</definedName>
    <definedName name="Excel_BuiltIn_Print_Area_1_1_1_1" localSheetId="30">#REF!</definedName>
    <definedName name="Excel_BuiltIn_Print_Area_1_1_1_1" localSheetId="3">#REF!</definedName>
    <definedName name="Excel_BuiltIn_Print_Area_1_1_1_1" localSheetId="8">#REF!</definedName>
    <definedName name="Excel_BuiltIn_Print_Area_1_1_1_1" localSheetId="10">#REF!</definedName>
    <definedName name="Excel_BuiltIn_Print_Area_1_1_1_1" localSheetId="9">#REF!</definedName>
    <definedName name="Excel_BuiltIn_Print_Area_1_1_1_1" localSheetId="16">#REF!</definedName>
    <definedName name="Excel_BuiltIn_Print_Area_1_1_1_1" localSheetId="6">#REF!</definedName>
    <definedName name="Excel_BuiltIn_Print_Area_1_1_1_1">#REF!</definedName>
    <definedName name="Excel_BuiltIn_Print_Area_1_1_1_1_1" localSheetId="17">#REF!</definedName>
    <definedName name="Excel_BuiltIn_Print_Area_1_1_1_1_1" localSheetId="18">#REF!</definedName>
    <definedName name="Excel_BuiltIn_Print_Area_1_1_1_1_1" localSheetId="20">#REF!</definedName>
    <definedName name="Excel_BuiltIn_Print_Area_1_1_1_1_1" localSheetId="21">#REF!</definedName>
    <definedName name="Excel_BuiltIn_Print_Area_1_1_1_1_1" localSheetId="22">#REF!</definedName>
    <definedName name="Excel_BuiltIn_Print_Area_1_1_1_1_1" localSheetId="23">#REF!</definedName>
    <definedName name="Excel_BuiltIn_Print_Area_1_1_1_1_1" localSheetId="27">#REF!</definedName>
    <definedName name="Excel_BuiltIn_Print_Area_1_1_1_1_1" localSheetId="31">#REF!</definedName>
    <definedName name="Excel_BuiltIn_Print_Area_1_1_1_1_1" localSheetId="28">#REF!</definedName>
    <definedName name="Excel_BuiltIn_Print_Area_1_1_1_1_1" localSheetId="29">#REF!</definedName>
    <definedName name="Excel_BuiltIn_Print_Area_1_1_1_1_1" localSheetId="30">#REF!</definedName>
    <definedName name="Excel_BuiltIn_Print_Area_1_1_1_1_1" localSheetId="8">#REF!</definedName>
    <definedName name="Excel_BuiltIn_Print_Area_1_1_1_1_1">#REF!</definedName>
    <definedName name="Excel_BuiltIn_Print_Area_1_1_1_1_1_1" localSheetId="17">#REF!</definedName>
    <definedName name="Excel_BuiltIn_Print_Area_1_1_1_1_1_1" localSheetId="18">#REF!</definedName>
    <definedName name="Excel_BuiltIn_Print_Area_1_1_1_1_1_1" localSheetId="20">#REF!</definedName>
    <definedName name="Excel_BuiltIn_Print_Area_1_1_1_1_1_1" localSheetId="21">#REF!</definedName>
    <definedName name="Excel_BuiltIn_Print_Area_1_1_1_1_1_1" localSheetId="22">#REF!</definedName>
    <definedName name="Excel_BuiltIn_Print_Area_1_1_1_1_1_1" localSheetId="23">#REF!</definedName>
    <definedName name="Excel_BuiltIn_Print_Area_1_1_1_1_1_1" localSheetId="27">#REF!</definedName>
    <definedName name="Excel_BuiltIn_Print_Area_1_1_1_1_1_1" localSheetId="31">#REF!</definedName>
    <definedName name="Excel_BuiltIn_Print_Area_1_1_1_1_1_1" localSheetId="28">#REF!</definedName>
    <definedName name="Excel_BuiltIn_Print_Area_1_1_1_1_1_1" localSheetId="29">#REF!</definedName>
    <definedName name="Excel_BuiltIn_Print_Area_1_1_1_1_1_1" localSheetId="30">#REF!</definedName>
    <definedName name="Excel_BuiltIn_Print_Area_1_1_1_1_1_1" localSheetId="8">#REF!</definedName>
    <definedName name="Excel_BuiltIn_Print_Area_1_1_1_1_1_1">#REF!</definedName>
    <definedName name="Excel_BuiltIn_Print_Area_3">#REF!</definedName>
    <definedName name="Excel_BuiltIn_Print_Area_3_X">#REF!</definedName>
    <definedName name="Excel_BuiltIn_Print_Area_7" localSheetId="17">#REF!</definedName>
    <definedName name="Excel_BuiltIn_Print_Area_7" localSheetId="18">#REF!</definedName>
    <definedName name="Excel_BuiltIn_Print_Area_7" localSheetId="20">#REF!</definedName>
    <definedName name="Excel_BuiltIn_Print_Area_7" localSheetId="21">#REF!</definedName>
    <definedName name="Excel_BuiltIn_Print_Area_7" localSheetId="22">#REF!</definedName>
    <definedName name="Excel_BuiltIn_Print_Area_7" localSheetId="23">#REF!</definedName>
    <definedName name="Excel_BuiltIn_Print_Area_7" localSheetId="27">#REF!</definedName>
    <definedName name="Excel_BuiltIn_Print_Area_7" localSheetId="31">#REF!</definedName>
    <definedName name="Excel_BuiltIn_Print_Area_7" localSheetId="28">#REF!</definedName>
    <definedName name="Excel_BuiltIn_Print_Area_7" localSheetId="29">#REF!</definedName>
    <definedName name="Excel_BuiltIn_Print_Area_7" localSheetId="30">#REF!</definedName>
    <definedName name="Excel_BuiltIn_Print_Area_7" localSheetId="3">#REF!</definedName>
    <definedName name="Excel_BuiltIn_Print_Area_7" localSheetId="8">#REF!</definedName>
    <definedName name="Excel_BuiltIn_Print_Area_7" localSheetId="10">#REF!</definedName>
    <definedName name="Excel_BuiltIn_Print_Area_7" localSheetId="9">#REF!</definedName>
    <definedName name="Excel_BuiltIn_Print_Area_7" localSheetId="16">#REF!</definedName>
    <definedName name="Excel_BuiltIn_Print_Area_7" localSheetId="6">#REF!</definedName>
    <definedName name="Excel_BuiltIn_Print_Area_7">#REF!</definedName>
    <definedName name="Excel_BuiltIn_Print_Titles_1" localSheetId="17">#REF!</definedName>
    <definedName name="Excel_BuiltIn_Print_Titles_1" localSheetId="18">#REF!</definedName>
    <definedName name="Excel_BuiltIn_Print_Titles_1" localSheetId="20">#REF!</definedName>
    <definedName name="Excel_BuiltIn_Print_Titles_1" localSheetId="21">#REF!</definedName>
    <definedName name="Excel_BuiltIn_Print_Titles_1" localSheetId="22">#REF!</definedName>
    <definedName name="Excel_BuiltIn_Print_Titles_1" localSheetId="23">#REF!</definedName>
    <definedName name="Excel_BuiltIn_Print_Titles_1" localSheetId="27">#REF!</definedName>
    <definedName name="Excel_BuiltIn_Print_Titles_1" localSheetId="31">#REF!</definedName>
    <definedName name="Excel_BuiltIn_Print_Titles_1" localSheetId="28">#REF!</definedName>
    <definedName name="Excel_BuiltIn_Print_Titles_1" localSheetId="29">#REF!</definedName>
    <definedName name="Excel_BuiltIn_Print_Titles_1" localSheetId="30">#REF!</definedName>
    <definedName name="Excel_BuiltIn_Print_Titles_1" localSheetId="3">#REF!</definedName>
    <definedName name="Excel_BuiltIn_Print_Titles_1" localSheetId="8">#REF!</definedName>
    <definedName name="Excel_BuiltIn_Print_Titles_1" localSheetId="10">#REF!</definedName>
    <definedName name="Excel_BuiltIn_Print_Titles_1" localSheetId="9">#REF!</definedName>
    <definedName name="Excel_BuiltIn_Print_Titles_1" localSheetId="16">#REF!</definedName>
    <definedName name="Excel_BuiltIn_Print_Titles_1" localSheetId="6">#REF!</definedName>
    <definedName name="Excel_BuiltIn_Print_Titles_1">#REF!</definedName>
    <definedName name="Excel_BuiltIn_Print_Titles_1_1" localSheetId="17">#REF!</definedName>
    <definedName name="Excel_BuiltIn_Print_Titles_1_1" localSheetId="18">#REF!</definedName>
    <definedName name="Excel_BuiltIn_Print_Titles_1_1" localSheetId="20">#REF!</definedName>
    <definedName name="Excel_BuiltIn_Print_Titles_1_1" localSheetId="21">#REF!</definedName>
    <definedName name="Excel_BuiltIn_Print_Titles_1_1" localSheetId="22">#REF!</definedName>
    <definedName name="Excel_BuiltIn_Print_Titles_1_1" localSheetId="23">#REF!</definedName>
    <definedName name="Excel_BuiltIn_Print_Titles_1_1" localSheetId="27">#REF!</definedName>
    <definedName name="Excel_BuiltIn_Print_Titles_1_1" localSheetId="31">#REF!</definedName>
    <definedName name="Excel_BuiltIn_Print_Titles_1_1" localSheetId="28">#REF!</definedName>
    <definedName name="Excel_BuiltIn_Print_Titles_1_1" localSheetId="29">#REF!</definedName>
    <definedName name="Excel_BuiltIn_Print_Titles_1_1" localSheetId="30">#REF!</definedName>
    <definedName name="Excel_BuiltIn_Print_Titles_1_1" localSheetId="3">#REF!</definedName>
    <definedName name="Excel_BuiltIn_Print_Titles_1_1" localSheetId="8">#REF!</definedName>
    <definedName name="Excel_BuiltIn_Print_Titles_1_1" localSheetId="10">#REF!</definedName>
    <definedName name="Excel_BuiltIn_Print_Titles_1_1" localSheetId="9">#REF!</definedName>
    <definedName name="Excel_BuiltIn_Print_Titles_1_1" localSheetId="16">#REF!</definedName>
    <definedName name="Excel_BuiltIn_Print_Titles_1_1" localSheetId="6">#REF!</definedName>
    <definedName name="Excel_BuiltIn_Print_Titles_1_1">#REF!</definedName>
    <definedName name="Excel_BuiltIn_Print_Titles_1_1_1" localSheetId="17">#REF!</definedName>
    <definedName name="Excel_BuiltIn_Print_Titles_1_1_1" localSheetId="18">#REF!</definedName>
    <definedName name="Excel_BuiltIn_Print_Titles_1_1_1" localSheetId="20">#REF!</definedName>
    <definedName name="Excel_BuiltIn_Print_Titles_1_1_1" localSheetId="21">#REF!</definedName>
    <definedName name="Excel_BuiltIn_Print_Titles_1_1_1" localSheetId="22">#REF!</definedName>
    <definedName name="Excel_BuiltIn_Print_Titles_1_1_1" localSheetId="23">#REF!</definedName>
    <definedName name="Excel_BuiltIn_Print_Titles_1_1_1" localSheetId="27">#REF!</definedName>
    <definedName name="Excel_BuiltIn_Print_Titles_1_1_1" localSheetId="31">#REF!</definedName>
    <definedName name="Excel_BuiltIn_Print_Titles_1_1_1" localSheetId="28">#REF!</definedName>
    <definedName name="Excel_BuiltIn_Print_Titles_1_1_1" localSheetId="29">#REF!</definedName>
    <definedName name="Excel_BuiltIn_Print_Titles_1_1_1" localSheetId="30">#REF!</definedName>
    <definedName name="Excel_BuiltIn_Print_Titles_1_1_1" localSheetId="3">#REF!</definedName>
    <definedName name="Excel_BuiltIn_Print_Titles_1_1_1" localSheetId="8">#REF!</definedName>
    <definedName name="Excel_BuiltIn_Print_Titles_1_1_1" localSheetId="10">#REF!</definedName>
    <definedName name="Excel_BuiltIn_Print_Titles_1_1_1" localSheetId="9">#REF!</definedName>
    <definedName name="Excel_BuiltIn_Print_Titles_1_1_1" localSheetId="16">#REF!</definedName>
    <definedName name="Excel_BuiltIn_Print_Titles_1_1_1" localSheetId="6">#REF!</definedName>
    <definedName name="Excel_BuiltIn_Print_Titles_1_1_1">#REF!</definedName>
    <definedName name="Excel_BuiltIn_Print_Titles_1_1_1_1" localSheetId="17">#REF!</definedName>
    <definedName name="Excel_BuiltIn_Print_Titles_1_1_1_1" localSheetId="18">#REF!</definedName>
    <definedName name="Excel_BuiltIn_Print_Titles_1_1_1_1" localSheetId="20">#REF!</definedName>
    <definedName name="Excel_BuiltIn_Print_Titles_1_1_1_1" localSheetId="21">#REF!</definedName>
    <definedName name="Excel_BuiltIn_Print_Titles_1_1_1_1" localSheetId="22">#REF!</definedName>
    <definedName name="Excel_BuiltIn_Print_Titles_1_1_1_1" localSheetId="23">#REF!</definedName>
    <definedName name="Excel_BuiltIn_Print_Titles_1_1_1_1" localSheetId="27">#REF!</definedName>
    <definedName name="Excel_BuiltIn_Print_Titles_1_1_1_1" localSheetId="31">#REF!</definedName>
    <definedName name="Excel_BuiltIn_Print_Titles_1_1_1_1" localSheetId="28">#REF!</definedName>
    <definedName name="Excel_BuiltIn_Print_Titles_1_1_1_1" localSheetId="29">#REF!</definedName>
    <definedName name="Excel_BuiltIn_Print_Titles_1_1_1_1" localSheetId="30">#REF!</definedName>
    <definedName name="Excel_BuiltIn_Print_Titles_1_1_1_1" localSheetId="8">#REF!</definedName>
    <definedName name="Excel_BuiltIn_Print_Titles_1_1_1_1">#REF!</definedName>
    <definedName name="Excel_BuiltIn_Print_Titles_10">'[108]SKJ452'!#REF!</definedName>
    <definedName name="Excel_BuiltIn_Print_Titles_11">'[108]ITA878'!#REF!</definedName>
    <definedName name="Excel_BuiltIn_Print_Titles_12">'[108]AEA-944'!#REF!</definedName>
    <definedName name="Excel_BuiltIn_Print_Titles_13">'[108]DUB-823'!#REF!</definedName>
    <definedName name="Excel_BuiltIn_Print_Titles_14">'[108]GPI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[108]XXJ617!#REF!</definedName>
    <definedName name="Excel_BuiltIn_Print_Titles_20">#REF!</definedName>
    <definedName name="Excel_BuiltIn_Print_Titles_21">[108]SNG_855!#REF!</definedName>
    <definedName name="Excel_BuiltIn_Print_Titles_23">#REF!</definedName>
    <definedName name="Excel_BuiltIn_Print_Titles_3" localSheetId="17">'[119]COSTOS OFICINA'!#REF!</definedName>
    <definedName name="Excel_BuiltIn_Print_Titles_3" localSheetId="18">'[119]COSTOS OFICINA'!#REF!</definedName>
    <definedName name="Excel_BuiltIn_Print_Titles_3" localSheetId="20">'[119]COSTOS OFICINA'!#REF!</definedName>
    <definedName name="Excel_BuiltIn_Print_Titles_3" localSheetId="21">'[119]COSTOS OFICINA'!#REF!</definedName>
    <definedName name="Excel_BuiltIn_Print_Titles_3" localSheetId="22">'[119]COSTOS OFICINA'!#REF!</definedName>
    <definedName name="Excel_BuiltIn_Print_Titles_3" localSheetId="23">'[119]COSTOS OFICINA'!#REF!</definedName>
    <definedName name="Excel_BuiltIn_Print_Titles_3" localSheetId="27">'[119]COSTOS OFICINA'!#REF!</definedName>
    <definedName name="Excel_BuiltIn_Print_Titles_3" localSheetId="31">'[119]COSTOS OFICINA'!#REF!</definedName>
    <definedName name="Excel_BuiltIn_Print_Titles_3" localSheetId="28">'[119]COSTOS OFICINA'!#REF!</definedName>
    <definedName name="Excel_BuiltIn_Print_Titles_3" localSheetId="29">'[119]COSTOS OFICINA'!#REF!</definedName>
    <definedName name="Excel_BuiltIn_Print_Titles_3" localSheetId="30">'[119]COSTOS OFICINA'!#REF!</definedName>
    <definedName name="Excel_BuiltIn_Print_Titles_3" localSheetId="3">'[119]COSTOS OFICINA'!#REF!</definedName>
    <definedName name="Excel_BuiltIn_Print_Titles_3" localSheetId="8">'[119]COSTOS OFICINA'!#REF!</definedName>
    <definedName name="Excel_BuiltIn_Print_Titles_3" localSheetId="10">'[119]COSTOS OFICINA'!#REF!</definedName>
    <definedName name="Excel_BuiltIn_Print_Titles_3" localSheetId="9">'[119]COSTOS OFICINA'!#REF!</definedName>
    <definedName name="Excel_BuiltIn_Print_Titles_3" localSheetId="16">'[119]COSTOS OFICINA'!#REF!</definedName>
    <definedName name="Excel_BuiltIn_Print_Titles_3" localSheetId="6">'[119]COSTOS OFICINA'!#REF!</definedName>
    <definedName name="Excel_BuiltIn_Print_Titles_3" localSheetId="4">#REF!</definedName>
    <definedName name="Excel_BuiltIn_Print_Titles_3" localSheetId="5">#REF!</definedName>
    <definedName name="Excel_BuiltIn_Print_Titles_3">'[119]COSTOS OFICINA'!#REF!</definedName>
    <definedName name="Excel_BuiltIn_Print_Titles_4" localSheetId="17">'[119]COSTOS CAMPAMENTO'!#REF!</definedName>
    <definedName name="Excel_BuiltIn_Print_Titles_4" localSheetId="18">'[119]COSTOS CAMPAMENTO'!#REF!</definedName>
    <definedName name="Excel_BuiltIn_Print_Titles_4" localSheetId="20">'[119]COSTOS CAMPAMENTO'!#REF!</definedName>
    <definedName name="Excel_BuiltIn_Print_Titles_4" localSheetId="21">'[119]COSTOS CAMPAMENTO'!#REF!</definedName>
    <definedName name="Excel_BuiltIn_Print_Titles_4" localSheetId="22">'[119]COSTOS CAMPAMENTO'!#REF!</definedName>
    <definedName name="Excel_BuiltIn_Print_Titles_4" localSheetId="23">'[119]COSTOS CAMPAMENTO'!#REF!</definedName>
    <definedName name="Excel_BuiltIn_Print_Titles_4" localSheetId="27">'[119]COSTOS CAMPAMENTO'!#REF!</definedName>
    <definedName name="Excel_BuiltIn_Print_Titles_4" localSheetId="31">'[119]COSTOS CAMPAMENTO'!#REF!</definedName>
    <definedName name="Excel_BuiltIn_Print_Titles_4" localSheetId="28">'[119]COSTOS CAMPAMENTO'!#REF!</definedName>
    <definedName name="Excel_BuiltIn_Print_Titles_4" localSheetId="29">'[119]COSTOS CAMPAMENTO'!#REF!</definedName>
    <definedName name="Excel_BuiltIn_Print_Titles_4" localSheetId="30">'[119]COSTOS CAMPAMENTO'!#REF!</definedName>
    <definedName name="Excel_BuiltIn_Print_Titles_4" localSheetId="3">'[119]COSTOS CAMPAMENTO'!#REF!</definedName>
    <definedName name="Excel_BuiltIn_Print_Titles_4" localSheetId="8">'[119]COSTOS CAMPAMENTO'!#REF!</definedName>
    <definedName name="Excel_BuiltIn_Print_Titles_4" localSheetId="10">'[119]COSTOS CAMPAMENTO'!#REF!</definedName>
    <definedName name="Excel_BuiltIn_Print_Titles_4" localSheetId="9">'[119]COSTOS CAMPAMENTO'!#REF!</definedName>
    <definedName name="Excel_BuiltIn_Print_Titles_4" localSheetId="16">'[119]COSTOS CAMPAMENTO'!#REF!</definedName>
    <definedName name="Excel_BuiltIn_Print_Titles_4" localSheetId="6">'[119]COSTOS CAMPAMENTO'!#REF!</definedName>
    <definedName name="Excel_BuiltIn_Print_Titles_4">'[119]COSTOS CAMPAMENTO'!#REF!</definedName>
    <definedName name="Excel_BuiltIn_Print_Titles_5">'[108]VEA 374'!#REF!</definedName>
    <definedName name="Excel_BuiltIn_Print_Titles_5_XX">'[108]VEA 374'!#REF!</definedName>
    <definedName name="Excel_BuiltIn_Print_Titles_6">#REF!</definedName>
    <definedName name="Excel_BuiltIn_Print_Titles_7">'[108]HFB024'!#REF!</definedName>
    <definedName name="Excel_BuiltIn_Print_Titles_8">#REF!</definedName>
    <definedName name="Excel_BuiltIn_Print_Titles_9">'[108]PAJ825'!#REF!</definedName>
    <definedName name="EXCROC">'[129]Análisis de precios'!$H$52</definedName>
    <definedName name="ExtensionCoordinador">#REF!</definedName>
    <definedName name="Extra_Pay">#REF!</definedName>
    <definedName name="Extracción_IM">#REF!</definedName>
    <definedName name="Extras">'[65]LIQUIDA-NOMINA'!$AH$4</definedName>
    <definedName name="F._INGRESO">#REF!</definedName>
    <definedName name="F._RETIRO">#REF!</definedName>
    <definedName name="F.L">#REF!</definedName>
    <definedName name="fa">#REF!</definedName>
    <definedName name="FAC" hidden="1">#REF!</definedName>
    <definedName name="Facilidades">#REF!</definedName>
    <definedName name="FACT">#REF!</definedName>
    <definedName name="FACTOR" localSheetId="17">[107]Par_Dise!#REF!</definedName>
    <definedName name="FACTOR" localSheetId="18">[107]Par_Dise!#REF!</definedName>
    <definedName name="FACTOR" localSheetId="20">[107]Par_Dise!#REF!</definedName>
    <definedName name="FACTOR" localSheetId="21">[107]Par_Dise!#REF!</definedName>
    <definedName name="FACTOR" localSheetId="22">[107]Par_Dise!#REF!</definedName>
    <definedName name="FACTOR" localSheetId="23">[107]Par_Dise!#REF!</definedName>
    <definedName name="FACTOR" localSheetId="27">[107]Par_Dise!#REF!</definedName>
    <definedName name="FACTOR" localSheetId="31">[107]Par_Dise!#REF!</definedName>
    <definedName name="FACTOR" localSheetId="28">[107]Par_Dise!#REF!</definedName>
    <definedName name="FACTOR" localSheetId="29">[107]Par_Dise!#REF!</definedName>
    <definedName name="FACTOR" localSheetId="30">[107]Par_Dise!#REF!</definedName>
    <definedName name="FACTOR" localSheetId="8">[107]Par_Dise!#REF!</definedName>
    <definedName name="factor" localSheetId="4">#REF!</definedName>
    <definedName name="factor" localSheetId="5">#REF!</definedName>
    <definedName name="FACTOR">[107]Par_Dise!#REF!</definedName>
    <definedName name="Factor_Base">#REF!</definedName>
    <definedName name="FactorCostoPotencia" localSheetId="17">[95]Modelo!#REF!</definedName>
    <definedName name="FactorCostoPotencia" localSheetId="18">[95]Modelo!#REF!</definedName>
    <definedName name="FactorCostoPotencia" localSheetId="20">[95]Modelo!#REF!</definedName>
    <definedName name="FactorCostoPotencia" localSheetId="21">[95]Modelo!#REF!</definedName>
    <definedName name="FactorCostoPotencia" localSheetId="22">[95]Modelo!#REF!</definedName>
    <definedName name="FactorCostoPotencia" localSheetId="23">[95]Modelo!#REF!</definedName>
    <definedName name="FactorCostoPotencia" localSheetId="27">[95]Modelo!#REF!</definedName>
    <definedName name="FactorCostoPotencia" localSheetId="31">[95]Modelo!#REF!</definedName>
    <definedName name="FactorCostoPotencia" localSheetId="28">[95]Modelo!#REF!</definedName>
    <definedName name="FactorCostoPotencia" localSheetId="29">[95]Modelo!#REF!</definedName>
    <definedName name="FactorCostoPotencia" localSheetId="30">[95]Modelo!#REF!</definedName>
    <definedName name="FactorCostoPotencia" localSheetId="8">[95]Modelo!#REF!</definedName>
    <definedName name="FactorCostoPotencia">[95]Modelo!#REF!</definedName>
    <definedName name="FactorMultFinal" localSheetId="17">#REF!</definedName>
    <definedName name="FactorMultFinal" localSheetId="18">#REF!</definedName>
    <definedName name="FactorMultFinal" localSheetId="20">#REF!</definedName>
    <definedName name="FactorMultFinal" localSheetId="21">#REF!</definedName>
    <definedName name="FactorMultFinal" localSheetId="22">#REF!</definedName>
    <definedName name="FactorMultFinal" localSheetId="23">#REF!</definedName>
    <definedName name="FactorMultFinal" localSheetId="27">#REF!</definedName>
    <definedName name="FactorMultFinal" localSheetId="31">#REF!</definedName>
    <definedName name="FactorMultFinal" localSheetId="28">#REF!</definedName>
    <definedName name="FactorMultFinal" localSheetId="29">#REF!</definedName>
    <definedName name="FactorMultFinal" localSheetId="30">#REF!</definedName>
    <definedName name="FactorMultFinal" localSheetId="8">#REF!</definedName>
    <definedName name="FactorMultFinal" localSheetId="14">#REF!</definedName>
    <definedName name="FactorMultFinal" localSheetId="11">#REF!</definedName>
    <definedName name="FactorMultFinal" localSheetId="12">#REF!</definedName>
    <definedName name="FactorMultFinal" localSheetId="13">#REF!</definedName>
    <definedName name="FactorMultFinal">#REF!</definedName>
    <definedName name="FactorMultiplicaCalculado" localSheetId="17">#REF!</definedName>
    <definedName name="FactorMultiplicaCalculado" localSheetId="18">#REF!</definedName>
    <definedName name="FactorMultiplicaCalculado" localSheetId="20">#REF!</definedName>
    <definedName name="FactorMultiplicaCalculado" localSheetId="21">#REF!</definedName>
    <definedName name="FactorMultiplicaCalculado" localSheetId="22">#REF!</definedName>
    <definedName name="FactorMultiplicaCalculado" localSheetId="23">#REF!</definedName>
    <definedName name="FactorMultiplicaCalculado" localSheetId="27">#REF!</definedName>
    <definedName name="FactorMultiplicaCalculado" localSheetId="31">#REF!</definedName>
    <definedName name="FactorMultiplicaCalculado" localSheetId="28">#REF!</definedName>
    <definedName name="FactorMultiplicaCalculado" localSheetId="29">#REF!</definedName>
    <definedName name="FactorMultiplicaCalculado" localSheetId="30">#REF!</definedName>
    <definedName name="FactorMultiplicaCalculado" localSheetId="8">#REF!</definedName>
    <definedName name="FactorMultiplicaCalculado" localSheetId="14">#REF!</definedName>
    <definedName name="FactorMultiplicaCalculado" localSheetId="11">#REF!</definedName>
    <definedName name="FactorMultiplicaCalculado" localSheetId="12">#REF!</definedName>
    <definedName name="FactorMultiplicaCalculado" localSheetId="13">#REF!</definedName>
    <definedName name="FactorMultiplicaCalculado">#REF!</definedName>
    <definedName name="FACTURADO">'[130]Itemes Renovación'!#REF!</definedName>
    <definedName name="FareWellStmnt">[106]!FareWellStmnt</definedName>
    <definedName name="FaseProyecto">#REF!</definedName>
    <definedName name="fb">#REF!</definedName>
    <definedName name="fd" localSheetId="17">#REF!</definedName>
    <definedName name="fd" localSheetId="18">#REF!</definedName>
    <definedName name="fd" localSheetId="20">#REF!</definedName>
    <definedName name="fd" localSheetId="21">#REF!</definedName>
    <definedName name="fd" localSheetId="22">#REF!</definedName>
    <definedName name="fd" localSheetId="23">#REF!</definedName>
    <definedName name="fd" localSheetId="27">#REF!</definedName>
    <definedName name="fd" localSheetId="31">#REF!</definedName>
    <definedName name="fd" localSheetId="28">#REF!</definedName>
    <definedName name="fd" localSheetId="29">#REF!</definedName>
    <definedName name="fd" localSheetId="30">#REF!</definedName>
    <definedName name="fd" localSheetId="8">#REF!</definedName>
    <definedName name="fd" localSheetId="14">#REF!</definedName>
    <definedName name="fd" localSheetId="11">#REF!</definedName>
    <definedName name="fd" localSheetId="12">#REF!</definedName>
    <definedName name="fd" localSheetId="13">#REF!</definedName>
    <definedName name="fd">#REF!</definedName>
    <definedName name="fda">#REF!</definedName>
    <definedName name="fdadsfa" localSheetId="5" hidden="1">{"PRES REHAB ARM-PER POR ITEMS  KM A KM",#N/A,TRUE,"Rehabilitacion Arm-Per"}</definedName>
    <definedName name="fdadsfa" hidden="1">{"PRES REHAB ARM-PER POR ITEMS  KM A KM",#N/A,TRUE,"Rehabilitacion Arm-Per"}</definedName>
    <definedName name="fdbjp" localSheetId="5" hidden="1">{"TAB1",#N/A,TRUE,"GENERAL";"TAB2",#N/A,TRUE,"GENERAL";"TAB3",#N/A,TRUE,"GENERAL";"TAB4",#N/A,TRUE,"GENERAL";"TAB5",#N/A,TRUE,"GENERAL"}</definedName>
    <definedName name="fdbjp" hidden="1">{"TAB1",#N/A,TRUE,"GENERAL";"TAB2",#N/A,TRUE,"GENERAL";"TAB3",#N/A,TRUE,"GENERAL";"TAB4",#N/A,TRUE,"GENERAL";"TAB5",#N/A,TRUE,"GENERAL"}</definedName>
    <definedName name="fdf" localSheetId="5" hidden="1">{"TAB1",#N/A,TRUE,"GENERAL";"TAB2",#N/A,TRUE,"GENERAL";"TAB3",#N/A,TRUE,"GENERAL";"TAB4",#N/A,TRUE,"GENERAL";"TAB5",#N/A,TRUE,"GENERAL"}</definedName>
    <definedName name="fdf" hidden="1">{"TAB1",#N/A,TRUE,"GENERAL";"TAB2",#N/A,TRUE,"GENERAL";"TAB3",#N/A,TRUE,"GENERAL";"TAB4",#N/A,TRUE,"GENERAL";"TAB5",#N/A,TRUE,"GENERAL"}</definedName>
    <definedName name="fdg" localSheetId="5" hidden="1">{"via1",#N/A,TRUE,"general";"via2",#N/A,TRUE,"general";"via3",#N/A,TRUE,"general"}</definedName>
    <definedName name="fdg" hidden="1">{"via1",#N/A,TRUE,"general";"via2",#N/A,TRUE,"general";"via3",#N/A,TRUE,"general"}</definedName>
    <definedName name="FDGD" localSheetId="5" hidden="1">{"TAB1",#N/A,TRUE,"GENERAL";"TAB2",#N/A,TRUE,"GENERAL";"TAB3",#N/A,TRUE,"GENERAL";"TAB4",#N/A,TRUE,"GENERAL";"TAB5",#N/A,TRUE,"GENERAL"}</definedName>
    <definedName name="FDGD" hidden="1">{"TAB1",#N/A,TRUE,"GENERAL";"TAB2",#N/A,TRUE,"GENERAL";"TAB3",#N/A,TRUE,"GENERAL";"TAB4",#N/A,TRUE,"GENERAL";"TAB5",#N/A,TRUE,"GENERAL"}</definedName>
    <definedName name="FDGFDBBP" localSheetId="5" hidden="1">{"TAB1",#N/A,TRUE,"GENERAL";"TAB2",#N/A,TRUE,"GENERAL";"TAB3",#N/A,TRUE,"GENERAL";"TAB4",#N/A,TRUE,"GENERAL";"TAB5",#N/A,TRUE,"GENERAL"}</definedName>
    <definedName name="FDGFDBBP" hidden="1">{"TAB1",#N/A,TRUE,"GENERAL";"TAB2",#N/A,TRUE,"GENERAL";"TAB3",#N/A,TRUE,"GENERAL";"TAB4",#N/A,TRUE,"GENERAL";"TAB5",#N/A,TRUE,"GENERAL"}</definedName>
    <definedName name="fdh" localSheetId="5" hidden="1">{"TAB1",#N/A,TRUE,"GENERAL";"TAB2",#N/A,TRUE,"GENERAL";"TAB3",#N/A,TRUE,"GENERAL";"TAB4",#N/A,TRUE,"GENERAL";"TAB5",#N/A,TRUE,"GENERAL"}</definedName>
    <definedName name="fdh" hidden="1">{"TAB1",#N/A,TRUE,"GENERAL";"TAB2",#N/A,TRUE,"GENERAL";"TAB3",#N/A,TRUE,"GENERAL";"TAB4",#N/A,TRUE,"GENERAL";"TAB5",#N/A,TRUE,"GENERAL"}</definedName>
    <definedName name="fds" localSheetId="17">#REF!</definedName>
    <definedName name="fds" localSheetId="18">#REF!</definedName>
    <definedName name="fds" localSheetId="20">#REF!</definedName>
    <definedName name="fds" localSheetId="21">#REF!</definedName>
    <definedName name="fds" localSheetId="22">#REF!</definedName>
    <definedName name="fds" localSheetId="23">#REF!</definedName>
    <definedName name="fds" localSheetId="27">#REF!</definedName>
    <definedName name="fds" localSheetId="31">#REF!</definedName>
    <definedName name="fds" localSheetId="28">#REF!</definedName>
    <definedName name="fds" localSheetId="29">#REF!</definedName>
    <definedName name="fds" localSheetId="30">#REF!</definedName>
    <definedName name="fds" localSheetId="8">#REF!</definedName>
    <definedName name="fds">#REF!</definedName>
    <definedName name="FDSAF" localSheetId="17">[131]PRESUPUESTO!#REF!</definedName>
    <definedName name="FDSAF" localSheetId="18">[131]PRESUPUESTO!#REF!</definedName>
    <definedName name="FDSAF" localSheetId="20">[131]PRESUPUESTO!#REF!</definedName>
    <definedName name="FDSAF" localSheetId="21">[131]PRESUPUESTO!#REF!</definedName>
    <definedName name="FDSAF" localSheetId="22">[131]PRESUPUESTO!#REF!</definedName>
    <definedName name="FDSAF" localSheetId="23">[131]PRESUPUESTO!#REF!</definedName>
    <definedName name="FDSAF" localSheetId="27">[131]PRESUPUESTO!#REF!</definedName>
    <definedName name="FDSAF" localSheetId="31">[131]PRESUPUESTO!#REF!</definedName>
    <definedName name="FDSAF" localSheetId="28">[131]PRESUPUESTO!#REF!</definedName>
    <definedName name="FDSAF" localSheetId="29">[131]PRESUPUESTO!#REF!</definedName>
    <definedName name="FDSAF" localSheetId="30">[131]PRESUPUESTO!#REF!</definedName>
    <definedName name="FDSAF" localSheetId="8">[131]PRESUPUESTO!#REF!</definedName>
    <definedName name="FDSAF">[131]PRESUPUESTO!#REF!</definedName>
    <definedName name="fdsf" localSheetId="5" hidden="1">{"TAB1",#N/A,TRUE,"GENERAL";"TAB2",#N/A,TRUE,"GENERAL";"TAB3",#N/A,TRUE,"GENERAL";"TAB4",#N/A,TRUE,"GENERAL";"TAB5",#N/A,TRUE,"GENERAL"}</definedName>
    <definedName name="fdsf" hidden="1">{"TAB1",#N/A,TRUE,"GENERAL";"TAB2",#N/A,TRUE,"GENERAL";"TAB3",#N/A,TRUE,"GENERAL";"TAB4",#N/A,TRUE,"GENERAL";"TAB5",#N/A,TRUE,"GENERAL"}</definedName>
    <definedName name="fdsfds" localSheetId="5" hidden="1">{"TAB1",#N/A,TRUE,"GENERAL";"TAB2",#N/A,TRUE,"GENERAL";"TAB3",#N/A,TRUE,"GENERAL";"TAB4",#N/A,TRUE,"GENERAL";"TAB5",#N/A,TRUE,"GENERAL"}</definedName>
    <definedName name="fdsfds" hidden="1">{"TAB1",#N/A,TRUE,"GENERAL";"TAB2",#N/A,TRUE,"GENERAL";"TAB3",#N/A,TRUE,"GENERAL";"TAB4",#N/A,TRUE,"GENERAL";"TAB5",#N/A,TRUE,"GENERAL"}</definedName>
    <definedName name="fdsfdsf" localSheetId="5" hidden="1">{"via1",#N/A,TRUE,"general";"via2",#N/A,TRUE,"general";"via3",#N/A,TRUE,"general"}</definedName>
    <definedName name="fdsfdsf" hidden="1">{"via1",#N/A,TRUE,"general";"via2",#N/A,TRUE,"general";"via3",#N/A,TRUE,"general"}</definedName>
    <definedName name="fdsg" localSheetId="17">#REF!</definedName>
    <definedName name="fdsg" localSheetId="18">#REF!</definedName>
    <definedName name="fdsg" localSheetId="20">#REF!</definedName>
    <definedName name="fdsg" localSheetId="21">#REF!</definedName>
    <definedName name="fdsg" localSheetId="22">#REF!</definedName>
    <definedName name="fdsg" localSheetId="23">#REF!</definedName>
    <definedName name="fdsg" localSheetId="27">#REF!</definedName>
    <definedName name="fdsg" localSheetId="31">#REF!</definedName>
    <definedName name="fdsg" localSheetId="28">#REF!</definedName>
    <definedName name="fdsg" localSheetId="29">#REF!</definedName>
    <definedName name="fdsg" localSheetId="30">#REF!</definedName>
    <definedName name="fdsg" localSheetId="8">#REF!</definedName>
    <definedName name="fdsg" localSheetId="14">#REF!</definedName>
    <definedName name="fdsg" localSheetId="11">#REF!</definedName>
    <definedName name="fdsg" localSheetId="12">#REF!</definedName>
    <definedName name="fdsg" localSheetId="13">#REF!</definedName>
    <definedName name="fdsg">#REF!</definedName>
    <definedName name="fdsgfd" localSheetId="17">#REF!</definedName>
    <definedName name="fdsgfd" localSheetId="18">#REF!</definedName>
    <definedName name="fdsgfd" localSheetId="20">#REF!</definedName>
    <definedName name="fdsgfd" localSheetId="21">#REF!</definedName>
    <definedName name="fdsgfd" localSheetId="22">#REF!</definedName>
    <definedName name="fdsgfd" localSheetId="23">#REF!</definedName>
    <definedName name="fdsgfd" localSheetId="27">#REF!</definedName>
    <definedName name="fdsgfd" localSheetId="31">#REF!</definedName>
    <definedName name="fdsgfd" localSheetId="28">#REF!</definedName>
    <definedName name="fdsgfd" localSheetId="29">#REF!</definedName>
    <definedName name="fdsgfd" localSheetId="30">#REF!</definedName>
    <definedName name="fdsgfd" localSheetId="8">#REF!</definedName>
    <definedName name="fdsgfd" localSheetId="14">#REF!</definedName>
    <definedName name="fdsgfd" localSheetId="11">#REF!</definedName>
    <definedName name="fdsgfd" localSheetId="12">#REF!</definedName>
    <definedName name="fdsgfd" localSheetId="13">#REF!</definedName>
    <definedName name="fdsgfd">#REF!</definedName>
    <definedName name="fdsgfds" localSheetId="5" hidden="1">{"via1",#N/A,TRUE,"general";"via2",#N/A,TRUE,"general";"via3",#N/A,TRUE,"general"}</definedName>
    <definedName name="fdsgfds" hidden="1">{"via1",#N/A,TRUE,"general";"via2",#N/A,TRUE,"general";"via3",#N/A,TRUE,"general"}</definedName>
    <definedName name="fdsgsdfu" localSheetId="5" hidden="1">{"TAB1",#N/A,TRUE,"GENERAL";"TAB2",#N/A,TRUE,"GENERAL";"TAB3",#N/A,TRUE,"GENERAL";"TAB4",#N/A,TRUE,"GENERAL";"TAB5",#N/A,TRUE,"GENERAL"}</definedName>
    <definedName name="fdsgsdfu" hidden="1">{"TAB1",#N/A,TRUE,"GENERAL";"TAB2",#N/A,TRUE,"GENERAL";"TAB3",#N/A,TRUE,"GENERAL";"TAB4",#N/A,TRUE,"GENERAL";"TAB5",#N/A,TRUE,"GENERAL"}</definedName>
    <definedName name="FDSIO" localSheetId="5"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B" localSheetId="17">#REF!</definedName>
    <definedName name="FEB" localSheetId="18">#REF!</definedName>
    <definedName name="FEB" localSheetId="20">#REF!</definedName>
    <definedName name="FEB" localSheetId="21">#REF!</definedName>
    <definedName name="FEB" localSheetId="22">#REF!</definedName>
    <definedName name="FEB" localSheetId="23">#REF!</definedName>
    <definedName name="FEB" localSheetId="27">#REF!</definedName>
    <definedName name="FEB" localSheetId="31">#REF!</definedName>
    <definedName name="FEB" localSheetId="28">#REF!</definedName>
    <definedName name="FEB" localSheetId="29">#REF!</definedName>
    <definedName name="FEB" localSheetId="30">#REF!</definedName>
    <definedName name="FEB" localSheetId="8">#REF!</definedName>
    <definedName name="FEB" localSheetId="14">#REF!</definedName>
    <definedName name="FEB" localSheetId="11">#REF!</definedName>
    <definedName name="FEB" localSheetId="12">#REF!</definedName>
    <definedName name="FEB" localSheetId="13">#REF!</definedName>
    <definedName name="FEB">#REF!</definedName>
    <definedName name="fec">'[125]BASE DATOS'!$A$68:$D$115</definedName>
    <definedName name="FECH">[48]DATOS!$D$6</definedName>
    <definedName name="fecha" localSheetId="4">[132]DATOS!$AA$49:$AC$81</definedName>
    <definedName name="fecha" localSheetId="5">[132]DATOS!$AA$49:$AC$81</definedName>
    <definedName name="Fecha">[90]Datos!$B$7</definedName>
    <definedName name="FechaInicio">[65]CONTRATO!$E$10</definedName>
    <definedName name="Fechas" localSheetId="17">#REF!</definedName>
    <definedName name="Fechas" localSheetId="18">#REF!</definedName>
    <definedName name="Fechas" localSheetId="20">#REF!</definedName>
    <definedName name="Fechas" localSheetId="21">#REF!</definedName>
    <definedName name="Fechas" localSheetId="22">#REF!</definedName>
    <definedName name="Fechas" localSheetId="23">#REF!</definedName>
    <definedName name="Fechas" localSheetId="27">#REF!</definedName>
    <definedName name="Fechas" localSheetId="31">#REF!</definedName>
    <definedName name="Fechas" localSheetId="28">#REF!</definedName>
    <definedName name="Fechas" localSheetId="29">#REF!</definedName>
    <definedName name="Fechas" localSheetId="30">#REF!</definedName>
    <definedName name="Fechas" localSheetId="8">#REF!</definedName>
    <definedName name="Fechas" localSheetId="14">#REF!</definedName>
    <definedName name="Fechas" localSheetId="11">#REF!</definedName>
    <definedName name="Fechas" localSheetId="12">#REF!</definedName>
    <definedName name="Fechas" localSheetId="13">#REF!</definedName>
    <definedName name="Fechas">#REF!</definedName>
    <definedName name="FechaTermina">[65]CONTRATO!$E$11</definedName>
    <definedName name="FechaTerminacion">#REF!</definedName>
    <definedName name="fer">'[58]Res-Accide-10'!#REF!</definedName>
    <definedName name="ferfer" localSheetId="5" hidden="1">{"via1",#N/A,TRUE,"general";"via2",#N/A,TRUE,"general";"via3",#N/A,TRUE,"general"}</definedName>
    <definedName name="ferfer" hidden="1">{"via1",#N/A,TRUE,"general";"via2",#N/A,TRUE,"general";"via3",#N/A,TRUE,"general"}</definedName>
    <definedName name="Festivos">'[133]días habiles 2015'!$D$2:$D$21</definedName>
    <definedName name="Fexx">[30]Cálculo!$B$39</definedName>
    <definedName name="FF" localSheetId="17">#REF!</definedName>
    <definedName name="FF" localSheetId="18">#REF!</definedName>
    <definedName name="FF" localSheetId="20">#REF!</definedName>
    <definedName name="FF" localSheetId="21">#REF!</definedName>
    <definedName name="FF" localSheetId="22">#REF!</definedName>
    <definedName name="FF" localSheetId="23">#REF!</definedName>
    <definedName name="FF" localSheetId="27">#REF!</definedName>
    <definedName name="FF" localSheetId="31">#REF!</definedName>
    <definedName name="FF" localSheetId="28">#REF!</definedName>
    <definedName name="FF" localSheetId="29">#REF!</definedName>
    <definedName name="FF" localSheetId="30">#REF!</definedName>
    <definedName name="FF" localSheetId="8">#REF!</definedName>
    <definedName name="FF" localSheetId="14">#REF!</definedName>
    <definedName name="FF" localSheetId="11">#REF!</definedName>
    <definedName name="FF" localSheetId="12">#REF!</definedName>
    <definedName name="FF" localSheetId="13">#REF!</definedName>
    <definedName name="FF">#REF!</definedName>
    <definedName name="ffdxgh">[134]!absc</definedName>
    <definedName name="fferg">#REF!</definedName>
    <definedName name="fff" localSheetId="5" hidden="1">{"via1",#N/A,TRUE,"general";"via2",#N/A,TRUE,"general";"via3",#N/A,TRUE,"general"}</definedName>
    <definedName name="fff" hidden="1">{"via1",#N/A,TRUE,"general";"via2",#N/A,TRUE,"general";"via3",#N/A,TRUE,"general"}</definedName>
    <definedName name="FFFF" hidden="1">#REF!</definedName>
    <definedName name="ffffd" localSheetId="5" hidden="1">{"via1",#N/A,TRUE,"general";"via2",#N/A,TRUE,"general";"via3",#N/A,TRUE,"general"}</definedName>
    <definedName name="ffffd" hidden="1">{"via1",#N/A,TRUE,"general";"via2",#N/A,TRUE,"general";"via3",#N/A,TRUE,"general"}</definedName>
    <definedName name="fffffft" localSheetId="5" hidden="1">{"TAB1",#N/A,TRUE,"GENERAL";"TAB2",#N/A,TRUE,"GENERAL";"TAB3",#N/A,TRUE,"GENERAL";"TAB4",#N/A,TRUE,"GENERAL";"TAB5",#N/A,TRUE,"GENERAL"}</definedName>
    <definedName name="fffffft" hidden="1">{"TAB1",#N/A,TRUE,"GENERAL";"TAB2",#N/A,TRUE,"GENERAL";"TAB3",#N/A,TRUE,"GENERAL";"TAB4",#N/A,TRUE,"GENERAL";"TAB5",#N/A,TRUE,"GENERAL"}</definedName>
    <definedName name="fffffik" localSheetId="5" hidden="1">{"TAB1",#N/A,TRUE,"GENERAL";"TAB2",#N/A,TRUE,"GENERAL";"TAB3",#N/A,TRUE,"GENERAL";"TAB4",#N/A,TRUE,"GENERAL";"TAB5",#N/A,TRUE,"GENERAL"}</definedName>
    <definedName name="fffffik" hidden="1">{"TAB1",#N/A,TRUE,"GENERAL";"TAB2",#N/A,TRUE,"GENERAL";"TAB3",#N/A,TRUE,"GENERAL";"TAB4",#N/A,TRUE,"GENERAL";"TAB5",#N/A,TRUE,"GENERAL"}</definedName>
    <definedName name="fffffj" localSheetId="5" hidden="1">{"TAB1",#N/A,TRUE,"GENERAL";"TAB2",#N/A,TRUE,"GENERAL";"TAB3",#N/A,TRUE,"GENERAL";"TAB4",#N/A,TRUE,"GENERAL";"TAB5",#N/A,TRUE,"GENERAL"}</definedName>
    <definedName name="fffffj" hidden="1">{"TAB1",#N/A,TRUE,"GENERAL";"TAB2",#N/A,TRUE,"GENERAL";"TAB3",#N/A,TRUE,"GENERAL";"TAB4",#N/A,TRUE,"GENERAL";"TAB5",#N/A,TRUE,"GENERAL"}</definedName>
    <definedName name="ffffrd" localSheetId="5" hidden="1">{"via1",#N/A,TRUE,"general";"via2",#N/A,TRUE,"general";"via3",#N/A,TRUE,"general"}</definedName>
    <definedName name="ffffrd" hidden="1">{"via1",#N/A,TRUE,"general";"via2",#N/A,TRUE,"general";"via3",#N/A,TRUE,"general"}</definedName>
    <definedName name="ffffy" localSheetId="5" hidden="1">{"TAB1",#N/A,TRUE,"GENERAL";"TAB2",#N/A,TRUE,"GENERAL";"TAB3",#N/A,TRUE,"GENERAL";"TAB4",#N/A,TRUE,"GENERAL";"TAB5",#N/A,TRUE,"GENERAL"}</definedName>
    <definedName name="ffffy" hidden="1">{"TAB1",#N/A,TRUE,"GENERAL";"TAB2",#N/A,TRUE,"GENERAL";"TAB3",#N/A,TRUE,"GENERAL";"TAB4",#N/A,TRUE,"GENERAL";"TAB5",#N/A,TRUE,"GENERAL"}</definedName>
    <definedName name="fffrfr" localSheetId="5" hidden="1">{"TAB1",#N/A,TRUE,"GENERAL";"TAB2",#N/A,TRUE,"GENERAL";"TAB3",#N/A,TRUE,"GENERAL";"TAB4",#N/A,TRUE,"GENERAL";"TAB5",#N/A,TRUE,"GENERAL"}</definedName>
    <definedName name="fffrfr" hidden="1">{"TAB1",#N/A,TRUE,"GENERAL";"TAB2",#N/A,TRUE,"GENERAL";"TAB3",#N/A,TRUE,"GENERAL";"TAB4",#N/A,TRUE,"GENERAL";"TAB5",#N/A,TRUE,"GENERAL"}</definedName>
    <definedName name="fffs" localSheetId="5" hidden="1">{"TAB1",#N/A,TRUE,"GENERAL";"TAB2",#N/A,TRUE,"GENERAL";"TAB3",#N/A,TRUE,"GENERAL";"TAB4",#N/A,TRUE,"GENERAL";"TAB5",#N/A,TRUE,"GENERAL"}</definedName>
    <definedName name="fffs" hidden="1">{"TAB1",#N/A,TRUE,"GENERAL";"TAB2",#N/A,TRUE,"GENERAL";"TAB3",#N/A,TRUE,"GENERAL";"TAB4",#N/A,TRUE,"GENERAL";"TAB5",#N/A,TRUE,"GENERAL"}</definedName>
    <definedName name="FG" localSheetId="17">#REF!</definedName>
    <definedName name="FG" localSheetId="18">#REF!</definedName>
    <definedName name="FG" localSheetId="20">#REF!</definedName>
    <definedName name="FG" localSheetId="21">#REF!</definedName>
    <definedName name="FG" localSheetId="22">#REF!</definedName>
    <definedName name="FG" localSheetId="23">#REF!</definedName>
    <definedName name="FG" localSheetId="27">#REF!</definedName>
    <definedName name="FG" localSheetId="31">#REF!</definedName>
    <definedName name="FG" localSheetId="28">#REF!</definedName>
    <definedName name="FG" localSheetId="29">#REF!</definedName>
    <definedName name="FG" localSheetId="30">#REF!</definedName>
    <definedName name="FG" localSheetId="8">#REF!</definedName>
    <definedName name="FG" localSheetId="14">#REF!</definedName>
    <definedName name="FG" localSheetId="11">#REF!</definedName>
    <definedName name="FG" localSheetId="12">#REF!</definedName>
    <definedName name="FG" localSheetId="13">#REF!</definedName>
    <definedName name="FG">#REF!</definedName>
    <definedName name="fgdfg" localSheetId="5" hidden="1">{"TAB1",#N/A,TRUE,"GENERAL";"TAB2",#N/A,TRUE,"GENERAL";"TAB3",#N/A,TRUE,"GENERAL";"TAB4",#N/A,TRUE,"GENERAL";"TAB5",#N/A,TRUE,"GENERAL"}</definedName>
    <definedName name="fgdfg" hidden="1">{"TAB1",#N/A,TRUE,"GENERAL";"TAB2",#N/A,TRUE,"GENERAL";"TAB3",#N/A,TRUE,"GENERAL";"TAB4",#N/A,TRUE,"GENERAL";"TAB5",#N/A,TRUE,"GENERAL"}</definedName>
    <definedName name="fgdfsgr" localSheetId="5" hidden="1">{"via1",#N/A,TRUE,"general";"via2",#N/A,TRUE,"general";"via3",#N/A,TRUE,"general"}</definedName>
    <definedName name="fgdfsgr" hidden="1">{"via1",#N/A,TRUE,"general";"via2",#N/A,TRUE,"general";"via3",#N/A,TRUE,"general"}</definedName>
    <definedName name="fgdsfg" localSheetId="5" hidden="1">{"TAB1",#N/A,TRUE,"GENERAL";"TAB2",#N/A,TRUE,"GENERAL";"TAB3",#N/A,TRUE,"GENERAL";"TAB4",#N/A,TRUE,"GENERAL";"TAB5",#N/A,TRUE,"GENERAL"}</definedName>
    <definedName name="fgdsfg" hidden="1">{"TAB1",#N/A,TRUE,"GENERAL";"TAB2",#N/A,TRUE,"GENERAL";"TAB3",#N/A,TRUE,"GENERAL";"TAB4",#N/A,TRUE,"GENERAL";"TAB5",#N/A,TRUE,"GENERAL"}</definedName>
    <definedName name="fgerw">#REF!</definedName>
    <definedName name="FGFDH" localSheetId="5" hidden="1">{"via1",#N/A,TRUE,"general";"via2",#N/A,TRUE,"general";"via3",#N/A,TRUE,"general"}</definedName>
    <definedName name="FGFDH" hidden="1">{"via1",#N/A,TRUE,"general";"via2",#N/A,TRUE,"general";"via3",#N/A,TRUE,"general"}</definedName>
    <definedName name="fgghhj" localSheetId="5" hidden="1">{"via1",#N/A,TRUE,"general";"via2",#N/A,TRUE,"general";"via3",#N/A,TRUE,"general"}</definedName>
    <definedName name="fgghhj" hidden="1">{"via1",#N/A,TRUE,"general";"via2",#N/A,TRUE,"general";"via3",#N/A,TRUE,"general"}</definedName>
    <definedName name="fgh">'[135]7422CW00'!#REF!</definedName>
    <definedName name="FGHFBC" localSheetId="5" hidden="1">{"via1",#N/A,TRUE,"general";"via2",#N/A,TRUE,"general";"via3",#N/A,TRUE,"general"}</definedName>
    <definedName name="FGHFBC" hidden="1">{"via1",#N/A,TRUE,"general";"via2",#N/A,TRUE,"general";"via3",#N/A,TRUE,"general"}</definedName>
    <definedName name="fghfg" localSheetId="5" hidden="1">{"TAB1",#N/A,TRUE,"GENERAL";"TAB2",#N/A,TRUE,"GENERAL";"TAB3",#N/A,TRUE,"GENERAL";"TAB4",#N/A,TRUE,"GENERAL";"TAB5",#N/A,TRUE,"GENERAL"}</definedName>
    <definedName name="fghfg" hidden="1">{"TAB1",#N/A,TRUE,"GENERAL";"TAB2",#N/A,TRUE,"GENERAL";"TAB3",#N/A,TRUE,"GENERAL";"TAB4",#N/A,TRUE,"GENERAL";"TAB5",#N/A,TRUE,"GENERAL"}</definedName>
    <definedName name="fghfgh" localSheetId="5" hidden="1">{"via1",#N/A,TRUE,"general";"via2",#N/A,TRUE,"general";"via3",#N/A,TRUE,"general"}</definedName>
    <definedName name="fghfgh" hidden="1">{"via1",#N/A,TRUE,"general";"via2",#N/A,TRUE,"general";"via3",#N/A,TRUE,"general"}</definedName>
    <definedName name="FGHFW" localSheetId="5" hidden="1">{"via1",#N/A,TRUE,"general";"via2",#N/A,TRUE,"general";"via3",#N/A,TRUE,"general"}</definedName>
    <definedName name="FGHFW" hidden="1">{"via1",#N/A,TRUE,"general";"via2",#N/A,TRUE,"general";"via3",#N/A,TRUE,"general"}</definedName>
    <definedName name="fghhh" localSheetId="5" hidden="1">{"TAB1",#N/A,TRUE,"GENERAL";"TAB2",#N/A,TRUE,"GENERAL";"TAB3",#N/A,TRUE,"GENERAL";"TAB4",#N/A,TRUE,"GENERAL";"TAB5",#N/A,TRUE,"GENERAL"}</definedName>
    <definedName name="fghhh" hidden="1">{"TAB1",#N/A,TRUE,"GENERAL";"TAB2",#N/A,TRUE,"GENERAL";"TAB3",#N/A,TRUE,"GENERAL";"TAB4",#N/A,TRUE,"GENERAL";"TAB5",#N/A,TRUE,"GENERAL"}</definedName>
    <definedName name="fghsfgh" localSheetId="5" hidden="1">{"via1",#N/A,TRUE,"general";"via2",#N/A,TRUE,"general";"via3",#N/A,TRUE,"general"}</definedName>
    <definedName name="fghsfgh" hidden="1">{"via1",#N/A,TRUE,"general";"via2",#N/A,TRUE,"general";"via3",#N/A,TRUE,"general"}</definedName>
    <definedName name="fght" localSheetId="5" hidden="1">{"TAB1",#N/A,TRUE,"GENERAL";"TAB2",#N/A,TRUE,"GENERAL";"TAB3",#N/A,TRUE,"GENERAL";"TAB4",#N/A,TRUE,"GENERAL";"TAB5",#N/A,TRUE,"GENERAL"}</definedName>
    <definedName name="fght" hidden="1">{"TAB1",#N/A,TRUE,"GENERAL";"TAB2",#N/A,TRUE,"GENERAL";"TAB3",#N/A,TRUE,"GENERAL";"TAB4",#N/A,TRUE,"GENERAL";"TAB5",#N/A,TRUE,"GENERAL"}</definedName>
    <definedName name="fgjgryi" localSheetId="5"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5" hidden="1">{"TAB1",#N/A,TRUE,"GENERAL";"TAB2",#N/A,TRUE,"GENERAL";"TAB3",#N/A,TRUE,"GENERAL";"TAB4",#N/A,TRUE,"GENERAL";"TAB5",#N/A,TRUE,"GENERAL"}</definedName>
    <definedName name="fhfg" hidden="1">{"TAB1",#N/A,TRUE,"GENERAL";"TAB2",#N/A,TRUE,"GENERAL";"TAB3",#N/A,TRUE,"GENERAL";"TAB4",#N/A,TRUE,"GENERAL";"TAB5",#N/A,TRUE,"GENERAL"}</definedName>
    <definedName name="fhfgh" localSheetId="5" hidden="1">{"via1",#N/A,TRUE,"general";"via2",#N/A,TRUE,"general";"via3",#N/A,TRUE,"general"}</definedName>
    <definedName name="fhfgh" hidden="1">{"via1",#N/A,TRUE,"general";"via2",#N/A,TRUE,"general";"via3",#N/A,TRUE,"general"}</definedName>
    <definedName name="fhg" localSheetId="5" hidden="1">{#N/A,#N/A,TRUE,"1842CWN0"}</definedName>
    <definedName name="fhg" hidden="1">{#N/A,#N/A,TRUE,"1842CWN0"}</definedName>
    <definedName name="fhgh" localSheetId="5" hidden="1">{"via1",#N/A,TRUE,"general";"via2",#N/A,TRUE,"general";"via3",#N/A,TRUE,"general"}</definedName>
    <definedName name="fhgh" hidden="1">{"via1",#N/A,TRUE,"general";"via2",#N/A,TRUE,"general";"via3",#N/A,TRUE,"general"}</definedName>
    <definedName name="fhpltyunh" localSheetId="5"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_de_semana">'[133]días habiles 2015'!$M$1:$M$2</definedName>
    <definedName name="FINANCIACION" localSheetId="5">PMT!err</definedName>
    <definedName name="FINANCIACION">err</definedName>
    <definedName name="FinePrint">[106]!FinePrint</definedName>
    <definedName name="finisher">#REF!</definedName>
    <definedName name="fk">#REF!</definedName>
    <definedName name="Fl">'[105]Pavement Data'!#REF!</definedName>
    <definedName name="flq">#REF!</definedName>
    <definedName name="FM">1.18</definedName>
    <definedName name="fnic">[86]Hoja1!$C$13</definedName>
    <definedName name="FO" localSheetId="17">'[64]CIRCUITOS CODENSA'!#REF!</definedName>
    <definedName name="FO" localSheetId="18">'[64]CIRCUITOS CODENSA'!#REF!</definedName>
    <definedName name="FO" localSheetId="20">'[64]CIRCUITOS CODENSA'!#REF!</definedName>
    <definedName name="FO" localSheetId="21">'[64]CIRCUITOS CODENSA'!#REF!</definedName>
    <definedName name="FO" localSheetId="22">'[64]CIRCUITOS CODENSA'!#REF!</definedName>
    <definedName name="FO" localSheetId="23">'[64]CIRCUITOS CODENSA'!#REF!</definedName>
    <definedName name="FO" localSheetId="27">'[64]CIRCUITOS CODENSA'!#REF!</definedName>
    <definedName name="FO" localSheetId="31">'[64]CIRCUITOS CODENSA'!#REF!</definedName>
    <definedName name="FO" localSheetId="28">'[64]CIRCUITOS CODENSA'!#REF!</definedName>
    <definedName name="FO" localSheetId="29">'[64]CIRCUITOS CODENSA'!#REF!</definedName>
    <definedName name="FO" localSheetId="30">'[64]CIRCUITOS CODENSA'!#REF!</definedName>
    <definedName name="FO" localSheetId="8">'[64]CIRCUITOS CODENSA'!#REF!</definedName>
    <definedName name="FO" localSheetId="14">'[64]CIRCUITOS CODENSA'!#REF!</definedName>
    <definedName name="FO" localSheetId="11">'[64]CIRCUITOS CODENSA'!#REF!</definedName>
    <definedName name="FO" localSheetId="12">'[64]CIRCUITOS CODENSA'!#REF!</definedName>
    <definedName name="FO" localSheetId="4">1.32</definedName>
    <definedName name="FO" localSheetId="5">1.32</definedName>
    <definedName name="FO" localSheetId="13">'[64]CIRCUITOS CODENSA'!#REF!</definedName>
    <definedName name="FO">'[64]CIRCUITOS CODENSA'!#REF!</definedName>
    <definedName name="FORDESCR">'[5]7422CW00'!#REF!</definedName>
    <definedName name="FORM_C3">[136]Hoja1!$A$33:$N$51</definedName>
    <definedName name="Format" localSheetId="17">#REF!</definedName>
    <definedName name="Format" localSheetId="18">#REF!</definedName>
    <definedName name="Format" localSheetId="20">#REF!</definedName>
    <definedName name="Format" localSheetId="21">#REF!</definedName>
    <definedName name="Format" localSheetId="22">#REF!</definedName>
    <definedName name="Format" localSheetId="23">#REF!</definedName>
    <definedName name="Format" localSheetId="27">#REF!</definedName>
    <definedName name="Format" localSheetId="31">#REF!</definedName>
    <definedName name="Format" localSheetId="28">#REF!</definedName>
    <definedName name="Format" localSheetId="29">#REF!</definedName>
    <definedName name="Format" localSheetId="30">#REF!</definedName>
    <definedName name="Format" localSheetId="8">#REF!</definedName>
    <definedName name="Format" localSheetId="14">#REF!</definedName>
    <definedName name="Format" localSheetId="11">#REF!</definedName>
    <definedName name="Format" localSheetId="12">#REF!</definedName>
    <definedName name="Format" localSheetId="13">#REF!</definedName>
    <definedName name="Format">#REF!</definedName>
    <definedName name="FORMOLT">'[5]7422CW00'!#REF!</definedName>
    <definedName name="formularioCantidades">#REF!</definedName>
    <definedName name="FORSHE">'[5]7422CW00'!#REF!</definedName>
    <definedName name="fortexbx65">#REF!</definedName>
    <definedName name="fortexbx90">#REF!</definedName>
    <definedName name="FORUNMIS">'[5]7422CW00'!#REF!</definedName>
    <definedName name="FPrestacional">[137]PlanCero!$D$8+[137]PlanCero!$D$9</definedName>
    <definedName name="fr">#REF!</definedName>
    <definedName name="frbgsd" localSheetId="5" hidden="1">{"TAB1",#N/A,TRUE,"GENERAL";"TAB2",#N/A,TRUE,"GENERAL";"TAB3",#N/A,TRUE,"GENERAL";"TAB4",#N/A,TRUE,"GENERAL";"TAB5",#N/A,TRUE,"GENERAL"}</definedName>
    <definedName name="frbgsd" hidden="1">{"TAB1",#N/A,TRUE,"GENERAL";"TAB2",#N/A,TRUE,"GENERAL";"TAB3",#N/A,TRUE,"GENERAL";"TAB4",#N/A,TRUE,"GENERAL";"TAB5",#N/A,TRUE,"GENERAL"}</definedName>
    <definedName name="FrecInctoMmtoAnno" localSheetId="17">#REF!</definedName>
    <definedName name="FrecInctoMmtoAnno" localSheetId="18">#REF!</definedName>
    <definedName name="FrecInctoMmtoAnno" localSheetId="20">#REF!</definedName>
    <definedName name="FrecInctoMmtoAnno" localSheetId="21">#REF!</definedName>
    <definedName name="FrecInctoMmtoAnno" localSheetId="22">#REF!</definedName>
    <definedName name="FrecInctoMmtoAnno" localSheetId="23">#REF!</definedName>
    <definedName name="FrecInctoMmtoAnno" localSheetId="27">#REF!</definedName>
    <definedName name="FrecInctoMmtoAnno" localSheetId="31">#REF!</definedName>
    <definedName name="FrecInctoMmtoAnno" localSheetId="28">#REF!</definedName>
    <definedName name="FrecInctoMmtoAnno" localSheetId="29">#REF!</definedName>
    <definedName name="FrecInctoMmtoAnno" localSheetId="30">#REF!</definedName>
    <definedName name="FrecInctoMmtoAnno" localSheetId="8">#REF!</definedName>
    <definedName name="FrecInctoMmtoAnno" localSheetId="14">#REF!</definedName>
    <definedName name="FrecInctoMmtoAnno" localSheetId="11">#REF!</definedName>
    <definedName name="FrecInctoMmtoAnno" localSheetId="12">#REF!</definedName>
    <definedName name="FrecInctoMmtoAnno" localSheetId="13">#REF!</definedName>
    <definedName name="FrecInctoMmtoAnno">#REF!</definedName>
    <definedName name="FrecInctoMmtoAno" localSheetId="17">#REF!</definedName>
    <definedName name="FrecInctoMmtoAno" localSheetId="18">#REF!</definedName>
    <definedName name="FrecInctoMmtoAno" localSheetId="20">#REF!</definedName>
    <definedName name="FrecInctoMmtoAno" localSheetId="21">#REF!</definedName>
    <definedName name="FrecInctoMmtoAno" localSheetId="22">#REF!</definedName>
    <definedName name="FrecInctoMmtoAno" localSheetId="23">#REF!</definedName>
    <definedName name="FrecInctoMmtoAno" localSheetId="27">#REF!</definedName>
    <definedName name="FrecInctoMmtoAno" localSheetId="31">#REF!</definedName>
    <definedName name="FrecInctoMmtoAno" localSheetId="28">#REF!</definedName>
    <definedName name="FrecInctoMmtoAno" localSheetId="29">#REF!</definedName>
    <definedName name="FrecInctoMmtoAno" localSheetId="30">#REF!</definedName>
    <definedName name="FrecInctoMmtoAno" localSheetId="8">#REF!</definedName>
    <definedName name="FrecInctoMmtoAno" localSheetId="14">#REF!</definedName>
    <definedName name="FrecInctoMmtoAno" localSheetId="11">#REF!</definedName>
    <definedName name="FrecInctoMmtoAno" localSheetId="12">#REF!</definedName>
    <definedName name="FrecInctoMmtoAno" localSheetId="13">#REF!</definedName>
    <definedName name="FrecInctoMmtoAno">#REF!</definedName>
    <definedName name="frefr" localSheetId="5" hidden="1">{"via1",#N/A,TRUE,"general";"via2",#N/A,TRUE,"general";"via3",#N/A,TRUE,"general"}</definedName>
    <definedName name="frefr" hidden="1">{"via1",#N/A,TRUE,"general";"via2",#N/A,TRUE,"general";"via3",#N/A,TRUE,"general"}</definedName>
    <definedName name="frfa" localSheetId="5" hidden="1">{"via1",#N/A,TRUE,"general";"via2",#N/A,TRUE,"general";"via3",#N/A,TRUE,"general"}</definedName>
    <definedName name="frfa" hidden="1">{"via1",#N/A,TRUE,"general";"via2",#N/A,TRUE,"general";"via3",#N/A,TRUE,"general"}</definedName>
    <definedName name="frfr" localSheetId="5"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SADFAS" localSheetId="17">#REF!</definedName>
    <definedName name="FSADFAS" localSheetId="18">#REF!</definedName>
    <definedName name="FSADFAS" localSheetId="20">#REF!</definedName>
    <definedName name="FSADFAS" localSheetId="21">#REF!</definedName>
    <definedName name="FSADFAS" localSheetId="22">#REF!</definedName>
    <definedName name="FSADFAS" localSheetId="23">#REF!</definedName>
    <definedName name="FSADFAS" localSheetId="27">#REF!</definedName>
    <definedName name="FSADFAS" localSheetId="31">#REF!</definedName>
    <definedName name="FSADFAS" localSheetId="28">#REF!</definedName>
    <definedName name="FSADFAS" localSheetId="29">#REF!</definedName>
    <definedName name="FSADFAS" localSheetId="30">#REF!</definedName>
    <definedName name="FSADFAS" localSheetId="8">#REF!</definedName>
    <definedName name="FSADFAS">#REF!</definedName>
    <definedName name="fu">#REF!</definedName>
    <definedName name="Fub">[30]Cálculo!$B$36</definedName>
    <definedName name="FuelControl" localSheetId="17">#REF!</definedName>
    <definedName name="FuelControl" localSheetId="18">#REF!</definedName>
    <definedName name="FuelControl" localSheetId="20">#REF!</definedName>
    <definedName name="FuelControl" localSheetId="21">#REF!</definedName>
    <definedName name="FuelControl" localSheetId="22">#REF!</definedName>
    <definedName name="FuelControl" localSheetId="23">#REF!</definedName>
    <definedName name="FuelControl" localSheetId="27">#REF!</definedName>
    <definedName name="FuelControl" localSheetId="31">#REF!</definedName>
    <definedName name="FuelControl" localSheetId="28">#REF!</definedName>
    <definedName name="FuelControl" localSheetId="29">#REF!</definedName>
    <definedName name="FuelControl" localSheetId="30">#REF!</definedName>
    <definedName name="FuelControl" localSheetId="8">#REF!</definedName>
    <definedName name="FuelControl">#REF!</definedName>
    <definedName name="FuelCostos" localSheetId="17">#REF!</definedName>
    <definedName name="FuelCostos" localSheetId="18">#REF!</definedName>
    <definedName name="FuelCostos" localSheetId="20">#REF!</definedName>
    <definedName name="FuelCostos" localSheetId="21">#REF!</definedName>
    <definedName name="FuelCostos" localSheetId="22">#REF!</definedName>
    <definedName name="FuelCostos" localSheetId="23">#REF!</definedName>
    <definedName name="FuelCostos" localSheetId="27">#REF!</definedName>
    <definedName name="FuelCostos" localSheetId="31">#REF!</definedName>
    <definedName name="FuelCostos" localSheetId="28">#REF!</definedName>
    <definedName name="FuelCostos" localSheetId="29">#REF!</definedName>
    <definedName name="FuelCostos" localSheetId="30">#REF!</definedName>
    <definedName name="FuelCostos" localSheetId="8">#REF!</definedName>
    <definedName name="FuelCostos">#REF!</definedName>
    <definedName name="Full_Print">#REF!</definedName>
    <definedName name="fuoujfº">#REF!</definedName>
    <definedName name="Fup">[30]Cálculo!$B$38</definedName>
    <definedName name="fv">#REF!</definedName>
    <definedName name="fw" localSheetId="17">#REF!</definedName>
    <definedName name="fw" localSheetId="18">#REF!</definedName>
    <definedName name="fw" localSheetId="20">#REF!</definedName>
    <definedName name="fw" localSheetId="21">#REF!</definedName>
    <definedName name="fw" localSheetId="22">#REF!</definedName>
    <definedName name="fw" localSheetId="23">#REF!</definedName>
    <definedName name="fw" localSheetId="27">#REF!</definedName>
    <definedName name="fw" localSheetId="31">#REF!</definedName>
    <definedName name="fw" localSheetId="28">#REF!</definedName>
    <definedName name="fw" localSheetId="29">#REF!</definedName>
    <definedName name="fw" localSheetId="30">#REF!</definedName>
    <definedName name="fw" localSheetId="8">#REF!</definedName>
    <definedName name="fw">#REF!</definedName>
    <definedName name="FWERTFREGFDSGVDFS" localSheetId="17">#REF!</definedName>
    <definedName name="FWERTFREGFDSGVDFS" localSheetId="18">#REF!</definedName>
    <definedName name="FWERTFREGFDSGVDFS" localSheetId="20">#REF!</definedName>
    <definedName name="FWERTFREGFDSGVDFS" localSheetId="21">#REF!</definedName>
    <definedName name="FWERTFREGFDSGVDFS" localSheetId="22">#REF!</definedName>
    <definedName name="FWERTFREGFDSGVDFS" localSheetId="23">#REF!</definedName>
    <definedName name="FWERTFREGFDSGVDFS" localSheetId="27">#REF!</definedName>
    <definedName name="FWERTFREGFDSGVDFS" localSheetId="31">#REF!</definedName>
    <definedName name="FWERTFREGFDSGVDFS" localSheetId="28">#REF!</definedName>
    <definedName name="FWERTFREGFDSGVDFS" localSheetId="29">#REF!</definedName>
    <definedName name="FWERTFREGFDSGVDFS" localSheetId="30">#REF!</definedName>
    <definedName name="FWERTFREGFDSGVDFS" localSheetId="8">#REF!</definedName>
    <definedName name="FWERTFREGFDSGVDFS">#REF!</definedName>
    <definedName name="fwff" localSheetId="5" hidden="1">{"via1",#N/A,TRUE,"general";"via2",#N/A,TRUE,"general";"via3",#N/A,TRUE,"general"}</definedName>
    <definedName name="fwff" hidden="1">{"via1",#N/A,TRUE,"general";"via2",#N/A,TRUE,"general";"via3",#N/A,TRUE,"general"}</definedName>
    <definedName name="fwwe" localSheetId="5" hidden="1">{"via1",#N/A,TRUE,"general";"via2",#N/A,TRUE,"general";"via3",#N/A,TRUE,"general"}</definedName>
    <definedName name="fwwe" hidden="1">{"via1",#N/A,TRUE,"general";"via2",#N/A,TRUE,"general";"via3",#N/A,TRUE,"general"}</definedName>
    <definedName name="fy">#REF!</definedName>
    <definedName name="Fyb">[30]Cálculo!$B$35</definedName>
    <definedName name="Fyp">[30]Cálculo!$B$37</definedName>
    <definedName name="g" localSheetId="17">#REF!</definedName>
    <definedName name="g" localSheetId="18">#REF!</definedName>
    <definedName name="g" localSheetId="20">#REF!</definedName>
    <definedName name="g" localSheetId="21">#REF!</definedName>
    <definedName name="g" localSheetId="22">#REF!</definedName>
    <definedName name="g" localSheetId="23">#REF!</definedName>
    <definedName name="g" localSheetId="27">#REF!</definedName>
    <definedName name="g" localSheetId="31">#REF!</definedName>
    <definedName name="g" localSheetId="28">#REF!</definedName>
    <definedName name="g" localSheetId="29">#REF!</definedName>
    <definedName name="g" localSheetId="30">#REF!</definedName>
    <definedName name="g" localSheetId="8">#REF!</definedName>
    <definedName name="g">#REF!</definedName>
    <definedName name="G.Eg">#REF!</definedName>
    <definedName name="G.Em">#REF!</definedName>
    <definedName name="G.Eo">#REF!</definedName>
    <definedName name="G.Ew">#REF!</definedName>
    <definedName name="G_C1">[18]Tablas!#REF!</definedName>
    <definedName name="G_C10">[18]Tablas!#REF!</definedName>
    <definedName name="G_C11">[18]Tablas!#REF!</definedName>
    <definedName name="G_C12">[18]Tablas!#REF!</definedName>
    <definedName name="G_C13">[18]Tablas!#REF!</definedName>
    <definedName name="G_C14">[18]Tablas!#REF!</definedName>
    <definedName name="G_C15">[18]Tablas!#REF!</definedName>
    <definedName name="G_C16">[18]Tablas!#REF!</definedName>
    <definedName name="G_C17">[18]Tablas!#REF!</definedName>
    <definedName name="G_C18">[18]Tablas!#REF!</definedName>
    <definedName name="G_C19">[18]Tablas!#REF!</definedName>
    <definedName name="G_C2">[18]Tablas!#REF!</definedName>
    <definedName name="G_C20">[18]Tablas!#REF!</definedName>
    <definedName name="G_C21">[18]Tablas!#REF!</definedName>
    <definedName name="G_C22">[18]Tablas!#REF!</definedName>
    <definedName name="G_C3">[18]Tablas!#REF!</definedName>
    <definedName name="G_C4">[18]Tablas!#REF!</definedName>
    <definedName name="G_C5">[18]Tablas!#REF!</definedName>
    <definedName name="G_C6">[18]Tablas!#REF!</definedName>
    <definedName name="G_C7">[18]Tablas!#REF!</definedName>
    <definedName name="G_C8">[18]Tablas!#REF!</definedName>
    <definedName name="G_C9">[18]Tablas!#REF!</definedName>
    <definedName name="G1_">#REF!</definedName>
    <definedName name="ga">#REF!</definedName>
    <definedName name="GAJ">#REF!</definedName>
    <definedName name="GarantiaExtendida" localSheetId="17">#REF!</definedName>
    <definedName name="GarantiaExtendida" localSheetId="18">#REF!</definedName>
    <definedName name="GarantiaExtendida" localSheetId="20">#REF!</definedName>
    <definedName name="GarantiaExtendida" localSheetId="21">#REF!</definedName>
    <definedName name="GarantiaExtendida" localSheetId="22">#REF!</definedName>
    <definedName name="GarantiaExtendida" localSheetId="23">#REF!</definedName>
    <definedName name="GarantiaExtendida" localSheetId="27">#REF!</definedName>
    <definedName name="GarantiaExtendida" localSheetId="31">#REF!</definedName>
    <definedName name="GarantiaExtendida" localSheetId="28">#REF!</definedName>
    <definedName name="GarantiaExtendida" localSheetId="29">#REF!</definedName>
    <definedName name="GarantiaExtendida" localSheetId="30">#REF!</definedName>
    <definedName name="GarantiaExtendida" localSheetId="8">#REF!</definedName>
    <definedName name="GarantiaExtendida">#REF!</definedName>
    <definedName name="GarantiaExtendidaCostos" localSheetId="17">#REF!</definedName>
    <definedName name="GarantiaExtendidaCostos" localSheetId="18">#REF!</definedName>
    <definedName name="GarantiaExtendidaCostos" localSheetId="20">#REF!</definedName>
    <definedName name="GarantiaExtendidaCostos" localSheetId="21">#REF!</definedName>
    <definedName name="GarantiaExtendidaCostos" localSheetId="22">#REF!</definedName>
    <definedName name="GarantiaExtendidaCostos" localSheetId="23">#REF!</definedName>
    <definedName name="GarantiaExtendidaCostos" localSheetId="27">#REF!</definedName>
    <definedName name="GarantiaExtendidaCostos" localSheetId="31">#REF!</definedName>
    <definedName name="GarantiaExtendidaCostos" localSheetId="28">#REF!</definedName>
    <definedName name="GarantiaExtendidaCostos" localSheetId="29">#REF!</definedName>
    <definedName name="GarantiaExtendidaCostos" localSheetId="30">#REF!</definedName>
    <definedName name="GarantiaExtendidaCostos" localSheetId="8">#REF!</definedName>
    <definedName name="GarantiaExtendidaCostos">#REF!</definedName>
    <definedName name="GAS">[18]Tablas!#REF!</definedName>
    <definedName name="GastosViajes" localSheetId="17">#REF!</definedName>
    <definedName name="GastosViajes" localSheetId="18">#REF!</definedName>
    <definedName name="GastosViajes" localSheetId="20">#REF!</definedName>
    <definedName name="GastosViajes" localSheetId="21">#REF!</definedName>
    <definedName name="GastosViajes" localSheetId="22">#REF!</definedName>
    <definedName name="GastosViajes" localSheetId="23">#REF!</definedName>
    <definedName name="GastosViajes" localSheetId="27">#REF!</definedName>
    <definedName name="GastosViajes" localSheetId="31">#REF!</definedName>
    <definedName name="GastosViajes" localSheetId="28">#REF!</definedName>
    <definedName name="GastosViajes" localSheetId="29">#REF!</definedName>
    <definedName name="GastosViajes" localSheetId="30">#REF!</definedName>
    <definedName name="GastosViajes" localSheetId="8">#REF!</definedName>
    <definedName name="GastosViajes">#REF!</definedName>
    <definedName name="gb">#REF!</definedName>
    <definedName name="gba" localSheetId="5"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5"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5" hidden="1">{"TAB1",#N/A,TRUE,"GENERAL";"TAB2",#N/A,TRUE,"GENERAL";"TAB3",#N/A,TRUE,"GENERAL";"TAB4",#N/A,TRUE,"GENERAL";"TAB5",#N/A,TRUE,"GENERAL"}</definedName>
    <definedName name="gbbfghghj" hidden="1">{"TAB1",#N/A,TRUE,"GENERAL";"TAB2",#N/A,TRUE,"GENERAL";"TAB3",#N/A,TRUE,"GENERAL";"TAB4",#N/A,TRUE,"GENERAL";"TAB5",#N/A,TRUE,"GENERAL"}</definedName>
    <definedName name="gbrew">[38]!absc</definedName>
    <definedName name="gc">#REF!</definedName>
    <definedName name="GCB">[16]Tablas!#REF!</definedName>
    <definedName name="GCI">[18]Tablas!#REF!</definedName>
    <definedName name="GCN">[18]Tablas!#REF!</definedName>
    <definedName name="GCP">[18]Tablas!#REF!</definedName>
    <definedName name="gd">#REF!</definedName>
    <definedName name="GDFGFDS" localSheetId="17">#REF!</definedName>
    <definedName name="GDFGFDS" localSheetId="18">#REF!</definedName>
    <definedName name="GDFGFDS" localSheetId="20">#REF!</definedName>
    <definedName name="GDFGFDS" localSheetId="21">#REF!</definedName>
    <definedName name="GDFGFDS" localSheetId="22">#REF!</definedName>
    <definedName name="GDFGFDS" localSheetId="23">#REF!</definedName>
    <definedName name="GDFGFDS" localSheetId="27">#REF!</definedName>
    <definedName name="GDFGFDS" localSheetId="31">#REF!</definedName>
    <definedName name="GDFGFDS" localSheetId="28">#REF!</definedName>
    <definedName name="GDFGFDS" localSheetId="29">#REF!</definedName>
    <definedName name="GDFGFDS" localSheetId="30">#REF!</definedName>
    <definedName name="GDFGFDS" localSheetId="8">#REF!</definedName>
    <definedName name="GDFGFDS">#REF!</definedName>
    <definedName name="gdj">#REF!</definedName>
    <definedName name="GDN">[18]Tablas!#REF!</definedName>
    <definedName name="GDR">[18]Tablas!#REF!</definedName>
    <definedName name="gdt" localSheetId="5" hidden="1">{"TAB1",#N/A,TRUE,"GENERAL";"TAB2",#N/A,TRUE,"GENERAL";"TAB3",#N/A,TRUE,"GENERAL";"TAB4",#N/A,TRUE,"GENERAL";"TAB5",#N/A,TRUE,"GENERAL"}</definedName>
    <definedName name="gdt" hidden="1">{"TAB1",#N/A,TRUE,"GENERAL";"TAB2",#N/A,TRUE,"GENERAL";"TAB3",#N/A,TRUE,"GENERAL";"TAB4",#N/A,TRUE,"GENERAL";"TAB5",#N/A,TRUE,"GENERAL"}</definedName>
    <definedName name="GEA">[18]Tablas!#REF!</definedName>
    <definedName name="GEA1_1">[18]Tablas!#REF!</definedName>
    <definedName name="GEA1_1_1">[18]Tablas!#REF!</definedName>
    <definedName name="GEA1_1_10">[18]Tablas!#REF!</definedName>
    <definedName name="GEA1_1_2">[18]Tablas!#REF!</definedName>
    <definedName name="GEA1_1_3">[18]Tablas!#REF!</definedName>
    <definedName name="GEA1_1_4">[18]Tablas!#REF!</definedName>
    <definedName name="GEA1_1_5">[18]Tablas!#REF!</definedName>
    <definedName name="GEA1_1_6">[18]Tablas!#REF!</definedName>
    <definedName name="GEA1_1_7">[18]Tablas!#REF!</definedName>
    <definedName name="GEA1_1_8">[18]Tablas!#REF!</definedName>
    <definedName name="GEA1_1_9">[18]Tablas!#REF!</definedName>
    <definedName name="GEA1_2">[18]Tablas!#REF!</definedName>
    <definedName name="GEA1_3">[18]Tablas!#REF!</definedName>
    <definedName name="GEA1_4">[18]Tablas!#REF!</definedName>
    <definedName name="GEC">[18]Tablas!#REF!</definedName>
    <definedName name="GEC_ON_DAPIAY">#REF!</definedName>
    <definedName name="GEC_ON_GER">#REF!</definedName>
    <definedName name="geg" localSheetId="5" hidden="1">{"via1",#N/A,TRUE,"general";"via2",#N/A,TRUE,"general";"via3",#N/A,TRUE,"general"}</definedName>
    <definedName name="geg" hidden="1">{"via1",#N/A,TRUE,"general";"via2",#N/A,TRUE,"general";"via3",#N/A,TRUE,"general"}</definedName>
    <definedName name="generador250">#REF!</definedName>
    <definedName name="generador350">#REF!</definedName>
    <definedName name="GENERAL">#REF!</definedName>
    <definedName name="GENERAL1">#REF!</definedName>
    <definedName name="GEO">#REF!</definedName>
    <definedName name="Geotex">#REF!</definedName>
    <definedName name="gerba">#REF!</definedName>
    <definedName name="GERENCIA">#REF!</definedName>
    <definedName name="GERENCIA1">#REF!</definedName>
    <definedName name="GERENCIA2">#REF!</definedName>
    <definedName name="Gerente">[65]EMPRESA!$F$12</definedName>
    <definedName name="gerg" localSheetId="5" hidden="1">{"TAB1",#N/A,TRUE,"GENERAL";"TAB2",#N/A,TRUE,"GENERAL";"TAB3",#N/A,TRUE,"GENERAL";"TAB4",#N/A,TRUE,"GENERAL";"TAB5",#N/A,TRUE,"GENERAL"}</definedName>
    <definedName name="gerg" hidden="1">{"TAB1",#N/A,TRUE,"GENERAL";"TAB2",#N/A,TRUE,"GENERAL";"TAB3",#N/A,TRUE,"GENERAL";"TAB4",#N/A,TRUE,"GENERAL";"TAB5",#N/A,TRUE,"GENERAL"}</definedName>
    <definedName name="gerg54" localSheetId="5" hidden="1">{"via1",#N/A,TRUE,"general";"via2",#N/A,TRUE,"general";"via3",#N/A,TRUE,"general"}</definedName>
    <definedName name="gerg54" hidden="1">{"via1",#N/A,TRUE,"general";"via2",#N/A,TRUE,"general";"via3",#N/A,TRUE,"general"}</definedName>
    <definedName name="gergew" localSheetId="5" hidden="1">{"TAB1",#N/A,TRUE,"GENERAL";"TAB2",#N/A,TRUE,"GENERAL";"TAB3",#N/A,TRUE,"GENERAL";"TAB4",#N/A,TRUE,"GENERAL";"TAB5",#N/A,TRUE,"GENERAL"}</definedName>
    <definedName name="gergew" hidden="1">{"TAB1",#N/A,TRUE,"GENERAL";"TAB2",#N/A,TRUE,"GENERAL";"TAB3",#N/A,TRUE,"GENERAL";"TAB4",#N/A,TRUE,"GENERAL";"TAB5",#N/A,TRUE,"GENERAL"}</definedName>
    <definedName name="GERGT34">#REF!</definedName>
    <definedName name="gergw" localSheetId="5" hidden="1">{"TAB1",#N/A,TRUE,"GENERAL";"TAB2",#N/A,TRUE,"GENERAL";"TAB3",#N/A,TRUE,"GENERAL";"TAB4",#N/A,TRUE,"GENERAL";"TAB5",#N/A,TRUE,"GENERAL"}</definedName>
    <definedName name="gergw" hidden="1">{"TAB1",#N/A,TRUE,"GENERAL";"TAB2",#N/A,TRUE,"GENERAL";"TAB3",#N/A,TRUE,"GENERAL";"TAB4",#N/A,TRUE,"GENERAL";"TAB5",#N/A,TRUE,"GENERAL"}</definedName>
    <definedName name="GERGWR32">#REF!</definedName>
    <definedName name="GERTG">#REF!</definedName>
    <definedName name="gf">#REF!</definedName>
    <definedName name="gfd" localSheetId="5" hidden="1">{"TAB1",#N/A,TRUE,"GENERAL";"TAB2",#N/A,TRUE,"GENERAL";"TAB3",#N/A,TRUE,"GENERAL";"TAB4",#N/A,TRUE,"GENERAL";"TAB5",#N/A,TRUE,"GENERAL"}</definedName>
    <definedName name="gfd" hidden="1">{"TAB1",#N/A,TRUE,"GENERAL";"TAB2",#N/A,TRUE,"GENERAL";"TAB3",#N/A,TRUE,"GENERAL";"TAB4",#N/A,TRUE,"GENERAL";"TAB5",#N/A,TRUE,"GENERAL"}</definedName>
    <definedName name="gfdg" localSheetId="5" hidden="1">{"via1",#N/A,TRUE,"general";"via2",#N/A,TRUE,"general";"via3",#N/A,TRUE,"general"}</definedName>
    <definedName name="gfdg" hidden="1">{"via1",#N/A,TRUE,"general";"via2",#N/A,TRUE,"general";"via3",#N/A,TRUE,"general"}</definedName>
    <definedName name="gfds" localSheetId="17">#REF!</definedName>
    <definedName name="gfds" localSheetId="18">#REF!</definedName>
    <definedName name="gfds" localSheetId="20">#REF!</definedName>
    <definedName name="gfds" localSheetId="21">#REF!</definedName>
    <definedName name="gfds" localSheetId="22">#REF!</definedName>
    <definedName name="gfds" localSheetId="23">#REF!</definedName>
    <definedName name="gfds" localSheetId="27">#REF!</definedName>
    <definedName name="gfds" localSheetId="31">#REF!</definedName>
    <definedName name="gfds" localSheetId="28">#REF!</definedName>
    <definedName name="gfds" localSheetId="29">#REF!</definedName>
    <definedName name="gfds" localSheetId="30">#REF!</definedName>
    <definedName name="gfds" localSheetId="8">#REF!</definedName>
    <definedName name="gfds">#REF!</definedName>
    <definedName name="gffgfhhf" localSheetId="5" hidden="1">{#N/A,#N/A,TRUE,"INGENIERIA";#N/A,#N/A,TRUE,"COMPRAS";#N/A,#N/A,TRUE,"DIRECCION";#N/A,#N/A,TRUE,"RESUMEN"}</definedName>
    <definedName name="gffgfhhf" hidden="1">{#N/A,#N/A,TRUE,"INGENIERIA";#N/A,#N/A,TRUE,"COMPRAS";#N/A,#N/A,TRUE,"DIRECCION";#N/A,#N/A,TRUE,"RESUMEN"}</definedName>
    <definedName name="gfgfgr" localSheetId="5" hidden="1">{"via1",#N/A,TRUE,"general";"via2",#N/A,TRUE,"general";"via3",#N/A,TRUE,"general"}</definedName>
    <definedName name="gfgfgr" hidden="1">{"via1",#N/A,TRUE,"general";"via2",#N/A,TRUE,"general";"via3",#N/A,TRUE,"general"}</definedName>
    <definedName name="gfhf" localSheetId="5" hidden="1">{"via1",#N/A,TRUE,"general";"via2",#N/A,TRUE,"general";"via3",#N/A,TRUE,"general"}</definedName>
    <definedName name="gfhf" hidden="1">{"via1",#N/A,TRUE,"general";"via2",#N/A,TRUE,"general";"via3",#N/A,TRUE,"general"}</definedName>
    <definedName name="gfhfdh" localSheetId="5" hidden="1">{"TAB1",#N/A,TRUE,"GENERAL";"TAB2",#N/A,TRUE,"GENERAL";"TAB3",#N/A,TRUE,"GENERAL";"TAB4",#N/A,TRUE,"GENERAL";"TAB5",#N/A,TRUE,"GENERAL"}</definedName>
    <definedName name="gfhfdh" hidden="1">{"TAB1",#N/A,TRUE,"GENERAL";"TAB2",#N/A,TRUE,"GENERAL";"TAB3",#N/A,TRUE,"GENERAL";"TAB4",#N/A,TRUE,"GENERAL";"TAB5",#N/A,TRUE,"GENERAL"}</definedName>
    <definedName name="gfhgfh" localSheetId="5" hidden="1">{"TAB1",#N/A,TRUE,"GENERAL";"TAB2",#N/A,TRUE,"GENERAL";"TAB3",#N/A,TRUE,"GENERAL";"TAB4",#N/A,TRUE,"GENERAL";"TAB5",#N/A,TRUE,"GENERAL"}</definedName>
    <definedName name="gfhgfh" hidden="1">{"TAB1",#N/A,TRUE,"GENERAL";"TAB2",#N/A,TRUE,"GENERAL";"TAB3",#N/A,TRUE,"GENERAL";"TAB4",#N/A,TRUE,"GENERAL";"TAB5",#N/A,TRUE,"GENERAL"}</definedName>
    <definedName name="GFJHGJ" localSheetId="5" hidden="1">{"TAB1",#N/A,TRUE,"GENERAL";"TAB2",#N/A,TRUE,"GENERAL";"TAB3",#N/A,TRUE,"GENERAL";"TAB4",#N/A,TRUE,"GENERAL";"TAB5",#N/A,TRUE,"GENERAL"}</definedName>
    <definedName name="GFJHGJ" hidden="1">{"TAB1",#N/A,TRUE,"GENERAL";"TAB2",#N/A,TRUE,"GENERAL";"TAB3",#N/A,TRUE,"GENERAL";"TAB4",#N/A,TRUE,"GENERAL";"TAB5",#N/A,TRUE,"GENERAL"}</definedName>
    <definedName name="gfjjh" localSheetId="5" hidden="1">{"via1",#N/A,TRUE,"general";"via2",#N/A,TRUE,"general";"via3",#N/A,TRUE,"general"}</definedName>
    <definedName name="gfjjh" hidden="1">{"via1",#N/A,TRUE,"general";"via2",#N/A,TRUE,"general";"via3",#N/A,TRUE,"general"}</definedName>
    <definedName name="GFN">[18]Tablas!#REF!</definedName>
    <definedName name="gft">#REF!</definedName>
    <definedName name="gfutyj6" localSheetId="5" hidden="1">{"via1",#N/A,TRUE,"general";"via2",#N/A,TRUE,"general";"via3",#N/A,TRUE,"general"}</definedName>
    <definedName name="gfutyj6" hidden="1">{"via1",#N/A,TRUE,"general";"via2",#N/A,TRUE,"general";"via3",#N/A,TRUE,"general"}</definedName>
    <definedName name="GG" localSheetId="17">'[64]CIRCUITOS CODENSA'!#REF!</definedName>
    <definedName name="GG" localSheetId="18">'[64]CIRCUITOS CODENSA'!#REF!</definedName>
    <definedName name="GG" localSheetId="20">'[64]CIRCUITOS CODENSA'!#REF!</definedName>
    <definedName name="GG" localSheetId="21">'[64]CIRCUITOS CODENSA'!#REF!</definedName>
    <definedName name="GG" localSheetId="22">'[64]CIRCUITOS CODENSA'!#REF!</definedName>
    <definedName name="GG" localSheetId="23">'[64]CIRCUITOS CODENSA'!#REF!</definedName>
    <definedName name="GG" localSheetId="27">'[64]CIRCUITOS CODENSA'!#REF!</definedName>
    <definedName name="GG" localSheetId="31">'[64]CIRCUITOS CODENSA'!#REF!</definedName>
    <definedName name="GG" localSheetId="28">'[64]CIRCUITOS CODENSA'!#REF!</definedName>
    <definedName name="GG" localSheetId="29">'[64]CIRCUITOS CODENSA'!#REF!</definedName>
    <definedName name="GG" localSheetId="30">'[64]CIRCUITOS CODENSA'!#REF!</definedName>
    <definedName name="GG" localSheetId="8">'[64]CIRCUITOS CODENSA'!#REF!</definedName>
    <definedName name="gg" localSheetId="4">#REF!</definedName>
    <definedName name="gg" localSheetId="5">#REF!</definedName>
    <definedName name="GG">'[64]CIRCUITOS CODENSA'!#REF!</definedName>
    <definedName name="ggdr" localSheetId="5" hidden="1">{"via1",#N/A,TRUE,"general";"via2",#N/A,TRUE,"general";"via3",#N/A,TRUE,"general"}</definedName>
    <definedName name="ggdr" hidden="1">{"via1",#N/A,TRUE,"general";"via2",#N/A,TRUE,"general";"via3",#N/A,TRUE,"general"}</definedName>
    <definedName name="ggerg" localSheetId="5" hidden="1">{"TAB1",#N/A,TRUE,"GENERAL";"TAB2",#N/A,TRUE,"GENERAL";"TAB3",#N/A,TRUE,"GENERAL";"TAB4",#N/A,TRUE,"GENERAL";"TAB5",#N/A,TRUE,"GENERAL"}</definedName>
    <definedName name="ggerg" hidden="1">{"TAB1",#N/A,TRUE,"GENERAL";"TAB2",#N/A,TRUE,"GENERAL";"TAB3",#N/A,TRUE,"GENERAL";"TAB4",#N/A,TRUE,"GENERAL";"TAB5",#N/A,TRUE,"GENERAL"}</definedName>
    <definedName name="GGG" localSheetId="5">PMT!err</definedName>
    <definedName name="GGG">err</definedName>
    <definedName name="gggb" localSheetId="5" hidden="1">{"TAB1",#N/A,TRUE,"GENERAL";"TAB2",#N/A,TRUE,"GENERAL";"TAB3",#N/A,TRUE,"GENERAL";"TAB4",#N/A,TRUE,"GENERAL";"TAB5",#N/A,TRUE,"GENERAL"}</definedName>
    <definedName name="gggb" hidden="1">{"TAB1",#N/A,TRUE,"GENERAL";"TAB2",#N/A,TRUE,"GENERAL";"TAB3",#N/A,TRUE,"GENERAL";"TAB4",#N/A,TRUE,"GENERAL";"TAB5",#N/A,TRUE,"GENERAL"}</definedName>
    <definedName name="gggg" localSheetId="5" hidden="1">{"via1",#N/A,TRUE,"general";"via2",#N/A,TRUE,"general";"via3",#N/A,TRUE,"general"}</definedName>
    <definedName name="gggg" hidden="1">{"via1",#N/A,TRUE,"general";"via2",#N/A,TRUE,"general";"via3",#N/A,TRUE,"general"}</definedName>
    <definedName name="ggggd" localSheetId="5" hidden="1">{"TAB1",#N/A,TRUE,"GENERAL";"TAB2",#N/A,TRUE,"GENERAL";"TAB3",#N/A,TRUE,"GENERAL";"TAB4",#N/A,TRUE,"GENERAL";"TAB5",#N/A,TRUE,"GENERAL"}</definedName>
    <definedName name="ggggd" hidden="1">{"TAB1",#N/A,TRUE,"GENERAL";"TAB2",#N/A,TRUE,"GENERAL";"TAB3",#N/A,TRUE,"GENERAL";"TAB4",#N/A,TRUE,"GENERAL";"TAB5",#N/A,TRUE,"GENERAL"}</definedName>
    <definedName name="gggggt" localSheetId="5" hidden="1">{"via1",#N/A,TRUE,"general";"via2",#N/A,TRUE,"general";"via3",#N/A,TRUE,"general"}</definedName>
    <definedName name="gggggt" hidden="1">{"via1",#N/A,TRUE,"general";"via2",#N/A,TRUE,"general";"via3",#N/A,TRUE,"general"}</definedName>
    <definedName name="gggghn" localSheetId="5" hidden="1">{"TAB1",#N/A,TRUE,"GENERAL";"TAB2",#N/A,TRUE,"GENERAL";"TAB3",#N/A,TRUE,"GENERAL";"TAB4",#N/A,TRUE,"GENERAL";"TAB5",#N/A,TRUE,"GENERAL"}</definedName>
    <definedName name="gggghn" hidden="1">{"TAB1",#N/A,TRUE,"GENERAL";"TAB2",#N/A,TRUE,"GENERAL";"TAB3",#N/A,TRUE,"GENERAL";"TAB4",#N/A,TRUE,"GENERAL";"TAB5",#N/A,TRUE,"GENERAL"}</definedName>
    <definedName name="ggggt" localSheetId="5" hidden="1">{"TAB1",#N/A,TRUE,"GENERAL";"TAB2",#N/A,TRUE,"GENERAL";"TAB3",#N/A,TRUE,"GENERAL";"TAB4",#N/A,TRUE,"GENERAL";"TAB5",#N/A,TRUE,"GENERAL"}</definedName>
    <definedName name="ggggt" hidden="1">{"TAB1",#N/A,TRUE,"GENERAL";"TAB2",#N/A,TRUE,"GENERAL";"TAB3",#N/A,TRUE,"GENERAL";"TAB4",#N/A,TRUE,"GENERAL";"TAB5",#N/A,TRUE,"GENERAL"}</definedName>
    <definedName name="ggggy" localSheetId="5" hidden="1">{"TAB1",#N/A,TRUE,"GENERAL";"TAB2",#N/A,TRUE,"GENERAL";"TAB3",#N/A,TRUE,"GENERAL";"TAB4",#N/A,TRUE,"GENERAL";"TAB5",#N/A,TRUE,"GENERAL"}</definedName>
    <definedName name="ggggy" hidden="1">{"TAB1",#N/A,TRUE,"GENERAL";"TAB2",#N/A,TRUE,"GENERAL";"TAB3",#N/A,TRUE,"GENERAL";"TAB4",#N/A,TRUE,"GENERAL";"TAB5",#N/A,TRUE,"GENERAL"}</definedName>
    <definedName name="gggtgd" localSheetId="5" hidden="1">{"via1",#N/A,TRUE,"general";"via2",#N/A,TRUE,"general";"via3",#N/A,TRUE,"general"}</definedName>
    <definedName name="gggtgd" hidden="1">{"via1",#N/A,TRUE,"general";"via2",#N/A,TRUE,"general";"via3",#N/A,TRUE,"general"}</definedName>
    <definedName name="ggjgjkg" localSheetId="5" hidden="1">{#N/A,#N/A,TRUE,"1842CWN0"}</definedName>
    <definedName name="ggjgjkg" hidden="1">{#N/A,#N/A,TRUE,"1842CWN0"}</definedName>
    <definedName name="ggt">[92]Cálculo!#REF!</definedName>
    <definedName name="ggtgt" localSheetId="5" hidden="1">{"via1",#N/A,TRUE,"general";"via2",#N/A,TRUE,"general";"via3",#N/A,TRUE,"general"}</definedName>
    <definedName name="ggtgt" hidden="1">{"via1",#N/A,TRUE,"general";"via2",#N/A,TRUE,"general";"via3",#N/A,TRUE,"general"}</definedName>
    <definedName name="gh">#REF!</definedName>
    <definedName name="ghdghuy" localSheetId="5" hidden="1">{"via1",#N/A,TRUE,"general";"via2",#N/A,TRUE,"general";"via3",#N/A,TRUE,"general"}</definedName>
    <definedName name="ghdghuy" hidden="1">{"via1",#N/A,TRUE,"general";"via2",#N/A,TRUE,"general";"via3",#N/A,TRUE,"general"}</definedName>
    <definedName name="GHDP" localSheetId="5" hidden="1">{"via1",#N/A,TRUE,"general";"via2",#N/A,TRUE,"general";"via3",#N/A,TRUE,"general"}</definedName>
    <definedName name="GHDP" hidden="1">{"via1",#N/A,TRUE,"general";"via2",#N/A,TRUE,"general";"via3",#N/A,TRUE,"general"}</definedName>
    <definedName name="ghf">'[135]7422CW00'!#REF!</definedName>
    <definedName name="ghfg" localSheetId="5" hidden="1">{"via1",#N/A,TRUE,"general";"via2",#N/A,TRUE,"general";"via3",#N/A,TRUE,"general"}</definedName>
    <definedName name="ghfg" hidden="1">{"via1",#N/A,TRUE,"general";"via2",#N/A,TRUE,"general";"via3",#N/A,TRUE,"general"}</definedName>
    <definedName name="ghghy">#REF!</definedName>
    <definedName name="ghjghj" localSheetId="5" hidden="1">{"TAB1",#N/A,TRUE,"GENERAL";"TAB2",#N/A,TRUE,"GENERAL";"TAB3",#N/A,TRUE,"GENERAL";"TAB4",#N/A,TRUE,"GENERAL";"TAB5",#N/A,TRUE,"GENERAL"}</definedName>
    <definedName name="ghjghj" hidden="1">{"TAB1",#N/A,TRUE,"GENERAL";"TAB2",#N/A,TRUE,"GENERAL";"TAB3",#N/A,TRUE,"GENERAL";"TAB4",#N/A,TRUE,"GENERAL";"TAB5",#N/A,TRUE,"GENERAL"}</definedName>
    <definedName name="GHKJHK" localSheetId="5" hidden="1">{"TAB1",#N/A,TRUE,"GENERAL";"TAB2",#N/A,TRUE,"GENERAL";"TAB3",#N/A,TRUE,"GENERAL";"TAB4",#N/A,TRUE,"GENERAL";"TAB5",#N/A,TRUE,"GENERAL"}</definedName>
    <definedName name="GHKJHK" hidden="1">{"TAB1",#N/A,TRUE,"GENERAL";"TAB2",#N/A,TRUE,"GENERAL";"TAB3",#N/A,TRUE,"GENERAL";"TAB4",#N/A,TRUE,"GENERAL";"TAB5",#N/A,TRUE,"GENERAL"}</definedName>
    <definedName name="ghnbbfr" localSheetId="5" hidden="1">{#N/A,#N/A,TRUE,"1842CWN0"}</definedName>
    <definedName name="ghnbbfr" hidden="1">{#N/A,#N/A,TRUE,"1842CWN0"}</definedName>
    <definedName name="ghrewe">#REF!</definedName>
    <definedName name="ghu">#REF!</definedName>
    <definedName name="gj">#REF!</definedName>
    <definedName name="GJHVCB" localSheetId="5" hidden="1">{"TAB1",#N/A,TRUE,"GENERAL";"TAB2",#N/A,TRUE,"GENERAL";"TAB3",#N/A,TRUE,"GENERAL";"TAB4",#N/A,TRUE,"GENERAL";"TAB5",#N/A,TRUE,"GENERAL"}</definedName>
    <definedName name="GJHVCB" hidden="1">{"TAB1",#N/A,TRUE,"GENERAL";"TAB2",#N/A,TRUE,"GENERAL";"TAB3",#N/A,TRUE,"GENERAL";"TAB4",#N/A,TRUE,"GENERAL";"TAB5",#N/A,TRUE,"GENERAL"}</definedName>
    <definedName name="gk" localSheetId="5" hidden="1">{"via1",#N/A,TRUE,"general";"via2",#N/A,TRUE,"general";"via3",#N/A,TRUE,"general"}</definedName>
    <definedName name="gk" hidden="1">{"via1",#N/A,TRUE,"general";"via2",#N/A,TRUE,"general";"via3",#N/A,TRUE,"general"}</definedName>
    <definedName name="GKJDGDIJZ">"Imagen 3"</definedName>
    <definedName name="gl">#REF!</definedName>
    <definedName name="GMM_ON_ASO">[18]Tablas!#REF!</definedName>
    <definedName name="GMM_ON_DMARES">#REF!</definedName>
    <definedName name="GMM_ON_DRIO">#REF!</definedName>
    <definedName name="gmt">#REF!</definedName>
    <definedName name="gmvsa">'[35]Gabinetes ctrol, prot. y med. '!#REF!</definedName>
    <definedName name="gn">#REF!</definedName>
    <definedName name="gnm">#REF!</definedName>
    <definedName name="gnryg">#REF!</definedName>
    <definedName name="gñ">#REF!</definedName>
    <definedName name="GOR">#REF!</definedName>
    <definedName name="GOT">[18]Tablas!#REF!</definedName>
    <definedName name="gp">#REF!</definedName>
    <definedName name="GPO">[18]Tablas!#REF!</definedName>
    <definedName name="GPR">[18]Tablas!#REF!</definedName>
    <definedName name="GPS" localSheetId="17">#REF!</definedName>
    <definedName name="GPS" localSheetId="18">#REF!</definedName>
    <definedName name="GPS" localSheetId="20">#REF!</definedName>
    <definedName name="GPS" localSheetId="21">#REF!</definedName>
    <definedName name="GPS" localSheetId="22">#REF!</definedName>
    <definedName name="GPS" localSheetId="23">#REF!</definedName>
    <definedName name="GPS" localSheetId="27">#REF!</definedName>
    <definedName name="GPS" localSheetId="31">#REF!</definedName>
    <definedName name="GPS" localSheetId="28">#REF!</definedName>
    <definedName name="GPS" localSheetId="29">#REF!</definedName>
    <definedName name="GPS" localSheetId="30">#REF!</definedName>
    <definedName name="GPS" localSheetId="8">#REF!</definedName>
    <definedName name="GPS" localSheetId="14">#REF!</definedName>
    <definedName name="GPS" localSheetId="11">#REF!</definedName>
    <definedName name="GPS" localSheetId="12">#REF!</definedName>
    <definedName name="GPS" localSheetId="13">#REF!</definedName>
    <definedName name="GPS">#REF!</definedName>
    <definedName name="GPSCostos" localSheetId="17">#REF!</definedName>
    <definedName name="GPSCostos" localSheetId="18">#REF!</definedName>
    <definedName name="GPSCostos" localSheetId="20">#REF!</definedName>
    <definedName name="GPSCostos" localSheetId="21">#REF!</definedName>
    <definedName name="GPSCostos" localSheetId="22">#REF!</definedName>
    <definedName name="GPSCostos" localSheetId="23">#REF!</definedName>
    <definedName name="GPSCostos" localSheetId="27">#REF!</definedName>
    <definedName name="GPSCostos" localSheetId="31">#REF!</definedName>
    <definedName name="GPSCostos" localSheetId="28">#REF!</definedName>
    <definedName name="GPSCostos" localSheetId="29">#REF!</definedName>
    <definedName name="GPSCostos" localSheetId="30">#REF!</definedName>
    <definedName name="GPSCostos" localSheetId="8">#REF!</definedName>
    <definedName name="GPSCostos" localSheetId="14">#REF!</definedName>
    <definedName name="GPSCostos" localSheetId="11">#REF!</definedName>
    <definedName name="GPSCostos" localSheetId="12">#REF!</definedName>
    <definedName name="GPSCostos" localSheetId="13">#REF!</definedName>
    <definedName name="GPSCostos">#REF!</definedName>
    <definedName name="Recorder" localSheetId="17">#REF!</definedName>
    <definedName name="Recorder" localSheetId="18">#REF!</definedName>
    <definedName name="Recorder" localSheetId="20">#REF!</definedName>
    <definedName name="Recorder" localSheetId="21">#REF!</definedName>
    <definedName name="Recorder" localSheetId="22">#REF!</definedName>
    <definedName name="Recorder" localSheetId="23">#REF!</definedName>
    <definedName name="Recorder" localSheetId="27">#REF!</definedName>
    <definedName name="Recorder" localSheetId="31">#REF!</definedName>
    <definedName name="Recorder" localSheetId="28">#REF!</definedName>
    <definedName name="Recorder" localSheetId="29">#REF!</definedName>
    <definedName name="Recorder" localSheetId="30">#REF!</definedName>
    <definedName name="Recorder" localSheetId="8">#REF!</definedName>
    <definedName name="Recorder" localSheetId="14">#REF!</definedName>
    <definedName name="Recorder" localSheetId="11">#REF!</definedName>
    <definedName name="Recorder" localSheetId="12">#REF!</definedName>
    <definedName name="Recorder" localSheetId="13">#REF!</definedName>
    <definedName name="Recorder">#REF!</definedName>
    <definedName name="GRAF1ANO" localSheetId="5" hidden="1">{"via1",#N/A,TRUE,"general";"via2",#N/A,TRUE,"general";"via3",#N/A,TRUE,"general"}</definedName>
    <definedName name="GRAF1ANO" hidden="1">{"via1",#N/A,TRUE,"general";"via2",#N/A,TRUE,"general";"via3",#N/A,TRUE,"general"}</definedName>
    <definedName name="GRAF1AÑO" localSheetId="5"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VILLA">[45]MATERIALES!$D$3</definedName>
    <definedName name="GRC">[18]Tablas!#REF!</definedName>
    <definedName name="GRC_ON_ASO">[18]Tablas!#REF!</definedName>
    <definedName name="GRC_ON_DAPIAY">#REF!</definedName>
    <definedName name="GRC_ON_GER">#REF!</definedName>
    <definedName name="gregds" localSheetId="5" hidden="1">{"TAB1",#N/A,TRUE,"GENERAL";"TAB2",#N/A,TRUE,"GENERAL";"TAB3",#N/A,TRUE,"GENERAL";"TAB4",#N/A,TRUE,"GENERAL";"TAB5",#N/A,TRUE,"GENERAL"}</definedName>
    <definedName name="gregds" hidden="1">{"TAB1",#N/A,TRUE,"GENERAL";"TAB2",#N/A,TRUE,"GENERAL";"TAB3",#N/A,TRUE,"GENERAL";"TAB4",#N/A,TRUE,"GENERAL";"TAB5",#N/A,TRUE,"GENERAL"}</definedName>
    <definedName name="GREGH5H">#REF!</definedName>
    <definedName name="grehrtyh" localSheetId="5" hidden="1">{"TAB1",#N/A,TRUE,"GENERAL";"TAB2",#N/A,TRUE,"GENERAL";"TAB3",#N/A,TRUE,"GENERAL";"TAB4",#N/A,TRUE,"GENERAL";"TAB5",#N/A,TRUE,"GENERAL"}</definedName>
    <definedName name="grehrtyh" hidden="1">{"TAB1",#N/A,TRUE,"GENERAL";"TAB2",#N/A,TRUE,"GENERAL";"TAB3",#N/A,TRUE,"GENERAL";"TAB4",#N/A,TRUE,"GENERAL";"TAB5",#N/A,TRUE,"GENERAL"}</definedName>
    <definedName name="grggwero" localSheetId="5" hidden="1">{"via1",#N/A,TRUE,"general";"via2",#N/A,TRUE,"general";"via3",#N/A,TRUE,"general"}</definedName>
    <definedName name="grggwero" hidden="1">{"via1",#N/A,TRUE,"general";"via2",#N/A,TRUE,"general";"via3",#N/A,TRUE,"general"}</definedName>
    <definedName name="grl">#REF!</definedName>
    <definedName name="GRM">[18]Tablas!#REF!</definedName>
    <definedName name="GRM_ON_DMARES">#REF!</definedName>
    <definedName name="GRM_ON_DRIO">#REF!</definedName>
    <definedName name="GRN">[18]Tablas!#REF!</definedName>
    <definedName name="GRN_ON_ASO">[18]Tablas!#REF!</definedName>
    <definedName name="GRN_ON_DIREC">#REF!</definedName>
    <definedName name="GRS">[18]Tablas!#REF!</definedName>
    <definedName name="GRS_ON_ASO">[18]Tablas!#REF!</definedName>
    <definedName name="GRS_ON_DIREC">#REF!</definedName>
    <definedName name="GRS_ON_HUIL">#REF!</definedName>
    <definedName name="grtyerh" localSheetId="5"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[86]Hoja1!$F$6</definedName>
    <definedName name="grupo4">[86]Hoja1!$F$7</definedName>
    <definedName name="grupo5">[86]Hoja1!$F$10</definedName>
    <definedName name="grupo6">[86]Hoja1!$F$11</definedName>
    <definedName name="grupo7">[86]Hoja1!$F$12</definedName>
    <definedName name="grupo8">[86]Hoja1!$F$13</definedName>
    <definedName name="grupo9">[86]Hoja1!$F$14</definedName>
    <definedName name="GSDG" localSheetId="5" hidden="1">{"TAB1",#N/A,TRUE,"GENERAL";"TAB2",#N/A,TRUE,"GENERAL";"TAB3",#N/A,TRUE,"GENERAL";"TAB4",#N/A,TRUE,"GENERAL";"TAB5",#N/A,TRUE,"GENERAL"}</definedName>
    <definedName name="GSDG" hidden="1">{"TAB1",#N/A,TRUE,"GENERAL";"TAB2",#N/A,TRUE,"GENERAL";"TAB3",#N/A,TRUE,"GENERAL";"TAB4",#N/A,TRUE,"GENERAL";"TAB5",#N/A,TRUE,"GENERAL"}</definedName>
    <definedName name="gsfsf" localSheetId="5" hidden="1">{"via1",#N/A,TRUE,"general";"via2",#N/A,TRUE,"general";"via3",#N/A,TRUE,"general"}</definedName>
    <definedName name="gsfsf" hidden="1">{"via1",#N/A,TRUE,"general";"via2",#N/A,TRUE,"general";"via3",#N/A,TRUE,"general"}</definedName>
    <definedName name="GT" localSheetId="17">IF(LG=9,FES,"")</definedName>
    <definedName name="GT" localSheetId="18">IF(LG=9,FES,"")</definedName>
    <definedName name="GT" localSheetId="20">IF(LG=9,FES,"")</definedName>
    <definedName name="GT" localSheetId="21">IF(LG=9,FES,"")</definedName>
    <definedName name="GT" localSheetId="22">IF(LG=9,FES,"")</definedName>
    <definedName name="GT" localSheetId="23">IF(LG=9,FES,"")</definedName>
    <definedName name="GT" localSheetId="27">IF(LG=9,FES,"")</definedName>
    <definedName name="GT" localSheetId="31">IF(LG=9,FES,"")</definedName>
    <definedName name="GT" localSheetId="28">IF(LG=9,FES,"")</definedName>
    <definedName name="GT" localSheetId="29">IF(LG=9,FES,"")</definedName>
    <definedName name="GT" localSheetId="30">IF(LG=9,FES,"")</definedName>
    <definedName name="GT" localSheetId="2">IF(LG=9,FES,"")</definedName>
    <definedName name="GT" localSheetId="8">IF(LG=9,FES,"")</definedName>
    <definedName name="GT" localSheetId="11">IF(LG=9,FES,"")</definedName>
    <definedName name="GT" localSheetId="12">IF(LG=9,FES,"")</definedName>
    <definedName name="GT" localSheetId="4">[138]BASE!$C$4:$H$255</definedName>
    <definedName name="GT" localSheetId="5">[138]BASE!$C$4:$H$255</definedName>
    <definedName name="GT" localSheetId="13">IF(LG=9,FES,"")</definedName>
    <definedName name="GT">IF(LG=9,FES,"")</definedName>
    <definedName name="GTC">[18]Tablas!#REF!</definedName>
    <definedName name="gte">#REF!</definedName>
    <definedName name="gtgt" localSheetId="5" hidden="1">{"via1",#N/A,TRUE,"general";"via2",#N/A,TRUE,"general";"via3",#N/A,TRUE,"general"}</definedName>
    <definedName name="gtgt" hidden="1">{"via1",#N/A,TRUE,"general";"via2",#N/A,TRUE,"general";"via3",#N/A,TRUE,"general"}</definedName>
    <definedName name="gtgtg" localSheetId="5" hidden="1">{"via1",#N/A,TRUE,"general";"via2",#N/A,TRUE,"general";"via3",#N/A,TRUE,"general"}</definedName>
    <definedName name="gtgtg" hidden="1">{"via1",#N/A,TRUE,"general";"via2",#N/A,TRUE,"general";"via3",#N/A,TRUE,"general"}</definedName>
    <definedName name="gtgtgff" localSheetId="5" hidden="1">{"via1",#N/A,TRUE,"general";"via2",#N/A,TRUE,"general";"via3",#N/A,TRUE,"general"}</definedName>
    <definedName name="gtgtgff" hidden="1">{"via1",#N/A,TRUE,"general";"via2",#N/A,TRUE,"general";"via3",#N/A,TRUE,"general"}</definedName>
    <definedName name="gtgtgyh" localSheetId="5" hidden="1">{"TAB1",#N/A,TRUE,"GENERAL";"TAB2",#N/A,TRUE,"GENERAL";"TAB3",#N/A,TRUE,"GENERAL";"TAB4",#N/A,TRUE,"GENERAL";"TAB5",#N/A,TRUE,"GENERAL"}</definedName>
    <definedName name="gtgtgyh" hidden="1">{"TAB1",#N/A,TRUE,"GENERAL";"TAB2",#N/A,TRUE,"GENERAL";"TAB3",#N/A,TRUE,"GENERAL";"TAB4",#N/A,TRUE,"GENERAL";"TAB5",#N/A,TRUE,"GENERAL"}</definedName>
    <definedName name="gtgth" localSheetId="5"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[18]Tablas!#REF!</definedName>
    <definedName name="GTRE">#REF!</definedName>
    <definedName name="gy">#REF!</definedName>
    <definedName name="h" localSheetId="17">#REF!</definedName>
    <definedName name="h" localSheetId="18">#REF!</definedName>
    <definedName name="h" localSheetId="20">#REF!</definedName>
    <definedName name="h" localSheetId="21">#REF!</definedName>
    <definedName name="h" localSheetId="22">#REF!</definedName>
    <definedName name="h" localSheetId="23">#REF!</definedName>
    <definedName name="h" localSheetId="27">#REF!</definedName>
    <definedName name="h" localSheetId="31">#REF!</definedName>
    <definedName name="h" localSheetId="28">#REF!</definedName>
    <definedName name="h" localSheetId="29">#REF!</definedName>
    <definedName name="h" localSheetId="30">#REF!</definedName>
    <definedName name="h" localSheetId="8">#REF!</definedName>
    <definedName name="h" localSheetId="14">#REF!</definedName>
    <definedName name="h" localSheetId="11">#REF!</definedName>
    <definedName name="h" localSheetId="12">#REF!</definedName>
    <definedName name="h" localSheetId="4">[34]CALCULO!$D$27</definedName>
    <definedName name="h" localSheetId="5">[34]CALCULO!$D$27</definedName>
    <definedName name="h" localSheetId="13">#REF!</definedName>
    <definedName name="h">#REF!</definedName>
    <definedName name="H_pump">#REF!</definedName>
    <definedName name="h115ñ">[92]Cálculo!#REF!</definedName>
    <definedName name="h9h" localSheetId="5" hidden="1">{"via1",#N/A,TRUE,"general";"via2",#N/A,TRUE,"general";"via3",#N/A,TRUE,"general"}</definedName>
    <definedName name="h9h" hidden="1">{"via1",#N/A,TRUE,"general";"via2",#N/A,TRUE,"general";"via3",#N/A,TRUE,"general"}</definedName>
    <definedName name="ha">#REF!</definedName>
    <definedName name="Hazards">#REF!</definedName>
    <definedName name="hbfdhrw" localSheetId="5" hidden="1">{"TAB1",#N/A,TRUE,"GENERAL";"TAB2",#N/A,TRUE,"GENERAL";"TAB3",#N/A,TRUE,"GENERAL";"TAB4",#N/A,TRUE,"GENERAL";"TAB5",#N/A,TRUE,"GENERAL"}</definedName>
    <definedName name="hbfdhrw" hidden="1">{"TAB1",#N/A,TRUE,"GENERAL";"TAB2",#N/A,TRUE,"GENERAL";"TAB3",#N/A,TRUE,"GENERAL";"TAB4",#N/A,TRUE,"GENERAL";"TAB5",#N/A,TRUE,"GENERAL"}</definedName>
    <definedName name="HC_Accesorios" localSheetId="17">#REF!</definedName>
    <definedName name="HC_Accesorios" localSheetId="18">#REF!</definedName>
    <definedName name="HC_Accesorios" localSheetId="20">#REF!</definedName>
    <definedName name="HC_Accesorios" localSheetId="21">#REF!</definedName>
    <definedName name="HC_Accesorios" localSheetId="22">#REF!</definedName>
    <definedName name="HC_Accesorios" localSheetId="23">#REF!</definedName>
    <definedName name="HC_Accesorios" localSheetId="27">#REF!</definedName>
    <definedName name="HC_Accesorios" localSheetId="31">#REF!</definedName>
    <definedName name="HC_Accesorios" localSheetId="28">#REF!</definedName>
    <definedName name="HC_Accesorios" localSheetId="29">#REF!</definedName>
    <definedName name="HC_Accesorios" localSheetId="30">#REF!</definedName>
    <definedName name="HC_Accesorios" localSheetId="8">#REF!</definedName>
    <definedName name="HC_Accesorios" localSheetId="14">#REF!</definedName>
    <definedName name="HC_Accesorios" localSheetId="11">#REF!</definedName>
    <definedName name="HC_Accesorios" localSheetId="12">#REF!</definedName>
    <definedName name="HC_Accesorios" localSheetId="13">#REF!</definedName>
    <definedName name="HC_Accesorios">#REF!</definedName>
    <definedName name="HC_CANON_ESP" localSheetId="17">#REF!</definedName>
    <definedName name="HC_CANON_ESP" localSheetId="18">#REF!</definedName>
    <definedName name="HC_CANON_ESP" localSheetId="20">#REF!</definedName>
    <definedName name="HC_CANON_ESP" localSheetId="21">#REF!</definedName>
    <definedName name="HC_CANON_ESP" localSheetId="22">#REF!</definedName>
    <definedName name="HC_CANON_ESP" localSheetId="23">#REF!</definedName>
    <definedName name="HC_CANON_ESP" localSheetId="27">#REF!</definedName>
    <definedName name="HC_CANON_ESP" localSheetId="31">#REF!</definedName>
    <definedName name="HC_CANON_ESP" localSheetId="28">#REF!</definedName>
    <definedName name="HC_CANON_ESP" localSheetId="29">#REF!</definedName>
    <definedName name="HC_CANON_ESP" localSheetId="30">#REF!</definedName>
    <definedName name="HC_CANON_ESP" localSheetId="8">#REF!</definedName>
    <definedName name="HC_CANON_ESP" localSheetId="14">#REF!</definedName>
    <definedName name="HC_CANON_ESP" localSheetId="11">#REF!</definedName>
    <definedName name="HC_CANON_ESP" localSheetId="12">#REF!</definedName>
    <definedName name="HC_CANON_ESP" localSheetId="13">#REF!</definedName>
    <definedName name="HC_CANON_ESP">#REF!</definedName>
    <definedName name="HC_CanonInterpolado" localSheetId="17">#REF!</definedName>
    <definedName name="HC_CanonInterpolado" localSheetId="18">#REF!</definedName>
    <definedName name="HC_CanonInterpolado" localSheetId="20">#REF!</definedName>
    <definedName name="HC_CanonInterpolado" localSheetId="21">#REF!</definedName>
    <definedName name="HC_CanonInterpolado" localSheetId="22">#REF!</definedName>
    <definedName name="HC_CanonInterpolado" localSheetId="23">#REF!</definedName>
    <definedName name="HC_CanonInterpolado" localSheetId="27">#REF!</definedName>
    <definedName name="HC_CanonInterpolado" localSheetId="31">#REF!</definedName>
    <definedName name="HC_CanonInterpolado" localSheetId="28">#REF!</definedName>
    <definedName name="HC_CanonInterpolado" localSheetId="29">#REF!</definedName>
    <definedName name="HC_CanonInterpolado" localSheetId="30">#REF!</definedName>
    <definedName name="HC_CanonInterpolado" localSheetId="8">#REF!</definedName>
    <definedName name="HC_CanonInterpolado">#REF!</definedName>
    <definedName name="HC_Capital" localSheetId="17">#REF!</definedName>
    <definedName name="HC_Capital" localSheetId="18">#REF!</definedName>
    <definedName name="HC_Capital" localSheetId="20">#REF!</definedName>
    <definedName name="HC_Capital" localSheetId="21">#REF!</definedName>
    <definedName name="HC_Capital" localSheetId="22">#REF!</definedName>
    <definedName name="HC_Capital" localSheetId="23">#REF!</definedName>
    <definedName name="HC_Capital" localSheetId="27">#REF!</definedName>
    <definedName name="HC_Capital" localSheetId="31">#REF!</definedName>
    <definedName name="HC_Capital" localSheetId="28">#REF!</definedName>
    <definedName name="HC_Capital" localSheetId="29">#REF!</definedName>
    <definedName name="HC_Capital" localSheetId="30">#REF!</definedName>
    <definedName name="HC_Capital" localSheetId="8">#REF!</definedName>
    <definedName name="HC_Capital">#REF!</definedName>
    <definedName name="HC_Capital_Congelado" localSheetId="17">#REF!</definedName>
    <definedName name="HC_Capital_Congelado" localSheetId="18">#REF!</definedName>
    <definedName name="HC_Capital_Congelado" localSheetId="20">#REF!</definedName>
    <definedName name="HC_Capital_Congelado" localSheetId="21">#REF!</definedName>
    <definedName name="HC_Capital_Congelado" localSheetId="22">#REF!</definedName>
    <definedName name="HC_Capital_Congelado" localSheetId="23">#REF!</definedName>
    <definedName name="HC_Capital_Congelado" localSheetId="27">#REF!</definedName>
    <definedName name="HC_Capital_Congelado" localSheetId="31">#REF!</definedName>
    <definedName name="HC_Capital_Congelado" localSheetId="28">#REF!</definedName>
    <definedName name="HC_Capital_Congelado" localSheetId="29">#REF!</definedName>
    <definedName name="HC_Capital_Congelado" localSheetId="30">#REF!</definedName>
    <definedName name="HC_Capital_Congelado" localSheetId="8">#REF!</definedName>
    <definedName name="HC_Capital_Congelado">#REF!</definedName>
    <definedName name="HC_CapitalInicio" localSheetId="17">#REF!</definedName>
    <definedName name="HC_CapitalInicio" localSheetId="18">#REF!</definedName>
    <definedName name="HC_CapitalInicio" localSheetId="20">#REF!</definedName>
    <definedName name="HC_CapitalInicio" localSheetId="21">#REF!</definedName>
    <definedName name="HC_CapitalInicio" localSheetId="22">#REF!</definedName>
    <definedName name="HC_CapitalInicio" localSheetId="23">#REF!</definedName>
    <definedName name="HC_CapitalInicio" localSheetId="27">#REF!</definedName>
    <definedName name="HC_CapitalInicio" localSheetId="31">#REF!</definedName>
    <definedName name="HC_CapitalInicio" localSheetId="28">#REF!</definedName>
    <definedName name="HC_CapitalInicio" localSheetId="29">#REF!</definedName>
    <definedName name="HC_CapitalInicio" localSheetId="30">#REF!</definedName>
    <definedName name="HC_CapitalInicio" localSheetId="8">#REF!</definedName>
    <definedName name="HC_CapitalInicio">#REF!</definedName>
    <definedName name="HCAccesoriosPrecPub" localSheetId="17">#REF!</definedName>
    <definedName name="HCAccesoriosPrecPub" localSheetId="18">#REF!</definedName>
    <definedName name="HCAccesoriosPrecPub" localSheetId="20">#REF!</definedName>
    <definedName name="HCAccesoriosPrecPub" localSheetId="21">#REF!</definedName>
    <definedName name="HCAccesoriosPrecPub" localSheetId="22">#REF!</definedName>
    <definedName name="HCAccesoriosPrecPub" localSheetId="23">#REF!</definedName>
    <definedName name="HCAccesoriosPrecPub" localSheetId="27">#REF!</definedName>
    <definedName name="HCAccesoriosPrecPub" localSheetId="31">#REF!</definedName>
    <definedName name="HCAccesoriosPrecPub" localSheetId="28">#REF!</definedName>
    <definedName name="HCAccesoriosPrecPub" localSheetId="29">#REF!</definedName>
    <definedName name="HCAccesoriosPrecPub" localSheetId="30">#REF!</definedName>
    <definedName name="HCAccesoriosPrecPub" localSheetId="8">#REF!</definedName>
    <definedName name="HCAccesoriosPrecPub">#REF!</definedName>
    <definedName name="hdfh" localSheetId="5" hidden="1">{"via1",#N/A,TRUE,"general";"via2",#N/A,TRUE,"general";"via3",#N/A,TRUE,"general"}</definedName>
    <definedName name="hdfh" hidden="1">{"via1",#N/A,TRUE,"general";"via2",#N/A,TRUE,"general";"via3",#N/A,TRUE,"general"}</definedName>
    <definedName name="hdfh4" localSheetId="5" hidden="1">{"TAB1",#N/A,TRUE,"GENERAL";"TAB2",#N/A,TRUE,"GENERAL";"TAB3",#N/A,TRUE,"GENERAL";"TAB4",#N/A,TRUE,"GENERAL";"TAB5",#N/A,TRUE,"GENERAL"}</definedName>
    <definedName name="hdfh4" hidden="1">{"TAB1",#N/A,TRUE,"GENERAL";"TAB2",#N/A,TRUE,"GENERAL";"TAB3",#N/A,TRUE,"GENERAL";"TAB4",#N/A,TRUE,"GENERAL";"TAB5",#N/A,TRUE,"GENERAL"}</definedName>
    <definedName name="hdfhwq" localSheetId="5" hidden="1">{"TAB1",#N/A,TRUE,"GENERAL";"TAB2",#N/A,TRUE,"GENERAL";"TAB3",#N/A,TRUE,"GENERAL";"TAB4",#N/A,TRUE,"GENERAL";"TAB5",#N/A,TRUE,"GENERAL"}</definedName>
    <definedName name="hdfhwq" hidden="1">{"TAB1",#N/A,TRUE,"GENERAL";"TAB2",#N/A,TRUE,"GENERAL";"TAB3",#N/A,TRUE,"GENERAL";"TAB4",#N/A,TRUE,"GENERAL";"TAB5",#N/A,TRUE,"GENERAL"}</definedName>
    <definedName name="hdgh" localSheetId="5" hidden="1">{"via1",#N/A,TRUE,"general";"via2",#N/A,TRUE,"general";"via3",#N/A,TRUE,"general"}</definedName>
    <definedName name="hdgh" hidden="1">{"via1",#N/A,TRUE,"general";"via2",#N/A,TRUE,"general";"via3",#N/A,TRUE,"general"}</definedName>
    <definedName name="hdhf" localSheetId="5"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[86]Datos!$D$8</definedName>
    <definedName name="hen">[86]Datos!$D$9</definedName>
    <definedName name="HERG4G43">#REF!</definedName>
    <definedName name="herge">#REF!</definedName>
    <definedName name="HERRERO">#REF!</definedName>
    <definedName name="HERTG">#REF!</definedName>
    <definedName name="hfgh" localSheetId="5" hidden="1">{"via1",#N/A,TRUE,"general";"via2",#N/A,TRUE,"general";"via3",#N/A,TRUE,"general"}</definedName>
    <definedName name="hfgh" hidden="1">{"via1",#N/A,TRUE,"general";"via2",#N/A,TRUE,"general";"via3",#N/A,TRUE,"general"}</definedName>
    <definedName name="hfh" localSheetId="5" hidden="1">{"TAB1",#N/A,TRUE,"GENERAL";"TAB2",#N/A,TRUE,"GENERAL";"TAB3",#N/A,TRUE,"GENERAL";"TAB4",#N/A,TRUE,"GENERAL";"TAB5",#N/A,TRUE,"GENERAL"}</definedName>
    <definedName name="hfh" hidden="1">{"TAB1",#N/A,TRUE,"GENERAL";"TAB2",#N/A,TRUE,"GENERAL";"TAB3",#N/A,TRUE,"GENERAL";"TAB4",#N/A,TRUE,"GENERAL";"TAB5",#N/A,TRUE,"GENERAL"}</definedName>
    <definedName name="hfhg" localSheetId="5" hidden="1">{"TAB1",#N/A,TRUE,"GENERAL";"TAB2",#N/A,TRUE,"GENERAL";"TAB3",#N/A,TRUE,"GENERAL";"TAB4",#N/A,TRUE,"GENERAL";"TAB5",#N/A,TRUE,"GENERAL"}</definedName>
    <definedName name="hfhg" hidden="1">{"TAB1",#N/A,TRUE,"GENERAL";"TAB2",#N/A,TRUE,"GENERAL";"TAB3",#N/A,TRUE,"GENERAL";"TAB4",#N/A,TRUE,"GENERAL";"TAB5",#N/A,TRUE,"GENERAL"}</definedName>
    <definedName name="hfthr" localSheetId="5" hidden="1">{"via1",#N/A,TRUE,"general";"via2",#N/A,TRUE,"general";"via3",#N/A,TRUE,"general"}</definedName>
    <definedName name="hfthr" hidden="1">{"via1",#N/A,TRUE,"general";"via2",#N/A,TRUE,"general";"via3",#N/A,TRUE,"general"}</definedName>
    <definedName name="hg" localSheetId="5" hidden="1">{"via1",#N/A,TRUE,"general";"via2",#N/A,TRUE,"general";"via3",#N/A,TRUE,"general"}</definedName>
    <definedName name="hg" hidden="1">{"via1",#N/A,TRUE,"general";"via2",#N/A,TRUE,"general";"via3",#N/A,TRUE,"general"}</definedName>
    <definedName name="HGFH" localSheetId="5" hidden="1">{"via1",#N/A,TRUE,"general";"via2",#N/A,TRUE,"general";"via3",#N/A,TRUE,"general"}</definedName>
    <definedName name="HGFH" hidden="1">{"via1",#N/A,TRUE,"general";"via2",#N/A,TRUE,"general";"via3",#N/A,TRUE,"general"}</definedName>
    <definedName name="hgfhty" localSheetId="5" hidden="1">{"via1",#N/A,TRUE,"general";"via2",#N/A,TRUE,"general";"via3",#N/A,TRUE,"general"}</definedName>
    <definedName name="hgfhty" hidden="1">{"via1",#N/A,TRUE,"general";"via2",#N/A,TRUE,"general";"via3",#N/A,TRUE,"general"}</definedName>
    <definedName name="HGHFH7" localSheetId="5" hidden="1">{"TAB1",#N/A,TRUE,"GENERAL";"TAB2",#N/A,TRUE,"GENERAL";"TAB3",#N/A,TRUE,"GENERAL";"TAB4",#N/A,TRUE,"GENERAL";"TAB5",#N/A,TRUE,"GENERAL"}</definedName>
    <definedName name="HGHFH7" hidden="1">{"TAB1",#N/A,TRUE,"GENERAL";"TAB2",#N/A,TRUE,"GENERAL";"TAB3",#N/A,TRUE,"GENERAL";"TAB4",#N/A,TRUE,"GENERAL";"TAB5",#N/A,TRUE,"GENERAL"}</definedName>
    <definedName name="hghhj" localSheetId="5" hidden="1">{"TAB1",#N/A,TRUE,"GENERAL";"TAB2",#N/A,TRUE,"GENERAL";"TAB3",#N/A,TRUE,"GENERAL";"TAB4",#N/A,TRUE,"GENERAL";"TAB5",#N/A,TRUE,"GENERAL"}</definedName>
    <definedName name="hghhj" hidden="1">{"TAB1",#N/A,TRUE,"GENERAL";"TAB2",#N/A,TRUE,"GENERAL";"TAB3",#N/A,TRUE,"GENERAL";"TAB4",#N/A,TRUE,"GENERAL";"TAB5",#N/A,TRUE,"GENERAL"}</definedName>
    <definedName name="hghydj" localSheetId="5" hidden="1">{"via1",#N/A,TRUE,"general";"via2",#N/A,TRUE,"general";"via3",#N/A,TRUE,"general"}</definedName>
    <definedName name="hghydj" hidden="1">{"via1",#N/A,TRUE,"general";"via2",#N/A,TRUE,"general";"via3",#N/A,TRUE,"general"}</definedName>
    <definedName name="hgjfjw" localSheetId="5" hidden="1">{"via1",#N/A,TRUE,"general";"via2",#N/A,TRUE,"general";"via3",#N/A,TRUE,"general"}</definedName>
    <definedName name="hgjfjw" hidden="1">{"via1",#N/A,TRUE,"general";"via2",#N/A,TRUE,"general";"via3",#N/A,TRUE,"general"}</definedName>
    <definedName name="HGJG" localSheetId="5"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GVYC">[8]!absc</definedName>
    <definedName name="hh">#REF!</definedName>
    <definedName name="hhg" localSheetId="5" hidden="1">{#N/A,#N/A,TRUE,"1842CWN0"}</definedName>
    <definedName name="hhg" hidden="1">{#N/A,#N/A,TRUE,"1842CWN0"}</definedName>
    <definedName name="hhh" localSheetId="5" hidden="1">{"TAB1",#N/A,TRUE,"GENERAL";"TAB2",#N/A,TRUE,"GENERAL";"TAB3",#N/A,TRUE,"GENERAL";"TAB4",#N/A,TRUE,"GENERAL";"TAB5",#N/A,TRUE,"GENERAL"}</definedName>
    <definedName name="hhh" hidden="1">{"TAB1",#N/A,TRUE,"GENERAL";"TAB2",#N/A,TRUE,"GENERAL";"TAB3",#N/A,TRUE,"GENERAL";"TAB4",#N/A,TRUE,"GENERAL";"TAB5",#N/A,TRUE,"GENERAL"}</definedName>
    <definedName name="hhhhhh" localSheetId="5" hidden="1">{"via1",#N/A,TRUE,"general";"via2",#N/A,TRUE,"general";"via3",#N/A,TRUE,"general"}</definedName>
    <definedName name="hhhhhh" hidden="1">{"via1",#N/A,TRUE,"general";"via2",#N/A,TRUE,"general";"via3",#N/A,TRUE,"general"}</definedName>
    <definedName name="hhhhhho" localSheetId="5" hidden="1">{"TAB1",#N/A,TRUE,"GENERAL";"TAB2",#N/A,TRUE,"GENERAL";"TAB3",#N/A,TRUE,"GENERAL";"TAB4",#N/A,TRUE,"GENERAL";"TAB5",#N/A,TRUE,"GENERAL"}</definedName>
    <definedName name="hhhhhho" hidden="1">{"TAB1",#N/A,TRUE,"GENERAL";"TAB2",#N/A,TRUE,"GENERAL";"TAB3",#N/A,TRUE,"GENERAL";"TAB4",#N/A,TRUE,"GENERAL";"TAB5",#N/A,TRUE,"GENERAL"}</definedName>
    <definedName name="hhhhhpy" localSheetId="5" hidden="1">{"TAB1",#N/A,TRUE,"GENERAL";"TAB2",#N/A,TRUE,"GENERAL";"TAB3",#N/A,TRUE,"GENERAL";"TAB4",#N/A,TRUE,"GENERAL";"TAB5",#N/A,TRUE,"GENERAL"}</definedName>
    <definedName name="hhhhhpy" hidden="1">{"TAB1",#N/A,TRUE,"GENERAL";"TAB2",#N/A,TRUE,"GENERAL";"TAB3",#N/A,TRUE,"GENERAL";"TAB4",#N/A,TRUE,"GENERAL";"TAB5",#N/A,TRUE,"GENERAL"}</definedName>
    <definedName name="hhhhth" localSheetId="5" hidden="1">{"via1",#N/A,TRUE,"general";"via2",#N/A,TRUE,"general";"via3",#N/A,TRUE,"general"}</definedName>
    <definedName name="hhhhth" hidden="1">{"via1",#N/A,TRUE,"general";"via2",#N/A,TRUE,"general";"via3",#N/A,TRUE,"general"}</definedName>
    <definedName name="hhhyhyh" localSheetId="5" hidden="1">{"TAB1",#N/A,TRUE,"GENERAL";"TAB2",#N/A,TRUE,"GENERAL";"TAB3",#N/A,TRUE,"GENERAL";"TAB4",#N/A,TRUE,"GENERAL";"TAB5",#N/A,TRUE,"GENERAL"}</definedName>
    <definedName name="hhhyhyh" hidden="1">{"TAB1",#N/A,TRUE,"GENERAL";"TAB2",#N/A,TRUE,"GENERAL";"TAB3",#N/A,TRUE,"GENERAL";"TAB4",#N/A,TRUE,"GENERAL";"TAB5",#N/A,TRUE,"GENERAL"}</definedName>
    <definedName name="hhtrhreh" localSheetId="5" hidden="1">{"via1",#N/A,TRUE,"general";"via2",#N/A,TRUE,"general";"via3",#N/A,TRUE,"general"}</definedName>
    <definedName name="hhtrhreh" hidden="1">{"via1",#N/A,TRUE,"general";"via2",#N/A,TRUE,"general";"via3",#N/A,TRUE,"general"}</definedName>
    <definedName name="hhus">[8]!absc</definedName>
    <definedName name="Hid">'[27]Interc de Hidr.'!$E$1:$E$65536</definedName>
    <definedName name="HIDE1">[71]steel!$F$7:$J$7</definedName>
    <definedName name="hidratador">#REF!</definedName>
    <definedName name="hj">#REF!</definedName>
    <definedName name="hjfg" localSheetId="5" hidden="1">{"via1",#N/A,TRUE,"general";"via2",#N/A,TRUE,"general";"via3",#N/A,TRUE,"general"}</definedName>
    <definedName name="hjfg" hidden="1">{"via1",#N/A,TRUE,"general";"via2",#N/A,TRUE,"general";"via3",#N/A,TRUE,"general"}</definedName>
    <definedName name="hjgh" localSheetId="5" hidden="1">{"TAB1",#N/A,TRUE,"GENERAL";"TAB2",#N/A,TRUE,"GENERAL";"TAB3",#N/A,TRUE,"GENERAL";"TAB4",#N/A,TRUE,"GENERAL";"TAB5",#N/A,TRUE,"GENERAL"}</definedName>
    <definedName name="hjgh" hidden="1">{"TAB1",#N/A,TRUE,"GENERAL";"TAB2",#N/A,TRUE,"GENERAL";"TAB3",#N/A,TRUE,"GENERAL";"TAB4",#N/A,TRUE,"GENERAL";"TAB5",#N/A,TRUE,"GENERAL"}</definedName>
    <definedName name="hjghj" localSheetId="5" hidden="1">{"TAB1",#N/A,TRUE,"GENERAL";"TAB2",#N/A,TRUE,"GENERAL";"TAB3",#N/A,TRUE,"GENERAL";"TAB4",#N/A,TRUE,"GENERAL";"TAB5",#N/A,TRUE,"GENERAL"}</definedName>
    <definedName name="hjghj" hidden="1">{"TAB1",#N/A,TRUE,"GENERAL";"TAB2",#N/A,TRUE,"GENERAL";"TAB3",#N/A,TRUE,"GENERAL";"TAB4",#N/A,TRUE,"GENERAL";"TAB5",#N/A,TRUE,"GENERAL"}</definedName>
    <definedName name="hjhjhg" localSheetId="5"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5" hidden="1">{"via1",#N/A,TRUE,"general";"via2",#N/A,TRUE,"general";"via3",#N/A,TRUE,"general"}</definedName>
    <definedName name="HJKH" hidden="1">{"via1",#N/A,TRUE,"general";"via2",#N/A,TRUE,"general";"via3",#N/A,TRUE,"general"}</definedName>
    <definedName name="hjkjk" localSheetId="5" hidden="1">{"via1",#N/A,TRUE,"general";"via2",#N/A,TRUE,"general";"via3",#N/A,TRUE,"general"}</definedName>
    <definedName name="hjkjk" hidden="1">{"via1",#N/A,TRUE,"general";"via2",#N/A,TRUE,"general";"via3",#N/A,TRUE,"general"}</definedName>
    <definedName name="HK" localSheetId="5">PMT!err</definedName>
    <definedName name="HK">err</definedName>
    <definedName name="hl">#REF!</definedName>
    <definedName name="HM">#REF!</definedName>
    <definedName name="hn" localSheetId="5"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JA1">#REF!</definedName>
    <definedName name="HonoraProfesionales" localSheetId="17">#REF!</definedName>
    <definedName name="HonoraProfesionales" localSheetId="18">#REF!</definedName>
    <definedName name="HonoraProfesionales" localSheetId="20">#REF!</definedName>
    <definedName name="HonoraProfesionales" localSheetId="21">#REF!</definedName>
    <definedName name="HonoraProfesionales" localSheetId="22">#REF!</definedName>
    <definedName name="HonoraProfesionales" localSheetId="23">#REF!</definedName>
    <definedName name="HonoraProfesionales" localSheetId="27">#REF!</definedName>
    <definedName name="HonoraProfesionales" localSheetId="31">#REF!</definedName>
    <definedName name="HonoraProfesionales" localSheetId="28">#REF!</definedName>
    <definedName name="HonoraProfesionales" localSheetId="29">#REF!</definedName>
    <definedName name="HonoraProfesionales" localSheetId="30">#REF!</definedName>
    <definedName name="HonoraProfesionales" localSheetId="8">#REF!</definedName>
    <definedName name="HonoraProfesionales">#REF!</definedName>
    <definedName name="HonoraTecnicos" localSheetId="17">#REF!</definedName>
    <definedName name="HonoraTecnicos" localSheetId="18">#REF!</definedName>
    <definedName name="HonoraTecnicos" localSheetId="20">#REF!</definedName>
    <definedName name="HonoraTecnicos" localSheetId="21">#REF!</definedName>
    <definedName name="HonoraTecnicos" localSheetId="22">#REF!</definedName>
    <definedName name="HonoraTecnicos" localSheetId="23">#REF!</definedName>
    <definedName name="HonoraTecnicos" localSheetId="27">#REF!</definedName>
    <definedName name="HonoraTecnicos" localSheetId="31">#REF!</definedName>
    <definedName name="HonoraTecnicos" localSheetId="28">#REF!</definedName>
    <definedName name="HonoraTecnicos" localSheetId="29">#REF!</definedName>
    <definedName name="HonoraTecnicos" localSheetId="30">#REF!</definedName>
    <definedName name="HonoraTecnicos" localSheetId="8">#REF!</definedName>
    <definedName name="HonoraTecnicos">#REF!</definedName>
    <definedName name="HORASEXTDIU">[139]DATOS!$CV$4:$CV$53</definedName>
    <definedName name="HORASEXTDIUFES">[139]DATOS!$CY$4:$CY$53</definedName>
    <definedName name="HORASEXTNOC">[139]DATOS!$CW$4:$CW$53</definedName>
    <definedName name="HORASEXTNOCFES">[139]DATOS!$CZ$4:$CZ$53</definedName>
    <definedName name="HORASNORFES">[139]DATOS!$CX$4:$CX$53</definedName>
    <definedName name="horat">'[27]Itemes Renovación'!#REF!</definedName>
    <definedName name="Hornos">#REF!</definedName>
    <definedName name="hp">#REF!</definedName>
    <definedName name="HP_stg_Hz">#REF!</definedName>
    <definedName name="hqi">#REF!</definedName>
    <definedName name="hreer" localSheetId="5" hidden="1">{"TAB1",#N/A,TRUE,"GENERAL";"TAB2",#N/A,TRUE,"GENERAL";"TAB3",#N/A,TRUE,"GENERAL";"TAB4",#N/A,TRUE,"GENERAL";"TAB5",#N/A,TRUE,"GENERAL"}</definedName>
    <definedName name="hreer" hidden="1">{"TAB1",#N/A,TRUE,"GENERAL";"TAB2",#N/A,TRUE,"GENERAL";"TAB3",#N/A,TRUE,"GENERAL";"TAB4",#N/A,TRUE,"GENERAL";"TAB5",#N/A,TRUE,"GENERAL"}</definedName>
    <definedName name="hrhth" localSheetId="5" hidden="1">{"TAB1",#N/A,TRUE,"GENERAL";"TAB2",#N/A,TRUE,"GENERAL";"TAB3",#N/A,TRUE,"GENERAL";"TAB4",#N/A,TRUE,"GENERAL";"TAB5",#N/A,TRUE,"GENERAL"}</definedName>
    <definedName name="hrhth" hidden="1">{"TAB1",#N/A,TRUE,"GENERAL";"TAB2",#N/A,TRUE,"GENERAL";"TAB3",#N/A,TRUE,"GENERAL";"TAB4",#N/A,TRUE,"GENERAL";"TAB5",#N/A,TRUE,"GENERAL"}</definedName>
    <definedName name="hrn">[86]Datos!$D$7</definedName>
    <definedName name="hrrge">#REF!</definedName>
    <definedName name="hrthtrh" localSheetId="5"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5" hidden="1">{"via1",#N/A,TRUE,"general";"via2",#N/A,TRUE,"general";"via3",#N/A,TRUE,"general"}</definedName>
    <definedName name="hsfg" hidden="1">{"via1",#N/A,TRUE,"general";"via2",#N/A,TRUE,"general";"via3",#N/A,TRUE,"general"}</definedName>
    <definedName name="HSLDHFSLÑ" localSheetId="17">#REF!</definedName>
    <definedName name="HSLDHFSLÑ" localSheetId="18">#REF!</definedName>
    <definedName name="HSLDHFSLÑ" localSheetId="20">#REF!</definedName>
    <definedName name="HSLDHFSLÑ" localSheetId="21">#REF!</definedName>
    <definedName name="HSLDHFSLÑ" localSheetId="22">#REF!</definedName>
    <definedName name="HSLDHFSLÑ" localSheetId="23">#REF!</definedName>
    <definedName name="HSLDHFSLÑ" localSheetId="27">#REF!</definedName>
    <definedName name="HSLDHFSLÑ" localSheetId="31">#REF!</definedName>
    <definedName name="HSLDHFSLÑ" localSheetId="28">#REF!</definedName>
    <definedName name="HSLDHFSLÑ" localSheetId="29">#REF!</definedName>
    <definedName name="HSLDHFSLÑ" localSheetId="30">#REF!</definedName>
    <definedName name="HSLDHFSLÑ" localSheetId="8">#REF!</definedName>
    <definedName name="HSLDHFSLÑ" localSheetId="14">#REF!</definedName>
    <definedName name="HSLDHFSLÑ" localSheetId="11">#REF!</definedName>
    <definedName name="HSLDHFSLÑ" localSheetId="12">#REF!</definedName>
    <definedName name="HSLDHFSLÑ" localSheetId="13">#REF!</definedName>
    <definedName name="HSLDHFSLÑ">#REF!</definedName>
    <definedName name="ht">#REF!</definedName>
    <definedName name="HTAS">#REF!</definedName>
    <definedName name="HTAS1">#REF!</definedName>
    <definedName name="hterg">#REF!</definedName>
    <definedName name="hthdrf" localSheetId="5"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5" hidden="1">{"via1",#N/A,TRUE,"general";"via2",#N/A,TRUE,"general";"via3",#N/A,TRUE,"general"}</definedName>
    <definedName name="htryrt7" hidden="1">{"via1",#N/A,TRUE,"general";"via2",#N/A,TRUE,"general";"via3",#N/A,TRUE,"general"}</definedName>
    <definedName name="Huno">[140]Dat!$G$17</definedName>
    <definedName name="hut">#REF!</definedName>
    <definedName name="hxdfk">#REF!</definedName>
    <definedName name="hyhjop" localSheetId="5" hidden="1">{"TAB1",#N/A,TRUE,"GENERAL";"TAB2",#N/A,TRUE,"GENERAL";"TAB3",#N/A,TRUE,"GENERAL";"TAB4",#N/A,TRUE,"GENERAL";"TAB5",#N/A,TRUE,"GENERAL"}</definedName>
    <definedName name="hyhjop" hidden="1">{"TAB1",#N/A,TRUE,"GENERAL";"TAB2",#N/A,TRUE,"GENERAL";"TAB3",#N/A,TRUE,"GENERAL";"TAB4",#N/A,TRUE,"GENERAL";"TAB5",#N/A,TRUE,"GENERAL"}</definedName>
    <definedName name="hyhyh" localSheetId="5"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localSheetId="5" hidden="1">{"via1",#N/A,TRUE,"general";"via2",#N/A,TRUE,"general";"via3",#N/A,TRUE,"general"}</definedName>
    <definedName name="hytirs" hidden="1">{"via1",#N/A,TRUE,"general";"via2",#N/A,TRUE,"general";"via3",#N/A,TRUE,"general"}</definedName>
    <definedName name="i" localSheetId="17">#REF!</definedName>
    <definedName name="i" localSheetId="18">#REF!</definedName>
    <definedName name="i" localSheetId="20">#REF!</definedName>
    <definedName name="i" localSheetId="21">#REF!</definedName>
    <definedName name="i" localSheetId="22">#REF!</definedName>
    <definedName name="i" localSheetId="23">#REF!</definedName>
    <definedName name="i" localSheetId="27">#REF!</definedName>
    <definedName name="i" localSheetId="31">#REF!</definedName>
    <definedName name="i" localSheetId="28">#REF!</definedName>
    <definedName name="i" localSheetId="29">#REF!</definedName>
    <definedName name="i" localSheetId="30">#REF!</definedName>
    <definedName name="i" localSheetId="8">#REF!</definedName>
    <definedName name="i" localSheetId="14">#REF!</definedName>
    <definedName name="i" localSheetId="11">#REF!</definedName>
    <definedName name="i" localSheetId="12">#REF!</definedName>
    <definedName name="i" localSheetId="13">#REF!</definedName>
    <definedName name="i">#REF!</definedName>
    <definedName name="i0">#REF!</definedName>
    <definedName name="i8i" localSheetId="5" hidden="1">{"TAB1",#N/A,TRUE,"GENERAL";"TAB2",#N/A,TRUE,"GENERAL";"TAB3",#N/A,TRUE,"GENERAL";"TAB4",#N/A,TRUE,"GENERAL";"TAB5",#N/A,TRUE,"GENERAL"}</definedName>
    <definedName name="i8i" hidden="1">{"TAB1",#N/A,TRUE,"GENERAL";"TAB2",#N/A,TRUE,"GENERAL";"TAB3",#N/A,TRUE,"GENERAL";"TAB4",#N/A,TRUE,"GENERAL";"TAB5",#N/A,TRUE,"GENERAL"}</definedName>
    <definedName name="ic">[86]Hoja1!$C$17</definedName>
    <definedName name="icbf">[86]Hoja1!$C$15</definedName>
    <definedName name="Icct">#REF!</definedName>
    <definedName name="ICP">[18]Tablas!#REF!</definedName>
    <definedName name="ICP1_1">[18]Tablas!#REF!</definedName>
    <definedName name="ICP1_1_1">[18]Tablas!#REF!</definedName>
    <definedName name="ICP1_1_2">[18]Tablas!#REF!</definedName>
    <definedName name="ICP1_1_3">[18]Tablas!#REF!</definedName>
    <definedName name="ICP1_1_4">[18]Tablas!#REF!</definedName>
    <definedName name="ICP1_2">[18]Tablas!#REF!</definedName>
    <definedName name="ICP1_3">[18]Tablas!#REF!</definedName>
    <definedName name="ICP1_4">[18]Tablas!#REF!</definedName>
    <definedName name="id">#REF!</definedName>
    <definedName name="IF" localSheetId="17">'[141]A. P. U.'!#REF!</definedName>
    <definedName name="IF" localSheetId="18">'[141]A. P. U.'!#REF!</definedName>
    <definedName name="IF" localSheetId="20">'[141]A. P. U.'!#REF!</definedName>
    <definedName name="IF" localSheetId="21">'[141]A. P. U.'!#REF!</definedName>
    <definedName name="IF" localSheetId="22">'[141]A. P. U.'!#REF!</definedName>
    <definedName name="IF" localSheetId="23">'[141]A. P. U.'!#REF!</definedName>
    <definedName name="IF" localSheetId="27">'[141]A. P. U.'!#REF!</definedName>
    <definedName name="IF" localSheetId="31">'[141]A. P. U.'!#REF!</definedName>
    <definedName name="IF" localSheetId="28">'[141]A. P. U.'!#REF!</definedName>
    <definedName name="IF" localSheetId="29">'[141]A. P. U.'!#REF!</definedName>
    <definedName name="IF" localSheetId="30">'[141]A. P. U.'!#REF!</definedName>
    <definedName name="IF" localSheetId="8">'[141]A. P. U.'!#REF!</definedName>
    <definedName name="IF" localSheetId="14">'[141]A. P. U.'!#REF!</definedName>
    <definedName name="IF" localSheetId="11">'[141]A. P. U.'!#REF!</definedName>
    <definedName name="IF" localSheetId="12">'[141]A. P. U.'!#REF!</definedName>
    <definedName name="IF" localSheetId="4">'[81]A. P. U.'!#REF!</definedName>
    <definedName name="IF" localSheetId="5">'[81]A. P. U.'!#REF!</definedName>
    <definedName name="IF" localSheetId="13">'[141]A. P. U.'!#REF!</definedName>
    <definedName name="IF">'[141]A. P. U.'!#REF!</definedName>
    <definedName name="ig">#REF!</definedName>
    <definedName name="ii">#REF!</definedName>
    <definedName name="iii" localSheetId="5" hidden="1">{"via1",#N/A,TRUE,"general";"via2",#N/A,TRUE,"general";"via3",#N/A,TRUE,"general"}</definedName>
    <definedName name="iii" hidden="1">{"via1",#N/A,TRUE,"general";"via2",#N/A,TRUE,"general";"via3",#N/A,TRUE,"general"}</definedName>
    <definedName name="iiii" localSheetId="5" hidden="1">{"via1",#N/A,TRUE,"general";"via2",#N/A,TRUE,"general";"via3",#N/A,TRUE,"general"}</definedName>
    <definedName name="iiii" hidden="1">{"via1",#N/A,TRUE,"general";"via2",#N/A,TRUE,"general";"via3",#N/A,TRUE,"general"}</definedName>
    <definedName name="iiiiiiik" localSheetId="5" hidden="1">{"via1",#N/A,TRUE,"general";"via2",#N/A,TRUE,"general";"via3",#N/A,TRUE,"general"}</definedName>
    <definedName name="iiiiiiik" hidden="1">{"via1",#N/A,TRUE,"general";"via2",#N/A,TRUE,"general";"via3",#N/A,TRUE,"general"}</definedName>
    <definedName name="iiiiuh" localSheetId="5"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5"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'[142]1'!$N$41</definedName>
    <definedName name="IMP">[37]otros!$C$3</definedName>
    <definedName name="Impacto" localSheetId="17">#REF!</definedName>
    <definedName name="Impacto" localSheetId="18">#REF!</definedName>
    <definedName name="Impacto" localSheetId="20">#REF!</definedName>
    <definedName name="Impacto" localSheetId="21">#REF!</definedName>
    <definedName name="Impacto" localSheetId="22">#REF!</definedName>
    <definedName name="Impacto" localSheetId="23">#REF!</definedName>
    <definedName name="Impacto" localSheetId="27">#REF!</definedName>
    <definedName name="Impacto" localSheetId="31">#REF!</definedName>
    <definedName name="Impacto" localSheetId="28">#REF!</definedName>
    <definedName name="Impacto" localSheetId="29">#REF!</definedName>
    <definedName name="Impacto" localSheetId="30">#REF!</definedName>
    <definedName name="Impacto" localSheetId="8">#REF!</definedName>
    <definedName name="Impacto" localSheetId="14">#REF!</definedName>
    <definedName name="Impacto" localSheetId="11">#REF!</definedName>
    <definedName name="Impacto" localSheetId="12">#REF!</definedName>
    <definedName name="Impacto" localSheetId="13">#REF!</definedName>
    <definedName name="Impacto">#REF!</definedName>
    <definedName name="ImpdosporMilCostos" localSheetId="17">#REF!</definedName>
    <definedName name="ImpdosporMilCostos" localSheetId="18">#REF!</definedName>
    <definedName name="ImpdosporMilCostos" localSheetId="20">#REF!</definedName>
    <definedName name="ImpdosporMilCostos" localSheetId="21">#REF!</definedName>
    <definedName name="ImpdosporMilCostos" localSheetId="22">#REF!</definedName>
    <definedName name="ImpdosporMilCostos" localSheetId="23">#REF!</definedName>
    <definedName name="ImpdosporMilCostos" localSheetId="27">#REF!</definedName>
    <definedName name="ImpdosporMilCostos" localSheetId="31">#REF!</definedName>
    <definedName name="ImpdosporMilCostos" localSheetId="28">#REF!</definedName>
    <definedName name="ImpdosporMilCostos" localSheetId="29">#REF!</definedName>
    <definedName name="ImpdosporMilCostos" localSheetId="30">#REF!</definedName>
    <definedName name="ImpdosporMilCostos" localSheetId="8">#REF!</definedName>
    <definedName name="ImpdosporMilCostos" localSheetId="14">#REF!</definedName>
    <definedName name="ImpdosporMilCostos" localSheetId="11">#REF!</definedName>
    <definedName name="ImpdosporMilCostos" localSheetId="12">#REF!</definedName>
    <definedName name="ImpdosporMilCostos" localSheetId="13">#REF!</definedName>
    <definedName name="ImpdosporMilCostos">#REF!</definedName>
    <definedName name="Impdosxmil" localSheetId="17">#REF!</definedName>
    <definedName name="Impdosxmil" localSheetId="18">#REF!</definedName>
    <definedName name="Impdosxmil" localSheetId="20">#REF!</definedName>
    <definedName name="Impdosxmil" localSheetId="21">#REF!</definedName>
    <definedName name="Impdosxmil" localSheetId="22">#REF!</definedName>
    <definedName name="Impdosxmil" localSheetId="23">#REF!</definedName>
    <definedName name="Impdosxmil" localSheetId="27">#REF!</definedName>
    <definedName name="Impdosxmil" localSheetId="31">#REF!</definedName>
    <definedName name="Impdosxmil" localSheetId="28">#REF!</definedName>
    <definedName name="Impdosxmil" localSheetId="29">#REF!</definedName>
    <definedName name="Impdosxmil" localSheetId="30">#REF!</definedName>
    <definedName name="Impdosxmil" localSheetId="8">#REF!</definedName>
    <definedName name="Impdosxmil" localSheetId="14">#REF!</definedName>
    <definedName name="Impdosxmil" localSheetId="11">#REF!</definedName>
    <definedName name="Impdosxmil" localSheetId="12">#REF!</definedName>
    <definedName name="Impdosxmil" localSheetId="13">#REF!</definedName>
    <definedName name="Impdosxmil">#REF!</definedName>
    <definedName name="ImpPolizasConsultoria" localSheetId="17">#REF!</definedName>
    <definedName name="ImpPolizasConsultoria" localSheetId="18">#REF!</definedName>
    <definedName name="ImpPolizasConsultoria" localSheetId="20">#REF!</definedName>
    <definedName name="ImpPolizasConsultoria" localSheetId="21">#REF!</definedName>
    <definedName name="ImpPolizasConsultoria" localSheetId="22">#REF!</definedName>
    <definedName name="ImpPolizasConsultoria" localSheetId="23">#REF!</definedName>
    <definedName name="ImpPolizasConsultoria" localSheetId="27">#REF!</definedName>
    <definedName name="ImpPolizasConsultoria" localSheetId="31">#REF!</definedName>
    <definedName name="ImpPolizasConsultoria" localSheetId="28">#REF!</definedName>
    <definedName name="ImpPolizasConsultoria" localSheetId="29">#REF!</definedName>
    <definedName name="ImpPolizasConsultoria" localSheetId="30">#REF!</definedName>
    <definedName name="ImpPolizasConsultoria" localSheetId="8">#REF!</definedName>
    <definedName name="ImpPolizasConsultoria">#REF!</definedName>
    <definedName name="ImpPolizasObra" localSheetId="17">#REF!</definedName>
    <definedName name="ImpPolizasObra" localSheetId="18">#REF!</definedName>
    <definedName name="ImpPolizasObra" localSheetId="20">#REF!</definedName>
    <definedName name="ImpPolizasObra" localSheetId="21">#REF!</definedName>
    <definedName name="ImpPolizasObra" localSheetId="22">#REF!</definedName>
    <definedName name="ImpPolizasObra" localSheetId="23">#REF!</definedName>
    <definedName name="ImpPolizasObra" localSheetId="27">#REF!</definedName>
    <definedName name="ImpPolizasObra" localSheetId="31">#REF!</definedName>
    <definedName name="ImpPolizasObra" localSheetId="28">#REF!</definedName>
    <definedName name="ImpPolizasObra" localSheetId="29">#REF!</definedName>
    <definedName name="ImpPolizasObra" localSheetId="30">#REF!</definedName>
    <definedName name="ImpPolizasObra" localSheetId="8">#REF!</definedName>
    <definedName name="ImpPolizasObra">#REF!</definedName>
    <definedName name="impre">'[100]O.Civil A. Base Zona A2S4'!$E$51</definedName>
    <definedName name="IMPRESSION">#REF!</definedName>
    <definedName name="Imprev">[43]PRESUPUESTO!$F$59</definedName>
    <definedName name="IMPREVISTOS">'[45]Formulario N° 4'!$F$130</definedName>
    <definedName name="Imprevistos_mmto_año1" localSheetId="17">#REF!</definedName>
    <definedName name="Imprevistos_mmto_año1" localSheetId="18">#REF!</definedName>
    <definedName name="Imprevistos_mmto_año1" localSheetId="20">#REF!</definedName>
    <definedName name="Imprevistos_mmto_año1" localSheetId="21">#REF!</definedName>
    <definedName name="Imprevistos_mmto_año1" localSheetId="22">#REF!</definedName>
    <definedName name="Imprevistos_mmto_año1" localSheetId="23">#REF!</definedName>
    <definedName name="Imprevistos_mmto_año1" localSheetId="27">#REF!</definedName>
    <definedName name="Imprevistos_mmto_año1" localSheetId="31">#REF!</definedName>
    <definedName name="Imprevistos_mmto_año1" localSheetId="28">#REF!</definedName>
    <definedName name="Imprevistos_mmto_año1" localSheetId="29">#REF!</definedName>
    <definedName name="Imprevistos_mmto_año1" localSheetId="30">#REF!</definedName>
    <definedName name="Imprevistos_mmto_año1" localSheetId="8">#REF!</definedName>
    <definedName name="Imprevistos_mmto_año1" localSheetId="14">#REF!</definedName>
    <definedName name="Imprevistos_mmto_año1" localSheetId="11">#REF!</definedName>
    <definedName name="Imprevistos_mmto_año1" localSheetId="12">#REF!</definedName>
    <definedName name="Imprevistos_mmto_año1" localSheetId="13">#REF!</definedName>
    <definedName name="Imprevistos_mmto_año1">#REF!</definedName>
    <definedName name="imprimir">#REF!</definedName>
    <definedName name="Imprimir_área_IM_1" localSheetId="17">#REF!</definedName>
    <definedName name="Imprimir_área_IM_1" localSheetId="18">#REF!</definedName>
    <definedName name="Imprimir_área_IM_1" localSheetId="20">#REF!</definedName>
    <definedName name="Imprimir_área_IM_1" localSheetId="21">#REF!</definedName>
    <definedName name="Imprimir_área_IM_1" localSheetId="22">#REF!</definedName>
    <definedName name="Imprimir_área_IM_1" localSheetId="23">#REF!</definedName>
    <definedName name="Imprimir_área_IM_1" localSheetId="27">#REF!</definedName>
    <definedName name="Imprimir_área_IM_1" localSheetId="31">#REF!</definedName>
    <definedName name="Imprimir_área_IM_1" localSheetId="28">#REF!</definedName>
    <definedName name="Imprimir_área_IM_1" localSheetId="29">#REF!</definedName>
    <definedName name="Imprimir_área_IM_1" localSheetId="30">#REF!</definedName>
    <definedName name="Imprimir_área_IM_1" localSheetId="8">#REF!</definedName>
    <definedName name="Imprimir_área_IM_1" localSheetId="14">#REF!</definedName>
    <definedName name="Imprimir_área_IM_1" localSheetId="11">#REF!</definedName>
    <definedName name="Imprimir_área_IM_1" localSheetId="12">#REF!</definedName>
    <definedName name="Imprimir_área_IM_1" localSheetId="13">#REF!</definedName>
    <definedName name="Imprimir_área_IM_1">#REF!</definedName>
    <definedName name="IMPTOS">#REF!</definedName>
    <definedName name="IMPTOS1">#REF!</definedName>
    <definedName name="ImpuestoCostos" localSheetId="17">#REF!</definedName>
    <definedName name="ImpuestoCostos" localSheetId="18">#REF!</definedName>
    <definedName name="ImpuestoCostos" localSheetId="20">#REF!</definedName>
    <definedName name="ImpuestoCostos" localSheetId="21">#REF!</definedName>
    <definedName name="ImpuestoCostos" localSheetId="22">#REF!</definedName>
    <definedName name="ImpuestoCostos" localSheetId="23">#REF!</definedName>
    <definedName name="ImpuestoCostos" localSheetId="27">#REF!</definedName>
    <definedName name="ImpuestoCostos" localSheetId="31">#REF!</definedName>
    <definedName name="ImpuestoCostos" localSheetId="28">#REF!</definedName>
    <definedName name="ImpuestoCostos" localSheetId="29">#REF!</definedName>
    <definedName name="ImpuestoCostos" localSheetId="30">#REF!</definedName>
    <definedName name="ImpuestoCostos" localSheetId="8">#REF!</definedName>
    <definedName name="ImpuestoCostos" localSheetId="14">#REF!</definedName>
    <definedName name="ImpuestoCostos" localSheetId="11">#REF!</definedName>
    <definedName name="ImpuestoCostos" localSheetId="12">#REF!</definedName>
    <definedName name="ImpuestoCostos" localSheetId="13">#REF!</definedName>
    <definedName name="ImpuestoCostos">#REF!</definedName>
    <definedName name="Impuestos" localSheetId="17">#REF!</definedName>
    <definedName name="Impuestos" localSheetId="18">#REF!</definedName>
    <definedName name="Impuestos" localSheetId="20">#REF!</definedName>
    <definedName name="Impuestos" localSheetId="21">#REF!</definedName>
    <definedName name="Impuestos" localSheetId="22">#REF!</definedName>
    <definedName name="Impuestos" localSheetId="23">#REF!</definedName>
    <definedName name="Impuestos" localSheetId="27">#REF!</definedName>
    <definedName name="Impuestos" localSheetId="31">#REF!</definedName>
    <definedName name="Impuestos" localSheetId="28">#REF!</definedName>
    <definedName name="Impuestos" localSheetId="29">#REF!</definedName>
    <definedName name="Impuestos" localSheetId="30">#REF!</definedName>
    <definedName name="Impuestos" localSheetId="8">#REF!</definedName>
    <definedName name="Impuestos">#REF!</definedName>
    <definedName name="INC">#REF!</definedName>
    <definedName name="INCR._PRODC.">#REF!</definedName>
    <definedName name="IncrementoCanon" localSheetId="17">#REF!</definedName>
    <definedName name="IncrementoCanon" localSheetId="18">#REF!</definedName>
    <definedName name="IncrementoCanon" localSheetId="20">#REF!</definedName>
    <definedName name="IncrementoCanon" localSheetId="21">#REF!</definedName>
    <definedName name="IncrementoCanon" localSheetId="22">#REF!</definedName>
    <definedName name="IncrementoCanon" localSheetId="23">#REF!</definedName>
    <definedName name="IncrementoCanon" localSheetId="27">#REF!</definedName>
    <definedName name="IncrementoCanon" localSheetId="31">#REF!</definedName>
    <definedName name="IncrementoCanon" localSheetId="28">#REF!</definedName>
    <definedName name="IncrementoCanon" localSheetId="29">#REF!</definedName>
    <definedName name="IncrementoCanon" localSheetId="30">#REF!</definedName>
    <definedName name="IncrementoCanon" localSheetId="8">#REF!</definedName>
    <definedName name="IncrementoCanon">#REF!</definedName>
    <definedName name="INDICE">[143]INDICE!$1:$1048576</definedName>
    <definedName name="inf" localSheetId="17">#REF!</definedName>
    <definedName name="inf" localSheetId="18">#REF!</definedName>
    <definedName name="inf" localSheetId="20">#REF!</definedName>
    <definedName name="inf" localSheetId="21">#REF!</definedName>
    <definedName name="inf" localSheetId="22">#REF!</definedName>
    <definedName name="inf" localSheetId="23">#REF!</definedName>
    <definedName name="inf" localSheetId="27">#REF!</definedName>
    <definedName name="inf" localSheetId="31">#REF!</definedName>
    <definedName name="inf" localSheetId="28">#REF!</definedName>
    <definedName name="inf" localSheetId="29">#REF!</definedName>
    <definedName name="inf" localSheetId="30">#REF!</definedName>
    <definedName name="inf" localSheetId="8">#REF!</definedName>
    <definedName name="inf">#REF!</definedName>
    <definedName name="INFORME">[144]TABLAS!$A$1:$A$65536</definedName>
    <definedName name="Informe_semanal">#REF!</definedName>
    <definedName name="INGENIERIA1" hidden="1">#REF!</definedName>
    <definedName name="INGENIERIA11" hidden="1">#REF!</definedName>
    <definedName name="IniCeldaDtfRapida" localSheetId="17">#REF!</definedName>
    <definedName name="IniCeldaDtfRapida" localSheetId="18">#REF!</definedName>
    <definedName name="IniCeldaDtfRapida" localSheetId="20">#REF!</definedName>
    <definedName name="IniCeldaDtfRapida" localSheetId="21">#REF!</definedName>
    <definedName name="IniCeldaDtfRapida" localSheetId="22">#REF!</definedName>
    <definedName name="IniCeldaDtfRapida" localSheetId="23">#REF!</definedName>
    <definedName name="IniCeldaDtfRapida" localSheetId="27">#REF!</definedName>
    <definedName name="IniCeldaDtfRapida" localSheetId="31">#REF!</definedName>
    <definedName name="IniCeldaDtfRapida" localSheetId="28">#REF!</definedName>
    <definedName name="IniCeldaDtfRapida" localSheetId="29">#REF!</definedName>
    <definedName name="IniCeldaDtfRapida" localSheetId="30">#REF!</definedName>
    <definedName name="IniCeldaDtfRapida" localSheetId="8">#REF!</definedName>
    <definedName name="IniCeldaDtfRapida">#REF!</definedName>
    <definedName name="iniciales">'[41]Reservas de Petróleo'!$A$2,'[41]Reservas de Petróleo'!$A$1,'[41]Reservas de Petróleo'!$D$4,'[41]Reservas de Petróleo'!$D$1:$D$65536</definedName>
    <definedName name="Inicio">[56]BASES!$E$26</definedName>
    <definedName name="INPU">#REF!</definedName>
    <definedName name="INPUT">'[5]7422CW00'!#REF!</definedName>
    <definedName name="Instalacion" localSheetId="17">#REF!</definedName>
    <definedName name="Instalacion" localSheetId="18">#REF!</definedName>
    <definedName name="Instalacion" localSheetId="20">#REF!</definedName>
    <definedName name="Instalacion" localSheetId="21">#REF!</definedName>
    <definedName name="Instalacion" localSheetId="22">#REF!</definedName>
    <definedName name="Instalacion" localSheetId="23">#REF!</definedName>
    <definedName name="Instalacion" localSheetId="27">#REF!</definedName>
    <definedName name="Instalacion" localSheetId="31">#REF!</definedName>
    <definedName name="Instalacion" localSheetId="28">#REF!</definedName>
    <definedName name="Instalacion" localSheetId="29">#REF!</definedName>
    <definedName name="Instalacion" localSheetId="30">#REF!</definedName>
    <definedName name="Instalacion" localSheetId="8">#REF!</definedName>
    <definedName name="Instalacion">#REF!</definedName>
    <definedName name="INSU">[145]INSUMOS!$A$1:$E$65536</definedName>
    <definedName name="INSUMO">VLOOKUP([83]apu!$B1,[83]Insumos!$D$1:$E$65536,2,FALSE)</definedName>
    <definedName name="Insumos" localSheetId="17">#REF!</definedName>
    <definedName name="Insumos" localSheetId="18">#REF!</definedName>
    <definedName name="Insumos" localSheetId="20">#REF!</definedName>
    <definedName name="Insumos" localSheetId="21">#REF!</definedName>
    <definedName name="Insumos" localSheetId="22">#REF!</definedName>
    <definedName name="Insumos" localSheetId="23">#REF!</definedName>
    <definedName name="Insumos" localSheetId="27">#REF!</definedName>
    <definedName name="Insumos" localSheetId="31">#REF!</definedName>
    <definedName name="Insumos" localSheetId="28">#REF!</definedName>
    <definedName name="Insumos" localSheetId="29">#REF!</definedName>
    <definedName name="Insumos" localSheetId="30">#REF!</definedName>
    <definedName name="Insumos" localSheetId="8">#REF!</definedName>
    <definedName name="Insumos" localSheetId="14">#REF!</definedName>
    <definedName name="Insumos" localSheetId="11">#REF!</definedName>
    <definedName name="Insumos" localSheetId="12">#REF!</definedName>
    <definedName name="Insumos" localSheetId="13">#REF!</definedName>
    <definedName name="Insumos">#REF!</definedName>
    <definedName name="Insumos_auxiliares">[146]Insumos!#REF!</definedName>
    <definedName name="Insumos_basicos">#REF!</definedName>
    <definedName name="INT">[91]INTERVENTORIA!$A$4:$H$428</definedName>
    <definedName name="InTap">[27]Interc.tapones!$E$1:$E$65536</definedName>
    <definedName name="intCosteoMmto" localSheetId="17">#REF!</definedName>
    <definedName name="intCosteoMmto" localSheetId="18">#REF!</definedName>
    <definedName name="intCosteoMmto" localSheetId="20">#REF!</definedName>
    <definedName name="intCosteoMmto" localSheetId="21">#REF!</definedName>
    <definedName name="intCosteoMmto" localSheetId="22">#REF!</definedName>
    <definedName name="intCosteoMmto" localSheetId="23">#REF!</definedName>
    <definedName name="intCosteoMmto" localSheetId="27">#REF!</definedName>
    <definedName name="intCosteoMmto" localSheetId="31">#REF!</definedName>
    <definedName name="intCosteoMmto" localSheetId="28">#REF!</definedName>
    <definedName name="intCosteoMmto" localSheetId="29">#REF!</definedName>
    <definedName name="intCosteoMmto" localSheetId="30">#REF!</definedName>
    <definedName name="intCosteoMmto" localSheetId="8">#REF!</definedName>
    <definedName name="intCosteoMmto" localSheetId="14">#REF!</definedName>
    <definedName name="intCosteoMmto" localSheetId="11">#REF!</definedName>
    <definedName name="intCosteoMmto" localSheetId="12">#REF!</definedName>
    <definedName name="intCosteoMmto" localSheetId="13">#REF!</definedName>
    <definedName name="intCosteoMmto">#REF!</definedName>
    <definedName name="intDiasPagoFactura" localSheetId="17">#REF!</definedName>
    <definedName name="intDiasPagoFactura" localSheetId="18">#REF!</definedName>
    <definedName name="intDiasPagoFactura" localSheetId="20">#REF!</definedName>
    <definedName name="intDiasPagoFactura" localSheetId="21">#REF!</definedName>
    <definedName name="intDiasPagoFactura" localSheetId="22">#REF!</definedName>
    <definedName name="intDiasPagoFactura" localSheetId="23">#REF!</definedName>
    <definedName name="intDiasPagoFactura" localSheetId="27">#REF!</definedName>
    <definedName name="intDiasPagoFactura" localSheetId="31">#REF!</definedName>
    <definedName name="intDiasPagoFactura" localSheetId="28">#REF!</definedName>
    <definedName name="intDiasPagoFactura" localSheetId="29">#REF!</definedName>
    <definedName name="intDiasPagoFactura" localSheetId="30">#REF!</definedName>
    <definedName name="intDiasPagoFactura" localSheetId="8">#REF!</definedName>
    <definedName name="intDiasPagoFactura" localSheetId="14">#REF!</definedName>
    <definedName name="intDiasPagoFactura" localSheetId="11">#REF!</definedName>
    <definedName name="intDiasPagoFactura" localSheetId="12">#REF!</definedName>
    <definedName name="intDiasPagoFactura" localSheetId="13">#REF!</definedName>
    <definedName name="intDiasPagoFactura">#REF!</definedName>
    <definedName name="INTER">[127]Hoja3!$F$7:$F$9</definedName>
    <definedName name="Intercambiadores">#REF!</definedName>
    <definedName name="Interest_Rate">#REF!</definedName>
    <definedName name="INTERMEDIA_I">#REF!</definedName>
    <definedName name="Interventor" localSheetId="4">[65]CONTRATO!$E$12</definedName>
    <definedName name="Interventor" localSheetId="5">[65]CONTRATO!$E$12</definedName>
    <definedName name="Interventor">[90]Datos!$B$5</definedName>
    <definedName name="intFrecIncremInsumosAno" localSheetId="17">#REF!</definedName>
    <definedName name="intFrecIncremInsumosAno" localSheetId="18">#REF!</definedName>
    <definedName name="intFrecIncremInsumosAno" localSheetId="20">#REF!</definedName>
    <definedName name="intFrecIncremInsumosAno" localSheetId="21">#REF!</definedName>
    <definedName name="intFrecIncremInsumosAno" localSheetId="22">#REF!</definedName>
    <definedName name="intFrecIncremInsumosAno" localSheetId="23">#REF!</definedName>
    <definedName name="intFrecIncremInsumosAno" localSheetId="27">#REF!</definedName>
    <definedName name="intFrecIncremInsumosAno" localSheetId="31">#REF!</definedName>
    <definedName name="intFrecIncremInsumosAno" localSheetId="28">#REF!</definedName>
    <definedName name="intFrecIncremInsumosAno" localSheetId="29">#REF!</definedName>
    <definedName name="intFrecIncremInsumosAno" localSheetId="30">#REF!</definedName>
    <definedName name="intFrecIncremInsumosAno" localSheetId="8">#REF!</definedName>
    <definedName name="intFrecIncremInsumosAno" localSheetId="14">#REF!</definedName>
    <definedName name="intFrecIncremInsumosAno" localSheetId="11">#REF!</definedName>
    <definedName name="intFrecIncremInsumosAno" localSheetId="12">#REF!</definedName>
    <definedName name="intFrecIncremInsumosAno" localSheetId="13">#REF!</definedName>
    <definedName name="intFrecIncremInsumosAno">#REF!</definedName>
    <definedName name="intFrecInctoMmtoAno" localSheetId="17">#REF!</definedName>
    <definedName name="intFrecInctoMmtoAno" localSheetId="18">#REF!</definedName>
    <definedName name="intFrecInctoMmtoAno" localSheetId="20">#REF!</definedName>
    <definedName name="intFrecInctoMmtoAno" localSheetId="21">#REF!</definedName>
    <definedName name="intFrecInctoMmtoAno" localSheetId="22">#REF!</definedName>
    <definedName name="intFrecInctoMmtoAno" localSheetId="23">#REF!</definedName>
    <definedName name="intFrecInctoMmtoAno" localSheetId="27">#REF!</definedName>
    <definedName name="intFrecInctoMmtoAno" localSheetId="31">#REF!</definedName>
    <definedName name="intFrecInctoMmtoAno" localSheetId="28">#REF!</definedName>
    <definedName name="intFrecInctoMmtoAno" localSheetId="29">#REF!</definedName>
    <definedName name="intFrecInctoMmtoAno" localSheetId="30">#REF!</definedName>
    <definedName name="intFrecInctoMmtoAno" localSheetId="8">#REF!</definedName>
    <definedName name="intFrecInctoMmtoAno" localSheetId="14">#REF!</definedName>
    <definedName name="intFrecInctoMmtoAno" localSheetId="11">#REF!</definedName>
    <definedName name="intFrecInctoMmtoAno" localSheetId="12">#REF!</definedName>
    <definedName name="intFrecInctoMmtoAno" localSheetId="13">#REF!</definedName>
    <definedName name="intFrecInctoMmtoAno">#REF!</definedName>
    <definedName name="intMesBenTributario" localSheetId="17">#REF!</definedName>
    <definedName name="intMesBenTributario" localSheetId="18">#REF!</definedName>
    <definedName name="intMesBenTributario" localSheetId="20">#REF!</definedName>
    <definedName name="intMesBenTributario" localSheetId="21">#REF!</definedName>
    <definedName name="intMesBenTributario" localSheetId="22">#REF!</definedName>
    <definedName name="intMesBenTributario" localSheetId="23">#REF!</definedName>
    <definedName name="intMesBenTributario" localSheetId="27">#REF!</definedName>
    <definedName name="intMesBenTributario" localSheetId="31">#REF!</definedName>
    <definedName name="intMesBenTributario" localSheetId="28">#REF!</definedName>
    <definedName name="intMesBenTributario" localSheetId="29">#REF!</definedName>
    <definedName name="intMesBenTributario" localSheetId="30">#REF!</definedName>
    <definedName name="intMesBenTributario" localSheetId="8">#REF!</definedName>
    <definedName name="intMesBenTributario" localSheetId="14">#REF!</definedName>
    <definedName name="intMesBenTributario" localSheetId="11">#REF!</definedName>
    <definedName name="intMesBenTributario" localSheetId="12">#REF!</definedName>
    <definedName name="intMesBenTributario" localSheetId="13">#REF!</definedName>
    <definedName name="intMesBenTributario">#REF!</definedName>
    <definedName name="intMesCruzarIva" localSheetId="17">#REF!</definedName>
    <definedName name="intMesCruzarIva" localSheetId="18">#REF!</definedName>
    <definedName name="intMesCruzarIva" localSheetId="20">#REF!</definedName>
    <definedName name="intMesCruzarIva" localSheetId="21">#REF!</definedName>
    <definedName name="intMesCruzarIva" localSheetId="22">#REF!</definedName>
    <definedName name="intMesCruzarIva" localSheetId="23">#REF!</definedName>
    <definedName name="intMesCruzarIva" localSheetId="27">#REF!</definedName>
    <definedName name="intMesCruzarIva" localSheetId="31">#REF!</definedName>
    <definedName name="intMesCruzarIva" localSheetId="28">#REF!</definedName>
    <definedName name="intMesCruzarIva" localSheetId="29">#REF!</definedName>
    <definedName name="intMesCruzarIva" localSheetId="30">#REF!</definedName>
    <definedName name="intMesCruzarIva" localSheetId="8">#REF!</definedName>
    <definedName name="intMesCruzarIva">#REF!</definedName>
    <definedName name="intMesInicioIncremInsumosAno" localSheetId="17">#REF!</definedName>
    <definedName name="intMesInicioIncremInsumosAno" localSheetId="18">#REF!</definedName>
    <definedName name="intMesInicioIncremInsumosAno" localSheetId="20">#REF!</definedName>
    <definedName name="intMesInicioIncremInsumosAno" localSheetId="21">#REF!</definedName>
    <definedName name="intMesInicioIncremInsumosAno" localSheetId="22">#REF!</definedName>
    <definedName name="intMesInicioIncremInsumosAno" localSheetId="23">#REF!</definedName>
    <definedName name="intMesInicioIncremInsumosAno" localSheetId="27">#REF!</definedName>
    <definedName name="intMesInicioIncremInsumosAno" localSheetId="31">#REF!</definedName>
    <definedName name="intMesInicioIncremInsumosAno" localSheetId="28">#REF!</definedName>
    <definedName name="intMesInicioIncremInsumosAno" localSheetId="29">#REF!</definedName>
    <definedName name="intMesInicioIncremInsumosAno" localSheetId="30">#REF!</definedName>
    <definedName name="intMesInicioIncremInsumosAno" localSheetId="8">#REF!</definedName>
    <definedName name="intMesInicioIncremInsumosAno">#REF!</definedName>
    <definedName name="intMesRevFinCont" localSheetId="17">#REF!</definedName>
    <definedName name="intMesRevFinCont" localSheetId="18">#REF!</definedName>
    <definedName name="intMesRevFinCont" localSheetId="20">#REF!</definedName>
    <definedName name="intMesRevFinCont" localSheetId="21">#REF!</definedName>
    <definedName name="intMesRevFinCont" localSheetId="22">#REF!</definedName>
    <definedName name="intMesRevFinCont" localSheetId="23">#REF!</definedName>
    <definedName name="intMesRevFinCont" localSheetId="27">#REF!</definedName>
    <definedName name="intMesRevFinCont" localSheetId="31">#REF!</definedName>
    <definedName name="intMesRevFinCont" localSheetId="28">#REF!</definedName>
    <definedName name="intMesRevFinCont" localSheetId="29">#REF!</definedName>
    <definedName name="intMesRevFinCont" localSheetId="30">#REF!</definedName>
    <definedName name="intMesRevFinCont" localSheetId="8">#REF!</definedName>
    <definedName name="intMesRevFinCont">#REF!</definedName>
    <definedName name="intPlazoVariable1" localSheetId="17">#REF!</definedName>
    <definedName name="intPlazoVariable1" localSheetId="18">#REF!</definedName>
    <definedName name="intPlazoVariable1" localSheetId="20">#REF!</definedName>
    <definedName name="intPlazoVariable1" localSheetId="21">#REF!</definedName>
    <definedName name="intPlazoVariable1" localSheetId="22">#REF!</definedName>
    <definedName name="intPlazoVariable1" localSheetId="23">#REF!</definedName>
    <definedName name="intPlazoVariable1" localSheetId="27">#REF!</definedName>
    <definedName name="intPlazoVariable1" localSheetId="31">#REF!</definedName>
    <definedName name="intPlazoVariable1" localSheetId="28">#REF!</definedName>
    <definedName name="intPlazoVariable1" localSheetId="29">#REF!</definedName>
    <definedName name="intPlazoVariable1" localSheetId="30">#REF!</definedName>
    <definedName name="intPlazoVariable1" localSheetId="8">#REF!</definedName>
    <definedName name="intPlazoVariable1">#REF!</definedName>
    <definedName name="intPlazoVariable2" localSheetId="17">#REF!</definedName>
    <definedName name="intPlazoVariable2" localSheetId="18">#REF!</definedName>
    <definedName name="intPlazoVariable2" localSheetId="20">#REF!</definedName>
    <definedName name="intPlazoVariable2" localSheetId="21">#REF!</definedName>
    <definedName name="intPlazoVariable2" localSheetId="22">#REF!</definedName>
    <definedName name="intPlazoVariable2" localSheetId="23">#REF!</definedName>
    <definedName name="intPlazoVariable2" localSheetId="27">#REF!</definedName>
    <definedName name="intPlazoVariable2" localSheetId="31">#REF!</definedName>
    <definedName name="intPlazoVariable2" localSheetId="28">#REF!</definedName>
    <definedName name="intPlazoVariable2" localSheetId="29">#REF!</definedName>
    <definedName name="intPlazoVariable2" localSheetId="30">#REF!</definedName>
    <definedName name="intPlazoVariable2" localSheetId="8">#REF!</definedName>
    <definedName name="intPlazoVariable2">#REF!</definedName>
    <definedName name="intPlazoVariable3" localSheetId="17">#REF!</definedName>
    <definedName name="intPlazoVariable3" localSheetId="18">#REF!</definedName>
    <definedName name="intPlazoVariable3" localSheetId="20">#REF!</definedName>
    <definedName name="intPlazoVariable3" localSheetId="21">#REF!</definedName>
    <definedName name="intPlazoVariable3" localSheetId="22">#REF!</definedName>
    <definedName name="intPlazoVariable3" localSheetId="23">#REF!</definedName>
    <definedName name="intPlazoVariable3" localSheetId="27">#REF!</definedName>
    <definedName name="intPlazoVariable3" localSheetId="31">#REF!</definedName>
    <definedName name="intPlazoVariable3" localSheetId="28">#REF!</definedName>
    <definedName name="intPlazoVariable3" localSheetId="29">#REF!</definedName>
    <definedName name="intPlazoVariable3" localSheetId="30">#REF!</definedName>
    <definedName name="intPlazoVariable3" localSheetId="8">#REF!</definedName>
    <definedName name="intPlazoVariable3">#REF!</definedName>
    <definedName name="IntRendCombKmGl" localSheetId="17">#REF!</definedName>
    <definedName name="IntRendCombKmGl" localSheetId="18">#REF!</definedName>
    <definedName name="IntRendCombKmGl" localSheetId="20">#REF!</definedName>
    <definedName name="IntRendCombKmGl" localSheetId="21">#REF!</definedName>
    <definedName name="IntRendCombKmGl" localSheetId="22">#REF!</definedName>
    <definedName name="IntRendCombKmGl" localSheetId="23">#REF!</definedName>
    <definedName name="IntRendCombKmGl" localSheetId="27">#REF!</definedName>
    <definedName name="IntRendCombKmGl" localSheetId="31">#REF!</definedName>
    <definedName name="IntRendCombKmGl" localSheetId="28">#REF!</definedName>
    <definedName name="IntRendCombKmGl" localSheetId="29">#REF!</definedName>
    <definedName name="IntRendCombKmGl" localSheetId="30">#REF!</definedName>
    <definedName name="IntRendCombKmGl" localSheetId="8">#REF!</definedName>
    <definedName name="IntRendCombKmGl">#REF!</definedName>
    <definedName name="IntTipoMmto" localSheetId="17">#REF!</definedName>
    <definedName name="IntTipoMmto" localSheetId="18">#REF!</definedName>
    <definedName name="IntTipoMmto" localSheetId="20">#REF!</definedName>
    <definedName name="IntTipoMmto" localSheetId="21">#REF!</definedName>
    <definedName name="IntTipoMmto" localSheetId="22">#REF!</definedName>
    <definedName name="IntTipoMmto" localSheetId="23">#REF!</definedName>
    <definedName name="IntTipoMmto" localSheetId="27">#REF!</definedName>
    <definedName name="IntTipoMmto" localSheetId="31">#REF!</definedName>
    <definedName name="IntTipoMmto" localSheetId="28">#REF!</definedName>
    <definedName name="IntTipoMmto" localSheetId="29">#REF!</definedName>
    <definedName name="IntTipoMmto" localSheetId="30">#REF!</definedName>
    <definedName name="IntTipoMmto" localSheetId="8">#REF!</definedName>
    <definedName name="IntTipoMmto">#REF!</definedName>
    <definedName name="IntVal">[27]Interc.válv.!$E$1:$E$65536</definedName>
    <definedName name="INV_11">'[147]PR 1'!$A$2:$N$655</definedName>
    <definedName name="INV_Payments">[106]!INV_Payments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 localSheetId="17">#REF!</definedName>
    <definedName name="Io" localSheetId="18">#REF!</definedName>
    <definedName name="Io" localSheetId="20">#REF!</definedName>
    <definedName name="Io" localSheetId="21">#REF!</definedName>
    <definedName name="Io" localSheetId="22">#REF!</definedName>
    <definedName name="Io" localSheetId="23">#REF!</definedName>
    <definedName name="Io" localSheetId="27">#REF!</definedName>
    <definedName name="Io" localSheetId="31">#REF!</definedName>
    <definedName name="Io" localSheetId="28">#REF!</definedName>
    <definedName name="Io" localSheetId="29">#REF!</definedName>
    <definedName name="Io" localSheetId="30">#REF!</definedName>
    <definedName name="Io" localSheetId="8">#REF!</definedName>
    <definedName name="Io">#REF!</definedName>
    <definedName name="IOPIOP" localSheetId="17">#REF!</definedName>
    <definedName name="IOPIOP" localSheetId="18">#REF!</definedName>
    <definedName name="IOPIOP" localSheetId="20">#REF!</definedName>
    <definedName name="IOPIOP" localSheetId="21">#REF!</definedName>
    <definedName name="IOPIOP" localSheetId="22">#REF!</definedName>
    <definedName name="IOPIOP" localSheetId="23">#REF!</definedName>
    <definedName name="IOPIOP" localSheetId="27">#REF!</definedName>
    <definedName name="IOPIOP" localSheetId="31">#REF!</definedName>
    <definedName name="IOPIOP" localSheetId="28">#REF!</definedName>
    <definedName name="IOPIOP" localSheetId="29">#REF!</definedName>
    <definedName name="IOPIOP" localSheetId="30">#REF!</definedName>
    <definedName name="IOPIOP" localSheetId="8">#REF!</definedName>
    <definedName name="IOPIOP">#REF!</definedName>
    <definedName name="IOU">#REF!</definedName>
    <definedName name="IOUHH" localSheetId="5">PMT!err</definedName>
    <definedName name="IOUHH">err</definedName>
    <definedName name="IP">#REF!</definedName>
    <definedName name="ir">#REF!</definedName>
    <definedName name="irng" hidden="1">#REF!</definedName>
    <definedName name="Iss">'[65]LIQUIDA-NOMINA'!$AT$4</definedName>
    <definedName name="issafp">[86]Hoja1!$C$19</definedName>
    <definedName name="isscs">[86]Hoja1!$C$21</definedName>
    <definedName name="isseps">[86]Hoja1!$C$20</definedName>
    <definedName name="it.">#REF!</definedName>
    <definedName name="ITE">[148]PREACTA!$C$11:$K$417</definedName>
    <definedName name="ITEM" localSheetId="4">#REF!</definedName>
    <definedName name="ITEM" localSheetId="5">#REF!</definedName>
    <definedName name="item">[104]PRESUPUESTO!$A$10:$G$830</definedName>
    <definedName name="ITEM1">#REF!</definedName>
    <definedName name="ITEM15">#REF!</definedName>
    <definedName name="ITEM2">#REF!</definedName>
    <definedName name="ITEM2.10">[116]APU!$E$14843</definedName>
    <definedName name="ITEM2.11">[116]APU!$E$14904</definedName>
    <definedName name="ITEM2.12">[116]APU!$E$14965</definedName>
    <definedName name="item210.3">#REF!</definedName>
    <definedName name="item230.1">#REF!</definedName>
    <definedName name="ITEM3">#REF!</definedName>
    <definedName name="ITEM3.15">[116]APU!$E$8621</definedName>
    <definedName name="ITEM3.16">[116]APU!$E$8682</definedName>
    <definedName name="ITEM3.17">[116]APU!$E$8743</definedName>
    <definedName name="ITEM3.18">[116]APU!$E$8804</definedName>
    <definedName name="ITEM3.19">[116]APU!$E$8865</definedName>
    <definedName name="ITEM3.20">[116]APU!$E$8926</definedName>
    <definedName name="ITEM3.21">[116]APU!$E$11915</definedName>
    <definedName name="ITEM3.22">[116]APU!$E$14477</definedName>
    <definedName name="ITEM3.23">[116]APU!$E$15087</definedName>
    <definedName name="item310">#REF!</definedName>
    <definedName name="item320.2">#REF!</definedName>
    <definedName name="item330.1">#REF!</definedName>
    <definedName name="ITEM4.20">[116]APU!$E$9170</definedName>
    <definedName name="ITEM4.21">[116]APU!$E$9231</definedName>
    <definedName name="ITEM4.22">[116]APU!$E$9292</definedName>
    <definedName name="ITEM4.23">[116]APU!$E$9353</definedName>
    <definedName name="ITEM4.24">[116]APU!$E$9414</definedName>
    <definedName name="ITEM4.25">[116]APU!$E$9475</definedName>
    <definedName name="ITEM4.26">[116]APU!$E$9536</definedName>
    <definedName name="ITEM4.27">[116]APU!$E$9597</definedName>
    <definedName name="ITEM4.28">[116]APU!$E$9658</definedName>
    <definedName name="ITEM4.29">[116]APU!$E$9719</definedName>
    <definedName name="ITEM4.30">[116]APU!$E$9780</definedName>
    <definedName name="ITEM4.31">[116]APU!$E$9841</definedName>
    <definedName name="ITEM4.32">[116]APU!$E$9902</definedName>
    <definedName name="ITEM4.33">[116]APU!$E$9963</definedName>
    <definedName name="ITEM4.34">[116]APU!$E$10024</definedName>
    <definedName name="ITEM4.35">[116]APU!$E$11549</definedName>
    <definedName name="ITEM4.36">[116]APU!$E$11610</definedName>
    <definedName name="ITEM4.37">[116]APU!$E$15941</definedName>
    <definedName name="ITEM4.38">[116]APU!$E$15148</definedName>
    <definedName name="ITEM4.39">[116]APU!$E$14233</definedName>
    <definedName name="ITEM4.40">[116]APU!$E$14294</definedName>
    <definedName name="ITEM4.41">[116]APU!$E$14355</definedName>
    <definedName name="ITEM4.42">[116]APU!$E$14416</definedName>
    <definedName name="ITEM4.43">[116]APU!$E$14538</definedName>
    <definedName name="ITEM4.44">[116]APU!$E$16002</definedName>
    <definedName name="ITEM4.45">[116]APU!$E$16063</definedName>
    <definedName name="ITEM4.46">[116]APU!$E$14660</definedName>
    <definedName name="item420">#REF!</definedName>
    <definedName name="item450.2P">#REF!</definedName>
    <definedName name="ITEM5.100">[116]APU!$E$12403</definedName>
    <definedName name="ITEM5.101">[116]APU!$E$12464</definedName>
    <definedName name="ITEM5.104">[116]APU!$E$12525</definedName>
    <definedName name="ITEM5.105">[116]APU!$E$12586</definedName>
    <definedName name="ITEM5.106">[116]APU!$E$12647</definedName>
    <definedName name="ITEM5.107">[116]APU!$E$12708</definedName>
    <definedName name="ITEM5.108">[116]APU!$E$12769</definedName>
    <definedName name="ITEM5.109">[116]APU!$E$12830</definedName>
    <definedName name="ITEM5.111">[116]APU!$E$12891</definedName>
    <definedName name="ITEM5.112">[116]APU!$E$12952</definedName>
    <definedName name="ITEM5.113">[116]APU!$E$14721</definedName>
    <definedName name="ITEM5.114">[116]APU!$E$14782</definedName>
    <definedName name="ITEM5.115">[116]APU!$E$15026</definedName>
    <definedName name="ITEM5.53">[116]APU!$E$10085</definedName>
    <definedName name="ITEM5.54">[116]APU!$E$10146</definedName>
    <definedName name="ITEM5.55">[116]APU!$E$10207</definedName>
    <definedName name="ITEM5.56">[116]APU!$E$10268</definedName>
    <definedName name="ITEM5.57">[116]APU!$E$10329</definedName>
    <definedName name="ITEM5.58">[116]APU!$E$10390</definedName>
    <definedName name="ITEM5.59">[116]APU!$E$10451</definedName>
    <definedName name="ITEM5.60">[116]APU!$E$10512</definedName>
    <definedName name="ITEM5.61">[116]APU!$E$10573</definedName>
    <definedName name="ITEM5.62">[116]APU!$E$10634</definedName>
    <definedName name="ITEM5.63">[116]APU!$E$10695</definedName>
    <definedName name="ITEM5.64">[116]APU!$E$10756</definedName>
    <definedName name="ITEM5.65">[116]APU!$E$10817</definedName>
    <definedName name="ITEM5.66">[116]APU!$E$10878</definedName>
    <definedName name="ITEM5.67">[116]APU!$E$10939</definedName>
    <definedName name="ITEM5.68">[116]APU!$E$11000</definedName>
    <definedName name="ITEM5.69">[116]APU!$E$11061</definedName>
    <definedName name="ITEM5.70">[116]APU!$E$11122</definedName>
    <definedName name="ITEM5.71">[116]APU!$E$11183</definedName>
    <definedName name="ITEM5.72">[116]APU!$E$11976</definedName>
    <definedName name="ITEM5.73">[116]APU!$E$12037</definedName>
    <definedName name="ITEM5.74">[116]APU!$E$12098</definedName>
    <definedName name="ITEM5.77">[116]APU!$E$12159</definedName>
    <definedName name="ITEM5.78">[116]APU!$E$12281</definedName>
    <definedName name="ITEM5.79">[116]APU!$E$12342</definedName>
    <definedName name="ITEM5.80">[116]APU!$E$12220</definedName>
    <definedName name="ITEM5.82">[116]APU!$E$13989</definedName>
    <definedName name="ITEM5.83">[116]APU!$E$14050</definedName>
    <definedName name="ITEM5.84">[116]APU!$E$13318</definedName>
    <definedName name="ITEM5.85">[116]APU!$E$13379</definedName>
    <definedName name="ITEM5.86">[116]APU!$E$13440</definedName>
    <definedName name="ITEM5.87">[116]APU!$E$13501</definedName>
    <definedName name="ITEM5.88">[116]APU!$E$13562</definedName>
    <definedName name="ITEM5.89">[116]APU!$E$13623</definedName>
    <definedName name="ITEM5.90">[116]APU!$E$13684</definedName>
    <definedName name="ITEM5.91">[116]APU!$E$13745</definedName>
    <definedName name="ITEM5.92">[116]APU!$E$13806</definedName>
    <definedName name="ITEM5.93">[116]APU!$E$13867</definedName>
    <definedName name="ITEM5.94">[116]APU!$E$13928</definedName>
    <definedName name="ITEM5.95">[116]APU!$E$13013</definedName>
    <definedName name="ITEM5.96">[116]APU!$E$13074</definedName>
    <definedName name="ITEM5.97">[116]APU!$E$13135</definedName>
    <definedName name="ITEM5.98">[116]APU!$E$13196</definedName>
    <definedName name="ITEM5.99">[116]APU!$E$13257</definedName>
    <definedName name="ITEM521">[114]ITEMS!$A$522</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1">[116]APU!$E$7589</definedName>
    <definedName name="ITEM7.10">[116]APU!$E$8138</definedName>
    <definedName name="ITEM7.11">[116]APU!$E$8199</definedName>
    <definedName name="ITEM7.12">[116]APU!$E$8259</definedName>
    <definedName name="ITEM7.13">[116]APU!$E$8320</definedName>
    <definedName name="ITEM7.14">[116]APU!$E$8381</definedName>
    <definedName name="ITEM7.15">[116]APU!$E$8442</definedName>
    <definedName name="ITEM7.16">[116]APU!$E$8560</definedName>
    <definedName name="ITEM7.17">[116]APU!$E$11244</definedName>
    <definedName name="ITEM7.18">[116]APU!$E$11305</definedName>
    <definedName name="ITEM7.19">[116]APU!$E$11366</definedName>
    <definedName name="ITEM7.2">[116]APU!$E$7650</definedName>
    <definedName name="ITEM7.20">[116]APU!$E$11427</definedName>
    <definedName name="ITEM7.21">[116]APU!$E$11488</definedName>
    <definedName name="ITEM7.22">[116]APU!$E$11671</definedName>
    <definedName name="ITEM7.23">[116]APU!$E$11732</definedName>
    <definedName name="ITEM7.24">[116]APU!$E$14599</definedName>
    <definedName name="ITEM7.25">[116]APU!$E$15209</definedName>
    <definedName name="ITEM7.26">[116]APU!$E$15270</definedName>
    <definedName name="ITEM7.27">[116]APU!$E$15331</definedName>
    <definedName name="ITEM7.28">[116]APU!$E$15392</definedName>
    <definedName name="ITEM7.29">[116]APU!$E$15453</definedName>
    <definedName name="ITEM7.3">[116]APU!$E$7711</definedName>
    <definedName name="ITEM7.30">[116]APU!$E$15514</definedName>
    <definedName name="ITEM7.31">[116]APU!$E$15575</definedName>
    <definedName name="ITEM7.32">[116]APU!$E$15636</definedName>
    <definedName name="ITEM7.33">[116]APU!$E$15697</definedName>
    <definedName name="ITEM7.34">[116]APU!$E$15758</definedName>
    <definedName name="ITEM7.35">[116]APU!$E$15819</definedName>
    <definedName name="ITEM7.4">[116]APU!$E$7772</definedName>
    <definedName name="ITEM7.5">[116]APU!$E$7833</definedName>
    <definedName name="ITEM7.6">[116]APU!$E$7894</definedName>
    <definedName name="ITEM7.7">[116]APU!$E$7955</definedName>
    <definedName name="ITEM7.8">[116]APU!$E$8016</definedName>
    <definedName name="ITEM7.9">[116]APU!$E$8077</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ACTUAL">[149]INICIO!$A$52:$N$146</definedName>
    <definedName name="ItemCodos">#REF!</definedName>
    <definedName name="itemoficiales">'[149](1)'!$B$1343:$C$1347,'[149](1)'!$B$1349:$C$1352,'[149](1)'!$B$1354:$C$1356,'[149](1)'!$B$1358:$C$1362,'[149](1)'!$B$1364:$C$1365,'[149](1)'!$B$1367:$C$1370,'[149](1)'!$B$1372:$C$1379,'[149](1)'!$B$1381:$C$1386,'[149](1)'!$B$1389:$C$1396,'[149](1)'!$B$1398:$C$1398,'[149](1)'!$B$1400:$C$1401,'[149](1)'!$B$1403:$C$1415,'[149](1)'!$B$1417:$C$1417,'[149](1)'!$B$1419:$C$1427,'[149](1)'!$B$1429:$C$1429</definedName>
    <definedName name="ITEMS">#REF!</definedName>
    <definedName name="ITEMSFINALES">'[150]HOJA DE VIDA'!$B$1178:$K$1271</definedName>
    <definedName name="ITEMSS">#REF!</definedName>
    <definedName name="ITEMSSS">'[151]PREACTA-OBRA'!$A$11:$L$112</definedName>
    <definedName name="IUI" localSheetId="5" hidden="1">{"TAB1",#N/A,TRUE,"GENERAL";"TAB2",#N/A,TRUE,"GENERAL";"TAB3",#N/A,TRUE,"GENERAL";"TAB4",#N/A,TRUE,"GENERAL";"TAB5",#N/A,TRUE,"GENERAL"}</definedName>
    <definedName name="IUI" hidden="1">{"TAB1",#N/A,TRUE,"GENERAL";"TAB2",#N/A,TRUE,"GENERAL";"TAB3",#N/A,TRUE,"GENERAL";"TAB4",#N/A,TRUE,"GENERAL";"TAB5",#N/A,TRUE,"GENERAL"}</definedName>
    <definedName name="iuit7" localSheetId="5" hidden="1">{"TAB1",#N/A,TRUE,"GENERAL";"TAB2",#N/A,TRUE,"GENERAL";"TAB3",#N/A,TRUE,"GENERAL";"TAB4",#N/A,TRUE,"GENERAL";"TAB5",#N/A,TRUE,"GENERAL"}</definedName>
    <definedName name="iuit7" hidden="1">{"TAB1",#N/A,TRUE,"GENERAL";"TAB2",#N/A,TRUE,"GENERAL";"TAB3",#N/A,TRUE,"GENERAL";"TAB4",#N/A,TRUE,"GENERAL";"TAB5",#N/A,TRUE,"GENERAL"}</definedName>
    <definedName name="iul" localSheetId="5" hidden="1">{"via1",#N/A,TRUE,"general";"via2",#N/A,TRUE,"general";"via3",#N/A,TRUE,"general"}</definedName>
    <definedName name="iul" hidden="1">{"via1",#N/A,TRUE,"general";"via2",#N/A,TRUE,"general";"via3",#N/A,TRUE,"general"}</definedName>
    <definedName name="iuouio" localSheetId="5" hidden="1">{"via1",#N/A,TRUE,"general";"via2",#N/A,TRUE,"general";"via3",#N/A,TRUE,"general"}</definedName>
    <definedName name="iuouio" hidden="1">{"via1",#N/A,TRUE,"general";"via2",#N/A,TRUE,"general";"via3",#N/A,TRUE,"general"}</definedName>
    <definedName name="iuyi9" localSheetId="5" hidden="1">{"TAB1",#N/A,TRUE,"GENERAL";"TAB2",#N/A,TRUE,"GENERAL";"TAB3",#N/A,TRUE,"GENERAL";"TAB4",#N/A,TRUE,"GENERAL";"TAB5",#N/A,TRUE,"GENERAL"}</definedName>
    <definedName name="iuyi9" hidden="1">{"TAB1",#N/A,TRUE,"GENERAL";"TAB2",#N/A,TRUE,"GENERAL";"TAB3",#N/A,TRUE,"GENERAL";"TAB4",#N/A,TRUE,"GENERAL";"TAB5",#N/A,TRUE,"GENERAL"}</definedName>
    <definedName name="iva" localSheetId="4">'[100]O.Civil A. Base Zona A2S4'!$E$53</definedName>
    <definedName name="iva" localSheetId="5">'[100]O.Civil A. Base Zona A2S4'!$E$53</definedName>
    <definedName name="IVA">'[83]ELE-APU'!$L$1</definedName>
    <definedName name="IVA_UTIL">[48]DATOS!$D$11</definedName>
    <definedName name="IVAConsultoria" localSheetId="17">#REF!</definedName>
    <definedName name="IVAConsultoria" localSheetId="18">#REF!</definedName>
    <definedName name="IVAConsultoria" localSheetId="20">#REF!</definedName>
    <definedName name="IVAConsultoria" localSheetId="21">#REF!</definedName>
    <definedName name="IVAConsultoria" localSheetId="22">#REF!</definedName>
    <definedName name="IVAConsultoria" localSheetId="23">#REF!</definedName>
    <definedName name="IVAConsultoria" localSheetId="27">#REF!</definedName>
    <definedName name="IVAConsultoria" localSheetId="31">#REF!</definedName>
    <definedName name="IVAConsultoria" localSheetId="28">#REF!</definedName>
    <definedName name="IVAConsultoria" localSheetId="29">#REF!</definedName>
    <definedName name="IVAConsultoria" localSheetId="30">#REF!</definedName>
    <definedName name="IVAConsultoria" localSheetId="8">#REF!</definedName>
    <definedName name="IVAConsultoria" localSheetId="14">#REF!</definedName>
    <definedName name="IVAConsultoria" localSheetId="11">#REF!</definedName>
    <definedName name="IVAConsultoria" localSheetId="12">#REF!</definedName>
    <definedName name="IVAConsultoria" localSheetId="13">#REF!</definedName>
    <definedName name="IVAConsultoria">#REF!</definedName>
    <definedName name="IVASobreUtilidad" localSheetId="17">#REF!</definedName>
    <definedName name="IVASobreUtilidad" localSheetId="18">#REF!</definedName>
    <definedName name="IVASobreUtilidad" localSheetId="20">#REF!</definedName>
    <definedName name="IVASobreUtilidad" localSheetId="21">#REF!</definedName>
    <definedName name="IVASobreUtilidad" localSheetId="22">#REF!</definedName>
    <definedName name="IVASobreUtilidad" localSheetId="23">#REF!</definedName>
    <definedName name="IVASobreUtilidad" localSheetId="27">#REF!</definedName>
    <definedName name="IVASobreUtilidad" localSheetId="31">#REF!</definedName>
    <definedName name="IVASobreUtilidad" localSheetId="28">#REF!</definedName>
    <definedName name="IVASobreUtilidad" localSheetId="29">#REF!</definedName>
    <definedName name="IVASobreUtilidad" localSheetId="30">#REF!</definedName>
    <definedName name="IVASobreUtilidad" localSheetId="8">#REF!</definedName>
    <definedName name="IVASobreUtilidad" localSheetId="14">#REF!</definedName>
    <definedName name="IVASobreUtilidad" localSheetId="11">#REF!</definedName>
    <definedName name="IVASobreUtilidad" localSheetId="12">#REF!</definedName>
    <definedName name="IVASobreUtilidad" localSheetId="13">#REF!</definedName>
    <definedName name="IVASobreUtilidad">#REF!</definedName>
    <definedName name="IvaSUtl" localSheetId="17">[131]PRESUPUESTO!#REF!</definedName>
    <definedName name="IvaSUtl" localSheetId="18">[131]PRESUPUESTO!#REF!</definedName>
    <definedName name="IvaSUtl" localSheetId="20">[131]PRESUPUESTO!#REF!</definedName>
    <definedName name="IvaSUtl" localSheetId="21">[131]PRESUPUESTO!#REF!</definedName>
    <definedName name="IvaSUtl" localSheetId="22">[131]PRESUPUESTO!#REF!</definedName>
    <definedName name="IvaSUtl" localSheetId="23">[131]PRESUPUESTO!#REF!</definedName>
    <definedName name="IvaSUtl" localSheetId="27">[131]PRESUPUESTO!#REF!</definedName>
    <definedName name="IvaSUtl" localSheetId="31">[131]PRESUPUESTO!#REF!</definedName>
    <definedName name="IvaSUtl" localSheetId="28">[131]PRESUPUESTO!#REF!</definedName>
    <definedName name="IvaSUtl" localSheetId="29">[131]PRESUPUESTO!#REF!</definedName>
    <definedName name="IvaSUtl" localSheetId="30">[131]PRESUPUESTO!#REF!</definedName>
    <definedName name="IvaSUtl" localSheetId="3">[131]PRESUPUESTO!#REF!</definedName>
    <definedName name="IvaSUtl" localSheetId="8">[131]PRESUPUESTO!#REF!</definedName>
    <definedName name="IvaSUtl" localSheetId="10">[131]PRESUPUESTO!#REF!</definedName>
    <definedName name="IvaSUtl" localSheetId="9">[131]PRESUPUESTO!#REF!</definedName>
    <definedName name="IvaSUtl" localSheetId="16">[131]PRESUPUESTO!#REF!</definedName>
    <definedName name="IvaSUtl" localSheetId="6">[131]PRESUPUESTO!#REF!</definedName>
    <definedName name="IvaSUtl">[131]PRESUPUESTO!#REF!</definedName>
    <definedName name="iwjer">#REF!</definedName>
    <definedName name="iyuiuyi" localSheetId="5" hidden="1">{"via1",#N/A,TRUE,"general";"via2",#N/A,TRUE,"general";"via3",#N/A,TRUE,"general"}</definedName>
    <definedName name="iyuiuyi" hidden="1">{"via1",#N/A,TRUE,"general";"via2",#N/A,TRUE,"general";"via3",#N/A,TRUE,"general"}</definedName>
    <definedName name="IZQ">[112]DIST!$G$7:$H$2413</definedName>
    <definedName name="IZQ_AUX">LEFT([83]Auxiliares!$B1,2)</definedName>
    <definedName name="j" localSheetId="17" hidden="1">'[152]Datos-Gráfica'!#REF!</definedName>
    <definedName name="j" localSheetId="18" hidden="1">'[152]Datos-Gráfica'!#REF!</definedName>
    <definedName name="j" localSheetId="20" hidden="1">'[152]Datos-Gráfica'!#REF!</definedName>
    <definedName name="j" localSheetId="21" hidden="1">'[152]Datos-Gráfica'!#REF!</definedName>
    <definedName name="j" localSheetId="22" hidden="1">'[152]Datos-Gráfica'!#REF!</definedName>
    <definedName name="j" localSheetId="23" hidden="1">'[152]Datos-Gráfica'!#REF!</definedName>
    <definedName name="j" localSheetId="27" hidden="1">'[152]Datos-Gráfica'!#REF!</definedName>
    <definedName name="j" localSheetId="31" hidden="1">'[152]Datos-Gráfica'!#REF!</definedName>
    <definedName name="j" localSheetId="28" hidden="1">'[152]Datos-Gráfica'!#REF!</definedName>
    <definedName name="j" localSheetId="29" hidden="1">'[152]Datos-Gráfica'!#REF!</definedName>
    <definedName name="j" localSheetId="30" hidden="1">'[152]Datos-Gráfica'!#REF!</definedName>
    <definedName name="j" localSheetId="8" hidden="1">'[152]Datos-Gráfica'!#REF!</definedName>
    <definedName name="j" localSheetId="14" hidden="1">'[152]Datos-Gráfica'!#REF!</definedName>
    <definedName name="j" localSheetId="11" hidden="1">'[152]Datos-Gráfica'!#REF!</definedName>
    <definedName name="j" localSheetId="12" hidden="1">'[152]Datos-Gráfica'!#REF!</definedName>
    <definedName name="j" localSheetId="4" hidden="1">{"TAB1",#N/A,TRUE,"GENERAL";"TAB2",#N/A,TRUE,"GENERAL";"TAB3",#N/A,TRUE,"GENERAL";"TAB4",#N/A,TRUE,"GENERAL";"TAB5",#N/A,TRUE,"GENERAL"}</definedName>
    <definedName name="j" localSheetId="5" hidden="1">{"TAB1",#N/A,TRUE,"GENERAL";"TAB2",#N/A,TRUE,"GENERAL";"TAB3",#N/A,TRUE,"GENERAL";"TAB4",#N/A,TRUE,"GENERAL";"TAB5",#N/A,TRUE,"GENERAL"}</definedName>
    <definedName name="j" localSheetId="13" hidden="1">'[152]Datos-Gráfica'!#REF!</definedName>
    <definedName name="j" hidden="1">'[152]Datos-Gráfica'!#REF!</definedName>
    <definedName name="j5re">#REF!</definedName>
    <definedName name="jd" localSheetId="5" hidden="1">{"via1",#N/A,TRUE,"general";"via2",#N/A,TRUE,"general";"via3",#N/A,TRUE,"general"}</definedName>
    <definedName name="jd" hidden="1">{"via1",#N/A,TRUE,"general";"via2",#N/A,TRUE,"general";"via3",#N/A,TRUE,"general"}</definedName>
    <definedName name="jdh" localSheetId="5" hidden="1">{"TAB1",#N/A,TRUE,"GENERAL";"TAB2",#N/A,TRUE,"GENERAL";"TAB3",#N/A,TRUE,"GENERAL";"TAB4",#N/A,TRUE,"GENERAL";"TAB5",#N/A,TRUE,"GENERAL"}</definedName>
    <definedName name="jdh" hidden="1">{"TAB1",#N/A,TRUE,"GENERAL";"TAB2",#N/A,TRUE,"GENERAL";"TAB3",#N/A,TRUE,"GENERAL";"TAB4",#N/A,TRUE,"GENERAL";"TAB5",#N/A,TRUE,"GENERAL"}</definedName>
    <definedName name="jdkjdla">#REF!</definedName>
    <definedName name="JERARQUIA">[153]FORMULA!#REF!</definedName>
    <definedName name="jeytj" localSheetId="5"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5" hidden="1">{"TAB1",#N/A,TRUE,"GENERAL";"TAB2",#N/A,TRUE,"GENERAL";"TAB3",#N/A,TRUE,"GENERAL";"TAB4",#N/A,TRUE,"GENERAL";"TAB5",#N/A,TRUE,"GENERAL"}</definedName>
    <definedName name="jfhjfrt" hidden="1">{"TAB1",#N/A,TRUE,"GENERAL";"TAB2",#N/A,TRUE,"GENERAL";"TAB3",#N/A,TRUE,"GENERAL";"TAB4",#N/A,TRUE,"GENERAL";"TAB5",#N/A,TRUE,"GENERAL"}</definedName>
    <definedName name="JFJNF">[38]!absc</definedName>
    <definedName name="jgfj" localSheetId="5" hidden="1">{"via1",#N/A,TRUE,"general";"via2",#N/A,TRUE,"general";"via3",#N/A,TRUE,"general"}</definedName>
    <definedName name="jgfj" hidden="1">{"via1",#N/A,TRUE,"general";"via2",#N/A,TRUE,"general";"via3",#N/A,TRUE,"general"}</definedName>
    <definedName name="jghj" localSheetId="5" hidden="1">{"TAB1",#N/A,TRUE,"GENERAL";"TAB2",#N/A,TRUE,"GENERAL";"TAB3",#N/A,TRUE,"GENERAL";"TAB4",#N/A,TRUE,"GENERAL";"TAB5",#N/A,TRUE,"GENERAL"}</definedName>
    <definedName name="jghj" hidden="1">{"TAB1",#N/A,TRUE,"GENERAL";"TAB2",#N/A,TRUE,"GENERAL";"TAB3",#N/A,TRUE,"GENERAL";"TAB4",#N/A,TRUE,"GENERAL";"TAB5",#N/A,TRUE,"GENERAL"}</definedName>
    <definedName name="jgj" localSheetId="5"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5" hidden="1">{"TAB1",#N/A,TRUE,"GENERAL";"TAB2",#N/A,TRUE,"GENERAL";"TAB3",#N/A,TRUE,"GENERAL";"TAB4",#N/A,TRUE,"GENERAL";"TAB5",#N/A,TRUE,"GENERAL"}</definedName>
    <definedName name="jhg" hidden="1">{"TAB1",#N/A,TRUE,"GENERAL";"TAB2",#N/A,TRUE,"GENERAL";"TAB3",#N/A,TRUE,"GENERAL";"TAB4",#N/A,TRUE,"GENERAL";"TAB5",#N/A,TRUE,"GENERAL"}</definedName>
    <definedName name="jhjyj" localSheetId="5" hidden="1">{"via1",#N/A,TRUE,"general";"via2",#N/A,TRUE,"general";"via3",#N/A,TRUE,"general"}</definedName>
    <definedName name="jhjyj" hidden="1">{"via1",#N/A,TRUE,"general";"via2",#N/A,TRUE,"general";"via3",#N/A,TRUE,"general"}</definedName>
    <definedName name="JHK" localSheetId="5" hidden="1">{"TAB1",#N/A,TRUE,"GENERAL";"TAB2",#N/A,TRUE,"GENERAL";"TAB3",#N/A,TRUE,"GENERAL";"TAB4",#N/A,TRUE,"GENERAL";"TAB5",#N/A,TRUE,"GENERAL"}</definedName>
    <definedName name="JHK" hidden="1">{"TAB1",#N/A,TRUE,"GENERAL";"TAB2",#N/A,TRUE,"GENERAL";"TAB3",#N/A,TRUE,"GENERAL";"TAB4",#N/A,TRUE,"GENERAL";"TAB5",#N/A,TRUE,"GENERAL"}</definedName>
    <definedName name="jhkgjkvf" localSheetId="5" hidden="1">{"TAB1",#N/A,TRUE,"GENERAL";"TAB2",#N/A,TRUE,"GENERAL";"TAB3",#N/A,TRUE,"GENERAL";"TAB4",#N/A,TRUE,"GENERAL";"TAB5",#N/A,TRUE,"GENERAL"}</definedName>
    <definedName name="jhkgjkvf" hidden="1">{"TAB1",#N/A,TRUE,"GENERAL";"TAB2",#N/A,TRUE,"GENERAL";"TAB3",#N/A,TRUE,"GENERAL";"TAB4",#N/A,TRUE,"GENERAL";"TAB5",#N/A,TRUE,"GENERAL"}</definedName>
    <definedName name="jhrtr">#REF!</definedName>
    <definedName name="jj">#REF!</definedName>
    <definedName name="jjfq" localSheetId="5" hidden="1">{"via1",#N/A,TRUE,"general";"via2",#N/A,TRUE,"general";"via3",#N/A,TRUE,"general"}</definedName>
    <definedName name="jjfq" hidden="1">{"via1",#N/A,TRUE,"general";"via2",#N/A,TRUE,"general";"via3",#N/A,TRUE,"general"}</definedName>
    <definedName name="JJJ" localSheetId="5" hidden="1">{#N/A,#N/A,FALSE,"Hoja1";#N/A,#N/A,FALSE,"Hoja2"}</definedName>
    <definedName name="JJJ" hidden="1">{#N/A,#N/A,FALSE,"Hoja1";#N/A,#N/A,FALSE,"Hoja2"}</definedName>
    <definedName name="jjjhjddfg" localSheetId="5" hidden="1">{"via1",#N/A,TRUE,"general";"via2",#N/A,TRUE,"general";"via3",#N/A,TRUE,"general"}</definedName>
    <definedName name="jjjhjddfg" hidden="1">{"via1",#N/A,TRUE,"general";"via2",#N/A,TRUE,"general";"via3",#N/A,TRUE,"general"}</definedName>
    <definedName name="jjjjju" localSheetId="5" hidden="1">{"via1",#N/A,TRUE,"general";"via2",#N/A,TRUE,"general";"via3",#N/A,TRUE,"general"}</definedName>
    <definedName name="jjjjju" hidden="1">{"via1",#N/A,TRUE,"general";"via2",#N/A,TRUE,"general";"via3",#N/A,TRUE,"general"}</definedName>
    <definedName name="jjujujty" localSheetId="5" hidden="1">{"TAB1",#N/A,TRUE,"GENERAL";"TAB2",#N/A,TRUE,"GENERAL";"TAB3",#N/A,TRUE,"GENERAL";"TAB4",#N/A,TRUE,"GENERAL";"TAB5",#N/A,TRUE,"GENERAL"}</definedName>
    <definedName name="jjujujty" hidden="1">{"TAB1",#N/A,TRUE,"GENERAL";"TAB2",#N/A,TRUE,"GENERAL";"TAB3",#N/A,TRUE,"GENERAL";"TAB4",#N/A,TRUE,"GENERAL";"TAB5",#N/A,TRUE,"GENERAL"}</definedName>
    <definedName name="jjyjy" localSheetId="5" hidden="1">{"via1",#N/A,TRUE,"general";"via2",#N/A,TRUE,"general";"via3",#N/A,TRUE,"general"}</definedName>
    <definedName name="jjyjy" hidden="1">{"via1",#N/A,TRUE,"general";"via2",#N/A,TRUE,"general";"via3",#N/A,TRUE,"general"}</definedName>
    <definedName name="jk">#REF!</definedName>
    <definedName name="jkk" localSheetId="5" hidden="1">{"TAB1",#N/A,TRUE,"GENERAL";"TAB2",#N/A,TRUE,"GENERAL";"TAB3",#N/A,TRUE,"GENERAL";"TAB4",#N/A,TRUE,"GENERAL";"TAB5",#N/A,TRUE,"GENERAL"}</definedName>
    <definedName name="jkk" hidden="1">{"TAB1",#N/A,TRUE,"GENERAL";"TAB2",#N/A,TRUE,"GENERAL";"TAB3",#N/A,TRUE,"GENERAL";"TAB4",#N/A,TRUE,"GENERAL";"TAB5",#N/A,TRUE,"GENERAL"}</definedName>
    <definedName name="jkl" localSheetId="5" hidden="1">{"TAB1",#N/A,TRUE,"GENERAL";"TAB2",#N/A,TRUE,"GENERAL";"TAB3",#N/A,TRUE,"GENERAL";"TAB4",#N/A,TRUE,"GENERAL";"TAB5",#N/A,TRUE,"GENERAL"}</definedName>
    <definedName name="jkl" hidden="1">{"TAB1",#N/A,TRUE,"GENERAL";"TAB2",#N/A,TRUE,"GENERAL";"TAB3",#N/A,TRUE,"GENERAL";"TAB4",#N/A,TRUE,"GENERAL";"TAB5",#N/A,TRUE,"GENERAL"}</definedName>
    <definedName name="JKLJKLJK" localSheetId="17">#REF!</definedName>
    <definedName name="JKLJKLJK" localSheetId="18">#REF!</definedName>
    <definedName name="JKLJKLJK" localSheetId="20">#REF!</definedName>
    <definedName name="JKLJKLJK" localSheetId="21">#REF!</definedName>
    <definedName name="JKLJKLJK" localSheetId="22">#REF!</definedName>
    <definedName name="JKLJKLJK" localSheetId="23">#REF!</definedName>
    <definedName name="JKLJKLJK" localSheetId="27">#REF!</definedName>
    <definedName name="JKLJKLJK" localSheetId="31">#REF!</definedName>
    <definedName name="JKLJKLJK" localSheetId="28">#REF!</definedName>
    <definedName name="JKLJKLJK" localSheetId="29">#REF!</definedName>
    <definedName name="JKLJKLJK" localSheetId="30">#REF!</definedName>
    <definedName name="JKLJKLJK" localSheetId="8">#REF!</definedName>
    <definedName name="JKLJKLJK" localSheetId="14">#REF!</definedName>
    <definedName name="JKLJKLJK" localSheetId="11">#REF!</definedName>
    <definedName name="JKLJKLJK" localSheetId="12">#REF!</definedName>
    <definedName name="JKLJKLJK" localSheetId="13">#REF!</definedName>
    <definedName name="JKLJKLJK">#REF!</definedName>
    <definedName name="JKLJL" localSheetId="17">#REF!</definedName>
    <definedName name="JKLJL" localSheetId="18">#REF!</definedName>
    <definedName name="JKLJL" localSheetId="20">#REF!</definedName>
    <definedName name="JKLJL" localSheetId="21">#REF!</definedName>
    <definedName name="JKLJL" localSheetId="22">#REF!</definedName>
    <definedName name="JKLJL" localSheetId="23">#REF!</definedName>
    <definedName name="JKLJL" localSheetId="27">#REF!</definedName>
    <definedName name="JKLJL" localSheetId="31">#REF!</definedName>
    <definedName name="JKLJL" localSheetId="28">#REF!</definedName>
    <definedName name="JKLJL" localSheetId="29">#REF!</definedName>
    <definedName name="JKLJL" localSheetId="30">#REF!</definedName>
    <definedName name="JKLJL" localSheetId="8">#REF!</definedName>
    <definedName name="JKLJL" localSheetId="14">#REF!</definedName>
    <definedName name="JKLJL" localSheetId="11">#REF!</definedName>
    <definedName name="JKLJL" localSheetId="12">#REF!</definedName>
    <definedName name="JKLJL" localSheetId="13">#REF!</definedName>
    <definedName name="JKLJL">#REF!</definedName>
    <definedName name="jn">#REF!</definedName>
    <definedName name="jñ">#REF!</definedName>
    <definedName name="jo">#REF!</definedName>
    <definedName name="JOHNNY" localSheetId="5">PMT!err</definedName>
    <definedName name="JOHNNY">err</definedName>
    <definedName name="joie">#REF!</definedName>
    <definedName name="Jornal">[49]Jornal!$A$12:$I$31</definedName>
    <definedName name="JRYJ" localSheetId="5" hidden="1">{"via1",#N/A,TRUE,"general";"via2",#N/A,TRUE,"general";"via3",#N/A,TRUE,"general"}</definedName>
    <definedName name="JRYJ" hidden="1">{"via1",#N/A,TRUE,"general";"via2",#N/A,TRUE,"general";"via3",#N/A,TRUE,"general"}</definedName>
    <definedName name="jt">#REF!</definedName>
    <definedName name="jtyj" localSheetId="5" hidden="1">{"TAB1",#N/A,TRUE,"GENERAL";"TAB2",#N/A,TRUE,"GENERAL";"TAB3",#N/A,TRUE,"GENERAL";"TAB4",#N/A,TRUE,"GENERAL";"TAB5",#N/A,TRUE,"GENERAL"}</definedName>
    <definedName name="jtyj" hidden="1">{"TAB1",#N/A,TRUE,"GENERAL";"TAB2",#N/A,TRUE,"GENERAL";"TAB3",#N/A,TRUE,"GENERAL";"TAB4",#N/A,TRUE,"GENERAL";"TAB5",#N/A,TRUE,"GENERAL"}</definedName>
    <definedName name="jtyry" localSheetId="5"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localSheetId="5" hidden="1">{"via1",#N/A,TRUE,"general";"via2",#N/A,TRUE,"general";"via3",#N/A,TRUE,"general"}</definedName>
    <definedName name="juj" hidden="1">{"via1",#N/A,TRUE,"general";"via2",#N/A,TRUE,"general";"via3",#N/A,TRUE,"general"}</definedName>
    <definedName name="jujcx" localSheetId="5" hidden="1">{"via1",#N/A,TRUE,"general";"via2",#N/A,TRUE,"general";"via3",#N/A,TRUE,"general"}</definedName>
    <definedName name="jujcx" hidden="1">{"via1",#N/A,TRUE,"general";"via2",#N/A,TRUE,"general";"via3",#N/A,TRUE,"general"}</definedName>
    <definedName name="jujuj" localSheetId="5" hidden="1">{"via1",#N/A,TRUE,"general";"via2",#N/A,TRUE,"general";"via3",#N/A,TRUE,"general"}</definedName>
    <definedName name="jujuj" hidden="1">{"via1",#N/A,TRUE,"general";"via2",#N/A,TRUE,"general";"via3",#N/A,TRUE,"general"}</definedName>
    <definedName name="jujujuju" localSheetId="5" hidden="1">{"TAB1",#N/A,TRUE,"GENERAL";"TAB2",#N/A,TRUE,"GENERAL";"TAB3",#N/A,TRUE,"GENERAL";"TAB4",#N/A,TRUE,"GENERAL";"TAB5",#N/A,TRUE,"GENERAL"}</definedName>
    <definedName name="jujujuju" hidden="1">{"TAB1",#N/A,TRUE,"GENERAL";"TAB2",#N/A,TRUE,"GENERAL";"TAB3",#N/A,TRUE,"GENERAL";"TAB4",#N/A,TRUE,"GENERAL";"TAB5",#N/A,TRUE,"GENERAL"}</definedName>
    <definedName name="JUL" localSheetId="17">#REF!</definedName>
    <definedName name="JUL" localSheetId="18">#REF!</definedName>
    <definedName name="JUL" localSheetId="20">#REF!</definedName>
    <definedName name="JUL" localSheetId="21">#REF!</definedName>
    <definedName name="JUL" localSheetId="22">#REF!</definedName>
    <definedName name="JUL" localSheetId="23">#REF!</definedName>
    <definedName name="JUL" localSheetId="27">#REF!</definedName>
    <definedName name="JUL" localSheetId="31">#REF!</definedName>
    <definedName name="JUL" localSheetId="28">#REF!</definedName>
    <definedName name="JUL" localSheetId="29">#REF!</definedName>
    <definedName name="JUL" localSheetId="30">#REF!</definedName>
    <definedName name="JUL" localSheetId="8">#REF!</definedName>
    <definedName name="JUL" localSheetId="14">#REF!</definedName>
    <definedName name="JUL" localSheetId="11">#REF!</definedName>
    <definedName name="JUL" localSheetId="12">#REF!</definedName>
    <definedName name="JUL" localSheetId="13">#REF!</definedName>
    <definedName name="JUL">#REF!</definedName>
    <definedName name="JUN" localSheetId="17">#REF!</definedName>
    <definedName name="JUN" localSheetId="18">#REF!</definedName>
    <definedName name="JUN" localSheetId="20">#REF!</definedName>
    <definedName name="JUN" localSheetId="21">#REF!</definedName>
    <definedName name="JUN" localSheetId="22">#REF!</definedName>
    <definedName name="JUN" localSheetId="23">#REF!</definedName>
    <definedName name="JUN" localSheetId="27">#REF!</definedName>
    <definedName name="JUN" localSheetId="31">#REF!</definedName>
    <definedName name="JUN" localSheetId="28">#REF!</definedName>
    <definedName name="JUN" localSheetId="29">#REF!</definedName>
    <definedName name="JUN" localSheetId="30">#REF!</definedName>
    <definedName name="JUN" localSheetId="8">#REF!</definedName>
    <definedName name="JUN" localSheetId="14">#REF!</definedName>
    <definedName name="JUN" localSheetId="11">#REF!</definedName>
    <definedName name="JUN" localSheetId="12">#REF!</definedName>
    <definedName name="JUN" localSheetId="13">#REF!</definedName>
    <definedName name="JUN">#REF!</definedName>
    <definedName name="junta">#REF!</definedName>
    <definedName name="juuuhb" localSheetId="5"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#REF!</definedName>
    <definedName name="jyjt7" localSheetId="5" hidden="1">{"via1",#N/A,TRUE,"general";"via2",#N/A,TRUE,"general";"via3",#N/A,TRUE,"general"}</definedName>
    <definedName name="jyjt7" hidden="1">{"via1",#N/A,TRUE,"general";"via2",#N/A,TRUE,"general";"via3",#N/A,TRUE,"general"}</definedName>
    <definedName name="jyt" localSheetId="5" hidden="1">{"via1",#N/A,TRUE,"general";"via2",#N/A,TRUE,"general";"via3",#N/A,TRUE,"general"}</definedName>
    <definedName name="jyt" hidden="1">{"via1",#N/A,TRUE,"general";"via2",#N/A,TRUE,"general";"via3",#N/A,TRUE,"general"}</definedName>
    <definedName name="jytj" localSheetId="5" hidden="1">{"via1",#N/A,TRUE,"general";"via2",#N/A,TRUE,"general";"via3",#N/A,TRUE,"general"}</definedName>
    <definedName name="jytj" hidden="1">{"via1",#N/A,TRUE,"general";"via2",#N/A,TRUE,"general";"via3",#N/A,TRUE,"general"}</definedName>
    <definedName name="jyuju" localSheetId="5" hidden="1">{"via1",#N/A,TRUE,"general";"via2",#N/A,TRUE,"general";"via3",#N/A,TRUE,"general"}</definedName>
    <definedName name="jyuju" hidden="1">{"via1",#N/A,TRUE,"general";"via2",#N/A,TRUE,"general";"via3",#N/A,TRUE,"general"}</definedName>
    <definedName name="jyujyuj" localSheetId="5" hidden="1">{"via1",#N/A,TRUE,"general";"via2",#N/A,TRUE,"general";"via3",#N/A,TRUE,"general"}</definedName>
    <definedName name="jyujyuj" hidden="1">{"via1",#N/A,TRUE,"general";"via2",#N/A,TRUE,"general";"via3",#N/A,TRUE,"general"}</definedName>
    <definedName name="K" localSheetId="17">#REF!</definedName>
    <definedName name="K" localSheetId="18">#REF!</definedName>
    <definedName name="K" localSheetId="20">#REF!</definedName>
    <definedName name="K" localSheetId="21">#REF!</definedName>
    <definedName name="K" localSheetId="22">#REF!</definedName>
    <definedName name="K" localSheetId="23">#REF!</definedName>
    <definedName name="K" localSheetId="27">#REF!</definedName>
    <definedName name="K" localSheetId="31">#REF!</definedName>
    <definedName name="K" localSheetId="28">#REF!</definedName>
    <definedName name="K" localSheetId="29">#REF!</definedName>
    <definedName name="K" localSheetId="30">#REF!</definedName>
    <definedName name="K" localSheetId="8">#REF!</definedName>
    <definedName name="K" localSheetId="14">#REF!</definedName>
    <definedName name="K" localSheetId="11">#REF!</definedName>
    <definedName name="K" localSheetId="12">#REF!</definedName>
    <definedName name="K" localSheetId="13">#REF!</definedName>
    <definedName name="K">#REF!</definedName>
    <definedName name="K0F1" localSheetId="17">#REF!</definedName>
    <definedName name="K0F1" localSheetId="18">#REF!</definedName>
    <definedName name="K0F1" localSheetId="20">#REF!</definedName>
    <definedName name="K0F1" localSheetId="21">#REF!</definedName>
    <definedName name="K0F1" localSheetId="22">#REF!</definedName>
    <definedName name="K0F1" localSheetId="23">#REF!</definedName>
    <definedName name="K0F1" localSheetId="27">#REF!</definedName>
    <definedName name="K0F1" localSheetId="31">#REF!</definedName>
    <definedName name="K0F1" localSheetId="28">#REF!</definedName>
    <definedName name="K0F1" localSheetId="29">#REF!</definedName>
    <definedName name="K0F1" localSheetId="30">#REF!</definedName>
    <definedName name="K0F1" localSheetId="3">#REF!</definedName>
    <definedName name="K0F1" localSheetId="8">#REF!</definedName>
    <definedName name="K0F1" localSheetId="10">#REF!</definedName>
    <definedName name="K0F1" localSheetId="9">#REF!</definedName>
    <definedName name="K0F1" localSheetId="16">#REF!</definedName>
    <definedName name="K0F1" localSheetId="6">#REF!</definedName>
    <definedName name="K0F1">#REF!</definedName>
    <definedName name="K0F2" localSheetId="17">#REF!</definedName>
    <definedName name="K0F2" localSheetId="18">#REF!</definedName>
    <definedName name="K0F2" localSheetId="20">#REF!</definedName>
    <definedName name="K0F2" localSheetId="21">#REF!</definedName>
    <definedName name="K0F2" localSheetId="22">#REF!</definedName>
    <definedName name="K0F2" localSheetId="23">#REF!</definedName>
    <definedName name="K0F2" localSheetId="27">#REF!</definedName>
    <definedName name="K0F2" localSheetId="31">#REF!</definedName>
    <definedName name="K0F2" localSheetId="28">#REF!</definedName>
    <definedName name="K0F2" localSheetId="29">#REF!</definedName>
    <definedName name="K0F2" localSheetId="30">#REF!</definedName>
    <definedName name="K0F2" localSheetId="3">#REF!</definedName>
    <definedName name="K0F2" localSheetId="8">#REF!</definedName>
    <definedName name="K0F2" localSheetId="10">#REF!</definedName>
    <definedName name="K0F2" localSheetId="9">#REF!</definedName>
    <definedName name="K0F2" localSheetId="16">#REF!</definedName>
    <definedName name="K0F2" localSheetId="6">#REF!</definedName>
    <definedName name="K0F2">#REF!</definedName>
    <definedName name="K10ALO" localSheetId="17">#REF!</definedName>
    <definedName name="K10ALO" localSheetId="18">#REF!</definedName>
    <definedName name="K10ALO" localSheetId="20">#REF!</definedName>
    <definedName name="K10ALO" localSheetId="21">#REF!</definedName>
    <definedName name="K10ALO" localSheetId="22">#REF!</definedName>
    <definedName name="K10ALO" localSheetId="23">#REF!</definedName>
    <definedName name="K10ALO" localSheetId="27">#REF!</definedName>
    <definedName name="K10ALO" localSheetId="31">#REF!</definedName>
    <definedName name="K10ALO" localSheetId="28">#REF!</definedName>
    <definedName name="K10ALO" localSheetId="29">#REF!</definedName>
    <definedName name="K10ALO" localSheetId="30">#REF!</definedName>
    <definedName name="K10ALO" localSheetId="3">#REF!</definedName>
    <definedName name="K10ALO" localSheetId="8">#REF!</definedName>
    <definedName name="K10ALO" localSheetId="10">#REF!</definedName>
    <definedName name="K10ALO" localSheetId="9">#REF!</definedName>
    <definedName name="K10ALO" localSheetId="16">#REF!</definedName>
    <definedName name="K10ALO" localSheetId="6">#REF!</definedName>
    <definedName name="K10ALO">#REF!</definedName>
    <definedName name="K11ALO" localSheetId="17">#REF!</definedName>
    <definedName name="K11ALO" localSheetId="18">#REF!</definedName>
    <definedName name="K11ALO" localSheetId="20">#REF!</definedName>
    <definedName name="K11ALO" localSheetId="21">#REF!</definedName>
    <definedName name="K11ALO" localSheetId="22">#REF!</definedName>
    <definedName name="K11ALO" localSheetId="23">#REF!</definedName>
    <definedName name="K11ALO" localSheetId="27">#REF!</definedName>
    <definedName name="K11ALO" localSheetId="31">#REF!</definedName>
    <definedName name="K11ALO" localSheetId="28">#REF!</definedName>
    <definedName name="K11ALO" localSheetId="29">#REF!</definedName>
    <definedName name="K11ALO" localSheetId="30">#REF!</definedName>
    <definedName name="K11ALO" localSheetId="3">#REF!</definedName>
    <definedName name="K11ALO" localSheetId="8">#REF!</definedName>
    <definedName name="K11ALO" localSheetId="10">#REF!</definedName>
    <definedName name="K11ALO" localSheetId="9">#REF!</definedName>
    <definedName name="K11ALO" localSheetId="16">#REF!</definedName>
    <definedName name="K11ALO" localSheetId="6">#REF!</definedName>
    <definedName name="K11ALO">#REF!</definedName>
    <definedName name="k12alo">#REF!</definedName>
    <definedName name="K1F1" localSheetId="17">#REF!</definedName>
    <definedName name="K1F1" localSheetId="18">#REF!</definedName>
    <definedName name="K1F1" localSheetId="20">#REF!</definedName>
    <definedName name="K1F1" localSheetId="21">#REF!</definedName>
    <definedName name="K1F1" localSheetId="22">#REF!</definedName>
    <definedName name="K1F1" localSheetId="23">#REF!</definedName>
    <definedName name="K1F1" localSheetId="27">#REF!</definedName>
    <definedName name="K1F1" localSheetId="31">#REF!</definedName>
    <definedName name="K1F1" localSheetId="28">#REF!</definedName>
    <definedName name="K1F1" localSheetId="29">#REF!</definedName>
    <definedName name="K1F1" localSheetId="30">#REF!</definedName>
    <definedName name="K1F1" localSheetId="3">#REF!</definedName>
    <definedName name="K1F1" localSheetId="8">#REF!</definedName>
    <definedName name="K1F1" localSheetId="10">#REF!</definedName>
    <definedName name="K1F1" localSheetId="9">#REF!</definedName>
    <definedName name="K1F1" localSheetId="16">#REF!</definedName>
    <definedName name="K1F1" localSheetId="6">#REF!</definedName>
    <definedName name="K1F1">#REF!</definedName>
    <definedName name="K1F2" localSheetId="17">#REF!</definedName>
    <definedName name="K1F2" localSheetId="18">#REF!</definedName>
    <definedName name="K1F2" localSheetId="20">#REF!</definedName>
    <definedName name="K1F2" localSheetId="21">#REF!</definedName>
    <definedName name="K1F2" localSheetId="22">#REF!</definedName>
    <definedName name="K1F2" localSheetId="23">#REF!</definedName>
    <definedName name="K1F2" localSheetId="27">#REF!</definedName>
    <definedName name="K1F2" localSheetId="31">#REF!</definedName>
    <definedName name="K1F2" localSheetId="28">#REF!</definedName>
    <definedName name="K1F2" localSheetId="29">#REF!</definedName>
    <definedName name="K1F2" localSheetId="30">#REF!</definedName>
    <definedName name="K1F2" localSheetId="3">#REF!</definedName>
    <definedName name="K1F2" localSheetId="8">#REF!</definedName>
    <definedName name="K1F2" localSheetId="10">#REF!</definedName>
    <definedName name="K1F2" localSheetId="9">#REF!</definedName>
    <definedName name="K1F2" localSheetId="16">#REF!</definedName>
    <definedName name="K1F2" localSheetId="6">#REF!</definedName>
    <definedName name="K1F2">#REF!</definedName>
    <definedName name="K2F1" localSheetId="17">#REF!</definedName>
    <definedName name="K2F1" localSheetId="18">#REF!</definedName>
    <definedName name="K2F1" localSheetId="20">#REF!</definedName>
    <definedName name="K2F1" localSheetId="21">#REF!</definedName>
    <definedName name="K2F1" localSheetId="22">#REF!</definedName>
    <definedName name="K2F1" localSheetId="23">#REF!</definedName>
    <definedName name="K2F1" localSheetId="27">#REF!</definedName>
    <definedName name="K2F1" localSheetId="31">#REF!</definedName>
    <definedName name="K2F1" localSheetId="28">#REF!</definedName>
    <definedName name="K2F1" localSheetId="29">#REF!</definedName>
    <definedName name="K2F1" localSheetId="30">#REF!</definedName>
    <definedName name="K2F1" localSheetId="3">#REF!</definedName>
    <definedName name="K2F1" localSheetId="8">#REF!</definedName>
    <definedName name="K2F1" localSheetId="10">#REF!</definedName>
    <definedName name="K2F1" localSheetId="9">#REF!</definedName>
    <definedName name="K2F1" localSheetId="16">#REF!</definedName>
    <definedName name="K2F1" localSheetId="6">#REF!</definedName>
    <definedName name="K2F1">#REF!</definedName>
    <definedName name="K2F2" localSheetId="17">#REF!</definedName>
    <definedName name="K2F2" localSheetId="18">#REF!</definedName>
    <definedName name="K2F2" localSheetId="20">#REF!</definedName>
    <definedName name="K2F2" localSheetId="21">#REF!</definedName>
    <definedName name="K2F2" localSheetId="22">#REF!</definedName>
    <definedName name="K2F2" localSheetId="23">#REF!</definedName>
    <definedName name="K2F2" localSheetId="27">#REF!</definedName>
    <definedName name="K2F2" localSheetId="31">#REF!</definedName>
    <definedName name="K2F2" localSheetId="28">#REF!</definedName>
    <definedName name="K2F2" localSheetId="29">#REF!</definedName>
    <definedName name="K2F2" localSheetId="30">#REF!</definedName>
    <definedName name="K2F2" localSheetId="3">#REF!</definedName>
    <definedName name="K2F2" localSheetId="8">#REF!</definedName>
    <definedName name="K2F2" localSheetId="10">#REF!</definedName>
    <definedName name="K2F2" localSheetId="9">#REF!</definedName>
    <definedName name="K2F2" localSheetId="16">#REF!</definedName>
    <definedName name="K2F2" localSheetId="6">#REF!</definedName>
    <definedName name="K2F2">#REF!</definedName>
    <definedName name="K3F1" localSheetId="17">#REF!</definedName>
    <definedName name="K3F1" localSheetId="18">#REF!</definedName>
    <definedName name="K3F1" localSheetId="20">#REF!</definedName>
    <definedName name="K3F1" localSheetId="21">#REF!</definedName>
    <definedName name="K3F1" localSheetId="22">#REF!</definedName>
    <definedName name="K3F1" localSheetId="23">#REF!</definedName>
    <definedName name="K3F1" localSheetId="27">#REF!</definedName>
    <definedName name="K3F1" localSheetId="31">#REF!</definedName>
    <definedName name="K3F1" localSheetId="28">#REF!</definedName>
    <definedName name="K3F1" localSheetId="29">#REF!</definedName>
    <definedName name="K3F1" localSheetId="30">#REF!</definedName>
    <definedName name="K3F1" localSheetId="3">#REF!</definedName>
    <definedName name="K3F1" localSheetId="8">#REF!</definedName>
    <definedName name="K3F1" localSheetId="10">#REF!</definedName>
    <definedName name="K3F1" localSheetId="9">#REF!</definedName>
    <definedName name="K3F1" localSheetId="16">#REF!</definedName>
    <definedName name="K3F1" localSheetId="6">#REF!</definedName>
    <definedName name="K3F1">#REF!</definedName>
    <definedName name="K3F2" localSheetId="17">#REF!</definedName>
    <definedName name="K3F2" localSheetId="18">#REF!</definedName>
    <definedName name="K3F2" localSheetId="20">#REF!</definedName>
    <definedName name="K3F2" localSheetId="21">#REF!</definedName>
    <definedName name="K3F2" localSheetId="22">#REF!</definedName>
    <definedName name="K3F2" localSheetId="23">#REF!</definedName>
    <definedName name="K3F2" localSheetId="27">#REF!</definedName>
    <definedName name="K3F2" localSheetId="31">#REF!</definedName>
    <definedName name="K3F2" localSheetId="28">#REF!</definedName>
    <definedName name="K3F2" localSheetId="29">#REF!</definedName>
    <definedName name="K3F2" localSheetId="30">#REF!</definedName>
    <definedName name="K3F2" localSheetId="3">#REF!</definedName>
    <definedName name="K3F2" localSheetId="8">#REF!</definedName>
    <definedName name="K3F2" localSheetId="10">#REF!</definedName>
    <definedName name="K3F2" localSheetId="9">#REF!</definedName>
    <definedName name="K3F2" localSheetId="16">#REF!</definedName>
    <definedName name="K3F2" localSheetId="6">#REF!</definedName>
    <definedName name="K3F2">#REF!</definedName>
    <definedName name="K4F1" localSheetId="17">#REF!</definedName>
    <definedName name="K4F1" localSheetId="18">#REF!</definedName>
    <definedName name="K4F1" localSheetId="20">#REF!</definedName>
    <definedName name="K4F1" localSheetId="21">#REF!</definedName>
    <definedName name="K4F1" localSheetId="22">#REF!</definedName>
    <definedName name="K4F1" localSheetId="23">#REF!</definedName>
    <definedName name="K4F1" localSheetId="27">#REF!</definedName>
    <definedName name="K4F1" localSheetId="31">#REF!</definedName>
    <definedName name="K4F1" localSheetId="28">#REF!</definedName>
    <definedName name="K4F1" localSheetId="29">#REF!</definedName>
    <definedName name="K4F1" localSheetId="30">#REF!</definedName>
    <definedName name="K4F1" localSheetId="3">#REF!</definedName>
    <definedName name="K4F1" localSheetId="8">#REF!</definedName>
    <definedName name="K4F1" localSheetId="10">#REF!</definedName>
    <definedName name="K4F1" localSheetId="9">#REF!</definedName>
    <definedName name="K4F1" localSheetId="16">#REF!</definedName>
    <definedName name="K4F1" localSheetId="6">#REF!</definedName>
    <definedName name="K4F1">#REF!</definedName>
    <definedName name="K4F2" localSheetId="17">#REF!</definedName>
    <definedName name="K4F2" localSheetId="18">#REF!</definedName>
    <definedName name="K4F2" localSheetId="20">#REF!</definedName>
    <definedName name="K4F2" localSheetId="21">#REF!</definedName>
    <definedName name="K4F2" localSheetId="22">#REF!</definedName>
    <definedName name="K4F2" localSheetId="23">#REF!</definedName>
    <definedName name="K4F2" localSheetId="27">#REF!</definedName>
    <definedName name="K4F2" localSheetId="31">#REF!</definedName>
    <definedName name="K4F2" localSheetId="28">#REF!</definedName>
    <definedName name="K4F2" localSheetId="29">#REF!</definedName>
    <definedName name="K4F2" localSheetId="30">#REF!</definedName>
    <definedName name="K4F2" localSheetId="3">#REF!</definedName>
    <definedName name="K4F2" localSheetId="8">#REF!</definedName>
    <definedName name="K4F2" localSheetId="10">#REF!</definedName>
    <definedName name="K4F2" localSheetId="9">#REF!</definedName>
    <definedName name="K4F2" localSheetId="16">#REF!</definedName>
    <definedName name="K4F2" localSheetId="6">#REF!</definedName>
    <definedName name="K4F2">#REF!</definedName>
    <definedName name="K5F1" localSheetId="17">#REF!</definedName>
    <definedName name="K5F1" localSheetId="18">#REF!</definedName>
    <definedName name="K5F1" localSheetId="20">#REF!</definedName>
    <definedName name="K5F1" localSheetId="21">#REF!</definedName>
    <definedName name="K5F1" localSheetId="22">#REF!</definedName>
    <definedName name="K5F1" localSheetId="23">#REF!</definedName>
    <definedName name="K5F1" localSheetId="27">#REF!</definedName>
    <definedName name="K5F1" localSheetId="31">#REF!</definedName>
    <definedName name="K5F1" localSheetId="28">#REF!</definedName>
    <definedName name="K5F1" localSheetId="29">#REF!</definedName>
    <definedName name="K5F1" localSheetId="30">#REF!</definedName>
    <definedName name="K5F1" localSheetId="3">#REF!</definedName>
    <definedName name="K5F1" localSheetId="8">#REF!</definedName>
    <definedName name="K5F1" localSheetId="10">#REF!</definedName>
    <definedName name="K5F1" localSheetId="9">#REF!</definedName>
    <definedName name="K5F1" localSheetId="16">#REF!</definedName>
    <definedName name="K5F1" localSheetId="6">#REF!</definedName>
    <definedName name="K5F1">#REF!</definedName>
    <definedName name="K5F2" localSheetId="17">#REF!</definedName>
    <definedName name="K5F2" localSheetId="18">#REF!</definedName>
    <definedName name="K5F2" localSheetId="20">#REF!</definedName>
    <definedName name="K5F2" localSheetId="21">#REF!</definedName>
    <definedName name="K5F2" localSheetId="22">#REF!</definedName>
    <definedName name="K5F2" localSheetId="23">#REF!</definedName>
    <definedName name="K5F2" localSheetId="27">#REF!</definedName>
    <definedName name="K5F2" localSheetId="31">#REF!</definedName>
    <definedName name="K5F2" localSheetId="28">#REF!</definedName>
    <definedName name="K5F2" localSheetId="29">#REF!</definedName>
    <definedName name="K5F2" localSheetId="30">#REF!</definedName>
    <definedName name="K5F2" localSheetId="3">#REF!</definedName>
    <definedName name="K5F2" localSheetId="8">#REF!</definedName>
    <definedName name="K5F2" localSheetId="10">#REF!</definedName>
    <definedName name="K5F2" localSheetId="9">#REF!</definedName>
    <definedName name="K5F2" localSheetId="16">#REF!</definedName>
    <definedName name="K5F2" localSheetId="6">#REF!</definedName>
    <definedName name="K5F2">#REF!</definedName>
    <definedName name="K6F1" localSheetId="17">#REF!</definedName>
    <definedName name="K6F1" localSheetId="18">#REF!</definedName>
    <definedName name="K6F1" localSheetId="20">#REF!</definedName>
    <definedName name="K6F1" localSheetId="21">#REF!</definedName>
    <definedName name="K6F1" localSheetId="22">#REF!</definedName>
    <definedName name="K6F1" localSheetId="23">#REF!</definedName>
    <definedName name="K6F1" localSheetId="27">#REF!</definedName>
    <definedName name="K6F1" localSheetId="31">#REF!</definedName>
    <definedName name="K6F1" localSheetId="28">#REF!</definedName>
    <definedName name="K6F1" localSheetId="29">#REF!</definedName>
    <definedName name="K6F1" localSheetId="30">#REF!</definedName>
    <definedName name="K6F1" localSheetId="3">#REF!</definedName>
    <definedName name="K6F1" localSheetId="8">#REF!</definedName>
    <definedName name="K6F1" localSheetId="10">#REF!</definedName>
    <definedName name="K6F1" localSheetId="9">#REF!</definedName>
    <definedName name="K6F1" localSheetId="16">#REF!</definedName>
    <definedName name="K6F1" localSheetId="6">#REF!</definedName>
    <definedName name="K6F1">#REF!</definedName>
    <definedName name="K6F2" localSheetId="17">#REF!</definedName>
    <definedName name="K6F2" localSheetId="18">#REF!</definedName>
    <definedName name="K6F2" localSheetId="20">#REF!</definedName>
    <definedName name="K6F2" localSheetId="21">#REF!</definedName>
    <definedName name="K6F2" localSheetId="22">#REF!</definedName>
    <definedName name="K6F2" localSheetId="23">#REF!</definedName>
    <definedName name="K6F2" localSheetId="27">#REF!</definedName>
    <definedName name="K6F2" localSheetId="31">#REF!</definedName>
    <definedName name="K6F2" localSheetId="28">#REF!</definedName>
    <definedName name="K6F2" localSheetId="29">#REF!</definedName>
    <definedName name="K6F2" localSheetId="30">#REF!</definedName>
    <definedName name="K6F2" localSheetId="3">#REF!</definedName>
    <definedName name="K6F2" localSheetId="8">#REF!</definedName>
    <definedName name="K6F2" localSheetId="10">#REF!</definedName>
    <definedName name="K6F2" localSheetId="9">#REF!</definedName>
    <definedName name="K6F2" localSheetId="16">#REF!</definedName>
    <definedName name="K6F2" localSheetId="6">#REF!</definedName>
    <definedName name="K6F2">#REF!</definedName>
    <definedName name="K7F1" localSheetId="17">#REF!</definedName>
    <definedName name="K7F1" localSheetId="18">#REF!</definedName>
    <definedName name="K7F1" localSheetId="20">#REF!</definedName>
    <definedName name="K7F1" localSheetId="21">#REF!</definedName>
    <definedName name="K7F1" localSheetId="22">#REF!</definedName>
    <definedName name="K7F1" localSheetId="23">#REF!</definedName>
    <definedName name="K7F1" localSheetId="27">#REF!</definedName>
    <definedName name="K7F1" localSheetId="31">#REF!</definedName>
    <definedName name="K7F1" localSheetId="28">#REF!</definedName>
    <definedName name="K7F1" localSheetId="29">#REF!</definedName>
    <definedName name="K7F1" localSheetId="30">#REF!</definedName>
    <definedName name="K7F1" localSheetId="3">#REF!</definedName>
    <definedName name="K7F1" localSheetId="8">#REF!</definedName>
    <definedName name="K7F1" localSheetId="10">#REF!</definedName>
    <definedName name="K7F1" localSheetId="9">#REF!</definedName>
    <definedName name="K7F1" localSheetId="16">#REF!</definedName>
    <definedName name="K7F1" localSheetId="6">#REF!</definedName>
    <definedName name="K7F1">#REF!</definedName>
    <definedName name="K7F2" localSheetId="17">#REF!</definedName>
    <definedName name="K7F2" localSheetId="18">#REF!</definedName>
    <definedName name="K7F2" localSheetId="20">#REF!</definedName>
    <definedName name="K7F2" localSheetId="21">#REF!</definedName>
    <definedName name="K7F2" localSheetId="22">#REF!</definedName>
    <definedName name="K7F2" localSheetId="23">#REF!</definedName>
    <definedName name="K7F2" localSheetId="27">#REF!</definedName>
    <definedName name="K7F2" localSheetId="31">#REF!</definedName>
    <definedName name="K7F2" localSheetId="28">#REF!</definedName>
    <definedName name="K7F2" localSheetId="29">#REF!</definedName>
    <definedName name="K7F2" localSheetId="30">#REF!</definedName>
    <definedName name="K7F2" localSheetId="3">#REF!</definedName>
    <definedName name="K7F2" localSheetId="8">#REF!</definedName>
    <definedName name="K7F2" localSheetId="10">#REF!</definedName>
    <definedName name="K7F2" localSheetId="9">#REF!</definedName>
    <definedName name="K7F2" localSheetId="16">#REF!</definedName>
    <definedName name="K7F2" localSheetId="6">#REF!</definedName>
    <definedName name="K7F2">#REF!</definedName>
    <definedName name="K8ALO" localSheetId="17">#REF!</definedName>
    <definedName name="K8ALO" localSheetId="18">#REF!</definedName>
    <definedName name="K8ALO" localSheetId="20">#REF!</definedName>
    <definedName name="K8ALO" localSheetId="21">#REF!</definedName>
    <definedName name="K8ALO" localSheetId="22">#REF!</definedName>
    <definedName name="K8ALO" localSheetId="23">#REF!</definedName>
    <definedName name="K8ALO" localSheetId="27">#REF!</definedName>
    <definedName name="K8ALO" localSheetId="31">#REF!</definedName>
    <definedName name="K8ALO" localSheetId="28">#REF!</definedName>
    <definedName name="K8ALO" localSheetId="29">#REF!</definedName>
    <definedName name="K8ALO" localSheetId="30">#REF!</definedName>
    <definedName name="K8ALO" localSheetId="3">#REF!</definedName>
    <definedName name="K8ALO" localSheetId="8">#REF!</definedName>
    <definedName name="K8ALO" localSheetId="10">#REF!</definedName>
    <definedName name="K8ALO" localSheetId="9">#REF!</definedName>
    <definedName name="K8ALO" localSheetId="16">#REF!</definedName>
    <definedName name="K8ALO" localSheetId="6">#REF!</definedName>
    <definedName name="K8ALO">#REF!</definedName>
    <definedName name="K8F1" localSheetId="17">#REF!</definedName>
    <definedName name="K8F1" localSheetId="18">#REF!</definedName>
    <definedName name="K8F1" localSheetId="20">#REF!</definedName>
    <definedName name="K8F1" localSheetId="21">#REF!</definedName>
    <definedName name="K8F1" localSheetId="22">#REF!</definedName>
    <definedName name="K8F1" localSheetId="23">#REF!</definedName>
    <definedName name="K8F1" localSheetId="27">#REF!</definedName>
    <definedName name="K8F1" localSheetId="31">#REF!</definedName>
    <definedName name="K8F1" localSheetId="28">#REF!</definedName>
    <definedName name="K8F1" localSheetId="29">#REF!</definedName>
    <definedName name="K8F1" localSheetId="30">#REF!</definedName>
    <definedName name="K8F1" localSheetId="3">#REF!</definedName>
    <definedName name="K8F1" localSheetId="8">#REF!</definedName>
    <definedName name="K8F1" localSheetId="10">#REF!</definedName>
    <definedName name="K8F1" localSheetId="9">#REF!</definedName>
    <definedName name="K8F1" localSheetId="16">#REF!</definedName>
    <definedName name="K8F1" localSheetId="6">#REF!</definedName>
    <definedName name="K8F1">#REF!</definedName>
    <definedName name="K8F2" localSheetId="17">#REF!</definedName>
    <definedName name="K8F2" localSheetId="18">#REF!</definedName>
    <definedName name="K8F2" localSheetId="20">#REF!</definedName>
    <definedName name="K8F2" localSheetId="21">#REF!</definedName>
    <definedName name="K8F2" localSheetId="22">#REF!</definedName>
    <definedName name="K8F2" localSheetId="23">#REF!</definedName>
    <definedName name="K8F2" localSheetId="27">#REF!</definedName>
    <definedName name="K8F2" localSheetId="31">#REF!</definedName>
    <definedName name="K8F2" localSheetId="28">#REF!</definedName>
    <definedName name="K8F2" localSheetId="29">#REF!</definedName>
    <definedName name="K8F2" localSheetId="30">#REF!</definedName>
    <definedName name="K8F2" localSheetId="3">#REF!</definedName>
    <definedName name="K8F2" localSheetId="8">#REF!</definedName>
    <definedName name="K8F2" localSheetId="10">#REF!</definedName>
    <definedName name="K8F2" localSheetId="9">#REF!</definedName>
    <definedName name="K8F2" localSheetId="16">#REF!</definedName>
    <definedName name="K8F2" localSheetId="6">#REF!</definedName>
    <definedName name="K8F2">#REF!</definedName>
    <definedName name="K9ALO" localSheetId="17">#REF!</definedName>
    <definedName name="K9ALO" localSheetId="18">#REF!</definedName>
    <definedName name="K9ALO" localSheetId="20">#REF!</definedName>
    <definedName name="K9ALO" localSheetId="21">#REF!</definedName>
    <definedName name="K9ALO" localSheetId="22">#REF!</definedName>
    <definedName name="K9ALO" localSheetId="23">#REF!</definedName>
    <definedName name="K9ALO" localSheetId="27">#REF!</definedName>
    <definedName name="K9ALO" localSheetId="31">#REF!</definedName>
    <definedName name="K9ALO" localSheetId="28">#REF!</definedName>
    <definedName name="K9ALO" localSheetId="29">#REF!</definedName>
    <definedName name="K9ALO" localSheetId="30">#REF!</definedName>
    <definedName name="K9ALO" localSheetId="3">#REF!</definedName>
    <definedName name="K9ALO" localSheetId="8">#REF!</definedName>
    <definedName name="K9ALO" localSheetId="10">#REF!</definedName>
    <definedName name="K9ALO" localSheetId="9">#REF!</definedName>
    <definedName name="K9ALO" localSheetId="16">#REF!</definedName>
    <definedName name="K9ALO" localSheetId="6">#REF!</definedName>
    <definedName name="K9ALO">#REF!</definedName>
    <definedName name="ka">#REF!</definedName>
    <definedName name="ka11alo">#REF!</definedName>
    <definedName name="kdmfm" hidden="1">#REF!</definedName>
    <definedName name="kf">#REF!</definedName>
    <definedName name="kh">#REF!</definedName>
    <definedName name="KHGGH" localSheetId="5" hidden="1">{"via1",#N/A,TRUE,"general";"via2",#N/A,TRUE,"general";"via3",#N/A,TRUE,"general"}</definedName>
    <definedName name="KHGGH" hidden="1">{"via1",#N/A,TRUE,"general";"via2",#N/A,TRUE,"general";"via3",#N/A,TRUE,"general"}</definedName>
    <definedName name="khjk7" localSheetId="5" hidden="1">{"TAB1",#N/A,TRUE,"GENERAL";"TAB2",#N/A,TRUE,"GENERAL";"TAB3",#N/A,TRUE,"GENERAL";"TAB4",#N/A,TRUE,"GENERAL";"TAB5",#N/A,TRUE,"GENERAL"}</definedName>
    <definedName name="khjk7" hidden="1">{"TAB1",#N/A,TRUE,"GENERAL";"TAB2",#N/A,TRUE,"GENERAL";"TAB3",#N/A,TRUE,"GENERAL";"TAB4",#N/A,TRUE,"GENERAL";"TAB5",#N/A,TRUE,"GENERAL"}</definedName>
    <definedName name="kikik" localSheetId="5" hidden="1">{"via1",#N/A,TRUE,"general";"via2",#N/A,TRUE,"general";"via3",#N/A,TRUE,"general"}</definedName>
    <definedName name="kikik" hidden="1">{"via1",#N/A,TRUE,"general";"via2",#N/A,TRUE,"general";"via3",#N/A,TRUE,"general"}</definedName>
    <definedName name="kio">#REF!</definedName>
    <definedName name="kip">#REF!</definedName>
    <definedName name="KitCarretera" localSheetId="17">#REF!</definedName>
    <definedName name="KitCarretera" localSheetId="18">#REF!</definedName>
    <definedName name="KitCarretera" localSheetId="20">#REF!</definedName>
    <definedName name="KitCarretera" localSheetId="21">#REF!</definedName>
    <definedName name="KitCarretera" localSheetId="22">#REF!</definedName>
    <definedName name="KitCarretera" localSheetId="23">#REF!</definedName>
    <definedName name="KitCarretera" localSheetId="27">#REF!</definedName>
    <definedName name="KitCarretera" localSheetId="31">#REF!</definedName>
    <definedName name="KitCarretera" localSheetId="28">#REF!</definedName>
    <definedName name="KitCarretera" localSheetId="29">#REF!</definedName>
    <definedName name="KitCarretera" localSheetId="30">#REF!</definedName>
    <definedName name="KitCarretera" localSheetId="8">#REF!</definedName>
    <definedName name="KitCarretera">#REF!</definedName>
    <definedName name="KitCarreteraCostos" localSheetId="17">#REF!</definedName>
    <definedName name="KitCarreteraCostos" localSheetId="18">#REF!</definedName>
    <definedName name="KitCarreteraCostos" localSheetId="20">#REF!</definedName>
    <definedName name="KitCarreteraCostos" localSheetId="21">#REF!</definedName>
    <definedName name="KitCarreteraCostos" localSheetId="22">#REF!</definedName>
    <definedName name="KitCarreteraCostos" localSheetId="23">#REF!</definedName>
    <definedName name="KitCarreteraCostos" localSheetId="27">#REF!</definedName>
    <definedName name="KitCarreteraCostos" localSheetId="31">#REF!</definedName>
    <definedName name="KitCarreteraCostos" localSheetId="28">#REF!</definedName>
    <definedName name="KitCarreteraCostos" localSheetId="29">#REF!</definedName>
    <definedName name="KitCarreteraCostos" localSheetId="30">#REF!</definedName>
    <definedName name="KitCarreteraCostos" localSheetId="8">#REF!</definedName>
    <definedName name="KitCarreteraCostos">#REF!</definedName>
    <definedName name="kj">#REF!</definedName>
    <definedName name="KJH">#REF!</definedName>
    <definedName name="kjhkd" localSheetId="5" hidden="1">{"via1",#N/A,TRUE,"general";"via2",#N/A,TRUE,"general";"via3",#N/A,TRUE,"general"}</definedName>
    <definedName name="kjhkd" hidden="1">{"via1",#N/A,TRUE,"general";"via2",#N/A,TRUE,"general";"via3",#N/A,TRUE,"general"}</definedName>
    <definedName name="kjj">#REF!</definedName>
    <definedName name="kjk" localSheetId="5" hidden="1">{"via1",#N/A,TRUE,"general";"via2",#N/A,TRUE,"general";"via3",#N/A,TRUE,"general"}</definedName>
    <definedName name="kjk" hidden="1">{"via1",#N/A,TRUE,"general";"via2",#N/A,TRUE,"general";"via3",#N/A,TRUE,"general"}</definedName>
    <definedName name="KJKJL" localSheetId="17">#REF!</definedName>
    <definedName name="KJKJL" localSheetId="18">#REF!</definedName>
    <definedName name="KJKJL" localSheetId="20">#REF!</definedName>
    <definedName name="KJKJL" localSheetId="21">#REF!</definedName>
    <definedName name="KJKJL" localSheetId="22">#REF!</definedName>
    <definedName name="KJKJL" localSheetId="23">#REF!</definedName>
    <definedName name="KJKJL" localSheetId="27">#REF!</definedName>
    <definedName name="KJKJL" localSheetId="31">#REF!</definedName>
    <definedName name="KJKJL" localSheetId="28">#REF!</definedName>
    <definedName name="KJKJL" localSheetId="29">#REF!</definedName>
    <definedName name="KJKJL" localSheetId="30">#REF!</definedName>
    <definedName name="KJKJL" localSheetId="8">#REF!</definedName>
    <definedName name="KJKJL">#REF!</definedName>
    <definedName name="KJLKJL" localSheetId="17">#REF!</definedName>
    <definedName name="KJLKJL" localSheetId="18">#REF!</definedName>
    <definedName name="KJLKJL" localSheetId="20">#REF!</definedName>
    <definedName name="KJLKJL" localSheetId="21">#REF!</definedName>
    <definedName name="KJLKJL" localSheetId="22">#REF!</definedName>
    <definedName name="KJLKJL" localSheetId="23">#REF!</definedName>
    <definedName name="KJLKJL" localSheetId="27">#REF!</definedName>
    <definedName name="KJLKJL" localSheetId="31">#REF!</definedName>
    <definedName name="KJLKJL" localSheetId="28">#REF!</definedName>
    <definedName name="KJLKJL" localSheetId="29">#REF!</definedName>
    <definedName name="KJLKJL" localSheetId="30">#REF!</definedName>
    <definedName name="KJLKJL" localSheetId="8">#REF!</definedName>
    <definedName name="KJLKJL">#REF!</definedName>
    <definedName name="kjtrkjr" localSheetId="5" hidden="1">{"via1",#N/A,TRUE,"general";"via2",#N/A,TRUE,"general";"via3",#N/A,TRUE,"general"}</definedName>
    <definedName name="kjtrkjr" hidden="1">{"via1",#N/A,TRUE,"general";"via2",#N/A,TRUE,"general";"via3",#N/A,TRUE,"general"}</definedName>
    <definedName name="KK" localSheetId="17">#REF!</definedName>
    <definedName name="KK" localSheetId="18">#REF!</definedName>
    <definedName name="KK" localSheetId="20">#REF!</definedName>
    <definedName name="KK" localSheetId="21">#REF!</definedName>
    <definedName name="KK" localSheetId="22">#REF!</definedName>
    <definedName name="KK" localSheetId="23">#REF!</definedName>
    <definedName name="KK" localSheetId="27">#REF!</definedName>
    <definedName name="KK" localSheetId="31">#REF!</definedName>
    <definedName name="KK" localSheetId="28">#REF!</definedName>
    <definedName name="KK" localSheetId="29">#REF!</definedName>
    <definedName name="KK" localSheetId="30">#REF!</definedName>
    <definedName name="KK" localSheetId="8">#REF!</definedName>
    <definedName name="KK">#REF!</definedName>
    <definedName name="kkkki" localSheetId="5" hidden="1">{"via1",#N/A,TRUE,"general";"via2",#N/A,TRUE,"general";"via3",#N/A,TRUE,"general"}</definedName>
    <definedName name="kkkki" hidden="1">{"via1",#N/A,TRUE,"general";"via2",#N/A,TRUE,"general";"via3",#N/A,TRUE,"general"}</definedName>
    <definedName name="kkkkkki" localSheetId="5" hidden="1">{"TAB1",#N/A,TRUE,"GENERAL";"TAB2",#N/A,TRUE,"GENERAL";"TAB3",#N/A,TRUE,"GENERAL";"TAB4",#N/A,TRUE,"GENERAL";"TAB5",#N/A,TRUE,"GENERAL"}</definedName>
    <definedName name="kkkkkki" hidden="1">{"TAB1",#N/A,TRUE,"GENERAL";"TAB2",#N/A,TRUE,"GENERAL";"TAB3",#N/A,TRUE,"GENERAL";"TAB4",#N/A,TRUE,"GENERAL";"TAB5",#N/A,TRUE,"GENERAL"}</definedName>
    <definedName name="kkkkkkkkkkkkkkkkkkkkkkkkkkkkk">#REF!</definedName>
    <definedName name="kl">#REF!</definedName>
    <definedName name="klklk">#REF!</definedName>
    <definedName name="km">#REF!</definedName>
    <definedName name="kñy">#REF!</definedName>
    <definedName name="KO" localSheetId="17" hidden="1">#REF!</definedName>
    <definedName name="KO" localSheetId="18" hidden="1">#REF!</definedName>
    <definedName name="KO" localSheetId="20" hidden="1">#REF!</definedName>
    <definedName name="KO" localSheetId="21" hidden="1">#REF!</definedName>
    <definedName name="KO" localSheetId="22" hidden="1">#REF!</definedName>
    <definedName name="KO" localSheetId="23" hidden="1">#REF!</definedName>
    <definedName name="KO" localSheetId="27" hidden="1">#REF!</definedName>
    <definedName name="KO" localSheetId="31" hidden="1">#REF!</definedName>
    <definedName name="KO" localSheetId="28" hidden="1">#REF!</definedName>
    <definedName name="KO" localSheetId="29" hidden="1">#REF!</definedName>
    <definedName name="KO" localSheetId="30" hidden="1">#REF!</definedName>
    <definedName name="KO" localSheetId="8" hidden="1">#REF!</definedName>
    <definedName name="ko" localSheetId="4">[154]items!$C$4:$J$247</definedName>
    <definedName name="ko" localSheetId="5">[154]items!$C$4:$J$247</definedName>
    <definedName name="KO" hidden="1">#REF!</definedName>
    <definedName name="krtrk" localSheetId="5" hidden="1">{"via1",#N/A,TRUE,"general";"via2",#N/A,TRUE,"general";"via3",#N/A,TRUE,"general"}</definedName>
    <definedName name="krtrk" hidden="1">{"via1",#N/A,TRUE,"general";"via2",#N/A,TRUE,"general";"via3",#N/A,TRUE,"general"}</definedName>
    <definedName name="ks">#REF!</definedName>
    <definedName name="ksogtk">#REF!</definedName>
    <definedName name="KTES_AL" localSheetId="17">#REF!</definedName>
    <definedName name="KTES_AL" localSheetId="18">#REF!</definedName>
    <definedName name="KTES_AL" localSheetId="20">#REF!</definedName>
    <definedName name="KTES_AL" localSheetId="21">#REF!</definedName>
    <definedName name="KTES_AL" localSheetId="22">#REF!</definedName>
    <definedName name="KTES_AL" localSheetId="23">#REF!</definedName>
    <definedName name="KTES_AL" localSheetId="27">#REF!</definedName>
    <definedName name="KTES_AL" localSheetId="31">#REF!</definedName>
    <definedName name="KTES_AL" localSheetId="28">#REF!</definedName>
    <definedName name="KTES_AL" localSheetId="29">#REF!</definedName>
    <definedName name="KTES_AL" localSheetId="30">#REF!</definedName>
    <definedName name="KTES_AL" localSheetId="8">#REF!</definedName>
    <definedName name="KTES_AL">#REF!</definedName>
    <definedName name="kuh">#REF!</definedName>
    <definedName name="kuy">#REF!</definedName>
    <definedName name="kuyhgbe">#REF!</definedName>
    <definedName name="kyr" localSheetId="5" hidden="1">{"TAB1",#N/A,TRUE,"GENERAL";"TAB2",#N/A,TRUE,"GENERAL";"TAB3",#N/A,TRUE,"GENERAL";"TAB4",#N/A,TRUE,"GENERAL";"TAB5",#N/A,TRUE,"GENERAL"}</definedName>
    <definedName name="kyr" hidden="1">{"TAB1",#N/A,TRUE,"GENERAL";"TAB2",#N/A,TRUE,"GENERAL";"TAB3",#N/A,TRUE,"GENERAL";"TAB4",#N/A,TRUE,"GENERAL";"TAB5",#N/A,TRUE,"GENERAL"}</definedName>
    <definedName name="l" localSheetId="4">#REF!</definedName>
    <definedName name="l" localSheetId="5">#REF!</definedName>
    <definedName name="l" comment="Codigo Insumo">[155]Insumos!$A$4:$A$1761</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[156]LISTADO!#REF!</definedName>
    <definedName name="LICITACION">'[157]1P'!$B$7</definedName>
    <definedName name="limcount" hidden="1">1</definedName>
    <definedName name="LINEA">[158]CONT_ADI!#REF!</definedName>
    <definedName name="LISBASE1">'[159]Lista Base'!$A$4:$C$2691</definedName>
    <definedName name="LISBASE2">'[160]Lista Base'!$A$4:$D$1999</definedName>
    <definedName name="List_cuadrillas">[104]Salarios!$D$8:$P$8</definedName>
    <definedName name="LISTA_DE_EQUIPOS">[161]EQUIPOS!$A$1:$C$28</definedName>
    <definedName name="ListaCantidad">#REF!</definedName>
    <definedName name="Listado">#REF!</definedName>
    <definedName name="LISTADO_DE_MATERIALES">[161]MATERIALES!$A$1:$C$273</definedName>
    <definedName name="LISTADO_MANO_DE_OBRA">'[161]MANO DE OBRA'!$A$32:$G$43</definedName>
    <definedName name="Listado1">#REF!</definedName>
    <definedName name="LISTADOEQUIPOS">[40]Equipo!$A$16:$A$80</definedName>
    <definedName name="LISTADOMATERIALES">[40]Material!$A$11:$A$1009</definedName>
    <definedName name="LISTADOMO">[40]M.Obra!$A$21:$A$50</definedName>
    <definedName name="LISTADOTRANSPORTES">[40]Transp.!$A$16:$A$50</definedName>
    <definedName name="ListaItem">#REF!</definedName>
    <definedName name="ListaUni">[162]TOTALES!$D$7:$D$654</definedName>
    <definedName name="liuoo" localSheetId="5" hidden="1">{"TAB1",#N/A,TRUE,"GENERAL";"TAB2",#N/A,TRUE,"GENERAL";"TAB3",#N/A,TRUE,"GENERAL";"TAB4",#N/A,TRUE,"GENERAL";"TAB5",#N/A,TRUE,"GENERAL"}</definedName>
    <definedName name="liuoo" hidden="1">{"TAB1",#N/A,TRUE,"GENERAL";"TAB2",#N/A,TRUE,"GENERAL";"TAB3",#N/A,TRUE,"GENERAL";"TAB4",#N/A,TRUE,"GENERAL";"TAB5",#N/A,TRUE,"GENERAL"}</definedName>
    <definedName name="lkj" localSheetId="5" hidden="1">{"via1",#N/A,TRUE,"general";"via2",#N/A,TRUE,"general";"via3",#N/A,TRUE,"general"}</definedName>
    <definedName name="lkj" hidden="1">{"via1",#N/A,TRUE,"general";"via2",#N/A,TRUE,"general";"via3",#N/A,TRUE,"general"}</definedName>
    <definedName name="LKJLJK" localSheetId="5" hidden="1">{"TAB1",#N/A,TRUE,"GENERAL";"TAB2",#N/A,TRUE,"GENERAL";"TAB3",#N/A,TRUE,"GENERAL";"TAB4",#N/A,TRUE,"GENERAL";"TAB5",#N/A,TRUE,"GENERAL"}</definedName>
    <definedName name="LKJLJK" hidden="1">{"TAB1",#N/A,TRUE,"GENERAL";"TAB2",#N/A,TRUE,"GENERAL";"TAB3",#N/A,TRUE,"GENERAL";"TAB4",#N/A,TRUE,"GENERAL";"TAB5",#N/A,TRUE,"GENERAL"}</definedName>
    <definedName name="LKJLKJ" localSheetId="17">#REF!</definedName>
    <definedName name="LKJLKJ" localSheetId="18">#REF!</definedName>
    <definedName name="LKJLKJ" localSheetId="20">#REF!</definedName>
    <definedName name="LKJLKJ" localSheetId="21">#REF!</definedName>
    <definedName name="LKJLKJ" localSheetId="22">#REF!</definedName>
    <definedName name="LKJLKJ" localSheetId="23">#REF!</definedName>
    <definedName name="LKJLKJ" localSheetId="27">#REF!</definedName>
    <definedName name="LKJLKJ" localSheetId="31">#REF!</definedName>
    <definedName name="LKJLKJ" localSheetId="28">#REF!</definedName>
    <definedName name="LKJLKJ" localSheetId="29">#REF!</definedName>
    <definedName name="LKJLKJ" localSheetId="30">#REF!</definedName>
    <definedName name="LKJLKJ" localSheetId="8">#REF!</definedName>
    <definedName name="LKJLKJ" localSheetId="14">#REF!</definedName>
    <definedName name="LKJLKJ" localSheetId="11">#REF!</definedName>
    <definedName name="LKJLKJ" localSheetId="12">#REF!</definedName>
    <definedName name="LKJLKJ" localSheetId="13">#REF!</definedName>
    <definedName name="LKJLKJ">#REF!</definedName>
    <definedName name="ll" localSheetId="17">[104]PRESUPUESTO!#REF!</definedName>
    <definedName name="ll" localSheetId="18">[104]PRESUPUESTO!#REF!</definedName>
    <definedName name="ll" localSheetId="20">[104]PRESUPUESTO!#REF!</definedName>
    <definedName name="ll" localSheetId="21">[104]PRESUPUESTO!#REF!</definedName>
    <definedName name="ll" localSheetId="22">[104]PRESUPUESTO!#REF!</definedName>
    <definedName name="ll" localSheetId="23">[104]PRESUPUESTO!#REF!</definedName>
    <definedName name="ll" localSheetId="27">[104]PRESUPUESTO!#REF!</definedName>
    <definedName name="ll" localSheetId="31">[104]PRESUPUESTO!#REF!</definedName>
    <definedName name="ll" localSheetId="28">[104]PRESUPUESTO!#REF!</definedName>
    <definedName name="ll" localSheetId="29">[104]PRESUPUESTO!#REF!</definedName>
    <definedName name="ll" localSheetId="30">[104]PRESUPUESTO!#REF!</definedName>
    <definedName name="ll" localSheetId="8">[104]PRESUPUESTO!#REF!</definedName>
    <definedName name="ll" localSheetId="14">[104]PRESUPUESTO!#REF!</definedName>
    <definedName name="ll" localSheetId="11">[104]PRESUPUESTO!#REF!</definedName>
    <definedName name="ll" localSheetId="12">[104]PRESUPUESTO!#REF!</definedName>
    <definedName name="ll" localSheetId="4">#REF!</definedName>
    <definedName name="ll" localSheetId="5">#REF!</definedName>
    <definedName name="ll" localSheetId="13">[104]PRESUPUESTO!#REF!</definedName>
    <definedName name="ll">[104]PRESUPUESTO!#REF!</definedName>
    <definedName name="llam">#REF!</definedName>
    <definedName name="LLL">[163]tub!$C$1:$J$39</definedName>
    <definedName name="lllllh" localSheetId="5" hidden="1">{"via1",#N/A,TRUE,"general";"via2",#N/A,TRUE,"general";"via3",#N/A,TRUE,"general"}</definedName>
    <definedName name="lllllh" hidden="1">{"via1",#N/A,TRUE,"general";"via2",#N/A,TRUE,"general";"via3",#N/A,TRUE,"general"}</definedName>
    <definedName name="lllllllo" localSheetId="5" hidden="1">{"via1",#N/A,TRUE,"general";"via2",#N/A,TRUE,"general";"via3",#N/A,TRUE,"general"}</definedName>
    <definedName name="lllllllo" hidden="1">{"via1",#N/A,TRUE,"general";"via2",#N/A,TRUE,"general";"via3",#N/A,TRUE,"general"}</definedName>
    <definedName name="LngCantVehic" localSheetId="17">#REF!</definedName>
    <definedName name="LngCantVehic" localSheetId="18">#REF!</definedName>
    <definedName name="LngCantVehic" localSheetId="20">#REF!</definedName>
    <definedName name="LngCantVehic" localSheetId="21">#REF!</definedName>
    <definedName name="LngCantVehic" localSheetId="22">#REF!</definedName>
    <definedName name="LngCantVehic" localSheetId="23">#REF!</definedName>
    <definedName name="LngCantVehic" localSheetId="27">#REF!</definedName>
    <definedName name="LngCantVehic" localSheetId="31">#REF!</definedName>
    <definedName name="LngCantVehic" localSheetId="28">#REF!</definedName>
    <definedName name="LngCantVehic" localSheetId="29">#REF!</definedName>
    <definedName name="LngCantVehic" localSheetId="30">#REF!</definedName>
    <definedName name="LngCantVehic" localSheetId="8">#REF!</definedName>
    <definedName name="LngCantVehic" localSheetId="14">#REF!</definedName>
    <definedName name="LngCantVehic" localSheetId="11">#REF!</definedName>
    <definedName name="LngCantVehic" localSheetId="12">#REF!</definedName>
    <definedName name="LngCantVehic" localSheetId="13">#REF!</definedName>
    <definedName name="LngCantVehic">#REF!</definedName>
    <definedName name="LngKilometrajeAnno" localSheetId="17">#REF!</definedName>
    <definedName name="LngKilometrajeAnno" localSheetId="18">#REF!</definedName>
    <definedName name="LngKilometrajeAnno" localSheetId="20">#REF!</definedName>
    <definedName name="LngKilometrajeAnno" localSheetId="21">#REF!</definedName>
    <definedName name="LngKilometrajeAnno" localSheetId="22">#REF!</definedName>
    <definedName name="LngKilometrajeAnno" localSheetId="23">#REF!</definedName>
    <definedName name="LngKilometrajeAnno" localSheetId="27">#REF!</definedName>
    <definedName name="LngKilometrajeAnno" localSheetId="31">#REF!</definedName>
    <definedName name="LngKilometrajeAnno" localSheetId="28">#REF!</definedName>
    <definedName name="LngKilometrajeAnno" localSheetId="29">#REF!</definedName>
    <definedName name="LngKilometrajeAnno" localSheetId="30">#REF!</definedName>
    <definedName name="LngKilometrajeAnno" localSheetId="8">#REF!</definedName>
    <definedName name="LngKilometrajeAnno" localSheetId="14">#REF!</definedName>
    <definedName name="LngKilometrajeAnno" localSheetId="11">#REF!</definedName>
    <definedName name="LngKilometrajeAnno" localSheetId="12">#REF!</definedName>
    <definedName name="LngKilometrajeAnno" localSheetId="13">#REF!</definedName>
    <definedName name="LngKilometrajeAnno">#REF!</definedName>
    <definedName name="LngKilometrajeAno" localSheetId="17">#REF!</definedName>
    <definedName name="LngKilometrajeAno" localSheetId="18">#REF!</definedName>
    <definedName name="LngKilometrajeAno" localSheetId="20">#REF!</definedName>
    <definedName name="LngKilometrajeAno" localSheetId="21">#REF!</definedName>
    <definedName name="LngKilometrajeAno" localSheetId="22">#REF!</definedName>
    <definedName name="LngKilometrajeAno" localSheetId="23">#REF!</definedName>
    <definedName name="LngKilometrajeAno" localSheetId="27">#REF!</definedName>
    <definedName name="LngKilometrajeAno" localSheetId="31">#REF!</definedName>
    <definedName name="LngKilometrajeAno" localSheetId="28">#REF!</definedName>
    <definedName name="LngKilometrajeAno" localSheetId="29">#REF!</definedName>
    <definedName name="LngKilometrajeAno" localSheetId="30">#REF!</definedName>
    <definedName name="LngKilometrajeAno" localSheetId="8">#REF!</definedName>
    <definedName name="LngKilometrajeAno" localSheetId="14">#REF!</definedName>
    <definedName name="LngKilometrajeAno" localSheetId="11">#REF!</definedName>
    <definedName name="LngKilometrajeAno" localSheetId="12">#REF!</definedName>
    <definedName name="LngKilometrajeAno" localSheetId="13">#REF!</definedName>
    <definedName name="LngKilometrajeAno">#REF!</definedName>
    <definedName name="LngNumPeriodosGracia" localSheetId="17">#REF!</definedName>
    <definedName name="LngNumPeriodosGracia" localSheetId="18">#REF!</definedName>
    <definedName name="LngNumPeriodosGracia" localSheetId="20">#REF!</definedName>
    <definedName name="LngNumPeriodosGracia" localSheetId="21">#REF!</definedName>
    <definedName name="LngNumPeriodosGracia" localSheetId="22">#REF!</definedName>
    <definedName name="LngNumPeriodosGracia" localSheetId="23">#REF!</definedName>
    <definedName name="LngNumPeriodosGracia" localSheetId="27">#REF!</definedName>
    <definedName name="LngNumPeriodosGracia" localSheetId="31">#REF!</definedName>
    <definedName name="LngNumPeriodosGracia" localSheetId="28">#REF!</definedName>
    <definedName name="LngNumPeriodosGracia" localSheetId="29">#REF!</definedName>
    <definedName name="LngNumPeriodosGracia" localSheetId="30">#REF!</definedName>
    <definedName name="LngNumPeriodosGracia" localSheetId="8">#REF!</definedName>
    <definedName name="LngNumPeriodosGracia">#REF!</definedName>
    <definedName name="LngPickupKilometros" localSheetId="17">#REF!</definedName>
    <definedName name="LngPickupKilometros" localSheetId="18">#REF!</definedName>
    <definedName name="LngPickupKilometros" localSheetId="20">#REF!</definedName>
    <definedName name="LngPickupKilometros" localSheetId="21">#REF!</definedName>
    <definedName name="LngPickupKilometros" localSheetId="22">#REF!</definedName>
    <definedName name="LngPickupKilometros" localSheetId="23">#REF!</definedName>
    <definedName name="LngPickupKilometros" localSheetId="27">#REF!</definedName>
    <definedName name="LngPickupKilometros" localSheetId="31">#REF!</definedName>
    <definedName name="LngPickupKilometros" localSheetId="28">#REF!</definedName>
    <definedName name="LngPickupKilometros" localSheetId="29">#REF!</definedName>
    <definedName name="LngPickupKilometros" localSheetId="30">#REF!</definedName>
    <definedName name="LngPickupKilometros" localSheetId="8">#REF!</definedName>
    <definedName name="LngPickupKilometros">#REF!</definedName>
    <definedName name="LngPlazoRenting" localSheetId="17">#REF!</definedName>
    <definedName name="LngPlazoRenting" localSheetId="18">#REF!</definedName>
    <definedName name="LngPlazoRenting" localSheetId="20">#REF!</definedName>
    <definedName name="LngPlazoRenting" localSheetId="21">#REF!</definedName>
    <definedName name="LngPlazoRenting" localSheetId="22">#REF!</definedName>
    <definedName name="LngPlazoRenting" localSheetId="23">#REF!</definedName>
    <definedName name="LngPlazoRenting" localSheetId="27">#REF!</definedName>
    <definedName name="LngPlazoRenting" localSheetId="31">#REF!</definedName>
    <definedName name="LngPlazoRenting" localSheetId="28">#REF!</definedName>
    <definedName name="LngPlazoRenting" localSheetId="29">#REF!</definedName>
    <definedName name="LngPlazoRenting" localSheetId="30">#REF!</definedName>
    <definedName name="LngPlazoRenting" localSheetId="8">#REF!</definedName>
    <definedName name="LngPlazoRenting">#REF!</definedName>
    <definedName name="LngTiempoDepreciarMeses" localSheetId="17">#REF!</definedName>
    <definedName name="LngTiempoDepreciarMeses" localSheetId="18">#REF!</definedName>
    <definedName name="LngTiempoDepreciarMeses" localSheetId="20">#REF!</definedName>
    <definedName name="LngTiempoDepreciarMeses" localSheetId="21">#REF!</definedName>
    <definedName name="LngTiempoDepreciarMeses" localSheetId="22">#REF!</definedName>
    <definedName name="LngTiempoDepreciarMeses" localSheetId="23">#REF!</definedName>
    <definedName name="LngTiempoDepreciarMeses" localSheetId="27">#REF!</definedName>
    <definedName name="LngTiempoDepreciarMeses" localSheetId="31">#REF!</definedName>
    <definedName name="LngTiempoDepreciarMeses" localSheetId="28">#REF!</definedName>
    <definedName name="LngTiempoDepreciarMeses" localSheetId="29">#REF!</definedName>
    <definedName name="LngTiempoDepreciarMeses" localSheetId="30">#REF!</definedName>
    <definedName name="LngTiempoDepreciarMeses" localSheetId="8">#REF!</definedName>
    <definedName name="LngTiempoDepreciarMeses">#REF!</definedName>
    <definedName name="LÑP">#REF!</definedName>
    <definedName name="LO" localSheetId="17">#REF!,#REF!,#REF!,#REF!,#REF!,#REF!,#REF!</definedName>
    <definedName name="LO" localSheetId="18">#REF!,#REF!,#REF!,#REF!,#REF!,#REF!,#REF!</definedName>
    <definedName name="LO" localSheetId="20">#REF!,#REF!,#REF!,#REF!,#REF!,#REF!,#REF!</definedName>
    <definedName name="LO" localSheetId="21">#REF!,#REF!,#REF!,#REF!,#REF!,#REF!,#REF!</definedName>
    <definedName name="LO" localSheetId="22">#REF!,#REF!,#REF!,#REF!,#REF!,#REF!,#REF!</definedName>
    <definedName name="LO" localSheetId="23">#REF!,#REF!,#REF!,#REF!,#REF!,#REF!,#REF!</definedName>
    <definedName name="LO" localSheetId="27">#REF!,#REF!,#REF!,#REF!,#REF!,#REF!,#REF!</definedName>
    <definedName name="LO" localSheetId="31">#REF!,#REF!,#REF!,#REF!,#REF!,#REF!,#REF!</definedName>
    <definedName name="LO" localSheetId="28">#REF!,#REF!,#REF!,#REF!,#REF!,#REF!,#REF!</definedName>
    <definedName name="LO" localSheetId="29">#REF!,#REF!,#REF!,#REF!,#REF!,#REF!,#REF!</definedName>
    <definedName name="LO" localSheetId="30">#REF!,#REF!,#REF!,#REF!,#REF!,#REF!,#REF!</definedName>
    <definedName name="LO" localSheetId="8">#REF!,#REF!,#REF!,#REF!,#REF!,#REF!,#REF!</definedName>
    <definedName name="LO" localSheetId="14">#REF!,#REF!,#REF!,#REF!,#REF!,#REF!,#REF!</definedName>
    <definedName name="LO" localSheetId="11">#REF!,#REF!,#REF!,#REF!,#REF!,#REF!,#REF!</definedName>
    <definedName name="LO" localSheetId="12">#REF!,#REF!,#REF!,#REF!,#REF!,#REF!,#REF!</definedName>
    <definedName name="LO" localSheetId="13">#REF!,#REF!,#REF!,#REF!,#REF!,#REF!,#REF!</definedName>
    <definedName name="LO">#REF!,#REF!,#REF!,#REF!,#REF!,#REF!,#REF!</definedName>
    <definedName name="Loan_Amount">#REF!</definedName>
    <definedName name="Loan_Start">#REF!</definedName>
    <definedName name="Loan_Years">#REF!</definedName>
    <definedName name="LOCA">[134]!absc</definedName>
    <definedName name="LOCA1">[47]!absc</definedName>
    <definedName name="LOCALIZACION_Y_REPLANTEO">#REF!</definedName>
    <definedName name="logLiquida" localSheetId="17">#REF!</definedName>
    <definedName name="logLiquida" localSheetId="18">#REF!</definedName>
    <definedName name="logLiquida" localSheetId="20">#REF!</definedName>
    <definedName name="logLiquida" localSheetId="21">#REF!</definedName>
    <definedName name="logLiquida" localSheetId="22">#REF!</definedName>
    <definedName name="logLiquida" localSheetId="23">#REF!</definedName>
    <definedName name="logLiquida" localSheetId="27">#REF!</definedName>
    <definedName name="logLiquida" localSheetId="31">#REF!</definedName>
    <definedName name="logLiquida" localSheetId="28">#REF!</definedName>
    <definedName name="logLiquida" localSheetId="29">#REF!</definedName>
    <definedName name="logLiquida" localSheetId="30">#REF!</definedName>
    <definedName name="logLiquida" localSheetId="8">#REF!</definedName>
    <definedName name="logLiquida" localSheetId="14">#REF!</definedName>
    <definedName name="logLiquida" localSheetId="11">#REF!</definedName>
    <definedName name="logLiquida" localSheetId="12">#REF!</definedName>
    <definedName name="logLiquida" localSheetId="13">#REF!</definedName>
    <definedName name="logLiquida">#REF!</definedName>
    <definedName name="LOGO" localSheetId="5">PMT!err</definedName>
    <definedName name="LOGO">err</definedName>
    <definedName name="LOI">#REF!</definedName>
    <definedName name="lolol" localSheetId="5" hidden="1">{"TAB1",#N/A,TRUE,"GENERAL";"TAB2",#N/A,TRUE,"GENERAL";"TAB3",#N/A,TRUE,"GENERAL";"TAB4",#N/A,TRUE,"GENERAL";"TAB5",#N/A,TRUE,"GENERAL"}</definedName>
    <definedName name="lolol" hidden="1">{"TAB1",#N/A,TRUE,"GENERAL";"TAB2",#N/A,TRUE,"GENERAL";"TAB3",#N/A,TRUE,"GENERAL";"TAB4",#N/A,TRUE,"GENERAL";"TAB5",#N/A,TRUE,"GENERAL"}</definedName>
    <definedName name="Longitud" localSheetId="17">#REF!</definedName>
    <definedName name="Longitud" localSheetId="18">#REF!</definedName>
    <definedName name="Longitud" localSheetId="20">#REF!</definedName>
    <definedName name="Longitud" localSheetId="21">#REF!</definedName>
    <definedName name="Longitud" localSheetId="22">#REF!</definedName>
    <definedName name="Longitud" localSheetId="23">#REF!</definedName>
    <definedName name="Longitud" localSheetId="27">#REF!</definedName>
    <definedName name="Longitud" localSheetId="31">#REF!</definedName>
    <definedName name="Longitud" localSheetId="28">#REF!</definedName>
    <definedName name="Longitud" localSheetId="29">#REF!</definedName>
    <definedName name="Longitud" localSheetId="30">#REF!</definedName>
    <definedName name="Longitud" localSheetId="8">#REF!</definedName>
    <definedName name="Longitud" localSheetId="14">#REF!</definedName>
    <definedName name="Longitud" localSheetId="11">#REF!</definedName>
    <definedName name="Longitud" localSheetId="12">#REF!</definedName>
    <definedName name="Longitud" localSheetId="13">#REF!</definedName>
    <definedName name="Longitud">#REF!</definedName>
    <definedName name="Longitud1" localSheetId="17">#REF!</definedName>
    <definedName name="Longitud1" localSheetId="18">#REF!</definedName>
    <definedName name="Longitud1" localSheetId="20">#REF!</definedName>
    <definedName name="Longitud1" localSheetId="21">#REF!</definedName>
    <definedName name="Longitud1" localSheetId="22">#REF!</definedName>
    <definedName name="Longitud1" localSheetId="23">#REF!</definedName>
    <definedName name="Longitud1" localSheetId="27">#REF!</definedName>
    <definedName name="Longitud1" localSheetId="31">#REF!</definedName>
    <definedName name="Longitud1" localSheetId="28">#REF!</definedName>
    <definedName name="Longitud1" localSheetId="29">#REF!</definedName>
    <definedName name="Longitud1" localSheetId="30">#REF!</definedName>
    <definedName name="Longitud1" localSheetId="8">#REF!</definedName>
    <definedName name="Longitud1" localSheetId="14">#REF!</definedName>
    <definedName name="Longitud1" localSheetId="11">#REF!</definedName>
    <definedName name="Longitud1" localSheetId="12">#REF!</definedName>
    <definedName name="Longitud1" localSheetId="13">#REF!</definedName>
    <definedName name="Longitud1">#REF!</definedName>
    <definedName name="Longitud2" localSheetId="17">#REF!</definedName>
    <definedName name="Longitud2" localSheetId="18">#REF!</definedName>
    <definedName name="Longitud2" localSheetId="20">#REF!</definedName>
    <definedName name="Longitud2" localSheetId="21">#REF!</definedName>
    <definedName name="Longitud2" localSheetId="22">#REF!</definedName>
    <definedName name="Longitud2" localSheetId="23">#REF!</definedName>
    <definedName name="Longitud2" localSheetId="27">#REF!</definedName>
    <definedName name="Longitud2" localSheetId="31">#REF!</definedName>
    <definedName name="Longitud2" localSheetId="28">#REF!</definedName>
    <definedName name="Longitud2" localSheetId="29">#REF!</definedName>
    <definedName name="Longitud2" localSheetId="30">#REF!</definedName>
    <definedName name="Longitud2" localSheetId="8">#REF!</definedName>
    <definedName name="Longitud2">#REF!</definedName>
    <definedName name="LP" localSheetId="17">'[64]CIRCUITOS CODENSA'!#REF!</definedName>
    <definedName name="LP" localSheetId="18">'[64]CIRCUITOS CODENSA'!#REF!</definedName>
    <definedName name="LP" localSheetId="20">'[64]CIRCUITOS CODENSA'!#REF!</definedName>
    <definedName name="LP" localSheetId="21">'[64]CIRCUITOS CODENSA'!#REF!</definedName>
    <definedName name="LP" localSheetId="22">'[64]CIRCUITOS CODENSA'!#REF!</definedName>
    <definedName name="LP" localSheetId="23">'[64]CIRCUITOS CODENSA'!#REF!</definedName>
    <definedName name="LP" localSheetId="27">'[64]CIRCUITOS CODENSA'!#REF!</definedName>
    <definedName name="LP" localSheetId="31">'[64]CIRCUITOS CODENSA'!#REF!</definedName>
    <definedName name="LP" localSheetId="28">'[64]CIRCUITOS CODENSA'!#REF!</definedName>
    <definedName name="LP" localSheetId="29">'[64]CIRCUITOS CODENSA'!#REF!</definedName>
    <definedName name="LP" localSheetId="30">'[64]CIRCUITOS CODENSA'!#REF!</definedName>
    <definedName name="LP" localSheetId="8">'[64]CIRCUITOS CODENSA'!#REF!</definedName>
    <definedName name="lp" localSheetId="4">#REF!</definedName>
    <definedName name="lp" localSheetId="5">#REF!</definedName>
    <definedName name="LP">'[64]CIRCUITOS CODENSA'!#REF!</definedName>
    <definedName name="lplpl" localSheetId="5" hidden="1">{"via1",#N/A,TRUE,"general";"via2",#N/A,TRUE,"general";"via3",#N/A,TRUE,"general"}</definedName>
    <definedName name="lplpl" hidden="1">{"via1",#N/A,TRUE,"general";"via2",#N/A,TRUE,"general";"via3",#N/A,TRUE,"general"}</definedName>
    <definedName name="LSA">#REF!</definedName>
    <definedName name="LSF">#REF!</definedName>
    <definedName name="lt">#REF!</definedName>
    <definedName name="ltyhege">#REF!</definedName>
    <definedName name="lun">'[58]Res-Accide-10'!#REF!</definedName>
    <definedName name="lv">#REF!</definedName>
    <definedName name="Lw">[30]Cálculo!$B$130</definedName>
    <definedName name="lw120o">[92]Cálculo!#REF!</definedName>
    <definedName name="m" localSheetId="17">#REF!</definedName>
    <definedName name="m" localSheetId="18">#REF!</definedName>
    <definedName name="m" localSheetId="20">#REF!</definedName>
    <definedName name="m" localSheetId="21">#REF!</definedName>
    <definedName name="m" localSheetId="22">#REF!</definedName>
    <definedName name="m" localSheetId="23">#REF!</definedName>
    <definedName name="m" localSheetId="27">#REF!</definedName>
    <definedName name="m" localSheetId="31">#REF!</definedName>
    <definedName name="m" localSheetId="28">#REF!</definedName>
    <definedName name="m" localSheetId="29">#REF!</definedName>
    <definedName name="m" localSheetId="30">#REF!</definedName>
    <definedName name="m" localSheetId="8">#REF!</definedName>
    <definedName name="m" localSheetId="14">#REF!</definedName>
    <definedName name="m" localSheetId="11">#REF!</definedName>
    <definedName name="m" localSheetId="12">#REF!</definedName>
    <definedName name="m" localSheetId="13">#REF!</definedName>
    <definedName name="m">#REF!</definedName>
    <definedName name="M.O" comment="Mano de obra">[74]M.Obra!$B$35:$B$42</definedName>
    <definedName name="MA">'[58]Res-Accide-10'!#REF!</definedName>
    <definedName name="mac" localSheetId="17">#REF!</definedName>
    <definedName name="mac" localSheetId="18">#REF!</definedName>
    <definedName name="mac" localSheetId="20">#REF!</definedName>
    <definedName name="mac" localSheetId="21">#REF!</definedName>
    <definedName name="mac" localSheetId="22">#REF!</definedName>
    <definedName name="mac" localSheetId="23">#REF!</definedName>
    <definedName name="mac" localSheetId="27">#REF!</definedName>
    <definedName name="mac" localSheetId="31">#REF!</definedName>
    <definedName name="mac" localSheetId="28">#REF!</definedName>
    <definedName name="mac" localSheetId="29">#REF!</definedName>
    <definedName name="mac" localSheetId="30">#REF!</definedName>
    <definedName name="mac" localSheetId="3">#REF!</definedName>
    <definedName name="mac" localSheetId="8">#REF!</definedName>
    <definedName name="mac" localSheetId="10">#REF!</definedName>
    <definedName name="mac" localSheetId="9">#REF!</definedName>
    <definedName name="mac" localSheetId="16">#REF!</definedName>
    <definedName name="mac" localSheetId="6">#REF!</definedName>
    <definedName name="mac">#REF!</definedName>
    <definedName name="MACR">#REF!</definedName>
    <definedName name="MACRDEL">'[5]7422CW00'!#REF!</definedName>
    <definedName name="Macroactividad">#REF!</definedName>
    <definedName name="maer">#REF!</definedName>
    <definedName name="mafdsf" localSheetId="5" hidden="1">{"via1",#N/A,TRUE,"general";"via2",#N/A,TRUE,"general";"via3",#N/A,TRUE,"general"}</definedName>
    <definedName name="mafdsf" hidden="1">{"via1",#N/A,TRUE,"general";"via2",#N/A,TRUE,"general";"via3",#N/A,TRUE,"general"}</definedName>
    <definedName name="mama" localSheetId="17" hidden="1">'[164]Datos-Gráfica-Apartada'!#REF!</definedName>
    <definedName name="mama" localSheetId="18" hidden="1">'[164]Datos-Gráfica-Apartada'!#REF!</definedName>
    <definedName name="mama" localSheetId="20" hidden="1">'[164]Datos-Gráfica-Apartada'!#REF!</definedName>
    <definedName name="mama" localSheetId="21" hidden="1">'[164]Datos-Gráfica-Apartada'!#REF!</definedName>
    <definedName name="mama" localSheetId="22" hidden="1">'[164]Datos-Gráfica-Apartada'!#REF!</definedName>
    <definedName name="mama" localSheetId="23" hidden="1">'[164]Datos-Gráfica-Apartada'!#REF!</definedName>
    <definedName name="mama" localSheetId="27" hidden="1">'[164]Datos-Gráfica-Apartada'!#REF!</definedName>
    <definedName name="mama" localSheetId="31" hidden="1">'[164]Datos-Gráfica-Apartada'!#REF!</definedName>
    <definedName name="mama" localSheetId="28" hidden="1">'[164]Datos-Gráfica-Apartada'!#REF!</definedName>
    <definedName name="mama" localSheetId="29" hidden="1">'[164]Datos-Gráfica-Apartada'!#REF!</definedName>
    <definedName name="mama" localSheetId="30" hidden="1">'[164]Datos-Gráfica-Apartada'!#REF!</definedName>
    <definedName name="mama" localSheetId="8" hidden="1">'[164]Datos-Gráfica-Apartada'!#REF!</definedName>
    <definedName name="mama" hidden="1">'[164]Datos-Gráfica-Apartada'!#REF!</definedName>
    <definedName name="MANODEOBRA">[40]M.Obra!$A$21:$I$50</definedName>
    <definedName name="ManoObra">[165]Insum!$A$104:$E$116</definedName>
    <definedName name="mantenimiento" localSheetId="17">'[166]COSTOS OFICINA'!#REF!</definedName>
    <definedName name="mantenimiento" localSheetId="18">'[166]COSTOS OFICINA'!#REF!</definedName>
    <definedName name="mantenimiento" localSheetId="20">'[166]COSTOS OFICINA'!#REF!</definedName>
    <definedName name="mantenimiento" localSheetId="21">'[166]COSTOS OFICINA'!#REF!</definedName>
    <definedName name="mantenimiento" localSheetId="22">'[166]COSTOS OFICINA'!#REF!</definedName>
    <definedName name="mantenimiento" localSheetId="23">'[166]COSTOS OFICINA'!#REF!</definedName>
    <definedName name="mantenimiento" localSheetId="27">'[166]COSTOS OFICINA'!#REF!</definedName>
    <definedName name="mantenimiento" localSheetId="31">'[166]COSTOS OFICINA'!#REF!</definedName>
    <definedName name="mantenimiento" localSheetId="28">'[166]COSTOS OFICINA'!#REF!</definedName>
    <definedName name="mantenimiento" localSheetId="29">'[166]COSTOS OFICINA'!#REF!</definedName>
    <definedName name="mantenimiento" localSheetId="30">'[166]COSTOS OFICINA'!#REF!</definedName>
    <definedName name="mantenimiento" localSheetId="8">'[166]COSTOS OFICINA'!#REF!</definedName>
    <definedName name="mantenimiento" localSheetId="14">'[166]COSTOS OFICINA'!#REF!</definedName>
    <definedName name="mantenimiento" localSheetId="11">'[166]COSTOS OFICINA'!#REF!</definedName>
    <definedName name="mantenimiento" localSheetId="12">'[166]COSTOS OFICINA'!#REF!</definedName>
    <definedName name="mantenimiento" localSheetId="13">'[166]COSTOS OFICINA'!#REF!</definedName>
    <definedName name="mantenimiento">'[166]COSTOS OFICINA'!#REF!</definedName>
    <definedName name="MANUAL">#REF!</definedName>
    <definedName name="mao" localSheetId="5" hidden="1">{"TAB1",#N/A,TRUE,"GENERAL";"TAB2",#N/A,TRUE,"GENERAL";"TAB3",#N/A,TRUE,"GENERAL";"TAB4",#N/A,TRUE,"GENERAL";"TAB5",#N/A,TRUE,"GENERAL"}</definedName>
    <definedName name="mao" hidden="1">{"TAB1",#N/A,TRUE,"GENERAL";"TAB2",#N/A,TRUE,"GENERAL";"TAB3",#N/A,TRUE,"GENERAL";"TAB4",#N/A,TRUE,"GENERAL";"TAB5",#N/A,TRUE,"GENERAL"}</definedName>
    <definedName name="maow" localSheetId="5" hidden="1">{"via1",#N/A,TRUE,"general";"via2",#N/A,TRUE,"general";"via3",#N/A,TRUE,"general"}</definedName>
    <definedName name="maow" hidden="1">{"via1",#N/A,TRUE,"general";"via2",#N/A,TRUE,"general";"via3",#N/A,TRUE,"general"}</definedName>
    <definedName name="MAQUINAR">[82]Insum!$A$68:$H$98</definedName>
    <definedName name="Maquinaria">[165]Insum!$A$76:$E$99</definedName>
    <definedName name="MAR" localSheetId="17">#REF!</definedName>
    <definedName name="MAR" localSheetId="18">#REF!</definedName>
    <definedName name="MAR" localSheetId="20">#REF!</definedName>
    <definedName name="MAR" localSheetId="21">#REF!</definedName>
    <definedName name="MAR" localSheetId="22">#REF!</definedName>
    <definedName name="MAR" localSheetId="23">#REF!</definedName>
    <definedName name="MAR" localSheetId="27">#REF!</definedName>
    <definedName name="MAR" localSheetId="31">#REF!</definedName>
    <definedName name="MAR" localSheetId="28">#REF!</definedName>
    <definedName name="MAR" localSheetId="29">#REF!</definedName>
    <definedName name="MAR" localSheetId="30">#REF!</definedName>
    <definedName name="MAR" localSheetId="8">#REF!</definedName>
    <definedName name="MAR" localSheetId="14">#REF!</definedName>
    <definedName name="MAR" localSheetId="11">#REF!</definedName>
    <definedName name="MAR" localSheetId="12">#REF!</definedName>
    <definedName name="mar" localSheetId="4">'[58]Res-Accide-10'!#REF!</definedName>
    <definedName name="mar" localSheetId="5">'[58]Res-Accide-10'!#REF!</definedName>
    <definedName name="MAR" localSheetId="13">#REF!</definedName>
    <definedName name="MAR">#REF!</definedName>
    <definedName name="MARCO_H">#REF!</definedName>
    <definedName name="MargenComercial" localSheetId="17">#REF!</definedName>
    <definedName name="MargenComercial" localSheetId="18">#REF!</definedName>
    <definedName name="MargenComercial" localSheetId="20">#REF!</definedName>
    <definedName name="MargenComercial" localSheetId="21">#REF!</definedName>
    <definedName name="MargenComercial" localSheetId="22">#REF!</definedName>
    <definedName name="MargenComercial" localSheetId="23">#REF!</definedName>
    <definedName name="MargenComercial" localSheetId="27">#REF!</definedName>
    <definedName name="MargenComercial" localSheetId="31">#REF!</definedName>
    <definedName name="MargenComercial" localSheetId="28">#REF!</definedName>
    <definedName name="MargenComercial" localSheetId="29">#REF!</definedName>
    <definedName name="MargenComercial" localSheetId="30">#REF!</definedName>
    <definedName name="MargenComercial" localSheetId="8">#REF!</definedName>
    <definedName name="MargenComercial" localSheetId="14">#REF!</definedName>
    <definedName name="MargenComercial" localSheetId="11">#REF!</definedName>
    <definedName name="MargenComercial" localSheetId="12">#REF!</definedName>
    <definedName name="MargenComercial" localSheetId="13">#REF!</definedName>
    <definedName name="MargenComercial">#REF!</definedName>
    <definedName name="MargenFinanciero" localSheetId="17">#REF!</definedName>
    <definedName name="MargenFinanciero" localSheetId="18">#REF!</definedName>
    <definedName name="MargenFinanciero" localSheetId="20">#REF!</definedName>
    <definedName name="MargenFinanciero" localSheetId="21">#REF!</definedName>
    <definedName name="MargenFinanciero" localSheetId="22">#REF!</definedName>
    <definedName name="MargenFinanciero" localSheetId="23">#REF!</definedName>
    <definedName name="MargenFinanciero" localSheetId="27">#REF!</definedName>
    <definedName name="MargenFinanciero" localSheetId="31">#REF!</definedName>
    <definedName name="MargenFinanciero" localSheetId="28">#REF!</definedName>
    <definedName name="MargenFinanciero" localSheetId="29">#REF!</definedName>
    <definedName name="MargenFinanciero" localSheetId="30">#REF!</definedName>
    <definedName name="MargenFinanciero" localSheetId="8">#REF!</definedName>
    <definedName name="MargenFinanciero" localSheetId="14">#REF!</definedName>
    <definedName name="MargenFinanciero" localSheetId="11">#REF!</definedName>
    <definedName name="MargenFinanciero" localSheetId="12">#REF!</definedName>
    <definedName name="MargenFinanciero" localSheetId="13">#REF!</definedName>
    <definedName name="MargenFinanciero">#REF!</definedName>
    <definedName name="marina">'[167]Informe Semanal 1'!#REF!</definedName>
    <definedName name="mario">#REF!</definedName>
    <definedName name="mario_1">#REF!</definedName>
    <definedName name="MARY">#REF!</definedName>
    <definedName name="masor" localSheetId="5" hidden="1">{"via1",#N/A,TRUE,"general";"via2",#N/A,TRUE,"general";"via3",#N/A,TRUE,"general"}</definedName>
    <definedName name="masor" hidden="1">{"via1",#N/A,TRUE,"general";"via2",#N/A,TRUE,"general";"via3",#N/A,TRUE,"general"}</definedName>
    <definedName name="MAT">#REF!</definedName>
    <definedName name="MATER">[124]MATERIAL!$B$3:$B$580</definedName>
    <definedName name="MATERIAL">[143]MATERIALES!$1:$1048576</definedName>
    <definedName name="MATERIALES" localSheetId="4">[77]MATERIALES!$B$2:$E$112</definedName>
    <definedName name="MATERIALES" localSheetId="5">[77]MATERIALES!$B$2:$E$112</definedName>
    <definedName name="MATERIALES">[124]MATERIAL!$B$2:$D$580</definedName>
    <definedName name="materiales1">#REF!</definedName>
    <definedName name="MaterialTub">#REF!</definedName>
    <definedName name="MATRIZ">#REF!</definedName>
    <definedName name="MATRIZ_DE_DATOS">#REF!</definedName>
    <definedName name="MAY" localSheetId="17">#REF!</definedName>
    <definedName name="MAY" localSheetId="18">#REF!</definedName>
    <definedName name="MAY" localSheetId="20">#REF!</definedName>
    <definedName name="MAY" localSheetId="21">#REF!</definedName>
    <definedName name="MAY" localSheetId="22">#REF!</definedName>
    <definedName name="MAY" localSheetId="23">#REF!</definedName>
    <definedName name="MAY" localSheetId="27">#REF!</definedName>
    <definedName name="MAY" localSheetId="31">#REF!</definedName>
    <definedName name="MAY" localSheetId="28">#REF!</definedName>
    <definedName name="MAY" localSheetId="29">#REF!</definedName>
    <definedName name="MAY" localSheetId="30">#REF!</definedName>
    <definedName name="MAY" localSheetId="8">#REF!</definedName>
    <definedName name="MAY" localSheetId="14">#REF!</definedName>
    <definedName name="MAY" localSheetId="11">#REF!</definedName>
    <definedName name="MAY" localSheetId="12">#REF!</definedName>
    <definedName name="MAY" localSheetId="13">#REF!</definedName>
    <definedName name="MAY">#REF!</definedName>
    <definedName name="mcb">'[35]Gabinetes ctrol, prot. y med. '!#REF!</definedName>
    <definedName name="mcbb">'[35]Gabinetes ctrol, prot. y med. '!#REF!</definedName>
    <definedName name="MCCs">#REF!</definedName>
    <definedName name="mcwo">#REF!</definedName>
    <definedName name="mdd" localSheetId="5" hidden="1">{"via1",#N/A,TRUE,"general";"via2",#N/A,TRUE,"general";"via3",#N/A,TRUE,"general"}</definedName>
    <definedName name="mdd" hidden="1">{"via1",#N/A,TRUE,"general";"via2",#N/A,TRUE,"general";"via3",#N/A,TRUE,"general"}</definedName>
    <definedName name="ME" localSheetId="17">#REF!</definedName>
    <definedName name="ME" localSheetId="18">#REF!</definedName>
    <definedName name="ME" localSheetId="20">#REF!</definedName>
    <definedName name="ME" localSheetId="21">#REF!</definedName>
    <definedName name="ME" localSheetId="22">#REF!</definedName>
    <definedName name="ME" localSheetId="23">#REF!</definedName>
    <definedName name="ME" localSheetId="27">#REF!</definedName>
    <definedName name="ME" localSheetId="31">#REF!</definedName>
    <definedName name="ME" localSheetId="28">#REF!</definedName>
    <definedName name="ME" localSheetId="29">#REF!</definedName>
    <definedName name="ME" localSheetId="30">#REF!</definedName>
    <definedName name="ME" localSheetId="8">#REF!</definedName>
    <definedName name="ME" localSheetId="14">#REF!</definedName>
    <definedName name="ME" localSheetId="11">#REF!</definedName>
    <definedName name="ME" localSheetId="12">#REF!</definedName>
    <definedName name="ME" localSheetId="13">#REF!</definedName>
    <definedName name="ME">#REF!</definedName>
    <definedName name="mediah_reposo_comida">'[168]CCP,LEYES, Y DEC.'!#REF!</definedName>
    <definedName name="meg" localSheetId="5" hidden="1">{"TAB1",#N/A,TRUE,"GENERAL";"TAB2",#N/A,TRUE,"GENERAL";"TAB3",#N/A,TRUE,"GENERAL";"TAB4",#N/A,TRUE,"GENERAL";"TAB5",#N/A,TRUE,"GENERAL"}</definedName>
    <definedName name="meg" hidden="1">{"TAB1",#N/A,TRUE,"GENERAL";"TAB2",#N/A,TRUE,"GENERAL";"TAB3",#N/A,TRUE,"GENERAL";"TAB4",#N/A,TRUE,"GENERAL";"TAB5",#N/A,TRUE,"GENERAL"}</definedName>
    <definedName name="MENU1">'[5]7422CW00'!#REF!</definedName>
    <definedName name="MENU2">'[5]7422CW00'!#REF!</definedName>
    <definedName name="MENU3">'[5]7422CW00'!#REF!</definedName>
    <definedName name="MENU4">'[5]7422CW00'!#REF!</definedName>
    <definedName name="MENU5">'[5]7422CW00'!#REF!</definedName>
    <definedName name="MENU6">'[5]7422CW00'!#REF!</definedName>
    <definedName name="merchandCostos" localSheetId="17">#REF!</definedName>
    <definedName name="merchandCostos" localSheetId="18">#REF!</definedName>
    <definedName name="merchandCostos" localSheetId="20">#REF!</definedName>
    <definedName name="merchandCostos" localSheetId="21">#REF!</definedName>
    <definedName name="merchandCostos" localSheetId="22">#REF!</definedName>
    <definedName name="merchandCostos" localSheetId="23">#REF!</definedName>
    <definedName name="merchandCostos" localSheetId="27">#REF!</definedName>
    <definedName name="merchandCostos" localSheetId="31">#REF!</definedName>
    <definedName name="merchandCostos" localSheetId="28">#REF!</definedName>
    <definedName name="merchandCostos" localSheetId="29">#REF!</definedName>
    <definedName name="merchandCostos" localSheetId="30">#REF!</definedName>
    <definedName name="merchandCostos" localSheetId="8">#REF!</definedName>
    <definedName name="merchandCostos" localSheetId="14">#REF!</definedName>
    <definedName name="merchandCostos" localSheetId="11">#REF!</definedName>
    <definedName name="merchandCostos" localSheetId="12">#REF!</definedName>
    <definedName name="merchandCostos" localSheetId="13">#REF!</definedName>
    <definedName name="merchandCostos">#REF!</definedName>
    <definedName name="Merchandisig" localSheetId="17">#REF!</definedName>
    <definedName name="Merchandisig" localSheetId="18">#REF!</definedName>
    <definedName name="Merchandisig" localSheetId="20">#REF!</definedName>
    <definedName name="Merchandisig" localSheetId="21">#REF!</definedName>
    <definedName name="Merchandisig" localSheetId="22">#REF!</definedName>
    <definedName name="Merchandisig" localSheetId="23">#REF!</definedName>
    <definedName name="Merchandisig" localSheetId="27">#REF!</definedName>
    <definedName name="Merchandisig" localSheetId="31">#REF!</definedName>
    <definedName name="Merchandisig" localSheetId="28">#REF!</definedName>
    <definedName name="Merchandisig" localSheetId="29">#REF!</definedName>
    <definedName name="Merchandisig" localSheetId="30">#REF!</definedName>
    <definedName name="Merchandisig" localSheetId="8">#REF!</definedName>
    <definedName name="Merchandisig">#REF!</definedName>
    <definedName name="MES">[37]PRESUPUESTO!$C$13</definedName>
    <definedName name="MesCotiz">'[15]LIQ-NOM'!$H$3</definedName>
    <definedName name="MesCotizacion">'[65]LIQUIDA-NOMINA'!$H$3</definedName>
    <definedName name="meses" localSheetId="17">#REF!</definedName>
    <definedName name="meses" localSheetId="18">#REF!</definedName>
    <definedName name="meses" localSheetId="20">#REF!</definedName>
    <definedName name="meses" localSheetId="21">#REF!</definedName>
    <definedName name="meses" localSheetId="22">#REF!</definedName>
    <definedName name="meses" localSheetId="23">#REF!</definedName>
    <definedName name="meses" localSheetId="27">#REF!</definedName>
    <definedName name="meses" localSheetId="31">#REF!</definedName>
    <definedName name="meses" localSheetId="28">#REF!</definedName>
    <definedName name="meses" localSheetId="29">#REF!</definedName>
    <definedName name="meses" localSheetId="30">#REF!</definedName>
    <definedName name="meses" localSheetId="8">#REF!</definedName>
    <definedName name="meses">#REF!</definedName>
    <definedName name="MesesMora">'[15]LIQ-NOM'!$I$3</definedName>
    <definedName name="Meta1">#REF!</definedName>
    <definedName name="Meta2">#REF!</definedName>
    <definedName name="Meta3">#REF!</definedName>
    <definedName name="mezcla">#REF!</definedName>
    <definedName name="mf">#REF!</definedName>
    <definedName name="mfgjrdt" localSheetId="5" hidden="1">{"TAB1",#N/A,TRUE,"GENERAL";"TAB2",#N/A,TRUE,"GENERAL";"TAB3",#N/A,TRUE,"GENERAL";"TAB4",#N/A,TRUE,"GENERAL";"TAB5",#N/A,TRUE,"GENERAL"}</definedName>
    <definedName name="mfgjrdt" hidden="1">{"TAB1",#N/A,TRUE,"GENERAL";"TAB2",#N/A,TRUE,"GENERAL";"TAB3",#N/A,TRUE,"GENERAL";"TAB4",#N/A,TRUE,"GENERAL";"TAB5",#N/A,TRUE,"GENERAL"}</definedName>
    <definedName name="mghm" localSheetId="5"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 localSheetId="17">#REF!,#REF!,#REF!,#REF!,#REF!,#REF!,#REF!</definedName>
    <definedName name="MI" localSheetId="18">#REF!,#REF!,#REF!,#REF!,#REF!,#REF!,#REF!</definedName>
    <definedName name="MI" localSheetId="20">#REF!,#REF!,#REF!,#REF!,#REF!,#REF!,#REF!</definedName>
    <definedName name="MI" localSheetId="21">#REF!,#REF!,#REF!,#REF!,#REF!,#REF!,#REF!</definedName>
    <definedName name="MI" localSheetId="22">#REF!,#REF!,#REF!,#REF!,#REF!,#REF!,#REF!</definedName>
    <definedName name="MI" localSheetId="23">#REF!,#REF!,#REF!,#REF!,#REF!,#REF!,#REF!</definedName>
    <definedName name="MI" localSheetId="27">#REF!,#REF!,#REF!,#REF!,#REF!,#REF!,#REF!</definedName>
    <definedName name="MI" localSheetId="31">#REF!,#REF!,#REF!,#REF!,#REF!,#REF!,#REF!</definedName>
    <definedName name="MI" localSheetId="28">#REF!,#REF!,#REF!,#REF!,#REF!,#REF!,#REF!</definedName>
    <definedName name="MI" localSheetId="29">#REF!,#REF!,#REF!,#REF!,#REF!,#REF!,#REF!</definedName>
    <definedName name="MI" localSheetId="30">#REF!,#REF!,#REF!,#REF!,#REF!,#REF!,#REF!</definedName>
    <definedName name="MI" localSheetId="8">#REF!,#REF!,#REF!,#REF!,#REF!,#REF!,#REF!</definedName>
    <definedName name="MI" localSheetId="14">#REF!,#REF!,#REF!,#REF!,#REF!,#REF!,#REF!</definedName>
    <definedName name="MI" localSheetId="11">#REF!,#REF!,#REF!,#REF!,#REF!,#REF!,#REF!</definedName>
    <definedName name="MI" localSheetId="12">#REF!,#REF!,#REF!,#REF!,#REF!,#REF!,#REF!</definedName>
    <definedName name="MI" localSheetId="13">#REF!,#REF!,#REF!,#REF!,#REF!,#REF!,#REF!</definedName>
    <definedName name="MI">#REF!,#REF!,#REF!,#REF!,#REF!,#REF!,#REF!</definedName>
    <definedName name="Mi_Salida">#REF!</definedName>
    <definedName name="Mi_Salida1">#REF!</definedName>
    <definedName name="MICR">#REF!</definedName>
    <definedName name="MIN_MAX_sma">#REF!</definedName>
    <definedName name="Mínimo" localSheetId="17">#REF!</definedName>
    <definedName name="Mínimo" localSheetId="18">#REF!</definedName>
    <definedName name="Mínimo" localSheetId="20">#REF!</definedName>
    <definedName name="Mínimo" localSheetId="21">#REF!</definedName>
    <definedName name="Mínimo" localSheetId="22">#REF!</definedName>
    <definedName name="Mínimo" localSheetId="23">#REF!</definedName>
    <definedName name="Mínimo" localSheetId="27">#REF!</definedName>
    <definedName name="Mínimo" localSheetId="31">#REF!</definedName>
    <definedName name="Mínimo" localSheetId="28">#REF!</definedName>
    <definedName name="Mínimo" localSheetId="29">#REF!</definedName>
    <definedName name="Mínimo" localSheetId="30">#REF!</definedName>
    <definedName name="Mínimo" localSheetId="8">#REF!</definedName>
    <definedName name="Mínimo" localSheetId="14">#REF!</definedName>
    <definedName name="Mínimo" localSheetId="11">#REF!</definedName>
    <definedName name="Mínimo" localSheetId="12">#REF!</definedName>
    <definedName name="Mínimo" localSheetId="13">#REF!</definedName>
    <definedName name="Mínimo">#REF!</definedName>
    <definedName name="MIU">#REF!</definedName>
    <definedName name="mixer">#REF!</definedName>
    <definedName name="mjmj" localSheetId="5" hidden="1">{"via1",#N/A,TRUE,"general";"via2",#N/A,TRUE,"general";"via3",#N/A,TRUE,"general"}</definedName>
    <definedName name="mjmj" hidden="1">{"via1",#N/A,TRUE,"general";"via2",#N/A,TRUE,"general";"via3",#N/A,TRUE,"general"}</definedName>
    <definedName name="mjmjmn" localSheetId="5" hidden="1">{"via1",#N/A,TRUE,"general";"via2",#N/A,TRUE,"general";"via3",#N/A,TRUE,"general"}</definedName>
    <definedName name="mjmjmn" hidden="1">{"via1",#N/A,TRUE,"general";"via2",#N/A,TRUE,"general";"via3",#N/A,TRUE,"general"}</definedName>
    <definedName name="mjnhgkio" localSheetId="5" hidden="1">{"via1",#N/A,TRUE,"general";"via2",#N/A,TRUE,"general";"via3",#N/A,TRUE,"general"}</definedName>
    <definedName name="mjnhgkio" hidden="1">{"via1",#N/A,TRUE,"general";"via2",#N/A,TRUE,"general";"via3",#N/A,TRUE,"general"}</definedName>
    <definedName name="mju">#REF!</definedName>
    <definedName name="mku">#REF!</definedName>
    <definedName name="ML" localSheetId="17">#REF!,#REF!,#REF!,#REF!,#REF!,#REF!,#REF!</definedName>
    <definedName name="ML" localSheetId="18">#REF!,#REF!,#REF!,#REF!,#REF!,#REF!,#REF!</definedName>
    <definedName name="ML" localSheetId="20">#REF!,#REF!,#REF!,#REF!,#REF!,#REF!,#REF!</definedName>
    <definedName name="ML" localSheetId="21">#REF!,#REF!,#REF!,#REF!,#REF!,#REF!,#REF!</definedName>
    <definedName name="ML" localSheetId="22">#REF!,#REF!,#REF!,#REF!,#REF!,#REF!,#REF!</definedName>
    <definedName name="ML" localSheetId="23">#REF!,#REF!,#REF!,#REF!,#REF!,#REF!,#REF!</definedName>
    <definedName name="ML" localSheetId="27">#REF!,#REF!,#REF!,#REF!,#REF!,#REF!,#REF!</definedName>
    <definedName name="ML" localSheetId="31">#REF!,#REF!,#REF!,#REF!,#REF!,#REF!,#REF!</definedName>
    <definedName name="ML" localSheetId="28">#REF!,#REF!,#REF!,#REF!,#REF!,#REF!,#REF!</definedName>
    <definedName name="ML" localSheetId="29">#REF!,#REF!,#REF!,#REF!,#REF!,#REF!,#REF!</definedName>
    <definedName name="ML" localSheetId="30">#REF!,#REF!,#REF!,#REF!,#REF!,#REF!,#REF!</definedName>
    <definedName name="ML" localSheetId="8">#REF!,#REF!,#REF!,#REF!,#REF!,#REF!,#REF!</definedName>
    <definedName name="ML" localSheetId="14">#REF!,#REF!,#REF!,#REF!,#REF!,#REF!,#REF!</definedName>
    <definedName name="ML" localSheetId="11">#REF!,#REF!,#REF!,#REF!,#REF!,#REF!,#REF!</definedName>
    <definedName name="ML" localSheetId="12">#REF!,#REF!,#REF!,#REF!,#REF!,#REF!,#REF!</definedName>
    <definedName name="ML" localSheetId="13">#REF!,#REF!,#REF!,#REF!,#REF!,#REF!,#REF!</definedName>
    <definedName name="ML">#REF!,#REF!,#REF!,#REF!,#REF!,#REF!,#REF!</definedName>
    <definedName name="mm">#REF!</definedName>
    <definedName name="mmjmjh" localSheetId="5" hidden="1">{"TAB1",#N/A,TRUE,"GENERAL";"TAB2",#N/A,TRUE,"GENERAL";"TAB3",#N/A,TRUE,"GENERAL";"TAB4",#N/A,TRUE,"GENERAL";"TAB5",#N/A,TRUE,"GENERAL"}</definedName>
    <definedName name="mmjmjh" hidden="1">{"TAB1",#N/A,TRUE,"GENERAL";"TAB2",#N/A,TRUE,"GENERAL";"TAB3",#N/A,TRUE,"GENERAL";"TAB4",#N/A,TRUE,"GENERAL";"TAB5",#N/A,TRUE,"GENERAL"}</definedName>
    <definedName name="mmm">#REF!</definedName>
    <definedName name="mmmh" localSheetId="5" hidden="1">{"via1",#N/A,TRUE,"general";"via2",#N/A,TRUE,"general";"via3",#N/A,TRUE,"general"}</definedName>
    <definedName name="mmmh" hidden="1">{"via1",#N/A,TRUE,"general";"via2",#N/A,TRUE,"general";"via3",#N/A,TRUE,"general"}</definedName>
    <definedName name="mmmmmjyt" localSheetId="5" hidden="1">{"TAB1",#N/A,TRUE,"GENERAL";"TAB2",#N/A,TRUE,"GENERAL";"TAB3",#N/A,TRUE,"GENERAL";"TAB4",#N/A,TRUE,"GENERAL";"TAB5",#N/A,TRUE,"GENERAL"}</definedName>
    <definedName name="mmmmmjyt" hidden="1">{"TAB1",#N/A,TRUE,"GENERAL";"TAB2",#N/A,TRUE,"GENERAL";"TAB3",#N/A,TRUE,"GENERAL";"TAB4",#N/A,TRUE,"GENERAL";"TAB5",#N/A,TRUE,"GENERAL"}</definedName>
    <definedName name="mmmmmmg" localSheetId="5" hidden="1">{"via1",#N/A,TRUE,"general";"via2",#N/A,TRUE,"general";"via3",#N/A,TRUE,"general"}</definedName>
    <definedName name="mmmmmmg" hidden="1">{"via1",#N/A,TRUE,"general";"via2",#N/A,TRUE,"general";"via3",#N/A,TRUE,"general"}</definedName>
    <definedName name="Mmto" localSheetId="17">#REF!</definedName>
    <definedName name="Mmto" localSheetId="18">#REF!</definedName>
    <definedName name="Mmto" localSheetId="20">#REF!</definedName>
    <definedName name="Mmto" localSheetId="21">#REF!</definedName>
    <definedName name="Mmto" localSheetId="22">#REF!</definedName>
    <definedName name="Mmto" localSheetId="23">#REF!</definedName>
    <definedName name="Mmto" localSheetId="27">#REF!</definedName>
    <definedName name="Mmto" localSheetId="31">#REF!</definedName>
    <definedName name="Mmto" localSheetId="28">#REF!</definedName>
    <definedName name="Mmto" localSheetId="29">#REF!</definedName>
    <definedName name="Mmto" localSheetId="30">#REF!</definedName>
    <definedName name="Mmto" localSheetId="8">#REF!</definedName>
    <definedName name="Mmto" localSheetId="14">#REF!</definedName>
    <definedName name="Mmto" localSheetId="11">#REF!</definedName>
    <definedName name="Mmto" localSheetId="12">#REF!</definedName>
    <definedName name="Mmto" localSheetId="13">#REF!</definedName>
    <definedName name="Mmto">#REF!</definedName>
    <definedName name="MN" localSheetId="17">'[169]COSTOS OFICINA'!#REF!</definedName>
    <definedName name="MN" localSheetId="18">'[169]COSTOS OFICINA'!#REF!</definedName>
    <definedName name="MN" localSheetId="20">'[169]COSTOS OFICINA'!#REF!</definedName>
    <definedName name="MN" localSheetId="21">'[169]COSTOS OFICINA'!#REF!</definedName>
    <definedName name="MN" localSheetId="22">'[169]COSTOS OFICINA'!#REF!</definedName>
    <definedName name="MN" localSheetId="23">'[169]COSTOS OFICINA'!#REF!</definedName>
    <definedName name="MN" localSheetId="27">'[169]COSTOS OFICINA'!#REF!</definedName>
    <definedName name="MN" localSheetId="31">'[169]COSTOS OFICINA'!#REF!</definedName>
    <definedName name="MN" localSheetId="28">'[169]COSTOS OFICINA'!#REF!</definedName>
    <definedName name="MN" localSheetId="29">'[169]COSTOS OFICINA'!#REF!</definedName>
    <definedName name="MN" localSheetId="30">'[169]COSTOS OFICINA'!#REF!</definedName>
    <definedName name="MN" localSheetId="8">'[169]COSTOS OFICINA'!#REF!</definedName>
    <definedName name="MN" localSheetId="14">'[169]COSTOS OFICINA'!#REF!</definedName>
    <definedName name="MN" localSheetId="11">'[169]COSTOS OFICINA'!#REF!</definedName>
    <definedName name="MN" localSheetId="12">'[169]COSTOS OFICINA'!#REF!</definedName>
    <definedName name="MN" localSheetId="4" hidden="1">{"via1",#N/A,TRUE,"general";"via2",#N/A,TRUE,"general";"via3",#N/A,TRUE,"general"}</definedName>
    <definedName name="MN" localSheetId="5" hidden="1">{"via1",#N/A,TRUE,"general";"via2",#N/A,TRUE,"general";"via3",#N/A,TRUE,"general"}</definedName>
    <definedName name="MN" localSheetId="13">'[169]COSTOS OFICINA'!#REF!</definedName>
    <definedName name="MN">'[169]COSTOS OFICINA'!#REF!</definedName>
    <definedName name="MO" localSheetId="17">'[64]CIRCUITOS CODENSA'!#REF!</definedName>
    <definedName name="MO" localSheetId="18">'[64]CIRCUITOS CODENSA'!#REF!</definedName>
    <definedName name="MO" localSheetId="20">'[64]CIRCUITOS CODENSA'!#REF!</definedName>
    <definedName name="MO" localSheetId="21">'[64]CIRCUITOS CODENSA'!#REF!</definedName>
    <definedName name="MO" localSheetId="22">'[64]CIRCUITOS CODENSA'!#REF!</definedName>
    <definedName name="MO" localSheetId="23">'[64]CIRCUITOS CODENSA'!#REF!</definedName>
    <definedName name="MO" localSheetId="27">'[64]CIRCUITOS CODENSA'!#REF!</definedName>
    <definedName name="MO" localSheetId="31">'[64]CIRCUITOS CODENSA'!#REF!</definedName>
    <definedName name="MO" localSheetId="28">'[64]CIRCUITOS CODENSA'!#REF!</definedName>
    <definedName name="MO" localSheetId="29">'[64]CIRCUITOS CODENSA'!#REF!</definedName>
    <definedName name="MO" localSheetId="30">'[64]CIRCUITOS CODENSA'!#REF!</definedName>
    <definedName name="MO" localSheetId="8">'[64]CIRCUITOS CODENSA'!#REF!</definedName>
    <definedName name="MO" localSheetId="14">'[64]CIRCUITOS CODENSA'!#REF!</definedName>
    <definedName name="MO" localSheetId="11">'[64]CIRCUITOS CODENSA'!#REF!</definedName>
    <definedName name="MO" localSheetId="12">'[64]CIRCUITOS CODENSA'!#REF!</definedName>
    <definedName name="MO" localSheetId="13">'[64]CIRCUITOS CODENSA'!#REF!</definedName>
    <definedName name="MO">'[64]CIRCUITOS CODENSA'!#REF!</definedName>
    <definedName name="MOA" localSheetId="5" hidden="1">{#N/A,#N/A,FALSE,"Hoja1";#N/A,#N/A,FALSE,"Hoja2"}</definedName>
    <definedName name="MOA" hidden="1">{#N/A,#N/A,FALSE,"Hoja1";#N/A,#N/A,FALSE,"Hoja2"}</definedName>
    <definedName name="MOD">#REF!</definedName>
    <definedName name="Modif">[170]CRA.MODI!#REF!</definedName>
    <definedName name="MODIVejec" localSheetId="5" hidden="1">{#N/A,#N/A,FALSE,"Hoja1";#N/A,#N/A,FALSE,"Hoja2"}</definedName>
    <definedName name="MODIVejec" hidden="1">{#N/A,#N/A,FALSE,"Hoja1";#N/A,#N/A,FALSE,"Hoja2"}</definedName>
    <definedName name="Módulo3.anexo1">[14]!Módulo3.anexo1</definedName>
    <definedName name="Módulo3.anexo10">[14]!Módulo3.anexo10</definedName>
    <definedName name="Módulo3.anexo11">[14]!Módulo3.anexo11</definedName>
    <definedName name="Módulo3.anexo12">[14]!Módulo3.anexo12</definedName>
    <definedName name="Módulo3.anexo3">[14]!Módulo3.anexo3</definedName>
    <definedName name="Módulo3.anexo4">[14]!Módulo3.anexo4</definedName>
    <definedName name="Módulo3.anexo5">[14]!Módulo3.anexo5</definedName>
    <definedName name="Módulo3.anexo6">[14]!Módulo3.anexo6</definedName>
    <definedName name="Módulo8.anexo16">[14]!Módulo8.anexo16</definedName>
    <definedName name="MOE" localSheetId="5" hidden="1">{#N/A,#N/A,FALSE,"Hoja1";#N/A,#N/A,FALSE,"Hoja2"}</definedName>
    <definedName name="MOE" hidden="1">{#N/A,#N/A,FALSE,"Hoja1";#N/A,#N/A,FALSE,"Hoja2"}</definedName>
    <definedName name="MONEDA">[171]Tablas!$AO$6:$AO$7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[15]EMPRESA!$I$29</definedName>
    <definedName name="MORON">#REF!</definedName>
    <definedName name="moto120">#REF!</definedName>
    <definedName name="mr">#REF!</definedName>
    <definedName name="MRE">#REF!</definedName>
    <definedName name="MRLART">[3]STRSUMM0!#REF!</definedName>
    <definedName name="MRSUPDET">[71]steel!#REF!</definedName>
    <definedName name="MTL" hidden="1">#REF!</definedName>
    <definedName name="Mtz_Avance">#REF!</definedName>
    <definedName name="MU" localSheetId="17">'[64]CIRCUITOS CODENSA'!#REF!</definedName>
    <definedName name="MU" localSheetId="18">'[64]CIRCUITOS CODENSA'!#REF!</definedName>
    <definedName name="MU" localSheetId="20">'[64]CIRCUITOS CODENSA'!#REF!</definedName>
    <definedName name="MU" localSheetId="21">'[64]CIRCUITOS CODENSA'!#REF!</definedName>
    <definedName name="MU" localSheetId="22">'[64]CIRCUITOS CODENSA'!#REF!</definedName>
    <definedName name="MU" localSheetId="23">'[64]CIRCUITOS CODENSA'!#REF!</definedName>
    <definedName name="MU" localSheetId="27">'[64]CIRCUITOS CODENSA'!#REF!</definedName>
    <definedName name="MU" localSheetId="31">'[64]CIRCUITOS CODENSA'!#REF!</definedName>
    <definedName name="MU" localSheetId="28">'[64]CIRCUITOS CODENSA'!#REF!</definedName>
    <definedName name="MU" localSheetId="29">'[64]CIRCUITOS CODENSA'!#REF!</definedName>
    <definedName name="MU" localSheetId="30">'[64]CIRCUITOS CODENSA'!#REF!</definedName>
    <definedName name="MU" localSheetId="8">'[64]CIRCUITOS CODENSA'!#REF!</definedName>
    <definedName name="MU">'[64]CIRCUITOS CODENSA'!#REF!</definedName>
    <definedName name="Mv">#REF!</definedName>
    <definedName name="mvñkjp">#REF!</definedName>
    <definedName name="MZ" localSheetId="17">'[64]CIRCUITOS CODENSA'!#REF!</definedName>
    <definedName name="MZ" localSheetId="18">'[64]CIRCUITOS CODENSA'!#REF!</definedName>
    <definedName name="MZ" localSheetId="20">'[64]CIRCUITOS CODENSA'!#REF!</definedName>
    <definedName name="MZ" localSheetId="21">'[64]CIRCUITOS CODENSA'!#REF!</definedName>
    <definedName name="MZ" localSheetId="22">'[64]CIRCUITOS CODENSA'!#REF!</definedName>
    <definedName name="MZ" localSheetId="23">'[64]CIRCUITOS CODENSA'!#REF!</definedName>
    <definedName name="MZ" localSheetId="27">'[64]CIRCUITOS CODENSA'!#REF!</definedName>
    <definedName name="MZ" localSheetId="31">'[64]CIRCUITOS CODENSA'!#REF!</definedName>
    <definedName name="MZ" localSheetId="28">'[64]CIRCUITOS CODENSA'!#REF!</definedName>
    <definedName name="MZ" localSheetId="29">'[64]CIRCUITOS CODENSA'!#REF!</definedName>
    <definedName name="MZ" localSheetId="30">'[64]CIRCUITOS CODENSA'!#REF!</definedName>
    <definedName name="MZ" localSheetId="8">'[64]CIRCUITOS CODENSA'!#REF!</definedName>
    <definedName name="MZ">'[64]CIRCUITOS CODENSA'!#REF!</definedName>
    <definedName name="N" localSheetId="17">IF(ISERROR(NA),"",NA)</definedName>
    <definedName name="N" localSheetId="18">IF(ISERROR(NA),"",NA)</definedName>
    <definedName name="N" localSheetId="20">IF(ISERROR(NA),"",NA)</definedName>
    <definedName name="N" localSheetId="21">IF(ISERROR(NA),"",NA)</definedName>
    <definedName name="N" localSheetId="22">IF(ISERROR(NA),"",NA)</definedName>
    <definedName name="N" localSheetId="23">IF(ISERROR(NA),"",NA)</definedName>
    <definedName name="N" localSheetId="27">IF(ISERROR(NA),"",NA)</definedName>
    <definedName name="N" localSheetId="31">IF(ISERROR(NA),"",NA)</definedName>
    <definedName name="N" localSheetId="28">IF(ISERROR(NA),"",NA)</definedName>
    <definedName name="N" localSheetId="29">IF(ISERROR(NA),"",NA)</definedName>
    <definedName name="N" localSheetId="30">IF(ISERROR(NA),"",NA)</definedName>
    <definedName name="N" localSheetId="2">IF(ISERROR(NA),"",NA)</definedName>
    <definedName name="N" localSheetId="8">IF(ISERROR(NA),"",NA)</definedName>
    <definedName name="N" localSheetId="14">IF(ISERROR(NA),"",NA)</definedName>
    <definedName name="N" localSheetId="11">IF(ISERROR(NA),"",NA)</definedName>
    <definedName name="N" localSheetId="12">IF(ISERROR(NA),"",NA)</definedName>
    <definedName name="n" localSheetId="4" hidden="1">{"via1",#N/A,TRUE,"general";"via2",#N/A,TRUE,"general";"via3",#N/A,TRUE,"general"}</definedName>
    <definedName name="n" localSheetId="5" hidden="1">{"via1",#N/A,TRUE,"general";"via2",#N/A,TRUE,"general";"via3",#N/A,TRUE,"general"}</definedName>
    <definedName name="N" localSheetId="13">IF(ISERROR(NA),"",NA)</definedName>
    <definedName name="N">IF(ISERROR(NA),"",NA)</definedName>
    <definedName name="N_metal">[75]D_AWG!$C$25</definedName>
    <definedName name="Nada">[106]!Nada</definedName>
    <definedName name="Nafta_2">'[172] ASR+Nafta'!$K$19:$AS$19</definedName>
    <definedName name="Nafta2">'[172] ASR+Nafta'!$K$19:$AS$19</definedName>
    <definedName name="Nafta3">'[172]Todos+Nafta'!$K$19:$AS$19</definedName>
    <definedName name="nb">#REF!</definedName>
    <definedName name="nbv">#REF!</definedName>
    <definedName name="nbvnv" localSheetId="5" hidden="1">{"via1",#N/A,TRUE,"general";"via2",#N/A,TRUE,"general";"via3",#N/A,TRUE,"general"}</definedName>
    <definedName name="nbvnv" hidden="1">{"via1",#N/A,TRUE,"general";"via2",#N/A,TRUE,"general";"via3",#N/A,TRUE,"general"}</definedName>
    <definedName name="NDHS" localSheetId="5" hidden="1">{"TAB1",#N/A,TRUE,"GENERAL";"TAB2",#N/A,TRUE,"GENERAL";"TAB3",#N/A,TRUE,"GENERAL";"TAB4",#N/A,TRUE,"GENERAL";"TAB5",#N/A,TRUE,"GENERAL"}</definedName>
    <definedName name="NDHS" hidden="1">{"TAB1",#N/A,TRUE,"GENERAL";"TAB2",#N/A,TRUE,"GENERAL";"TAB3",#N/A,TRUE,"GENERAL";"TAB4",#N/A,TRUE,"GENERAL";"TAB5",#N/A,TRUE,"GENERAL"}</definedName>
    <definedName name="neumatico">#REF!</definedName>
    <definedName name="nf" localSheetId="5" hidden="1">{"TAB1",#N/A,TRUE,"GENERAL";"TAB2",#N/A,TRUE,"GENERAL";"TAB3",#N/A,TRUE,"GENERAL";"TAB4",#N/A,TRUE,"GENERAL";"TAB5",#N/A,TRUE,"GENERAL"}</definedName>
    <definedName name="nf" hidden="1">{"TAB1",#N/A,TRUE,"GENERAL";"TAB2",#N/A,TRUE,"GENERAL";"TAB3",#N/A,TRUE,"GENERAL";"TAB4",#N/A,TRUE,"GENERAL";"TAB5",#N/A,TRUE,"GENERAL"}</definedName>
    <definedName name="nfg" localSheetId="5" hidden="1">{"via1",#N/A,TRUE,"general";"via2",#N/A,TRUE,"general";"via3",#N/A,TRUE,"general"}</definedName>
    <definedName name="nfg" hidden="1">{"via1",#N/A,TRUE,"general";"via2",#N/A,TRUE,"general";"via3",#N/A,TRUE,"general"}</definedName>
    <definedName name="nfgn" localSheetId="5" hidden="1">{"via1",#N/A,TRUE,"general";"via2",#N/A,TRUE,"general";"via3",#N/A,TRUE,"general"}</definedName>
    <definedName name="nfgn" hidden="1">{"via1",#N/A,TRUE,"general";"via2",#N/A,TRUE,"general";"via3",#N/A,TRUE,"general"}</definedName>
    <definedName name="ng">#REF!</definedName>
    <definedName name="ngdn" localSheetId="5" hidden="1">{"TAB1",#N/A,TRUE,"GENERAL";"TAB2",#N/A,TRUE,"GENERAL";"TAB3",#N/A,TRUE,"GENERAL";"TAB4",#N/A,TRUE,"GENERAL";"TAB5",#N/A,TRUE,"GENERAL"}</definedName>
    <definedName name="ngdn" hidden="1">{"TAB1",#N/A,TRUE,"GENERAL";"TAB2",#N/A,TRUE,"GENERAL";"TAB3",#N/A,TRUE,"GENERAL";"TAB4",#N/A,TRUE,"GENERAL";"TAB5",#N/A,TRUE,"GENERAL"}</definedName>
    <definedName name="ngfh" localSheetId="5" hidden="1">{"via1",#N/A,TRUE,"general";"via2",#N/A,TRUE,"general";"via3",#N/A,TRUE,"general"}</definedName>
    <definedName name="ngfh" hidden="1">{"via1",#N/A,TRUE,"general";"via2",#N/A,TRUE,"general";"via3",#N/A,TRUE,"general"}</definedName>
    <definedName name="NH">#REF!</definedName>
    <definedName name="NHG">#REF!</definedName>
    <definedName name="nhn" localSheetId="5" hidden="1">{"via1",#N/A,TRUE,"general";"via2",#N/A,TRUE,"general";"via3",#N/A,TRUE,"general"}</definedName>
    <definedName name="nhn" hidden="1">{"via1",#N/A,TRUE,"general";"via2",#N/A,TRUE,"general";"via3",#N/A,TRUE,"general"}</definedName>
    <definedName name="nhncfgn" localSheetId="5" hidden="1">{"TAB1",#N/A,TRUE,"GENERAL";"TAB2",#N/A,TRUE,"GENERAL";"TAB3",#N/A,TRUE,"GENERAL";"TAB4",#N/A,TRUE,"GENERAL";"TAB5",#N/A,TRUE,"GENERAL"}</definedName>
    <definedName name="nhncfgn" hidden="1">{"TAB1",#N/A,TRUE,"GENERAL";"TAB2",#N/A,TRUE,"GENERAL";"TAB3",#N/A,TRUE,"GENERAL";"TAB4",#N/A,TRUE,"GENERAL";"TAB5",#N/A,TRUE,"GENERAL"}</definedName>
    <definedName name="nhndr" localSheetId="5" hidden="1">{"via1",#N/A,TRUE,"general";"via2",#N/A,TRUE,"general";"via3",#N/A,TRUE,"general"}</definedName>
    <definedName name="nhndr" hidden="1">{"via1",#N/A,TRUE,"general";"via2",#N/A,TRUE,"general";"via3",#N/A,TRUE,"general"}</definedName>
    <definedName name="ninguno" localSheetId="17">#REF!</definedName>
    <definedName name="ninguno" localSheetId="18">#REF!</definedName>
    <definedName name="ninguno" localSheetId="20">#REF!</definedName>
    <definedName name="ninguno" localSheetId="21">#REF!</definedName>
    <definedName name="ninguno" localSheetId="22">#REF!</definedName>
    <definedName name="ninguno" localSheetId="23">#REF!</definedName>
    <definedName name="ninguno" localSheetId="27">#REF!</definedName>
    <definedName name="ninguno" localSheetId="31">#REF!</definedName>
    <definedName name="ninguno" localSheetId="28">#REF!</definedName>
    <definedName name="ninguno" localSheetId="29">#REF!</definedName>
    <definedName name="ninguno" localSheetId="30">#REF!</definedName>
    <definedName name="ninguno" localSheetId="8">#REF!</definedName>
    <definedName name="ninguno" localSheetId="14">#REF!</definedName>
    <definedName name="ninguno" localSheetId="11">#REF!</definedName>
    <definedName name="ninguno" localSheetId="12">#REF!</definedName>
    <definedName name="ninguno" localSheetId="13">#REF!</definedName>
    <definedName name="ninguno">#REF!</definedName>
    <definedName name="Nit">[65]EMPRESA!$F$8</definedName>
    <definedName name="NJH">#REF!</definedName>
    <definedName name="NM" localSheetId="17">#REF!</definedName>
    <definedName name="NM" localSheetId="18">#REF!</definedName>
    <definedName name="NM" localSheetId="20">#REF!</definedName>
    <definedName name="NM" localSheetId="21">#REF!</definedName>
    <definedName name="NM" localSheetId="22">#REF!</definedName>
    <definedName name="NM" localSheetId="23">#REF!</definedName>
    <definedName name="NM" localSheetId="27">#REF!</definedName>
    <definedName name="NM" localSheetId="31">#REF!</definedName>
    <definedName name="NM" localSheetId="28">#REF!</definedName>
    <definedName name="NM" localSheetId="29">#REF!</definedName>
    <definedName name="NM" localSheetId="30">#REF!</definedName>
    <definedName name="NM" localSheetId="8">#REF!</definedName>
    <definedName name="NM" localSheetId="14">#REF!</definedName>
    <definedName name="NM" localSheetId="11">#REF!</definedName>
    <definedName name="NM" localSheetId="12">#REF!</definedName>
    <definedName name="NM" localSheetId="13">#REF!</definedName>
    <definedName name="NM">#REF!</definedName>
    <definedName name="Nmax">#REF!</definedName>
    <definedName name="nmdlf">#REF!</definedName>
    <definedName name="nmmmm" localSheetId="5" hidden="1">{"via1",#N/A,TRUE,"general";"via2",#N/A,TRUE,"general";"via3",#N/A,TRUE,"general"}</definedName>
    <definedName name="nmmmm" hidden="1">{"via1",#N/A,TRUE,"general";"via2",#N/A,TRUE,"general";"via3",#N/A,TRUE,"general"}</definedName>
    <definedName name="NN" localSheetId="5" hidden="1">{"TAB1",#N/A,TRUE,"GENERAL";"TAB2",#N/A,TRUE,"GENERAL";"TAB3",#N/A,TRUE,"GENERAL";"TAB4",#N/A,TRUE,"GENERAL";"TAB5",#N/A,TRUE,"GENERAL"}</definedName>
    <definedName name="NN" hidden="1">{"TAB1",#N/A,TRUE,"GENERAL";"TAB2",#N/A,TRUE,"GENERAL";"TAB3",#N/A,TRUE,"GENERAL";"TAB4",#N/A,TRUE,"GENERAL";"TAB5",#N/A,TRUE,"GENERAL"}</definedName>
    <definedName name="nndng" localSheetId="5" hidden="1">{"TAB1",#N/A,TRUE,"GENERAL";"TAB2",#N/A,TRUE,"GENERAL";"TAB3",#N/A,TRUE,"GENERAL";"TAB4",#N/A,TRUE,"GENERAL";"TAB5",#N/A,TRUE,"GENERAL"}</definedName>
    <definedName name="nndng" hidden="1">{"TAB1",#N/A,TRUE,"GENERAL";"TAB2",#N/A,TRUE,"GENERAL";"TAB3",#N/A,TRUE,"GENERAL";"TAB4",#N/A,TRUE,"GENERAL";"TAB5",#N/A,TRUE,"GENERAL"}</definedName>
    <definedName name="NNHE">#REF!</definedName>
    <definedName name="nnn" localSheetId="5" hidden="1">{"TAB1",#N/A,TRUE,"GENERAL";"TAB2",#N/A,TRUE,"GENERAL";"TAB3",#N/A,TRUE,"GENERAL";"TAB4",#N/A,TRUE,"GENERAL";"TAB5",#N/A,TRUE,"GENERAL"}</definedName>
    <definedName name="nnn" hidden="1">{"TAB1",#N/A,TRUE,"GENERAL";"TAB2",#N/A,TRUE,"GENERAL";"TAB3",#N/A,TRUE,"GENERAL";"TAB4",#N/A,TRUE,"GENERAL";"TAB5",#N/A,TRUE,"GENERAL"}</definedName>
    <definedName name="nnnhd" localSheetId="5" hidden="1">{"via1",#N/A,TRUE,"general";"via2",#N/A,TRUE,"general";"via3",#N/A,TRUE,"general"}</definedName>
    <definedName name="nnnhd" hidden="1">{"via1",#N/A,TRUE,"general";"via2",#N/A,TRUE,"general";"via3",#N/A,TRUE,"general"}</definedName>
    <definedName name="nnnnn" localSheetId="5" hidden="1">{"via1",#N/A,TRUE,"general";"via2",#N/A,TRUE,"general";"via3",#N/A,TRUE,"general"}</definedName>
    <definedName name="nnnnn" hidden="1">{"via1",#N/A,TRUE,"general";"via2",#N/A,TRUE,"general";"via3",#N/A,TRUE,"general"}</definedName>
    <definedName name="nnnnnd" localSheetId="5" hidden="1">{"TAB1",#N/A,TRUE,"GENERAL";"TAB2",#N/A,TRUE,"GENERAL";"TAB3",#N/A,TRUE,"GENERAL";"TAB4",#N/A,TRUE,"GENERAL";"TAB5",#N/A,TRUE,"GENERAL"}</definedName>
    <definedName name="nnnnnd" hidden="1">{"TAB1",#N/A,TRUE,"GENERAL";"TAB2",#N/A,TRUE,"GENERAL";"TAB3",#N/A,TRUE,"GENERAL";"TAB4",#N/A,TRUE,"GENERAL";"TAB5",#N/A,TRUE,"GENERAL"}</definedName>
    <definedName name="nnnnnf" localSheetId="5" hidden="1">{"TAB1",#N/A,TRUE,"GENERAL";"TAB2",#N/A,TRUE,"GENERAL";"TAB3",#N/A,TRUE,"GENERAL";"TAB4",#N/A,TRUE,"GENERAL";"TAB5",#N/A,TRUE,"GENERAL"}</definedName>
    <definedName name="nnnnnf" hidden="1">{"TAB1",#N/A,TRUE,"GENERAL";"TAB2",#N/A,TRUE,"GENERAL";"TAB3",#N/A,TRUE,"GENERAL";"TAB4",#N/A,TRUE,"GENERAL";"TAB5",#N/A,TRUE,"GENERAL"}</definedName>
    <definedName name="nnnnnh" localSheetId="5" hidden="1">{"via1",#N/A,TRUE,"general";"via2",#N/A,TRUE,"general";"via3",#N/A,TRUE,"general"}</definedName>
    <definedName name="nnnnnh" hidden="1">{"via1",#N/A,TRUE,"general";"via2",#N/A,TRUE,"general";"via3",#N/A,TRUE,"general"}</definedName>
    <definedName name="NO">#REF!</definedName>
    <definedName name="No_desarrolladas">'[41]Reservas de Petróleo'!$A$2,'[41]Reservas de Petróleo'!$A$1,'[41]Reservas de Petróleo'!$D$4,'[41]Reservas de Petróleo'!$G$1:$G$65536</definedName>
    <definedName name="NoFacturable" localSheetId="17">#REF!</definedName>
    <definedName name="NoFacturable" localSheetId="18">#REF!</definedName>
    <definedName name="NoFacturable" localSheetId="20">#REF!</definedName>
    <definedName name="NoFacturable" localSheetId="21">#REF!</definedName>
    <definedName name="NoFacturable" localSheetId="22">#REF!</definedName>
    <definedName name="NoFacturable" localSheetId="23">#REF!</definedName>
    <definedName name="NoFacturable" localSheetId="27">#REF!</definedName>
    <definedName name="NoFacturable" localSheetId="31">#REF!</definedName>
    <definedName name="NoFacturable" localSheetId="28">#REF!</definedName>
    <definedName name="NoFacturable" localSheetId="29">#REF!</definedName>
    <definedName name="NoFacturable" localSheetId="30">#REF!</definedName>
    <definedName name="NoFacturable" localSheetId="8">#REF!</definedName>
    <definedName name="NoFacturable" localSheetId="14">#REF!</definedName>
    <definedName name="NoFacturable" localSheetId="11">#REF!</definedName>
    <definedName name="NoFacturable" localSheetId="12">#REF!</definedName>
    <definedName name="NoFacturable" localSheetId="13">#REF!</definedName>
    <definedName name="NoFacturable">#REF!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OV" localSheetId="17">#REF!</definedName>
    <definedName name="NOV" localSheetId="18">#REF!</definedName>
    <definedName name="NOV" localSheetId="20">#REF!</definedName>
    <definedName name="NOV" localSheetId="21">#REF!</definedName>
    <definedName name="NOV" localSheetId="22">#REF!</definedName>
    <definedName name="NOV" localSheetId="23">#REF!</definedName>
    <definedName name="NOV" localSheetId="27">#REF!</definedName>
    <definedName name="NOV" localSheetId="31">#REF!</definedName>
    <definedName name="NOV" localSheetId="28">#REF!</definedName>
    <definedName name="NOV" localSheetId="29">#REF!</definedName>
    <definedName name="NOV" localSheetId="30">#REF!</definedName>
    <definedName name="NOV" localSheetId="8">#REF!</definedName>
    <definedName name="NOV">#REF!</definedName>
    <definedName name="NPAGE">[3]STRSUMM0!#REF!</definedName>
    <definedName name="nr">#REF!</definedName>
    <definedName name="NRA">#REF!</definedName>
    <definedName name="NroCODIGO">[139]DATOS!$A$4:$A$53</definedName>
    <definedName name="nt">#REF!</definedName>
    <definedName name="ntrewF">#REF!</definedName>
    <definedName name="NUEVO">#REF!</definedName>
    <definedName name="Num_Pmt_Per_Year">#REF!</definedName>
    <definedName name="Number_of_Payments" localSheetId="5">MATCH(0.01,End_Bal,-1)+1</definedName>
    <definedName name="Number_of_Payments">MATCH(0.01,End_Bal,-1)+1</definedName>
    <definedName name="NUNI" localSheetId="17">#REF!</definedName>
    <definedName name="NUNI" localSheetId="18">#REF!</definedName>
    <definedName name="NUNI" localSheetId="20">#REF!</definedName>
    <definedName name="NUNI" localSheetId="21">#REF!</definedName>
    <definedName name="NUNI" localSheetId="22">#REF!</definedName>
    <definedName name="NUNI" localSheetId="23">#REF!</definedName>
    <definedName name="NUNI" localSheetId="27">#REF!</definedName>
    <definedName name="NUNI" localSheetId="31">#REF!</definedName>
    <definedName name="NUNI" localSheetId="28">#REF!</definedName>
    <definedName name="NUNI" localSheetId="29">#REF!</definedName>
    <definedName name="NUNI" localSheetId="30">#REF!</definedName>
    <definedName name="NUNI" localSheetId="8">#REF!</definedName>
    <definedName name="NUNI" localSheetId="14">#REF!</definedName>
    <definedName name="NUNI" localSheetId="11">#REF!</definedName>
    <definedName name="NUNI" localSheetId="12">#REF!</definedName>
    <definedName name="NUNI" localSheetId="13">#REF!</definedName>
    <definedName name="NUNI">#REF!</definedName>
    <definedName name="nxn" localSheetId="5" hidden="1">{"via1",#N/A,TRUE,"general";"via2",#N/A,TRUE,"general";"via3",#N/A,TRUE,"general"}</definedName>
    <definedName name="nxn" hidden="1">{"via1",#N/A,TRUE,"general";"via2",#N/A,TRUE,"general";"via3",#N/A,TRUE,"general"}</definedName>
    <definedName name="ñl">#REF!</definedName>
    <definedName name="ññ">#REF!</definedName>
    <definedName name="ñok">#REF!</definedName>
    <definedName name="ñp">#REF!</definedName>
    <definedName name="ñpñpñ" localSheetId="5" hidden="1">{"via1",#N/A,TRUE,"general";"via2",#N/A,TRUE,"general";"via3",#N/A,TRUE,"general"}</definedName>
    <definedName name="ñpñpñ" hidden="1">{"via1",#N/A,TRUE,"general";"via2",#N/A,TRUE,"general";"via3",#N/A,TRUE,"general"}</definedName>
    <definedName name="ñpo">#REF!</definedName>
    <definedName name="º1">#REF!</definedName>
    <definedName name="o9o9" localSheetId="5" hidden="1">{"via1",#N/A,TRUE,"general";"via2",#N/A,TRUE,"general";"via3",#N/A,TRUE,"general"}</definedName>
    <definedName name="o9o9" hidden="1">{"via1",#N/A,TRUE,"general";"via2",#N/A,TRUE,"general";"via3",#N/A,TRUE,"general"}</definedName>
    <definedName name="OBJ">[37]PRESUPUESTO!$C$10</definedName>
    <definedName name="ObjetivoProyecto">#REF!</definedName>
    <definedName name="Objeto">'[89]Datos básicos'!$B$4</definedName>
    <definedName name="Obra" localSheetId="4">[165]Datos!$B$2</definedName>
    <definedName name="Obra" localSheetId="5">[165]Datos!$B$2</definedName>
    <definedName name="Obra">[90]Datos!$B$1</definedName>
    <definedName name="obras" hidden="1">#REF!</definedName>
    <definedName name="obras1" localSheetId="5">DATE(YEAR([173]!Loan_Start),MONTH([173]!Loan_Start)+Payment_Number,DAY([173]!Loan_Start))</definedName>
    <definedName name="obras1">DATE(YEAR([173]!Loan_Start),MONTH([173]!Loan_Start)+Payment_Number,DAY([173]!Loan_Start))</definedName>
    <definedName name="obras11" hidden="1">#REF!</definedName>
    <definedName name="obras111" localSheetId="5">DATE(YEAR([174]!Loan_Start),MONTH([174]!Loan_Start)+Payment_Number,DAY([174]!Loan_Start))</definedName>
    <definedName name="obras111">DATE(YEAR([174]!Loan_Start),MONTH([174]!Loan_Start)+Payment_Number,DAY([174]!Loan_Start))</definedName>
    <definedName name="OCD">[18]Tablas!#REF!</definedName>
    <definedName name="OCD1_1">[18]Tablas!#REF!</definedName>
    <definedName name="OCD1_1_1">[18]Tablas!#REF!</definedName>
    <definedName name="OCI">[18]Tablas!#REF!</definedName>
    <definedName name="OCI1_1">[18]Tablas!#REF!</definedName>
    <definedName name="OCI1_1_1">[18]Tablas!#REF!</definedName>
    <definedName name="OCT" localSheetId="17">#REF!</definedName>
    <definedName name="OCT" localSheetId="18">#REF!</definedName>
    <definedName name="OCT" localSheetId="20">#REF!</definedName>
    <definedName name="OCT" localSheetId="21">#REF!</definedName>
    <definedName name="OCT" localSheetId="22">#REF!</definedName>
    <definedName name="OCT" localSheetId="23">#REF!</definedName>
    <definedName name="OCT" localSheetId="27">#REF!</definedName>
    <definedName name="OCT" localSheetId="31">#REF!</definedName>
    <definedName name="OCT" localSheetId="28">#REF!</definedName>
    <definedName name="OCT" localSheetId="29">#REF!</definedName>
    <definedName name="OCT" localSheetId="30">#REF!</definedName>
    <definedName name="OCT" localSheetId="8">#REF!</definedName>
    <definedName name="OCT" localSheetId="14">#REF!</definedName>
    <definedName name="OCT" localSheetId="11">#REF!</definedName>
    <definedName name="OCT" localSheetId="12">#REF!</definedName>
    <definedName name="OCT" localSheetId="13">#REF!</definedName>
    <definedName name="OCT">#REF!</definedName>
    <definedName name="OCTUBRE" localSheetId="5"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ficina" localSheetId="17">#REF!</definedName>
    <definedName name="Oficina" localSheetId="18">#REF!</definedName>
    <definedName name="Oficina" localSheetId="20">#REF!</definedName>
    <definedName name="Oficina" localSheetId="21">#REF!</definedName>
    <definedName name="Oficina" localSheetId="22">#REF!</definedName>
    <definedName name="Oficina" localSheetId="23">#REF!</definedName>
    <definedName name="Oficina" localSheetId="27">#REF!</definedName>
    <definedName name="Oficina" localSheetId="31">#REF!</definedName>
    <definedName name="Oficina" localSheetId="28">#REF!</definedName>
    <definedName name="Oficina" localSheetId="29">#REF!</definedName>
    <definedName name="Oficina" localSheetId="30">#REF!</definedName>
    <definedName name="Oficina" localSheetId="8">#REF!</definedName>
    <definedName name="Oficina" localSheetId="14">#REF!</definedName>
    <definedName name="Oficina" localSheetId="11">#REF!</definedName>
    <definedName name="Oficina" localSheetId="12">#REF!</definedName>
    <definedName name="Oficina" localSheetId="13">#REF!</definedName>
    <definedName name="Oficina">#REF!</definedName>
    <definedName name="OIPP" localSheetId="17">#REF!</definedName>
    <definedName name="OIPP" localSheetId="18">#REF!</definedName>
    <definedName name="OIPP" localSheetId="20">#REF!</definedName>
    <definedName name="OIPP" localSheetId="21">#REF!</definedName>
    <definedName name="OIPP" localSheetId="22">#REF!</definedName>
    <definedName name="OIPP" localSheetId="23">#REF!</definedName>
    <definedName name="OIPP" localSheetId="27">#REF!</definedName>
    <definedName name="OIPP" localSheetId="31">#REF!</definedName>
    <definedName name="OIPP" localSheetId="28">#REF!</definedName>
    <definedName name="OIPP" localSheetId="29">#REF!</definedName>
    <definedName name="OIPP" localSheetId="30">#REF!</definedName>
    <definedName name="OIPP" localSheetId="8">#REF!</definedName>
    <definedName name="OIPP" localSheetId="14">#REF!</definedName>
    <definedName name="OIPP" localSheetId="11">#REF!</definedName>
    <definedName name="OIPP" localSheetId="12">#REF!</definedName>
    <definedName name="OIPP" localSheetId="13">#REF!</definedName>
    <definedName name="OIPP">#REF!</definedName>
    <definedName name="oiret" localSheetId="5" hidden="1">{"TAB1",#N/A,TRUE,"GENERAL";"TAB2",#N/A,TRUE,"GENERAL";"TAB3",#N/A,TRUE,"GENERAL";"TAB4",#N/A,TRUE,"GENERAL";"TAB5",#N/A,TRUE,"GENERAL"}</definedName>
    <definedName name="oiret" hidden="1">{"TAB1",#N/A,TRUE,"GENERAL";"TAB2",#N/A,TRUE,"GENERAL";"TAB3",#N/A,TRUE,"GENERAL";"TAB4",#N/A,TRUE,"GENERAL";"TAB5",#N/A,TRUE,"GENERAL"}</definedName>
    <definedName name="oirgrth" localSheetId="5" hidden="1">{"TAB1",#N/A,TRUE,"GENERAL";"TAB2",#N/A,TRUE,"GENERAL";"TAB3",#N/A,TRUE,"GENERAL";"TAB4",#N/A,TRUE,"GENERAL";"TAB5",#N/A,TRUE,"GENERAL"}</definedName>
    <definedName name="oirgrth" hidden="1">{"TAB1",#N/A,TRUE,"GENERAL";"TAB2",#N/A,TRUE,"GENERAL";"TAB3",#N/A,TRUE,"GENERAL";"TAB4",#N/A,TRUE,"GENERAL";"TAB5",#N/A,TRUE,"GENERAL"}</definedName>
    <definedName name="OIUOIU" localSheetId="5" hidden="1">{"via1",#N/A,TRUE,"general";"via2",#N/A,TRUE,"general";"via3",#N/A,TRUE,"general"}</definedName>
    <definedName name="OIUOIU" hidden="1">{"via1",#N/A,TRUE,"general";"via2",#N/A,TRUE,"general";"via3",#N/A,TRUE,"general"}</definedName>
    <definedName name="Ojo" hidden="1">#REF!</definedName>
    <definedName name="OnceThru">0</definedName>
    <definedName name="OÑ">#REF!</definedName>
    <definedName name="oo">#REF!</definedName>
    <definedName name="ooo" localSheetId="5" hidden="1">{"via1",#N/A,TRUE,"general";"via2",#N/A,TRUE,"general";"via3",#N/A,TRUE,"general"}</definedName>
    <definedName name="ooo" hidden="1">{"via1",#N/A,TRUE,"general";"via2",#N/A,TRUE,"general";"via3",#N/A,TRUE,"general"}</definedName>
    <definedName name="ooooiii" localSheetId="5" hidden="1">{"TAB1",#N/A,TRUE,"GENERAL";"TAB2",#N/A,TRUE,"GENERAL";"TAB3",#N/A,TRUE,"GENERAL";"TAB4",#N/A,TRUE,"GENERAL";"TAB5",#N/A,TRUE,"GENERAL"}</definedName>
    <definedName name="ooooiii" hidden="1">{"TAB1",#N/A,TRUE,"GENERAL";"TAB2",#N/A,TRUE,"GENERAL";"TAB3",#N/A,TRUE,"GENERAL";"TAB4",#N/A,TRUE,"GENERAL";"TAB5",#N/A,TRUE,"GENERAL"}</definedName>
    <definedName name="oooos" localSheetId="5" hidden="1">{"via1",#N/A,TRUE,"general";"via2",#N/A,TRUE,"general";"via3",#N/A,TRUE,"general"}</definedName>
    <definedName name="oooos" hidden="1">{"via1",#N/A,TRUE,"general";"via2",#N/A,TRUE,"general";"via3",#N/A,TRUE,"general"}</definedName>
    <definedName name="op">'[105]Pavement Data'!#REF!</definedName>
    <definedName name="opcion">#REF!</definedName>
    <definedName name="Operario">#REF!</definedName>
    <definedName name="OR">#REF!</definedName>
    <definedName name="ORDEN">[153]FORMULA!#REF!</definedName>
    <definedName name="ORIGEN">#REF!</definedName>
    <definedName name="OrigenConsultoria" localSheetId="17">#REF!</definedName>
    <definedName name="OrigenConsultoria" localSheetId="18">#REF!</definedName>
    <definedName name="OrigenConsultoria" localSheetId="20">#REF!</definedName>
    <definedName name="OrigenConsultoria" localSheetId="21">#REF!</definedName>
    <definedName name="OrigenConsultoria" localSheetId="22">#REF!</definedName>
    <definedName name="OrigenConsultoria" localSheetId="23">#REF!</definedName>
    <definedName name="OrigenConsultoria" localSheetId="27">#REF!</definedName>
    <definedName name="OrigenConsultoria" localSheetId="31">#REF!</definedName>
    <definedName name="OrigenConsultoria" localSheetId="28">#REF!</definedName>
    <definedName name="OrigenConsultoria" localSheetId="29">#REF!</definedName>
    <definedName name="OrigenConsultoria" localSheetId="30">#REF!</definedName>
    <definedName name="OrigenConsultoria" localSheetId="8">#REF!</definedName>
    <definedName name="OrigenConsultoria">#REF!</definedName>
    <definedName name="OrigenObra" localSheetId="17">#REF!</definedName>
    <definedName name="OrigenObra" localSheetId="18">#REF!</definedName>
    <definedName name="OrigenObra" localSheetId="20">#REF!</definedName>
    <definedName name="OrigenObra" localSheetId="21">#REF!</definedName>
    <definedName name="OrigenObra" localSheetId="22">#REF!</definedName>
    <definedName name="OrigenObra" localSheetId="23">#REF!</definedName>
    <definedName name="OrigenObra" localSheetId="27">#REF!</definedName>
    <definedName name="OrigenObra" localSheetId="31">#REF!</definedName>
    <definedName name="OrigenObra" localSheetId="28">#REF!</definedName>
    <definedName name="OrigenObra" localSheetId="29">#REF!</definedName>
    <definedName name="OrigenObra" localSheetId="30">#REF!</definedName>
    <definedName name="OrigenObra" localSheetId="8">#REF!</definedName>
    <definedName name="OrigenObra">#REF!</definedName>
    <definedName name="ORIGINAL" localSheetId="5"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 localSheetId="17">#REF!</definedName>
    <definedName name="ORO" localSheetId="18">#REF!</definedName>
    <definedName name="ORO" localSheetId="20">#REF!</definedName>
    <definedName name="ORO" localSheetId="21">#REF!</definedName>
    <definedName name="ORO" localSheetId="22">#REF!</definedName>
    <definedName name="ORO" localSheetId="23">#REF!</definedName>
    <definedName name="ORO" localSheetId="27">#REF!</definedName>
    <definedName name="ORO" localSheetId="31">#REF!</definedName>
    <definedName name="ORO" localSheetId="28">#REF!</definedName>
    <definedName name="ORO" localSheetId="29">#REF!</definedName>
    <definedName name="ORO" localSheetId="30">#REF!</definedName>
    <definedName name="ORO" localSheetId="8">#REF!</definedName>
    <definedName name="ORO">#REF!</definedName>
    <definedName name="OROZCO" hidden="1">[10]INST!#REF!</definedName>
    <definedName name="os">#REF!</definedName>
    <definedName name="otros">[175]otros!$A$6:$A$1235</definedName>
    <definedName name="OTROS1">#REF!</definedName>
    <definedName name="OtrosServicios" localSheetId="17">#REF!</definedName>
    <definedName name="OtrosServicios" localSheetId="18">#REF!</definedName>
    <definedName name="OtrosServicios" localSheetId="20">#REF!</definedName>
    <definedName name="OtrosServicios" localSheetId="21">#REF!</definedName>
    <definedName name="OtrosServicios" localSheetId="22">#REF!</definedName>
    <definedName name="OtrosServicios" localSheetId="23">#REF!</definedName>
    <definedName name="OtrosServicios" localSheetId="27">#REF!</definedName>
    <definedName name="OtrosServicios" localSheetId="31">#REF!</definedName>
    <definedName name="OtrosServicios" localSheetId="28">#REF!</definedName>
    <definedName name="OtrosServicios" localSheetId="29">#REF!</definedName>
    <definedName name="OtrosServicios" localSheetId="30">#REF!</definedName>
    <definedName name="OtrosServicios" localSheetId="8">#REF!</definedName>
    <definedName name="OtrosServicios">#REF!</definedName>
    <definedName name="OtrosServiciosCostos" localSheetId="17">#REF!</definedName>
    <definedName name="OtrosServiciosCostos" localSheetId="18">#REF!</definedName>
    <definedName name="OtrosServiciosCostos" localSheetId="20">#REF!</definedName>
    <definedName name="OtrosServiciosCostos" localSheetId="21">#REF!</definedName>
    <definedName name="OtrosServiciosCostos" localSheetId="22">#REF!</definedName>
    <definedName name="OtrosServiciosCostos" localSheetId="23">#REF!</definedName>
    <definedName name="OtrosServiciosCostos" localSheetId="27">#REF!</definedName>
    <definedName name="OtrosServiciosCostos" localSheetId="31">#REF!</definedName>
    <definedName name="OtrosServiciosCostos" localSheetId="28">#REF!</definedName>
    <definedName name="OtrosServiciosCostos" localSheetId="29">#REF!</definedName>
    <definedName name="OtrosServiciosCostos" localSheetId="30">#REF!</definedName>
    <definedName name="OtrosServiciosCostos" localSheetId="8">#REF!</definedName>
    <definedName name="OtrosServiciosCostos">#REF!</definedName>
    <definedName name="ØuRn1v">[92]Cálculo!#REF!</definedName>
    <definedName name="ØuRn2v">[92]Cálculo!#REF!</definedName>
    <definedName name="OUT">#REF!</definedName>
    <definedName name="P">[105]Calc!#REF!</definedName>
    <definedName name="p_stress">#REF!</definedName>
    <definedName name="P_Yacimiento">#REF!</definedName>
    <definedName name="p0p0" localSheetId="5" hidden="1">{"via1",#N/A,TRUE,"general";"via2",#N/A,TRUE,"general";"via3",#N/A,TRUE,"general"}</definedName>
    <definedName name="p0p0" hidden="1">{"via1",#N/A,TRUE,"general";"via2",#N/A,TRUE,"general";"via3",#N/A,TRUE,"general"}</definedName>
    <definedName name="PA" localSheetId="17">[104]PRESUPUESTO!#REF!</definedName>
    <definedName name="PA" localSheetId="18">[104]PRESUPUESTO!#REF!</definedName>
    <definedName name="PA" localSheetId="20">[104]PRESUPUESTO!#REF!</definedName>
    <definedName name="PA" localSheetId="21">[104]PRESUPUESTO!#REF!</definedName>
    <definedName name="PA" localSheetId="22">[104]PRESUPUESTO!#REF!</definedName>
    <definedName name="PA" localSheetId="23">[104]PRESUPUESTO!#REF!</definedName>
    <definedName name="PA" localSheetId="27">[104]PRESUPUESTO!#REF!</definedName>
    <definedName name="PA" localSheetId="31">[104]PRESUPUESTO!#REF!</definedName>
    <definedName name="PA" localSheetId="28">[104]PRESUPUESTO!#REF!</definedName>
    <definedName name="PA" localSheetId="29">[104]PRESUPUESTO!#REF!</definedName>
    <definedName name="PA" localSheetId="30">[104]PRESUPUESTO!#REF!</definedName>
    <definedName name="PA" localSheetId="8">[104]PRESUPUESTO!#REF!</definedName>
    <definedName name="PA">[104]PRESUPUESTO!#REF!</definedName>
    <definedName name="PAG">#N/A</definedName>
    <definedName name="Page____1____of____2">#REF!</definedName>
    <definedName name="PagoFinanciero" localSheetId="17">#REF!</definedName>
    <definedName name="PagoFinanciero" localSheetId="18">#REF!</definedName>
    <definedName name="PagoFinanciero" localSheetId="20">#REF!</definedName>
    <definedName name="PagoFinanciero" localSheetId="21">#REF!</definedName>
    <definedName name="PagoFinanciero" localSheetId="22">#REF!</definedName>
    <definedName name="PagoFinanciero" localSheetId="23">#REF!</definedName>
    <definedName name="PagoFinanciero" localSheetId="27">#REF!</definedName>
    <definedName name="PagoFinanciero" localSheetId="31">#REF!</definedName>
    <definedName name="PagoFinanciero" localSheetId="28">#REF!</definedName>
    <definedName name="PagoFinanciero" localSheetId="29">#REF!</definedName>
    <definedName name="PagoFinanciero" localSheetId="30">#REF!</definedName>
    <definedName name="PagoFinanciero" localSheetId="8">#REF!</definedName>
    <definedName name="PagoFinanciero" localSheetId="14">#REF!</definedName>
    <definedName name="PagoFinanciero" localSheetId="11">#REF!</definedName>
    <definedName name="PagoFinanciero" localSheetId="12">#REF!</definedName>
    <definedName name="PagoFinanciero" localSheetId="13">#REF!</definedName>
    <definedName name="PagoFinanciero">#REF!</definedName>
    <definedName name="Pant_NC">[75]T_Cu_ASTM!$T$8:$AJ$33</definedName>
    <definedName name="Parametro_Peso">[93]Tablas!$A$1:$A$65536</definedName>
    <definedName name="PARAMETROS">#N/A</definedName>
    <definedName name="pasamanos" localSheetId="17">#REF!</definedName>
    <definedName name="pasamanos" localSheetId="18">#REF!</definedName>
    <definedName name="pasamanos" localSheetId="20">#REF!</definedName>
    <definedName name="pasamanos" localSheetId="21">#REF!</definedName>
    <definedName name="pasamanos" localSheetId="22">#REF!</definedName>
    <definedName name="pasamanos" localSheetId="23">#REF!</definedName>
    <definedName name="pasamanos" localSheetId="27">#REF!</definedName>
    <definedName name="pasamanos" localSheetId="31">#REF!</definedName>
    <definedName name="pasamanos" localSheetId="28">#REF!</definedName>
    <definedName name="pasamanos" localSheetId="29">#REF!</definedName>
    <definedName name="pasamanos" localSheetId="30">#REF!</definedName>
    <definedName name="pasamanos" localSheetId="8">#REF!</definedName>
    <definedName name="pasamanos" localSheetId="14">#REF!</definedName>
    <definedName name="pasamanos" localSheetId="11">#REF!</definedName>
    <definedName name="pasamanos" localSheetId="12">#REF!</definedName>
    <definedName name="pasamanos" localSheetId="13">#REF!</definedName>
    <definedName name="pasamanos">#REF!</definedName>
    <definedName name="Pay_Date">#REF!</definedName>
    <definedName name="Pay_Num">#REF!</definedName>
    <definedName name="Payment_Date" localSheetId="5">DATE(YEAR(Loan_Start),MONTH(Loan_Start)+Payment_Number,DAY(Loan_Start))</definedName>
    <definedName name="Payment_Date">DATE(YEAR(Loan_Start),MONTH(Loan_Start)+Payment_Number,DAY(Loan_Start))</definedName>
    <definedName name="Payment_Date1" localSheetId="5">DATE(YEAR([174]!Loan_Start),MONTH([174]!Loan_Start)+Payment_Number,DAY([174]!Loan_Start))</definedName>
    <definedName name="Payment_Date1">DATE(YEAR([174]!Loan_Start),MONTH([174]!Loan_Start)+Payment_Number,DAY([174]!Loan_Start))</definedName>
    <definedName name="Payment_Needed">"Pago necesario"</definedName>
    <definedName name="PB" localSheetId="17">[104]PRESUPUESTO!#REF!</definedName>
    <definedName name="PB" localSheetId="18">[104]PRESUPUESTO!#REF!</definedName>
    <definedName name="PB" localSheetId="20">[104]PRESUPUESTO!#REF!</definedName>
    <definedName name="PB" localSheetId="21">[104]PRESUPUESTO!#REF!</definedName>
    <definedName name="PB" localSheetId="22">[104]PRESUPUESTO!#REF!</definedName>
    <definedName name="PB" localSheetId="23">[104]PRESUPUESTO!#REF!</definedName>
    <definedName name="PB" localSheetId="27">[104]PRESUPUESTO!#REF!</definedName>
    <definedName name="PB" localSheetId="31">[104]PRESUPUESTO!#REF!</definedName>
    <definedName name="PB" localSheetId="28">[104]PRESUPUESTO!#REF!</definedName>
    <definedName name="PB" localSheetId="29">[104]PRESUPUESTO!#REF!</definedName>
    <definedName name="PB" localSheetId="30">[104]PRESUPUESTO!#REF!</definedName>
    <definedName name="PB" localSheetId="8">[104]PRESUPUESTO!#REF!</definedName>
    <definedName name="PB" localSheetId="14">[104]PRESUPUESTO!#REF!</definedName>
    <definedName name="PB" localSheetId="11">[104]PRESUPUESTO!#REF!</definedName>
    <definedName name="PB" localSheetId="12">[104]PRESUPUESTO!#REF!</definedName>
    <definedName name="Pb" localSheetId="4">#REF!</definedName>
    <definedName name="Pb" localSheetId="5">#REF!</definedName>
    <definedName name="PB" localSheetId="13">[104]PRESUPUESTO!#REF!</definedName>
    <definedName name="PB">[104]PRESUPUESTO!#REF!</definedName>
    <definedName name="PC" localSheetId="17">[104]PRESUPUESTO!#REF!</definedName>
    <definedName name="PC" localSheetId="18">[104]PRESUPUESTO!#REF!</definedName>
    <definedName name="PC" localSheetId="20">[104]PRESUPUESTO!#REF!</definedName>
    <definedName name="PC" localSheetId="21">[104]PRESUPUESTO!#REF!</definedName>
    <definedName name="PC" localSheetId="22">[104]PRESUPUESTO!#REF!</definedName>
    <definedName name="PC" localSheetId="23">[104]PRESUPUESTO!#REF!</definedName>
    <definedName name="PC" localSheetId="27">[104]PRESUPUESTO!#REF!</definedName>
    <definedName name="PC" localSheetId="31">[104]PRESUPUESTO!#REF!</definedName>
    <definedName name="PC" localSheetId="28">[104]PRESUPUESTO!#REF!</definedName>
    <definedName name="PC" localSheetId="29">[104]PRESUPUESTO!#REF!</definedName>
    <definedName name="PC" localSheetId="30">[104]PRESUPUESTO!#REF!</definedName>
    <definedName name="PC" localSheetId="8">[104]PRESUPUESTO!#REF!</definedName>
    <definedName name="PC" localSheetId="14">[104]PRESUPUESTO!#REF!</definedName>
    <definedName name="PC" localSheetId="11">[104]PRESUPUESTO!#REF!</definedName>
    <definedName name="PC" localSheetId="12">[104]PRESUPUESTO!#REF!</definedName>
    <definedName name="PC" localSheetId="13">[104]PRESUPUESTO!#REF!</definedName>
    <definedName name="PC">[104]PRESUPUESTO!#REF!</definedName>
    <definedName name="PD">[28]!absc</definedName>
    <definedName name="PE" localSheetId="17">[104]PRESUPUESTO!#REF!</definedName>
    <definedName name="PE" localSheetId="18">[104]PRESUPUESTO!#REF!</definedName>
    <definedName name="PE" localSheetId="20">[104]PRESUPUESTO!#REF!</definedName>
    <definedName name="PE" localSheetId="21">[104]PRESUPUESTO!#REF!</definedName>
    <definedName name="PE" localSheetId="22">[104]PRESUPUESTO!#REF!</definedName>
    <definedName name="PE" localSheetId="23">[104]PRESUPUESTO!#REF!</definedName>
    <definedName name="PE" localSheetId="27">[104]PRESUPUESTO!#REF!</definedName>
    <definedName name="PE" localSheetId="31">[104]PRESUPUESTO!#REF!</definedName>
    <definedName name="PE" localSheetId="28">[104]PRESUPUESTO!#REF!</definedName>
    <definedName name="PE" localSheetId="29">[104]PRESUPUESTO!#REF!</definedName>
    <definedName name="PE" localSheetId="30">[104]PRESUPUESTO!#REF!</definedName>
    <definedName name="PE" localSheetId="8">[104]PRESUPUESTO!#REF!</definedName>
    <definedName name="PE">[104]PRESUPUESTO!#REF!</definedName>
    <definedName name="pendiente" hidden="1">#REF!</definedName>
    <definedName name="PEPE" localSheetId="5">PMT!err</definedName>
    <definedName name="PEPE">err</definedName>
    <definedName name="Periodo">[67]Hoja1!$C$1</definedName>
    <definedName name="PeriodoPago">'[65]LIQUIDA-NOMINA'!$C$4</definedName>
    <definedName name="PeriodoRepago">#REF!</definedName>
    <definedName name="PeriodoRepagoCCP">#REF!</definedName>
    <definedName name="PERSONAL">[77]PERSONAL!$B$2:$E$15</definedName>
    <definedName name="PersonalProfesional" localSheetId="17">#REF!</definedName>
    <definedName name="PersonalProfesional" localSheetId="18">#REF!</definedName>
    <definedName name="PersonalProfesional" localSheetId="20">#REF!</definedName>
    <definedName name="PersonalProfesional" localSheetId="21">#REF!</definedName>
    <definedName name="PersonalProfesional" localSheetId="22">#REF!</definedName>
    <definedName name="PersonalProfesional" localSheetId="23">#REF!</definedName>
    <definedName name="PersonalProfesional" localSheetId="27">#REF!</definedName>
    <definedName name="PersonalProfesional" localSheetId="31">#REF!</definedName>
    <definedName name="PersonalProfesional" localSheetId="28">#REF!</definedName>
    <definedName name="PersonalProfesional" localSheetId="29">#REF!</definedName>
    <definedName name="PersonalProfesional" localSheetId="30">#REF!</definedName>
    <definedName name="PersonalProfesional" localSheetId="8">#REF!</definedName>
    <definedName name="PersonalProfesional" localSheetId="14">#REF!</definedName>
    <definedName name="PersonalProfesional" localSheetId="11">#REF!</definedName>
    <definedName name="PersonalProfesional" localSheetId="12">#REF!</definedName>
    <definedName name="PersonalProfesional" localSheetId="13">#REF!</definedName>
    <definedName name="PersonalProfesional">#REF!</definedName>
    <definedName name="PersonalTecnico" localSheetId="17">#REF!</definedName>
    <definedName name="PersonalTecnico" localSheetId="18">#REF!</definedName>
    <definedName name="PersonalTecnico" localSheetId="20">#REF!</definedName>
    <definedName name="PersonalTecnico" localSheetId="21">#REF!</definedName>
    <definedName name="PersonalTecnico" localSheetId="22">#REF!</definedName>
    <definedName name="PersonalTecnico" localSheetId="23">#REF!</definedName>
    <definedName name="PersonalTecnico" localSheetId="27">#REF!</definedName>
    <definedName name="PersonalTecnico" localSheetId="31">#REF!</definedName>
    <definedName name="PersonalTecnico" localSheetId="28">#REF!</definedName>
    <definedName name="PersonalTecnico" localSheetId="29">#REF!</definedName>
    <definedName name="PersonalTecnico" localSheetId="30">#REF!</definedName>
    <definedName name="PersonalTecnico" localSheetId="8">#REF!</definedName>
    <definedName name="PersonalTecnico" localSheetId="14">#REF!</definedName>
    <definedName name="PersonalTecnico" localSheetId="11">#REF!</definedName>
    <definedName name="PersonalTecnico" localSheetId="12">#REF!</definedName>
    <definedName name="PersonalTecnico" localSheetId="13">#REF!</definedName>
    <definedName name="PersonalTecnico">#REF!</definedName>
    <definedName name="PESO14.2" localSheetId="17">#REF!</definedName>
    <definedName name="PESO14.2" localSheetId="18">#REF!</definedName>
    <definedName name="PESO14.2" localSheetId="20">#REF!</definedName>
    <definedName name="PESO14.2" localSheetId="21">#REF!</definedName>
    <definedName name="PESO14.2" localSheetId="22">#REF!</definedName>
    <definedName name="PESO14.2" localSheetId="23">#REF!</definedName>
    <definedName name="PESO14.2" localSheetId="27">#REF!</definedName>
    <definedName name="PESO14.2" localSheetId="31">#REF!</definedName>
    <definedName name="PESO14.2" localSheetId="28">#REF!</definedName>
    <definedName name="PESO14.2" localSheetId="29">#REF!</definedName>
    <definedName name="PESO14.2" localSheetId="30">#REF!</definedName>
    <definedName name="PESO14.2" localSheetId="8">#REF!</definedName>
    <definedName name="PESO14.2" localSheetId="14">#REF!</definedName>
    <definedName name="PESO14.2" localSheetId="11">#REF!</definedName>
    <definedName name="PESO14.2" localSheetId="12">#REF!</definedName>
    <definedName name="PESO14.2" localSheetId="13">#REF!</definedName>
    <definedName name="PESO14.2">#REF!</definedName>
    <definedName name="PESO14.3" localSheetId="17">#REF!</definedName>
    <definedName name="PESO14.3" localSheetId="18">#REF!</definedName>
    <definedName name="PESO14.3" localSheetId="20">#REF!</definedName>
    <definedName name="PESO14.3" localSheetId="21">#REF!</definedName>
    <definedName name="PESO14.3" localSheetId="22">#REF!</definedName>
    <definedName name="PESO14.3" localSheetId="23">#REF!</definedName>
    <definedName name="PESO14.3" localSheetId="27">#REF!</definedName>
    <definedName name="PESO14.3" localSheetId="31">#REF!</definedName>
    <definedName name="PESO14.3" localSheetId="28">#REF!</definedName>
    <definedName name="PESO14.3" localSheetId="29">#REF!</definedName>
    <definedName name="PESO14.3" localSheetId="30">#REF!</definedName>
    <definedName name="PESO14.3" localSheetId="8">#REF!</definedName>
    <definedName name="PESO14.3">#REF!</definedName>
    <definedName name="PESO14.4" localSheetId="17">#REF!</definedName>
    <definedName name="PESO14.4" localSheetId="18">#REF!</definedName>
    <definedName name="PESO14.4" localSheetId="20">#REF!</definedName>
    <definedName name="PESO14.4" localSheetId="21">#REF!</definedName>
    <definedName name="PESO14.4" localSheetId="22">#REF!</definedName>
    <definedName name="PESO14.4" localSheetId="23">#REF!</definedName>
    <definedName name="PESO14.4" localSheetId="27">#REF!</definedName>
    <definedName name="PESO14.4" localSheetId="31">#REF!</definedName>
    <definedName name="PESO14.4" localSheetId="28">#REF!</definedName>
    <definedName name="PESO14.4" localSheetId="29">#REF!</definedName>
    <definedName name="PESO14.4" localSheetId="30">#REF!</definedName>
    <definedName name="PESO14.4" localSheetId="8">#REF!</definedName>
    <definedName name="PESO14.4">#REF!</definedName>
    <definedName name="phed">[86]Hoja1!$C$4</definedName>
    <definedName name="phen">[86]Hoja1!$C$5</definedName>
    <definedName name="Pindis">#REF!</definedName>
    <definedName name="pint">'[135]7422CW00'!#REF!</definedName>
    <definedName name="PINTURA">#REF!</definedName>
    <definedName name="pintyura">[176]STRSUMM0!#REF!</definedName>
    <definedName name="PIP">#REF!</definedName>
    <definedName name="Piscinas">#REF!</definedName>
    <definedName name="PKHK" localSheetId="5" hidden="1">{"TAB1",#N/A,TRUE,"GENERAL";"TAB2",#N/A,TRUE,"GENERAL";"TAB3",#N/A,TRUE,"GENERAL";"TAB4",#N/A,TRUE,"GENERAL";"TAB5",#N/A,TRUE,"GENERAL"}</definedName>
    <definedName name="PKHK" hidden="1">{"TAB1",#N/A,TRUE,"GENERAL";"TAB2",#N/A,TRUE,"GENERAL";"TAB3",#N/A,TRUE,"GENERAL";"TAB4",#N/A,TRUE,"GENERAL";"TAB5",#N/A,TRUE,"GENERAL"}</definedName>
    <definedName name="pkj" localSheetId="5"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 localSheetId="17">[104]PRESUPUESTO!#REF!</definedName>
    <definedName name="PL" localSheetId="18">[104]PRESUPUESTO!#REF!</definedName>
    <definedName name="PL" localSheetId="20">[104]PRESUPUESTO!#REF!</definedName>
    <definedName name="PL" localSheetId="21">[104]PRESUPUESTO!#REF!</definedName>
    <definedName name="PL" localSheetId="22">[104]PRESUPUESTO!#REF!</definedName>
    <definedName name="PL" localSheetId="23">[104]PRESUPUESTO!#REF!</definedName>
    <definedName name="PL" localSheetId="27">[104]PRESUPUESTO!#REF!</definedName>
    <definedName name="PL" localSheetId="31">[104]PRESUPUESTO!#REF!</definedName>
    <definedName name="PL" localSheetId="28">[104]PRESUPUESTO!#REF!</definedName>
    <definedName name="PL" localSheetId="29">[104]PRESUPUESTO!#REF!</definedName>
    <definedName name="PL" localSheetId="30">[104]PRESUPUESTO!#REF!</definedName>
    <definedName name="PL" localSheetId="8">[104]PRESUPUESTO!#REF!</definedName>
    <definedName name="pl" localSheetId="4">[105]Calc!#REF!</definedName>
    <definedName name="pl" localSheetId="5">[105]Calc!#REF!</definedName>
    <definedName name="PL">[104]PRESUPUESTO!#REF!</definedName>
    <definedName name="PLAD" localSheetId="5" hidden="1">{"TAB1",#N/A,TRUE,"GENERAL";"TAB2",#N/A,TRUE,"GENERAL";"TAB3",#N/A,TRUE,"GENERAL";"TAB4",#N/A,TRUE,"GENERAL";"TAB5",#N/A,TRUE,"GENERAL"}</definedName>
    <definedName name="PLAD" hidden="1">{"TAB1",#N/A,TRUE,"GENERAL";"TAB2",#N/A,TRUE,"GENERAL";"TAB3",#N/A,TRUE,"GENERAL";"TAB4",#N/A,TRUE,"GENERAL";"TAB5",#N/A,TRUE,"GENERAL"}</definedName>
    <definedName name="plantaconcreto">#REF!</definedName>
    <definedName name="Platinas">#REF!</definedName>
    <definedName name="Plazo">[56]BASES!$E$27</definedName>
    <definedName name="PlazoAIU">#REF!</definedName>
    <definedName name="PlazoEnMeses" localSheetId="17">#REF!</definedName>
    <definedName name="PlazoEnMeses" localSheetId="18">#REF!</definedName>
    <definedName name="PlazoEnMeses" localSheetId="20">#REF!</definedName>
    <definedName name="PlazoEnMeses" localSheetId="21">#REF!</definedName>
    <definedName name="PlazoEnMeses" localSheetId="22">#REF!</definedName>
    <definedName name="PlazoEnMeses" localSheetId="23">#REF!</definedName>
    <definedName name="PlazoEnMeses" localSheetId="27">#REF!</definedName>
    <definedName name="PlazoEnMeses" localSheetId="31">#REF!</definedName>
    <definedName name="PlazoEnMeses" localSheetId="28">#REF!</definedName>
    <definedName name="PlazoEnMeses" localSheetId="29">#REF!</definedName>
    <definedName name="PlazoEnMeses" localSheetId="30">#REF!</definedName>
    <definedName name="PlazoEnMeses" localSheetId="8">#REF!</definedName>
    <definedName name="PlazoEnMeses" localSheetId="14">#REF!</definedName>
    <definedName name="PlazoEnMeses" localSheetId="11">#REF!</definedName>
    <definedName name="PlazoEnMeses" localSheetId="12">#REF!</definedName>
    <definedName name="PlazoEnMeses" localSheetId="13">#REF!</definedName>
    <definedName name="PlazoEnMeses">#REF!</definedName>
    <definedName name="Plegable" localSheetId="17">#REF!</definedName>
    <definedName name="Plegable" localSheetId="18">#REF!</definedName>
    <definedName name="Plegable" localSheetId="20">#REF!</definedName>
    <definedName name="Plegable" localSheetId="21">#REF!</definedName>
    <definedName name="Plegable" localSheetId="22">#REF!</definedName>
    <definedName name="Plegable" localSheetId="23">#REF!</definedName>
    <definedName name="Plegable" localSheetId="27">#REF!</definedName>
    <definedName name="Plegable" localSheetId="31">#REF!</definedName>
    <definedName name="Plegable" localSheetId="28">#REF!</definedName>
    <definedName name="Plegable" localSheetId="29">#REF!</definedName>
    <definedName name="Plegable" localSheetId="30">#REF!</definedName>
    <definedName name="Plegable" localSheetId="8">#REF!</definedName>
    <definedName name="Plegable" localSheetId="14">#REF!</definedName>
    <definedName name="Plegable" localSheetId="11">#REF!</definedName>
    <definedName name="Plegable" localSheetId="12">#REF!</definedName>
    <definedName name="Plegable" localSheetId="13">#REF!</definedName>
    <definedName name="Plegable">#REF!</definedName>
    <definedName name="PLPLUNN" localSheetId="5"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MT" localSheetId="17">#REF!</definedName>
    <definedName name="PMT" localSheetId="18">#REF!</definedName>
    <definedName name="PMT" localSheetId="20">#REF!</definedName>
    <definedName name="PMT" localSheetId="21">#REF!</definedName>
    <definedName name="PMT" localSheetId="22">#REF!</definedName>
    <definedName name="PMT" localSheetId="23">#REF!</definedName>
    <definedName name="PMT" localSheetId="27">#REF!</definedName>
    <definedName name="PMT" localSheetId="31">#REF!</definedName>
    <definedName name="PMT" localSheetId="28">#REF!</definedName>
    <definedName name="PMT" localSheetId="29">#REF!</definedName>
    <definedName name="PMT" localSheetId="30">#REF!</definedName>
    <definedName name="PMT" localSheetId="8">#REF!</definedName>
    <definedName name="PMT" localSheetId="14">#REF!</definedName>
    <definedName name="PMT" localSheetId="11">#REF!</definedName>
    <definedName name="PMT" localSheetId="12">#REF!</definedName>
    <definedName name="PMT" localSheetId="13">#REF!</definedName>
    <definedName name="PMT">#REF!</definedName>
    <definedName name="pñ">#REF!</definedName>
    <definedName name="po">#REF!</definedName>
    <definedName name="POCETAS">#REF!</definedName>
    <definedName name="poi">#REF!</definedName>
    <definedName name="POIUP" localSheetId="5" hidden="1">{"via1",#N/A,TRUE,"general";"via2",#N/A,TRUE,"general";"via3",#N/A,TRUE,"general"}</definedName>
    <definedName name="POIUP" hidden="1">{"via1",#N/A,TRUE,"general";"via2",#N/A,TRUE,"general";"via3",#N/A,TRUE,"general"}</definedName>
    <definedName name="pon">[38]!absc</definedName>
    <definedName name="POO">#REF!</definedName>
    <definedName name="popop" localSheetId="5" hidden="1">{"via1",#N/A,TRUE,"general";"via2",#N/A,TRUE,"general";"via3",#N/A,TRUE,"general"}</definedName>
    <definedName name="popop" hidden="1">{"via1",#N/A,TRUE,"general";"via2",#N/A,TRUE,"general";"via3",#N/A,TRUE,"general"}</definedName>
    <definedName name="popp" localSheetId="5" hidden="1">{"via1",#N/A,TRUE,"general";"via2",#N/A,TRUE,"general";"via3",#N/A,TRUE,"general"}</definedName>
    <definedName name="popp" hidden="1">{"via1",#N/A,TRUE,"general";"via2",#N/A,TRUE,"general";"via3",#N/A,TRUE,"general"}</definedName>
    <definedName name="popu">#REF!</definedName>
    <definedName name="popvds" localSheetId="5"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AdicCostoLlantasCliente" localSheetId="17">#REF!</definedName>
    <definedName name="PorcAdicCostoLlantasCliente" localSheetId="18">#REF!</definedName>
    <definedName name="PorcAdicCostoLlantasCliente" localSheetId="20">#REF!</definedName>
    <definedName name="PorcAdicCostoLlantasCliente" localSheetId="21">#REF!</definedName>
    <definedName name="PorcAdicCostoLlantasCliente" localSheetId="22">#REF!</definedName>
    <definedName name="PorcAdicCostoLlantasCliente" localSheetId="23">#REF!</definedName>
    <definedName name="PorcAdicCostoLlantasCliente" localSheetId="27">#REF!</definedName>
    <definedName name="PorcAdicCostoLlantasCliente" localSheetId="31">#REF!</definedName>
    <definedName name="PorcAdicCostoLlantasCliente" localSheetId="28">#REF!</definedName>
    <definedName name="PorcAdicCostoLlantasCliente" localSheetId="29">#REF!</definedName>
    <definedName name="PorcAdicCostoLlantasCliente" localSheetId="30">#REF!</definedName>
    <definedName name="PorcAdicCostoLlantasCliente" localSheetId="8">#REF!</definedName>
    <definedName name="PorcAdicCostoLlantasCliente">#REF!</definedName>
    <definedName name="PorcAdicCostoMtto" localSheetId="17">#REF!</definedName>
    <definedName name="PorcAdicCostoMtto" localSheetId="18">#REF!</definedName>
    <definedName name="PorcAdicCostoMtto" localSheetId="20">#REF!</definedName>
    <definedName name="PorcAdicCostoMtto" localSheetId="21">#REF!</definedName>
    <definedName name="PorcAdicCostoMtto" localSheetId="22">#REF!</definedName>
    <definedName name="PorcAdicCostoMtto" localSheetId="23">#REF!</definedName>
    <definedName name="PorcAdicCostoMtto" localSheetId="27">#REF!</definedName>
    <definedName name="PorcAdicCostoMtto" localSheetId="31">#REF!</definedName>
    <definedName name="PorcAdicCostoMtto" localSheetId="28">#REF!</definedName>
    <definedName name="PorcAdicCostoMtto" localSheetId="29">#REF!</definedName>
    <definedName name="PorcAdicCostoMtto" localSheetId="30">#REF!</definedName>
    <definedName name="PorcAdicCostoMtto" localSheetId="8">#REF!</definedName>
    <definedName name="PorcAdicCostoMtto">#REF!</definedName>
    <definedName name="PorcCostosOcultos" localSheetId="17">#REF!</definedName>
    <definedName name="PorcCostosOcultos" localSheetId="18">#REF!</definedName>
    <definedName name="PorcCostosOcultos" localSheetId="20">#REF!</definedName>
    <definedName name="PorcCostosOcultos" localSheetId="21">#REF!</definedName>
    <definedName name="PorcCostosOcultos" localSheetId="22">#REF!</definedName>
    <definedName name="PorcCostosOcultos" localSheetId="23">#REF!</definedName>
    <definedName name="PorcCostosOcultos" localSheetId="27">#REF!</definedName>
    <definedName name="PorcCostosOcultos" localSheetId="31">#REF!</definedName>
    <definedName name="PorcCostosOcultos" localSheetId="28">#REF!</definedName>
    <definedName name="PorcCostosOcultos" localSheetId="29">#REF!</definedName>
    <definedName name="PorcCostosOcultos" localSheetId="30">#REF!</definedName>
    <definedName name="PorcCostosOcultos" localSheetId="8">#REF!</definedName>
    <definedName name="PorcCostosOcultos">#REF!</definedName>
    <definedName name="PORCE">[57]BASES!$E$26</definedName>
    <definedName name="PORCENTAJE">[177]ALMEIDAS!$O$7</definedName>
    <definedName name="PORCENTAJE1">#REF!</definedName>
    <definedName name="PorContribConduct" localSheetId="17">#REF!</definedName>
    <definedName name="PorContribConduct" localSheetId="18">#REF!</definedName>
    <definedName name="PorContribConduct" localSheetId="20">#REF!</definedName>
    <definedName name="PorContribConduct" localSheetId="21">#REF!</definedName>
    <definedName name="PorContribConduct" localSheetId="22">#REF!</definedName>
    <definedName name="PorContribConduct" localSheetId="23">#REF!</definedName>
    <definedName name="PorContribConduct" localSheetId="27">#REF!</definedName>
    <definedName name="PorContribConduct" localSheetId="31">#REF!</definedName>
    <definedName name="PorContribConduct" localSheetId="28">#REF!</definedName>
    <definedName name="PorContribConduct" localSheetId="29">#REF!</definedName>
    <definedName name="PorContribConduct" localSheetId="30">#REF!</definedName>
    <definedName name="PorContribConduct" localSheetId="8">#REF!</definedName>
    <definedName name="PorContribConduct">#REF!</definedName>
    <definedName name="PorContribImpRod" localSheetId="17">#REF!</definedName>
    <definedName name="PorContribImpRod" localSheetId="18">#REF!</definedName>
    <definedName name="PorContribImpRod" localSheetId="20">#REF!</definedName>
    <definedName name="PorContribImpRod" localSheetId="21">#REF!</definedName>
    <definedName name="PorContribImpRod" localSheetId="22">#REF!</definedName>
    <definedName name="PorContribImpRod" localSheetId="23">#REF!</definedName>
    <definedName name="PorContribImpRod" localSheetId="27">#REF!</definedName>
    <definedName name="PorContribImpRod" localSheetId="31">#REF!</definedName>
    <definedName name="PorContribImpRod" localSheetId="28">#REF!</definedName>
    <definedName name="PorContribImpRod" localSheetId="29">#REF!</definedName>
    <definedName name="PorContribImpRod" localSheetId="30">#REF!</definedName>
    <definedName name="PorContribImpRod" localSheetId="8">#REF!</definedName>
    <definedName name="PorContribImpRod">#REF!</definedName>
    <definedName name="PorContribLlantas" localSheetId="17">#REF!</definedName>
    <definedName name="PorContribLlantas" localSheetId="18">#REF!</definedName>
    <definedName name="PorContribLlantas" localSheetId="20">#REF!</definedName>
    <definedName name="PorContribLlantas" localSheetId="21">#REF!</definedName>
    <definedName name="PorContribLlantas" localSheetId="22">#REF!</definedName>
    <definedName name="PorContribLlantas" localSheetId="23">#REF!</definedName>
    <definedName name="PorContribLlantas" localSheetId="27">#REF!</definedName>
    <definedName name="PorContribLlantas" localSheetId="31">#REF!</definedName>
    <definedName name="PorContribLlantas" localSheetId="28">#REF!</definedName>
    <definedName name="PorContribLlantas" localSheetId="29">#REF!</definedName>
    <definedName name="PorContribLlantas" localSheetId="30">#REF!</definedName>
    <definedName name="PorContribLlantas" localSheetId="8">#REF!</definedName>
    <definedName name="PorContribLlantas">#REF!</definedName>
    <definedName name="PorContribMtto" localSheetId="17">#REF!</definedName>
    <definedName name="PorContribMtto" localSheetId="18">#REF!</definedName>
    <definedName name="PorContribMtto" localSheetId="20">#REF!</definedName>
    <definedName name="PorContribMtto" localSheetId="21">#REF!</definedName>
    <definedName name="PorContribMtto" localSheetId="22">#REF!</definedName>
    <definedName name="PorContribMtto" localSheetId="23">#REF!</definedName>
    <definedName name="PorContribMtto" localSheetId="27">#REF!</definedName>
    <definedName name="PorContribMtto" localSheetId="31">#REF!</definedName>
    <definedName name="PorContribMtto" localSheetId="28">#REF!</definedName>
    <definedName name="PorContribMtto" localSheetId="29">#REF!</definedName>
    <definedName name="PorContribMtto" localSheetId="30">#REF!</definedName>
    <definedName name="PorContribMtto" localSheetId="8">#REF!</definedName>
    <definedName name="PorContribMtto">#REF!</definedName>
    <definedName name="PorContribSeguro" localSheetId="17">#REF!</definedName>
    <definedName name="PorContribSeguro" localSheetId="18">#REF!</definedName>
    <definedName name="PorContribSeguro" localSheetId="20">#REF!</definedName>
    <definedName name="PorContribSeguro" localSheetId="21">#REF!</definedName>
    <definedName name="PorContribSeguro" localSheetId="22">#REF!</definedName>
    <definedName name="PorContribSeguro" localSheetId="23">#REF!</definedName>
    <definedName name="PorContribSeguro" localSheetId="27">#REF!</definedName>
    <definedName name="PorContribSeguro" localSheetId="31">#REF!</definedName>
    <definedName name="PorContribSeguro" localSheetId="28">#REF!</definedName>
    <definedName name="PorContribSeguro" localSheetId="29">#REF!</definedName>
    <definedName name="PorContribSeguro" localSheetId="30">#REF!</definedName>
    <definedName name="PorContribSeguro" localSheetId="8">#REF!</definedName>
    <definedName name="PorContribSeguro">#REF!</definedName>
    <definedName name="PorcPAAG" localSheetId="17">#REF!</definedName>
    <definedName name="PorcPAAG" localSheetId="18">#REF!</definedName>
    <definedName name="PorcPAAG" localSheetId="20">#REF!</definedName>
    <definedName name="PorcPAAG" localSheetId="21">#REF!</definedName>
    <definedName name="PorcPAAG" localSheetId="22">#REF!</definedName>
    <definedName name="PorcPAAG" localSheetId="23">#REF!</definedName>
    <definedName name="PorcPAAG" localSheetId="27">#REF!</definedName>
    <definedName name="PorcPAAG" localSheetId="31">#REF!</definedName>
    <definedName name="PorcPAAG" localSheetId="28">#REF!</definedName>
    <definedName name="PorcPAAG" localSheetId="29">#REF!</definedName>
    <definedName name="PorcPAAG" localSheetId="30">#REF!</definedName>
    <definedName name="PorcPAAG" localSheetId="8">#REF!</definedName>
    <definedName name="PorcPAAG">#REF!</definedName>
    <definedName name="PorcPuntosAdicCredito" localSheetId="17">#REF!</definedName>
    <definedName name="PorcPuntosAdicCredito" localSheetId="18">#REF!</definedName>
    <definedName name="PorcPuntosAdicCredito" localSheetId="20">#REF!</definedName>
    <definedName name="PorcPuntosAdicCredito" localSheetId="21">#REF!</definedName>
    <definedName name="PorcPuntosAdicCredito" localSheetId="22">#REF!</definedName>
    <definedName name="PorcPuntosAdicCredito" localSheetId="23">#REF!</definedName>
    <definedName name="PorcPuntosAdicCredito" localSheetId="27">#REF!</definedName>
    <definedName name="PorcPuntosAdicCredito" localSheetId="31">#REF!</definedName>
    <definedName name="PorcPuntosAdicCredito" localSheetId="28">#REF!</definedName>
    <definedName name="PorcPuntosAdicCredito" localSheetId="29">#REF!</definedName>
    <definedName name="PorcPuntosAdicCredito" localSheetId="30">#REF!</definedName>
    <definedName name="PorcPuntosAdicCredito" localSheetId="8">#REF!</definedName>
    <definedName name="PorcPuntosAdicCredito">#REF!</definedName>
    <definedName name="PorcPuntosAdicLeasing" localSheetId="17">#REF!</definedName>
    <definedName name="PorcPuntosAdicLeasing" localSheetId="18">#REF!</definedName>
    <definedName name="PorcPuntosAdicLeasing" localSheetId="20">#REF!</definedName>
    <definedName name="PorcPuntosAdicLeasing" localSheetId="21">#REF!</definedName>
    <definedName name="PorcPuntosAdicLeasing" localSheetId="22">#REF!</definedName>
    <definedName name="PorcPuntosAdicLeasing" localSheetId="23">#REF!</definedName>
    <definedName name="PorcPuntosAdicLeasing" localSheetId="27">#REF!</definedName>
    <definedName name="PorcPuntosAdicLeasing" localSheetId="31">#REF!</definedName>
    <definedName name="PorcPuntosAdicLeasing" localSheetId="28">#REF!</definedName>
    <definedName name="PorcPuntosAdicLeasing" localSheetId="29">#REF!</definedName>
    <definedName name="PorcPuntosAdicLeasing" localSheetId="30">#REF!</definedName>
    <definedName name="PorcPuntosAdicLeasing" localSheetId="8">#REF!</definedName>
    <definedName name="PorcPuntosAdicLeasing">#REF!</definedName>
    <definedName name="PorcTasaSeguroCanon" localSheetId="17">#REF!</definedName>
    <definedName name="PorcTasaSeguroCanon" localSheetId="18">#REF!</definedName>
    <definedName name="PorcTasaSeguroCanon" localSheetId="20">#REF!</definedName>
    <definedName name="PorcTasaSeguroCanon" localSheetId="21">#REF!</definedName>
    <definedName name="PorcTasaSeguroCanon" localSheetId="22">#REF!</definedName>
    <definedName name="PorcTasaSeguroCanon" localSheetId="23">#REF!</definedName>
    <definedName name="PorcTasaSeguroCanon" localSheetId="27">#REF!</definedName>
    <definedName name="PorcTasaSeguroCanon" localSheetId="31">#REF!</definedName>
    <definedName name="PorcTasaSeguroCanon" localSheetId="28">#REF!</definedName>
    <definedName name="PorcTasaSeguroCanon" localSheetId="29">#REF!</definedName>
    <definedName name="PorcTasaSeguroCanon" localSheetId="30">#REF!</definedName>
    <definedName name="PorcTasaSeguroCanon" localSheetId="8">#REF!</definedName>
    <definedName name="PorcTasaSeguroCanon">#REF!</definedName>
    <definedName name="PorcTasaSeguroCliente" localSheetId="17">#REF!</definedName>
    <definedName name="PorcTasaSeguroCliente" localSheetId="18">#REF!</definedName>
    <definedName name="PorcTasaSeguroCliente" localSheetId="20">#REF!</definedName>
    <definedName name="PorcTasaSeguroCliente" localSheetId="21">#REF!</definedName>
    <definedName name="PorcTasaSeguroCliente" localSheetId="22">#REF!</definedName>
    <definedName name="PorcTasaSeguroCliente" localSheetId="23">#REF!</definedName>
    <definedName name="PorcTasaSeguroCliente" localSheetId="27">#REF!</definedName>
    <definedName name="PorcTasaSeguroCliente" localSheetId="31">#REF!</definedName>
    <definedName name="PorcTasaSeguroCliente" localSheetId="28">#REF!</definedName>
    <definedName name="PorcTasaSeguroCliente" localSheetId="29">#REF!</definedName>
    <definedName name="PorcTasaSeguroCliente" localSheetId="30">#REF!</definedName>
    <definedName name="PorcTasaSeguroCliente" localSheetId="8">#REF!</definedName>
    <definedName name="PorcTasaSeguroCliente">#REF!</definedName>
    <definedName name="PorDecremImptosRodamto" localSheetId="17">#REF!</definedName>
    <definedName name="PorDecremImptosRodamto" localSheetId="18">#REF!</definedName>
    <definedName name="PorDecremImptosRodamto" localSheetId="20">#REF!</definedName>
    <definedName name="PorDecremImptosRodamto" localSheetId="21">#REF!</definedName>
    <definedName name="PorDecremImptosRodamto" localSheetId="22">#REF!</definedName>
    <definedName name="PorDecremImptosRodamto" localSheetId="23">#REF!</definedName>
    <definedName name="PorDecremImptosRodamto" localSheetId="27">#REF!</definedName>
    <definedName name="PorDecremImptosRodamto" localSheetId="31">#REF!</definedName>
    <definedName name="PorDecremImptosRodamto" localSheetId="28">#REF!</definedName>
    <definedName name="PorDecremImptosRodamto" localSheetId="29">#REF!</definedName>
    <definedName name="PorDecremImptosRodamto" localSheetId="30">#REF!</definedName>
    <definedName name="PorDecremImptosRodamto" localSheetId="8">#REF!</definedName>
    <definedName name="PorDecremImptosRodamto">#REF!</definedName>
    <definedName name="porDemerito1" localSheetId="17">#REF!</definedName>
    <definedName name="porDemerito1" localSheetId="18">#REF!</definedName>
    <definedName name="porDemerito1" localSheetId="20">#REF!</definedName>
    <definedName name="porDemerito1" localSheetId="21">#REF!</definedName>
    <definedName name="porDemerito1" localSheetId="22">#REF!</definedName>
    <definedName name="porDemerito1" localSheetId="23">#REF!</definedName>
    <definedName name="porDemerito1" localSheetId="27">#REF!</definedName>
    <definedName name="porDemerito1" localSheetId="31">#REF!</definedName>
    <definedName name="porDemerito1" localSheetId="28">#REF!</definedName>
    <definedName name="porDemerito1" localSheetId="29">#REF!</definedName>
    <definedName name="porDemerito1" localSheetId="30">#REF!</definedName>
    <definedName name="porDemerito1" localSheetId="8">#REF!</definedName>
    <definedName name="porDemerito1">#REF!</definedName>
    <definedName name="porDemerito10" localSheetId="17">#REF!</definedName>
    <definedName name="porDemerito10" localSheetId="18">#REF!</definedName>
    <definedName name="porDemerito10" localSheetId="20">#REF!</definedName>
    <definedName name="porDemerito10" localSheetId="21">#REF!</definedName>
    <definedName name="porDemerito10" localSheetId="22">#REF!</definedName>
    <definedName name="porDemerito10" localSheetId="23">#REF!</definedName>
    <definedName name="porDemerito10" localSheetId="27">#REF!</definedName>
    <definedName name="porDemerito10" localSheetId="31">#REF!</definedName>
    <definedName name="porDemerito10" localSheetId="28">#REF!</definedName>
    <definedName name="porDemerito10" localSheetId="29">#REF!</definedName>
    <definedName name="porDemerito10" localSheetId="30">#REF!</definedName>
    <definedName name="porDemerito10" localSheetId="8">#REF!</definedName>
    <definedName name="porDemerito10">#REF!</definedName>
    <definedName name="porDemerito11" localSheetId="17">#REF!</definedName>
    <definedName name="porDemerito11" localSheetId="18">#REF!</definedName>
    <definedName name="porDemerito11" localSheetId="20">#REF!</definedName>
    <definedName name="porDemerito11" localSheetId="21">#REF!</definedName>
    <definedName name="porDemerito11" localSheetId="22">#REF!</definedName>
    <definedName name="porDemerito11" localSheetId="23">#REF!</definedName>
    <definedName name="porDemerito11" localSheetId="27">#REF!</definedName>
    <definedName name="porDemerito11" localSheetId="31">#REF!</definedName>
    <definedName name="porDemerito11" localSheetId="28">#REF!</definedName>
    <definedName name="porDemerito11" localSheetId="29">#REF!</definedName>
    <definedName name="porDemerito11" localSheetId="30">#REF!</definedName>
    <definedName name="porDemerito11" localSheetId="8">#REF!</definedName>
    <definedName name="porDemerito11">#REF!</definedName>
    <definedName name="porDemerito2" localSheetId="17">#REF!</definedName>
    <definedName name="porDemerito2" localSheetId="18">#REF!</definedName>
    <definedName name="porDemerito2" localSheetId="20">#REF!</definedName>
    <definedName name="porDemerito2" localSheetId="21">#REF!</definedName>
    <definedName name="porDemerito2" localSheetId="22">#REF!</definedName>
    <definedName name="porDemerito2" localSheetId="23">#REF!</definedName>
    <definedName name="porDemerito2" localSheetId="27">#REF!</definedName>
    <definedName name="porDemerito2" localSheetId="31">#REF!</definedName>
    <definedName name="porDemerito2" localSheetId="28">#REF!</definedName>
    <definedName name="porDemerito2" localSheetId="29">#REF!</definedName>
    <definedName name="porDemerito2" localSheetId="30">#REF!</definedName>
    <definedName name="porDemerito2" localSheetId="8">#REF!</definedName>
    <definedName name="porDemerito2">#REF!</definedName>
    <definedName name="porDemerito3" localSheetId="17">#REF!</definedName>
    <definedName name="porDemerito3" localSheetId="18">#REF!</definedName>
    <definedName name="porDemerito3" localSheetId="20">#REF!</definedName>
    <definedName name="porDemerito3" localSheetId="21">#REF!</definedName>
    <definedName name="porDemerito3" localSheetId="22">#REF!</definedName>
    <definedName name="porDemerito3" localSheetId="23">#REF!</definedName>
    <definedName name="porDemerito3" localSheetId="27">#REF!</definedName>
    <definedName name="porDemerito3" localSheetId="31">#REF!</definedName>
    <definedName name="porDemerito3" localSheetId="28">#REF!</definedName>
    <definedName name="porDemerito3" localSheetId="29">#REF!</definedName>
    <definedName name="porDemerito3" localSheetId="30">#REF!</definedName>
    <definedName name="porDemerito3" localSheetId="8">#REF!</definedName>
    <definedName name="porDemerito3">#REF!</definedName>
    <definedName name="porDemerito4" localSheetId="17">#REF!</definedName>
    <definedName name="porDemerito4" localSheetId="18">#REF!</definedName>
    <definedName name="porDemerito4" localSheetId="20">#REF!</definedName>
    <definedName name="porDemerito4" localSheetId="21">#REF!</definedName>
    <definedName name="porDemerito4" localSheetId="22">#REF!</definedName>
    <definedName name="porDemerito4" localSheetId="23">#REF!</definedName>
    <definedName name="porDemerito4" localSheetId="27">#REF!</definedName>
    <definedName name="porDemerito4" localSheetId="31">#REF!</definedName>
    <definedName name="porDemerito4" localSheetId="28">#REF!</definedName>
    <definedName name="porDemerito4" localSheetId="29">#REF!</definedName>
    <definedName name="porDemerito4" localSheetId="30">#REF!</definedName>
    <definedName name="porDemerito4" localSheetId="8">#REF!</definedName>
    <definedName name="porDemerito4">#REF!</definedName>
    <definedName name="porDemerito5" localSheetId="17">#REF!</definedName>
    <definedName name="porDemerito5" localSheetId="18">#REF!</definedName>
    <definedName name="porDemerito5" localSheetId="20">#REF!</definedName>
    <definedName name="porDemerito5" localSheetId="21">#REF!</definedName>
    <definedName name="porDemerito5" localSheetId="22">#REF!</definedName>
    <definedName name="porDemerito5" localSheetId="23">#REF!</definedName>
    <definedName name="porDemerito5" localSheetId="27">#REF!</definedName>
    <definedName name="porDemerito5" localSheetId="31">#REF!</definedName>
    <definedName name="porDemerito5" localSheetId="28">#REF!</definedName>
    <definedName name="porDemerito5" localSheetId="29">#REF!</definedName>
    <definedName name="porDemerito5" localSheetId="30">#REF!</definedName>
    <definedName name="porDemerito5" localSheetId="8">#REF!</definedName>
    <definedName name="porDemerito5">#REF!</definedName>
    <definedName name="porDemerito6" localSheetId="17">#REF!</definedName>
    <definedName name="porDemerito6" localSheetId="18">#REF!</definedName>
    <definedName name="porDemerito6" localSheetId="20">#REF!</definedName>
    <definedName name="porDemerito6" localSheetId="21">#REF!</definedName>
    <definedName name="porDemerito6" localSheetId="22">#REF!</definedName>
    <definedName name="porDemerito6" localSheetId="23">#REF!</definedName>
    <definedName name="porDemerito6" localSheetId="27">#REF!</definedName>
    <definedName name="porDemerito6" localSheetId="31">#REF!</definedName>
    <definedName name="porDemerito6" localSheetId="28">#REF!</definedName>
    <definedName name="porDemerito6" localSheetId="29">#REF!</definedName>
    <definedName name="porDemerito6" localSheetId="30">#REF!</definedName>
    <definedName name="porDemerito6" localSheetId="8">#REF!</definedName>
    <definedName name="porDemerito6">#REF!</definedName>
    <definedName name="porDemerito7" localSheetId="17">#REF!</definedName>
    <definedName name="porDemerito7" localSheetId="18">#REF!</definedName>
    <definedName name="porDemerito7" localSheetId="20">#REF!</definedName>
    <definedName name="porDemerito7" localSheetId="21">#REF!</definedName>
    <definedName name="porDemerito7" localSheetId="22">#REF!</definedName>
    <definedName name="porDemerito7" localSheetId="23">#REF!</definedName>
    <definedName name="porDemerito7" localSheetId="27">#REF!</definedName>
    <definedName name="porDemerito7" localSheetId="31">#REF!</definedName>
    <definedName name="porDemerito7" localSheetId="28">#REF!</definedName>
    <definedName name="porDemerito7" localSheetId="29">#REF!</definedName>
    <definedName name="porDemerito7" localSheetId="30">#REF!</definedName>
    <definedName name="porDemerito7" localSheetId="8">#REF!</definedName>
    <definedName name="porDemerito7">#REF!</definedName>
    <definedName name="porDemerito8" localSheetId="17">#REF!</definedName>
    <definedName name="porDemerito8" localSheetId="18">#REF!</definedName>
    <definedName name="porDemerito8" localSheetId="20">#REF!</definedName>
    <definedName name="porDemerito8" localSheetId="21">#REF!</definedName>
    <definedName name="porDemerito8" localSheetId="22">#REF!</definedName>
    <definedName name="porDemerito8" localSheetId="23">#REF!</definedName>
    <definedName name="porDemerito8" localSheetId="27">#REF!</definedName>
    <definedName name="porDemerito8" localSheetId="31">#REF!</definedName>
    <definedName name="porDemerito8" localSheetId="28">#REF!</definedName>
    <definedName name="porDemerito8" localSheetId="29">#REF!</definedName>
    <definedName name="porDemerito8" localSheetId="30">#REF!</definedName>
    <definedName name="porDemerito8" localSheetId="8">#REF!</definedName>
    <definedName name="porDemerito8">#REF!</definedName>
    <definedName name="porDemerito9" localSheetId="17">#REF!</definedName>
    <definedName name="porDemerito9" localSheetId="18">#REF!</definedName>
    <definedName name="porDemerito9" localSheetId="20">#REF!</definedName>
    <definedName name="porDemerito9" localSheetId="21">#REF!</definedName>
    <definedName name="porDemerito9" localSheetId="22">#REF!</definedName>
    <definedName name="porDemerito9" localSheetId="23">#REF!</definedName>
    <definedName name="porDemerito9" localSheetId="27">#REF!</definedName>
    <definedName name="porDemerito9" localSheetId="31">#REF!</definedName>
    <definedName name="porDemerito9" localSheetId="28">#REF!</definedName>
    <definedName name="porDemerito9" localSheetId="29">#REF!</definedName>
    <definedName name="porDemerito9" localSheetId="30">#REF!</definedName>
    <definedName name="porDemerito9" localSheetId="8">#REF!</definedName>
    <definedName name="porDemerito9">#REF!</definedName>
    <definedName name="porDemeritoAcces" localSheetId="17">#REF!</definedName>
    <definedName name="porDemeritoAcces" localSheetId="18">#REF!</definedName>
    <definedName name="porDemeritoAcces" localSheetId="20">#REF!</definedName>
    <definedName name="porDemeritoAcces" localSheetId="21">#REF!</definedName>
    <definedName name="porDemeritoAcces" localSheetId="22">#REF!</definedName>
    <definedName name="porDemeritoAcces" localSheetId="23">#REF!</definedName>
    <definedName name="porDemeritoAcces" localSheetId="27">#REF!</definedName>
    <definedName name="porDemeritoAcces" localSheetId="31">#REF!</definedName>
    <definedName name="porDemeritoAcces" localSheetId="28">#REF!</definedName>
    <definedName name="porDemeritoAcces" localSheetId="29">#REF!</definedName>
    <definedName name="porDemeritoAcces" localSheetId="30">#REF!</definedName>
    <definedName name="porDemeritoAcces" localSheetId="8">#REF!</definedName>
    <definedName name="porDemeritoAcces">#REF!</definedName>
    <definedName name="PorDesctoTransfdoVehicClien" localSheetId="17">#REF!</definedName>
    <definedName name="PorDesctoTransfdoVehicClien" localSheetId="18">#REF!</definedName>
    <definedName name="PorDesctoTransfdoVehicClien" localSheetId="20">#REF!</definedName>
    <definedName name="PorDesctoTransfdoVehicClien" localSheetId="21">#REF!</definedName>
    <definedName name="PorDesctoTransfdoVehicClien" localSheetId="22">#REF!</definedName>
    <definedName name="PorDesctoTransfdoVehicClien" localSheetId="23">#REF!</definedName>
    <definedName name="PorDesctoTransfdoVehicClien" localSheetId="27">#REF!</definedName>
    <definedName name="PorDesctoTransfdoVehicClien" localSheetId="31">#REF!</definedName>
    <definedName name="PorDesctoTransfdoVehicClien" localSheetId="28">#REF!</definedName>
    <definedName name="PorDesctoTransfdoVehicClien" localSheetId="29">#REF!</definedName>
    <definedName name="PorDesctoTransfdoVehicClien" localSheetId="30">#REF!</definedName>
    <definedName name="PorDesctoTransfdoVehicClien" localSheetId="8">#REF!</definedName>
    <definedName name="PorDesctoTransfdoVehicClien">#REF!</definedName>
    <definedName name="PorDesctoVehicCliente" localSheetId="17">#REF!</definedName>
    <definedName name="PorDesctoVehicCliente" localSheetId="18">#REF!</definedName>
    <definedName name="PorDesctoVehicCliente" localSheetId="20">#REF!</definedName>
    <definedName name="PorDesctoVehicCliente" localSheetId="21">#REF!</definedName>
    <definedName name="PorDesctoVehicCliente" localSheetId="22">#REF!</definedName>
    <definedName name="PorDesctoVehicCliente" localSheetId="23">#REF!</definedName>
    <definedName name="PorDesctoVehicCliente" localSheetId="27">#REF!</definedName>
    <definedName name="PorDesctoVehicCliente" localSheetId="31">#REF!</definedName>
    <definedName name="PorDesctoVehicCliente" localSheetId="28">#REF!</definedName>
    <definedName name="PorDesctoVehicCliente" localSheetId="29">#REF!</definedName>
    <definedName name="PorDesctoVehicCliente" localSheetId="30">#REF!</definedName>
    <definedName name="PorDesctoVehicCliente" localSheetId="8">#REF!</definedName>
    <definedName name="PorDesctoVehicCliente">#REF!</definedName>
    <definedName name="PorDesctoVehicSurenting" localSheetId="17">#REF!</definedName>
    <definedName name="PorDesctoVehicSurenting" localSheetId="18">#REF!</definedName>
    <definedName name="PorDesctoVehicSurenting" localSheetId="20">#REF!</definedName>
    <definedName name="PorDesctoVehicSurenting" localSheetId="21">#REF!</definedName>
    <definedName name="PorDesctoVehicSurenting" localSheetId="22">#REF!</definedName>
    <definedName name="PorDesctoVehicSurenting" localSheetId="23">#REF!</definedName>
    <definedName name="PorDesctoVehicSurenting" localSheetId="27">#REF!</definedName>
    <definedName name="PorDesctoVehicSurenting" localSheetId="31">#REF!</definedName>
    <definedName name="PorDesctoVehicSurenting" localSheetId="28">#REF!</definedName>
    <definedName name="PorDesctoVehicSurenting" localSheetId="29">#REF!</definedName>
    <definedName name="PorDesctoVehicSurenting" localSheetId="30">#REF!</definedName>
    <definedName name="PorDesctoVehicSurenting" localSheetId="8">#REF!</definedName>
    <definedName name="PorDesctoVehicSurenting">#REF!</definedName>
    <definedName name="PorDesctoVehícSurenting" localSheetId="17">#REF!</definedName>
    <definedName name="PorDesctoVehícSurenting" localSheetId="18">#REF!</definedName>
    <definedName name="PorDesctoVehícSurenting" localSheetId="20">#REF!</definedName>
    <definedName name="PorDesctoVehícSurenting" localSheetId="21">#REF!</definedName>
    <definedName name="PorDesctoVehícSurenting" localSheetId="22">#REF!</definedName>
    <definedName name="PorDesctoVehícSurenting" localSheetId="23">#REF!</definedName>
    <definedName name="PorDesctoVehícSurenting" localSheetId="27">#REF!</definedName>
    <definedName name="PorDesctoVehícSurenting" localSheetId="31">#REF!</definedName>
    <definedName name="PorDesctoVehícSurenting" localSheetId="28">#REF!</definedName>
    <definedName name="PorDesctoVehícSurenting" localSheetId="29">#REF!</definedName>
    <definedName name="PorDesctoVehícSurenting" localSheetId="30">#REF!</definedName>
    <definedName name="PorDesctoVehícSurenting" localSheetId="8">#REF!</definedName>
    <definedName name="PorDesctoVehícSurenting">#REF!</definedName>
    <definedName name="PorFactorIvaCanon" localSheetId="17">#REF!</definedName>
    <definedName name="PorFactorIvaCanon" localSheetId="18">#REF!</definedName>
    <definedName name="PorFactorIvaCanon" localSheetId="20">#REF!</definedName>
    <definedName name="PorFactorIvaCanon" localSheetId="21">#REF!</definedName>
    <definedName name="PorFactorIvaCanon" localSheetId="22">#REF!</definedName>
    <definedName name="PorFactorIvaCanon" localSheetId="23">#REF!</definedName>
    <definedName name="PorFactorIvaCanon" localSheetId="27">#REF!</definedName>
    <definedName name="PorFactorIvaCanon" localSheetId="31">#REF!</definedName>
    <definedName name="PorFactorIvaCanon" localSheetId="28">#REF!</definedName>
    <definedName name="PorFactorIvaCanon" localSheetId="29">#REF!</definedName>
    <definedName name="PorFactorIvaCanon" localSheetId="30">#REF!</definedName>
    <definedName name="PorFactorIvaCanon" localSheetId="8">#REF!</definedName>
    <definedName name="PorFactorIvaCanon">#REF!</definedName>
    <definedName name="PorFactPrestacConduct" localSheetId="17">#REF!</definedName>
    <definedName name="PorFactPrestacConduct" localSheetId="18">#REF!</definedName>
    <definedName name="PorFactPrestacConduct" localSheetId="20">#REF!</definedName>
    <definedName name="PorFactPrestacConduct" localSheetId="21">#REF!</definedName>
    <definedName name="PorFactPrestacConduct" localSheetId="22">#REF!</definedName>
    <definedName name="PorFactPrestacConduct" localSheetId="23">#REF!</definedName>
    <definedName name="PorFactPrestacConduct" localSheetId="27">#REF!</definedName>
    <definedName name="PorFactPrestacConduct" localSheetId="31">#REF!</definedName>
    <definedName name="PorFactPrestacConduct" localSheetId="28">#REF!</definedName>
    <definedName name="PorFactPrestacConduct" localSheetId="29">#REF!</definedName>
    <definedName name="PorFactPrestacConduct" localSheetId="30">#REF!</definedName>
    <definedName name="PorFactPrestacConduct" localSheetId="8">#REF!</definedName>
    <definedName name="PorFactPrestacConduct">#REF!</definedName>
    <definedName name="porImprevistos" localSheetId="17">#REF!</definedName>
    <definedName name="porImprevistos" localSheetId="18">#REF!</definedName>
    <definedName name="porImprevistos" localSheetId="20">#REF!</definedName>
    <definedName name="porImprevistos" localSheetId="21">#REF!</definedName>
    <definedName name="porImprevistos" localSheetId="22">#REF!</definedName>
    <definedName name="porImprevistos" localSheetId="23">#REF!</definedName>
    <definedName name="porImprevistos" localSheetId="27">#REF!</definedName>
    <definedName name="porImprevistos" localSheetId="31">#REF!</definedName>
    <definedName name="porImprevistos" localSheetId="28">#REF!</definedName>
    <definedName name="porImprevistos" localSheetId="29">#REF!</definedName>
    <definedName name="porImprevistos" localSheetId="30">#REF!</definedName>
    <definedName name="porImprevistos" localSheetId="8">#REF!</definedName>
    <definedName name="porImprevistos">#REF!</definedName>
    <definedName name="PorImpto2Xmil" localSheetId="17">#REF!</definedName>
    <definedName name="PorImpto2Xmil" localSheetId="18">#REF!</definedName>
    <definedName name="PorImpto2Xmil" localSheetId="20">#REF!</definedName>
    <definedName name="PorImpto2Xmil" localSheetId="21">#REF!</definedName>
    <definedName name="PorImpto2Xmil" localSheetId="22">#REF!</definedName>
    <definedName name="PorImpto2Xmil" localSheetId="23">#REF!</definedName>
    <definedName name="PorImpto2Xmil" localSheetId="27">#REF!</definedName>
    <definedName name="PorImpto2Xmil" localSheetId="31">#REF!</definedName>
    <definedName name="PorImpto2Xmil" localSheetId="28">#REF!</definedName>
    <definedName name="PorImpto2Xmil" localSheetId="29">#REF!</definedName>
    <definedName name="PorImpto2Xmil" localSheetId="30">#REF!</definedName>
    <definedName name="PorImpto2Xmil" localSheetId="8">#REF!</definedName>
    <definedName name="PorImpto2Xmil">#REF!</definedName>
    <definedName name="PorIncremAnualComb" localSheetId="17">#REF!</definedName>
    <definedName name="PorIncremAnualComb" localSheetId="18">#REF!</definedName>
    <definedName name="PorIncremAnualComb" localSheetId="20">#REF!</definedName>
    <definedName name="PorIncremAnualComb" localSheetId="21">#REF!</definedName>
    <definedName name="PorIncremAnualComb" localSheetId="22">#REF!</definedName>
    <definedName name="PorIncremAnualComb" localSheetId="23">#REF!</definedName>
    <definedName name="PorIncremAnualComb" localSheetId="27">#REF!</definedName>
    <definedName name="PorIncremAnualComb" localSheetId="31">#REF!</definedName>
    <definedName name="PorIncremAnualComb" localSheetId="28">#REF!</definedName>
    <definedName name="PorIncremAnualComb" localSheetId="29">#REF!</definedName>
    <definedName name="PorIncremAnualComb" localSheetId="30">#REF!</definedName>
    <definedName name="PorIncremAnualComb" localSheetId="8">#REF!</definedName>
    <definedName name="PorIncremAnualComb">#REF!</definedName>
    <definedName name="PorIncremAnualCostos" localSheetId="17">#REF!</definedName>
    <definedName name="PorIncremAnualCostos" localSheetId="18">#REF!</definedName>
    <definedName name="PorIncremAnualCostos" localSheetId="20">#REF!</definedName>
    <definedName name="PorIncremAnualCostos" localSheetId="21">#REF!</definedName>
    <definedName name="PorIncremAnualCostos" localSheetId="22">#REF!</definedName>
    <definedName name="PorIncremAnualCostos" localSheetId="23">#REF!</definedName>
    <definedName name="PorIncremAnualCostos" localSheetId="27">#REF!</definedName>
    <definedName name="PorIncremAnualCostos" localSheetId="31">#REF!</definedName>
    <definedName name="PorIncremAnualCostos" localSheetId="28">#REF!</definedName>
    <definedName name="PorIncremAnualCostos" localSheetId="29">#REF!</definedName>
    <definedName name="PorIncremAnualCostos" localSheetId="30">#REF!</definedName>
    <definedName name="PorIncremAnualCostos" localSheetId="8">#REF!</definedName>
    <definedName name="PorIncremAnualCostos">#REF!</definedName>
    <definedName name="PorIncremAnualCostos10" localSheetId="17">#REF!</definedName>
    <definedName name="PorIncremAnualCostos10" localSheetId="18">#REF!</definedName>
    <definedName name="PorIncremAnualCostos10" localSheetId="20">#REF!</definedName>
    <definedName name="PorIncremAnualCostos10" localSheetId="21">#REF!</definedName>
    <definedName name="PorIncremAnualCostos10" localSheetId="22">#REF!</definedName>
    <definedName name="PorIncremAnualCostos10" localSheetId="23">#REF!</definedName>
    <definedName name="PorIncremAnualCostos10" localSheetId="27">#REF!</definedName>
    <definedName name="PorIncremAnualCostos10" localSheetId="31">#REF!</definedName>
    <definedName name="PorIncremAnualCostos10" localSheetId="28">#REF!</definedName>
    <definedName name="PorIncremAnualCostos10" localSheetId="29">#REF!</definedName>
    <definedName name="PorIncremAnualCostos10" localSheetId="30">#REF!</definedName>
    <definedName name="PorIncremAnualCostos10" localSheetId="8">#REF!</definedName>
    <definedName name="PorIncremAnualCostos10">#REF!</definedName>
    <definedName name="PorIncremAnualCostos11" localSheetId="17">#REF!</definedName>
    <definedName name="PorIncremAnualCostos11" localSheetId="18">#REF!</definedName>
    <definedName name="PorIncremAnualCostos11" localSheetId="20">#REF!</definedName>
    <definedName name="PorIncremAnualCostos11" localSheetId="21">#REF!</definedName>
    <definedName name="PorIncremAnualCostos11" localSheetId="22">#REF!</definedName>
    <definedName name="PorIncremAnualCostos11" localSheetId="23">#REF!</definedName>
    <definedName name="PorIncremAnualCostos11" localSheetId="27">#REF!</definedName>
    <definedName name="PorIncremAnualCostos11" localSheetId="31">#REF!</definedName>
    <definedName name="PorIncremAnualCostos11" localSheetId="28">#REF!</definedName>
    <definedName name="PorIncremAnualCostos11" localSheetId="29">#REF!</definedName>
    <definedName name="PorIncremAnualCostos11" localSheetId="30">#REF!</definedName>
    <definedName name="PorIncremAnualCostos11" localSheetId="8">#REF!</definedName>
    <definedName name="PorIncremAnualCostos11">#REF!</definedName>
    <definedName name="PorIncremAnualCostos2" localSheetId="17">#REF!</definedName>
    <definedName name="PorIncremAnualCostos2" localSheetId="18">#REF!</definedName>
    <definedName name="PorIncremAnualCostos2" localSheetId="20">#REF!</definedName>
    <definedName name="PorIncremAnualCostos2" localSheetId="21">#REF!</definedName>
    <definedName name="PorIncremAnualCostos2" localSheetId="22">#REF!</definedName>
    <definedName name="PorIncremAnualCostos2" localSheetId="23">#REF!</definedName>
    <definedName name="PorIncremAnualCostos2" localSheetId="27">#REF!</definedName>
    <definedName name="PorIncremAnualCostos2" localSheetId="31">#REF!</definedName>
    <definedName name="PorIncremAnualCostos2" localSheetId="28">#REF!</definedName>
    <definedName name="PorIncremAnualCostos2" localSheetId="29">#REF!</definedName>
    <definedName name="PorIncremAnualCostos2" localSheetId="30">#REF!</definedName>
    <definedName name="PorIncremAnualCostos2" localSheetId="8">#REF!</definedName>
    <definedName name="PorIncremAnualCostos2">#REF!</definedName>
    <definedName name="PorIncremAnualCostos3" localSheetId="17">#REF!</definedName>
    <definedName name="PorIncremAnualCostos3" localSheetId="18">#REF!</definedName>
    <definedName name="PorIncremAnualCostos3" localSheetId="20">#REF!</definedName>
    <definedName name="PorIncremAnualCostos3" localSheetId="21">#REF!</definedName>
    <definedName name="PorIncremAnualCostos3" localSheetId="22">#REF!</definedName>
    <definedName name="PorIncremAnualCostos3" localSheetId="23">#REF!</definedName>
    <definedName name="PorIncremAnualCostos3" localSheetId="27">#REF!</definedName>
    <definedName name="PorIncremAnualCostos3" localSheetId="31">#REF!</definedName>
    <definedName name="PorIncremAnualCostos3" localSheetId="28">#REF!</definedName>
    <definedName name="PorIncremAnualCostos3" localSheetId="29">#REF!</definedName>
    <definedName name="PorIncremAnualCostos3" localSheetId="30">#REF!</definedName>
    <definedName name="PorIncremAnualCostos3" localSheetId="8">#REF!</definedName>
    <definedName name="PorIncremAnualCostos3">#REF!</definedName>
    <definedName name="PorIncremAnualCostos4" localSheetId="17">#REF!</definedName>
    <definedName name="PorIncremAnualCostos4" localSheetId="18">#REF!</definedName>
    <definedName name="PorIncremAnualCostos4" localSheetId="20">#REF!</definedName>
    <definedName name="PorIncremAnualCostos4" localSheetId="21">#REF!</definedName>
    <definedName name="PorIncremAnualCostos4" localSheetId="22">#REF!</definedName>
    <definedName name="PorIncremAnualCostos4" localSheetId="23">#REF!</definedName>
    <definedName name="PorIncremAnualCostos4" localSheetId="27">#REF!</definedName>
    <definedName name="PorIncremAnualCostos4" localSheetId="31">#REF!</definedName>
    <definedName name="PorIncremAnualCostos4" localSheetId="28">#REF!</definedName>
    <definedName name="PorIncremAnualCostos4" localSheetId="29">#REF!</definedName>
    <definedName name="PorIncremAnualCostos4" localSheetId="30">#REF!</definedName>
    <definedName name="PorIncremAnualCostos4" localSheetId="8">#REF!</definedName>
    <definedName name="PorIncremAnualCostos4">#REF!</definedName>
    <definedName name="PorIncremAnualCostos5" localSheetId="17">#REF!</definedName>
    <definedName name="PorIncremAnualCostos5" localSheetId="18">#REF!</definedName>
    <definedName name="PorIncremAnualCostos5" localSheetId="20">#REF!</definedName>
    <definedName name="PorIncremAnualCostos5" localSheetId="21">#REF!</definedName>
    <definedName name="PorIncremAnualCostos5" localSheetId="22">#REF!</definedName>
    <definedName name="PorIncremAnualCostos5" localSheetId="23">#REF!</definedName>
    <definedName name="PorIncremAnualCostos5" localSheetId="27">#REF!</definedName>
    <definedName name="PorIncremAnualCostos5" localSheetId="31">#REF!</definedName>
    <definedName name="PorIncremAnualCostos5" localSheetId="28">#REF!</definedName>
    <definedName name="PorIncremAnualCostos5" localSheetId="29">#REF!</definedName>
    <definedName name="PorIncremAnualCostos5" localSheetId="30">#REF!</definedName>
    <definedName name="PorIncremAnualCostos5" localSheetId="8">#REF!</definedName>
    <definedName name="PorIncremAnualCostos5">#REF!</definedName>
    <definedName name="PorIncremAnualCostos6" localSheetId="17">#REF!</definedName>
    <definedName name="PorIncremAnualCostos6" localSheetId="18">#REF!</definedName>
    <definedName name="PorIncremAnualCostos6" localSheetId="20">#REF!</definedName>
    <definedName name="PorIncremAnualCostos6" localSheetId="21">#REF!</definedName>
    <definedName name="PorIncremAnualCostos6" localSheetId="22">#REF!</definedName>
    <definedName name="PorIncremAnualCostos6" localSheetId="23">#REF!</definedName>
    <definedName name="PorIncremAnualCostos6" localSheetId="27">#REF!</definedName>
    <definedName name="PorIncremAnualCostos6" localSheetId="31">#REF!</definedName>
    <definedName name="PorIncremAnualCostos6" localSheetId="28">#REF!</definedName>
    <definedName name="PorIncremAnualCostos6" localSheetId="29">#REF!</definedName>
    <definedName name="PorIncremAnualCostos6" localSheetId="30">#REF!</definedName>
    <definedName name="PorIncremAnualCostos6" localSheetId="8">#REF!</definedName>
    <definedName name="PorIncremAnualCostos6">#REF!</definedName>
    <definedName name="PorIncremAnualCostos7" localSheetId="17">#REF!</definedName>
    <definedName name="PorIncremAnualCostos7" localSheetId="18">#REF!</definedName>
    <definedName name="PorIncremAnualCostos7" localSheetId="20">#REF!</definedName>
    <definedName name="PorIncremAnualCostos7" localSheetId="21">#REF!</definedName>
    <definedName name="PorIncremAnualCostos7" localSheetId="22">#REF!</definedName>
    <definedName name="PorIncremAnualCostos7" localSheetId="23">#REF!</definedName>
    <definedName name="PorIncremAnualCostos7" localSheetId="27">#REF!</definedName>
    <definedName name="PorIncremAnualCostos7" localSheetId="31">#REF!</definedName>
    <definedName name="PorIncremAnualCostos7" localSheetId="28">#REF!</definedName>
    <definedName name="PorIncremAnualCostos7" localSheetId="29">#REF!</definedName>
    <definedName name="PorIncremAnualCostos7" localSheetId="30">#REF!</definedName>
    <definedName name="PorIncremAnualCostos7" localSheetId="8">#REF!</definedName>
    <definedName name="PorIncremAnualCostos7">#REF!</definedName>
    <definedName name="PorIncremAnualCostos8" localSheetId="17">#REF!</definedName>
    <definedName name="PorIncremAnualCostos8" localSheetId="18">#REF!</definedName>
    <definedName name="PorIncremAnualCostos8" localSheetId="20">#REF!</definedName>
    <definedName name="PorIncremAnualCostos8" localSheetId="21">#REF!</definedName>
    <definedName name="PorIncremAnualCostos8" localSheetId="22">#REF!</definedName>
    <definedName name="PorIncremAnualCostos8" localSheetId="23">#REF!</definedName>
    <definedName name="PorIncremAnualCostos8" localSheetId="27">#REF!</definedName>
    <definedName name="PorIncremAnualCostos8" localSheetId="31">#REF!</definedName>
    <definedName name="PorIncremAnualCostos8" localSheetId="28">#REF!</definedName>
    <definedName name="PorIncremAnualCostos8" localSheetId="29">#REF!</definedName>
    <definedName name="PorIncremAnualCostos8" localSheetId="30">#REF!</definedName>
    <definedName name="PorIncremAnualCostos8" localSheetId="8">#REF!</definedName>
    <definedName name="PorIncremAnualCostos8">#REF!</definedName>
    <definedName name="PorIncremAnualCostos9" localSheetId="17">#REF!</definedName>
    <definedName name="PorIncremAnualCostos9" localSheetId="18">#REF!</definedName>
    <definedName name="PorIncremAnualCostos9" localSheetId="20">#REF!</definedName>
    <definedName name="PorIncremAnualCostos9" localSheetId="21">#REF!</definedName>
    <definedName name="PorIncremAnualCostos9" localSheetId="22">#REF!</definedName>
    <definedName name="PorIncremAnualCostos9" localSheetId="23">#REF!</definedName>
    <definedName name="PorIncremAnualCostos9" localSheetId="27">#REF!</definedName>
    <definedName name="PorIncremAnualCostos9" localSheetId="31">#REF!</definedName>
    <definedName name="PorIncremAnualCostos9" localSheetId="28">#REF!</definedName>
    <definedName name="PorIncremAnualCostos9" localSheetId="29">#REF!</definedName>
    <definedName name="PorIncremAnualCostos9" localSheetId="30">#REF!</definedName>
    <definedName name="PorIncremAnualCostos9" localSheetId="8">#REF!</definedName>
    <definedName name="PorIncremAnualCostos9">#REF!</definedName>
    <definedName name="PorIncremAnualManoObra" localSheetId="17">#REF!</definedName>
    <definedName name="PorIncremAnualManoObra" localSheetId="18">#REF!</definedName>
    <definedName name="PorIncremAnualManoObra" localSheetId="20">#REF!</definedName>
    <definedName name="PorIncremAnualManoObra" localSheetId="21">#REF!</definedName>
    <definedName name="PorIncremAnualManoObra" localSheetId="22">#REF!</definedName>
    <definedName name="PorIncremAnualManoObra" localSheetId="23">#REF!</definedName>
    <definedName name="PorIncremAnualManoObra" localSheetId="27">#REF!</definedName>
    <definedName name="PorIncremAnualManoObra" localSheetId="31">#REF!</definedName>
    <definedName name="PorIncremAnualManoObra" localSheetId="28">#REF!</definedName>
    <definedName name="PorIncremAnualManoObra" localSheetId="29">#REF!</definedName>
    <definedName name="PorIncremAnualManoObra" localSheetId="30">#REF!</definedName>
    <definedName name="PorIncremAnualManoObra" localSheetId="8">#REF!</definedName>
    <definedName name="PorIncremAnualManoObra">#REF!</definedName>
    <definedName name="PorIncreSeguro10A" localSheetId="17">#REF!</definedName>
    <definedName name="PorIncreSeguro10A" localSheetId="18">#REF!</definedName>
    <definedName name="PorIncreSeguro10A" localSheetId="20">#REF!</definedName>
    <definedName name="PorIncreSeguro10A" localSheetId="21">#REF!</definedName>
    <definedName name="PorIncreSeguro10A" localSheetId="22">#REF!</definedName>
    <definedName name="PorIncreSeguro10A" localSheetId="23">#REF!</definedName>
    <definedName name="PorIncreSeguro10A" localSheetId="27">#REF!</definedName>
    <definedName name="PorIncreSeguro10A" localSheetId="31">#REF!</definedName>
    <definedName name="PorIncreSeguro10A" localSheetId="28">#REF!</definedName>
    <definedName name="PorIncreSeguro10A" localSheetId="29">#REF!</definedName>
    <definedName name="PorIncreSeguro10A" localSheetId="30">#REF!</definedName>
    <definedName name="PorIncreSeguro10A" localSheetId="8">#REF!</definedName>
    <definedName name="PorIncreSeguro10A">#REF!</definedName>
    <definedName name="PorIncreSeguro11A" localSheetId="17">#REF!</definedName>
    <definedName name="PorIncreSeguro11A" localSheetId="18">#REF!</definedName>
    <definedName name="PorIncreSeguro11A" localSheetId="20">#REF!</definedName>
    <definedName name="PorIncreSeguro11A" localSheetId="21">#REF!</definedName>
    <definedName name="PorIncreSeguro11A" localSheetId="22">#REF!</definedName>
    <definedName name="PorIncreSeguro11A" localSheetId="23">#REF!</definedName>
    <definedName name="PorIncreSeguro11A" localSheetId="27">#REF!</definedName>
    <definedName name="PorIncreSeguro11A" localSheetId="31">#REF!</definedName>
    <definedName name="PorIncreSeguro11A" localSheetId="28">#REF!</definedName>
    <definedName name="PorIncreSeguro11A" localSheetId="29">#REF!</definedName>
    <definedName name="PorIncreSeguro11A" localSheetId="30">#REF!</definedName>
    <definedName name="PorIncreSeguro11A" localSheetId="8">#REF!</definedName>
    <definedName name="PorIncreSeguro11A">#REF!</definedName>
    <definedName name="PorIncreSeguro2A" localSheetId="17">#REF!</definedName>
    <definedName name="PorIncreSeguro2A" localSheetId="18">#REF!</definedName>
    <definedName name="PorIncreSeguro2A" localSheetId="20">#REF!</definedName>
    <definedName name="PorIncreSeguro2A" localSheetId="21">#REF!</definedName>
    <definedName name="PorIncreSeguro2A" localSheetId="22">#REF!</definedName>
    <definedName name="PorIncreSeguro2A" localSheetId="23">#REF!</definedName>
    <definedName name="PorIncreSeguro2A" localSheetId="27">#REF!</definedName>
    <definedName name="PorIncreSeguro2A" localSheetId="31">#REF!</definedName>
    <definedName name="PorIncreSeguro2A" localSheetId="28">#REF!</definedName>
    <definedName name="PorIncreSeguro2A" localSheetId="29">#REF!</definedName>
    <definedName name="PorIncreSeguro2A" localSheetId="30">#REF!</definedName>
    <definedName name="PorIncreSeguro2A" localSheetId="8">#REF!</definedName>
    <definedName name="PorIncreSeguro2A">#REF!</definedName>
    <definedName name="PorIncreSeguro3A" localSheetId="17">#REF!</definedName>
    <definedName name="PorIncreSeguro3A" localSheetId="18">#REF!</definedName>
    <definedName name="PorIncreSeguro3A" localSheetId="20">#REF!</definedName>
    <definedName name="PorIncreSeguro3A" localSheetId="21">#REF!</definedName>
    <definedName name="PorIncreSeguro3A" localSheetId="22">#REF!</definedName>
    <definedName name="PorIncreSeguro3A" localSheetId="23">#REF!</definedName>
    <definedName name="PorIncreSeguro3A" localSheetId="27">#REF!</definedName>
    <definedName name="PorIncreSeguro3A" localSheetId="31">#REF!</definedName>
    <definedName name="PorIncreSeguro3A" localSheetId="28">#REF!</definedName>
    <definedName name="PorIncreSeguro3A" localSheetId="29">#REF!</definedName>
    <definedName name="PorIncreSeguro3A" localSheetId="30">#REF!</definedName>
    <definedName name="PorIncreSeguro3A" localSheetId="8">#REF!</definedName>
    <definedName name="PorIncreSeguro3A">#REF!</definedName>
    <definedName name="PorIncreSeguro4A" localSheetId="17">#REF!</definedName>
    <definedName name="PorIncreSeguro4A" localSheetId="18">#REF!</definedName>
    <definedName name="PorIncreSeguro4A" localSheetId="20">#REF!</definedName>
    <definedName name="PorIncreSeguro4A" localSheetId="21">#REF!</definedName>
    <definedName name="PorIncreSeguro4A" localSheetId="22">#REF!</definedName>
    <definedName name="PorIncreSeguro4A" localSheetId="23">#REF!</definedName>
    <definedName name="PorIncreSeguro4A" localSheetId="27">#REF!</definedName>
    <definedName name="PorIncreSeguro4A" localSheetId="31">#REF!</definedName>
    <definedName name="PorIncreSeguro4A" localSheetId="28">#REF!</definedName>
    <definedName name="PorIncreSeguro4A" localSheetId="29">#REF!</definedName>
    <definedName name="PorIncreSeguro4A" localSheetId="30">#REF!</definedName>
    <definedName name="PorIncreSeguro4A" localSheetId="8">#REF!</definedName>
    <definedName name="PorIncreSeguro4A">#REF!</definedName>
    <definedName name="PorIncreSeguro5A" localSheetId="17">#REF!</definedName>
    <definedName name="PorIncreSeguro5A" localSheetId="18">#REF!</definedName>
    <definedName name="PorIncreSeguro5A" localSheetId="20">#REF!</definedName>
    <definedName name="PorIncreSeguro5A" localSheetId="21">#REF!</definedName>
    <definedName name="PorIncreSeguro5A" localSheetId="22">#REF!</definedName>
    <definedName name="PorIncreSeguro5A" localSheetId="23">#REF!</definedName>
    <definedName name="PorIncreSeguro5A" localSheetId="27">#REF!</definedName>
    <definedName name="PorIncreSeguro5A" localSheetId="31">#REF!</definedName>
    <definedName name="PorIncreSeguro5A" localSheetId="28">#REF!</definedName>
    <definedName name="PorIncreSeguro5A" localSheetId="29">#REF!</definedName>
    <definedName name="PorIncreSeguro5A" localSheetId="30">#REF!</definedName>
    <definedName name="PorIncreSeguro5A" localSheetId="8">#REF!</definedName>
    <definedName name="PorIncreSeguro5A">#REF!</definedName>
    <definedName name="PorIncreSeguro6A" localSheetId="17">#REF!</definedName>
    <definedName name="PorIncreSeguro6A" localSheetId="18">#REF!</definedName>
    <definedName name="PorIncreSeguro6A" localSheetId="20">#REF!</definedName>
    <definedName name="PorIncreSeguro6A" localSheetId="21">#REF!</definedName>
    <definedName name="PorIncreSeguro6A" localSheetId="22">#REF!</definedName>
    <definedName name="PorIncreSeguro6A" localSheetId="23">#REF!</definedName>
    <definedName name="PorIncreSeguro6A" localSheetId="27">#REF!</definedName>
    <definedName name="PorIncreSeguro6A" localSheetId="31">#REF!</definedName>
    <definedName name="PorIncreSeguro6A" localSheetId="28">#REF!</definedName>
    <definedName name="PorIncreSeguro6A" localSheetId="29">#REF!</definedName>
    <definedName name="PorIncreSeguro6A" localSheetId="30">#REF!</definedName>
    <definedName name="PorIncreSeguro6A" localSheetId="8">#REF!</definedName>
    <definedName name="PorIncreSeguro6A">#REF!</definedName>
    <definedName name="PorIncreSeguro7A" localSheetId="17">#REF!</definedName>
    <definedName name="PorIncreSeguro7A" localSheetId="18">#REF!</definedName>
    <definedName name="PorIncreSeguro7A" localSheetId="20">#REF!</definedName>
    <definedName name="PorIncreSeguro7A" localSheetId="21">#REF!</definedName>
    <definedName name="PorIncreSeguro7A" localSheetId="22">#REF!</definedName>
    <definedName name="PorIncreSeguro7A" localSheetId="23">#REF!</definedName>
    <definedName name="PorIncreSeguro7A" localSheetId="27">#REF!</definedName>
    <definedName name="PorIncreSeguro7A" localSheetId="31">#REF!</definedName>
    <definedName name="PorIncreSeguro7A" localSheetId="28">#REF!</definedName>
    <definedName name="PorIncreSeguro7A" localSheetId="29">#REF!</definedName>
    <definedName name="PorIncreSeguro7A" localSheetId="30">#REF!</definedName>
    <definedName name="PorIncreSeguro7A" localSheetId="8">#REF!</definedName>
    <definedName name="PorIncreSeguro7A">#REF!</definedName>
    <definedName name="PorIncreSeguro8A" localSheetId="17">#REF!</definedName>
    <definedName name="PorIncreSeguro8A" localSheetId="18">#REF!</definedName>
    <definedName name="PorIncreSeguro8A" localSheetId="20">#REF!</definedName>
    <definedName name="PorIncreSeguro8A" localSheetId="21">#REF!</definedName>
    <definedName name="PorIncreSeguro8A" localSheetId="22">#REF!</definedName>
    <definedName name="PorIncreSeguro8A" localSheetId="23">#REF!</definedName>
    <definedName name="PorIncreSeguro8A" localSheetId="27">#REF!</definedName>
    <definedName name="PorIncreSeguro8A" localSheetId="31">#REF!</definedName>
    <definedName name="PorIncreSeguro8A" localSheetId="28">#REF!</definedName>
    <definedName name="PorIncreSeguro8A" localSheetId="29">#REF!</definedName>
    <definedName name="PorIncreSeguro8A" localSheetId="30">#REF!</definedName>
    <definedName name="PorIncreSeguro8A" localSheetId="8">#REF!</definedName>
    <definedName name="PorIncreSeguro8A">#REF!</definedName>
    <definedName name="PorIncreSeguro9A" localSheetId="17">#REF!</definedName>
    <definedName name="PorIncreSeguro9A" localSheetId="18">#REF!</definedName>
    <definedName name="PorIncreSeguro9A" localSheetId="20">#REF!</definedName>
    <definedName name="PorIncreSeguro9A" localSheetId="21">#REF!</definedName>
    <definedName name="PorIncreSeguro9A" localSheetId="22">#REF!</definedName>
    <definedName name="PorIncreSeguro9A" localSheetId="23">#REF!</definedName>
    <definedName name="PorIncreSeguro9A" localSheetId="27">#REF!</definedName>
    <definedName name="PorIncreSeguro9A" localSheetId="31">#REF!</definedName>
    <definedName name="PorIncreSeguro9A" localSheetId="28">#REF!</definedName>
    <definedName name="PorIncreSeguro9A" localSheetId="29">#REF!</definedName>
    <definedName name="PorIncreSeguro9A" localSheetId="30">#REF!</definedName>
    <definedName name="PorIncreSeguro9A" localSheetId="8">#REF!</definedName>
    <definedName name="PorIncreSeguro9A">#REF!</definedName>
    <definedName name="porInsumos" localSheetId="17">#REF!</definedName>
    <definedName name="porInsumos" localSheetId="18">#REF!</definedName>
    <definedName name="porInsumos" localSheetId="20">#REF!</definedName>
    <definedName name="porInsumos" localSheetId="21">#REF!</definedName>
    <definedName name="porInsumos" localSheetId="22">#REF!</definedName>
    <definedName name="porInsumos" localSheetId="23">#REF!</definedName>
    <definedName name="porInsumos" localSheetId="27">#REF!</definedName>
    <definedName name="porInsumos" localSheetId="31">#REF!</definedName>
    <definedName name="porInsumos" localSheetId="28">#REF!</definedName>
    <definedName name="porInsumos" localSheetId="29">#REF!</definedName>
    <definedName name="porInsumos" localSheetId="30">#REF!</definedName>
    <definedName name="porInsumos" localSheetId="8">#REF!</definedName>
    <definedName name="porInsumos">#REF!</definedName>
    <definedName name="PorIvaVehic" localSheetId="17">#REF!</definedName>
    <definedName name="PorIvaVehic" localSheetId="18">#REF!</definedName>
    <definedName name="PorIvaVehic" localSheetId="20">#REF!</definedName>
    <definedName name="PorIvaVehic" localSheetId="21">#REF!</definedName>
    <definedName name="PorIvaVehic" localSheetId="22">#REF!</definedName>
    <definedName name="PorIvaVehic" localSheetId="23">#REF!</definedName>
    <definedName name="PorIvaVehic" localSheetId="27">#REF!</definedName>
    <definedName name="PorIvaVehic" localSheetId="31">#REF!</definedName>
    <definedName name="PorIvaVehic" localSheetId="28">#REF!</definedName>
    <definedName name="PorIvaVehic" localSheetId="29">#REF!</definedName>
    <definedName name="PorIvaVehic" localSheetId="30">#REF!</definedName>
    <definedName name="PorIvaVehic" localSheetId="8">#REF!</definedName>
    <definedName name="PorIvaVehic">#REF!</definedName>
    <definedName name="porManoObra" localSheetId="17">#REF!</definedName>
    <definedName name="porManoObra" localSheetId="18">#REF!</definedName>
    <definedName name="porManoObra" localSheetId="20">#REF!</definedName>
    <definedName name="porManoObra" localSheetId="21">#REF!</definedName>
    <definedName name="porManoObra" localSheetId="22">#REF!</definedName>
    <definedName name="porManoObra" localSheetId="23">#REF!</definedName>
    <definedName name="porManoObra" localSheetId="27">#REF!</definedName>
    <definedName name="porManoObra" localSheetId="31">#REF!</definedName>
    <definedName name="porManoObra" localSheetId="28">#REF!</definedName>
    <definedName name="porManoObra" localSheetId="29">#REF!</definedName>
    <definedName name="porManoObra" localSheetId="30">#REF!</definedName>
    <definedName name="porManoObra" localSheetId="8">#REF!</definedName>
    <definedName name="porManoObra">#REF!</definedName>
    <definedName name="PorMargenFuel" localSheetId="17">#REF!</definedName>
    <definedName name="PorMargenFuel" localSheetId="18">#REF!</definedName>
    <definedName name="PorMargenFuel" localSheetId="20">#REF!</definedName>
    <definedName name="PorMargenFuel" localSheetId="21">#REF!</definedName>
    <definedName name="PorMargenFuel" localSheetId="22">#REF!</definedName>
    <definedName name="PorMargenFuel" localSheetId="23">#REF!</definedName>
    <definedName name="PorMargenFuel" localSheetId="27">#REF!</definedName>
    <definedName name="PorMargenFuel" localSheetId="31">#REF!</definedName>
    <definedName name="PorMargenFuel" localSheetId="28">#REF!</definedName>
    <definedName name="PorMargenFuel" localSheetId="29">#REF!</definedName>
    <definedName name="PorMargenFuel" localSheetId="30">#REF!</definedName>
    <definedName name="PorMargenFuel" localSheetId="8">#REF!</definedName>
    <definedName name="PorMargenFuel">#REF!</definedName>
    <definedName name="PorMargenGeneral" localSheetId="17">#REF!</definedName>
    <definedName name="PorMargenGeneral" localSheetId="18">#REF!</definedName>
    <definedName name="PorMargenGeneral" localSheetId="20">#REF!</definedName>
    <definedName name="PorMargenGeneral" localSheetId="21">#REF!</definedName>
    <definedName name="PorMargenGeneral" localSheetId="22">#REF!</definedName>
    <definedName name="PorMargenGeneral" localSheetId="23">#REF!</definedName>
    <definedName name="PorMargenGeneral" localSheetId="27">#REF!</definedName>
    <definedName name="PorMargenGeneral" localSheetId="31">#REF!</definedName>
    <definedName name="PorMargenGeneral" localSheetId="28">#REF!</definedName>
    <definedName name="PorMargenGeneral" localSheetId="29">#REF!</definedName>
    <definedName name="PorMargenGeneral" localSheetId="30">#REF!</definedName>
    <definedName name="PorMargenGeneral" localSheetId="8">#REF!</definedName>
    <definedName name="PorMargenGeneral">#REF!</definedName>
    <definedName name="PorMargenGPS" localSheetId="17">#REF!</definedName>
    <definedName name="PorMargenGPS" localSheetId="18">#REF!</definedName>
    <definedName name="PorMargenGPS" localSheetId="20">#REF!</definedName>
    <definedName name="PorMargenGPS" localSheetId="21">#REF!</definedName>
    <definedName name="PorMargenGPS" localSheetId="22">#REF!</definedName>
    <definedName name="PorMargenGPS" localSheetId="23">#REF!</definedName>
    <definedName name="PorMargenGPS" localSheetId="27">#REF!</definedName>
    <definedName name="PorMargenGPS" localSheetId="31">#REF!</definedName>
    <definedName name="PorMargenGPS" localSheetId="28">#REF!</definedName>
    <definedName name="PorMargenGPS" localSheetId="29">#REF!</definedName>
    <definedName name="PorMargenGPS" localSheetId="30">#REF!</definedName>
    <definedName name="PorMargenGPS" localSheetId="8">#REF!</definedName>
    <definedName name="PorMargenGPS">#REF!</definedName>
    <definedName name="porMargenReventa" localSheetId="17">#REF!</definedName>
    <definedName name="porMargenReventa" localSheetId="18">#REF!</definedName>
    <definedName name="porMargenReventa" localSheetId="20">#REF!</definedName>
    <definedName name="porMargenReventa" localSheetId="21">#REF!</definedName>
    <definedName name="porMargenReventa" localSheetId="22">#REF!</definedName>
    <definedName name="porMargenReventa" localSheetId="23">#REF!</definedName>
    <definedName name="porMargenReventa" localSheetId="27">#REF!</definedName>
    <definedName name="porMargenReventa" localSheetId="31">#REF!</definedName>
    <definedName name="porMargenReventa" localSheetId="28">#REF!</definedName>
    <definedName name="porMargenReventa" localSheetId="29">#REF!</definedName>
    <definedName name="porMargenReventa" localSheetId="30">#REF!</definedName>
    <definedName name="porMargenReventa" localSheetId="8">#REF!</definedName>
    <definedName name="porMargenReventa">#REF!</definedName>
    <definedName name="PorMargenStandby" localSheetId="17">#REF!</definedName>
    <definedName name="PorMargenStandby" localSheetId="18">#REF!</definedName>
    <definedName name="PorMargenStandby" localSheetId="20">#REF!</definedName>
    <definedName name="PorMargenStandby" localSheetId="21">#REF!</definedName>
    <definedName name="PorMargenStandby" localSheetId="22">#REF!</definedName>
    <definedName name="PorMargenStandby" localSheetId="23">#REF!</definedName>
    <definedName name="PorMargenStandby" localSheetId="27">#REF!</definedName>
    <definedName name="PorMargenStandby" localSheetId="31">#REF!</definedName>
    <definedName name="PorMargenStandby" localSheetId="28">#REF!</definedName>
    <definedName name="PorMargenStandby" localSheetId="29">#REF!</definedName>
    <definedName name="PorMargenStandby" localSheetId="30">#REF!</definedName>
    <definedName name="PorMargenStandby" localSheetId="8">#REF!</definedName>
    <definedName name="PorMargenStandby">#REF!</definedName>
    <definedName name="PorPuntosAdicionDTF" localSheetId="17">#REF!</definedName>
    <definedName name="PorPuntosAdicionDTF" localSheetId="18">#REF!</definedName>
    <definedName name="PorPuntosAdicionDTF" localSheetId="20">#REF!</definedName>
    <definedName name="PorPuntosAdicionDTF" localSheetId="21">#REF!</definedName>
    <definedName name="PorPuntosAdicionDTF" localSheetId="22">#REF!</definedName>
    <definedName name="PorPuntosAdicionDTF" localSheetId="23">#REF!</definedName>
    <definedName name="PorPuntosAdicionDTF" localSheetId="27">#REF!</definedName>
    <definedName name="PorPuntosAdicionDTF" localSheetId="31">#REF!</definedName>
    <definedName name="PorPuntosAdicionDTF" localSheetId="28">#REF!</definedName>
    <definedName name="PorPuntosAdicionDTF" localSheetId="29">#REF!</definedName>
    <definedName name="PorPuntosAdicionDTF" localSheetId="30">#REF!</definedName>
    <definedName name="PorPuntosAdicionDTF" localSheetId="8">#REF!</definedName>
    <definedName name="PorPuntosAdicionDTF">#REF!</definedName>
    <definedName name="PorPuntosAdicServicios" localSheetId="17">#REF!</definedName>
    <definedName name="PorPuntosAdicServicios" localSheetId="18">#REF!</definedName>
    <definedName name="PorPuntosAdicServicios" localSheetId="20">#REF!</definedName>
    <definedName name="PorPuntosAdicServicios" localSheetId="21">#REF!</definedName>
    <definedName name="PorPuntosAdicServicios" localSheetId="22">#REF!</definedName>
    <definedName name="PorPuntosAdicServicios" localSheetId="23">#REF!</definedName>
    <definedName name="PorPuntosAdicServicios" localSheetId="27">#REF!</definedName>
    <definedName name="PorPuntosAdicServicios" localSheetId="31">#REF!</definedName>
    <definedName name="PorPuntosAdicServicios" localSheetId="28">#REF!</definedName>
    <definedName name="PorPuntosAdicServicios" localSheetId="29">#REF!</definedName>
    <definedName name="PorPuntosAdicServicios" localSheetId="30">#REF!</definedName>
    <definedName name="PorPuntosAdicServicios" localSheetId="8">#REF!</definedName>
    <definedName name="PorPuntosAdicServicios">#REF!</definedName>
    <definedName name="PorPuntosPromTAFondeo" localSheetId="17">#REF!</definedName>
    <definedName name="PorPuntosPromTAFondeo" localSheetId="18">#REF!</definedName>
    <definedName name="PorPuntosPromTAFondeo" localSheetId="20">#REF!</definedName>
    <definedName name="PorPuntosPromTAFondeo" localSheetId="21">#REF!</definedName>
    <definedName name="PorPuntosPromTAFondeo" localSheetId="22">#REF!</definedName>
    <definedName name="PorPuntosPromTAFondeo" localSheetId="23">#REF!</definedName>
    <definedName name="PorPuntosPromTAFondeo" localSheetId="27">#REF!</definedName>
    <definedName name="PorPuntosPromTAFondeo" localSheetId="31">#REF!</definedName>
    <definedName name="PorPuntosPromTAFondeo" localSheetId="28">#REF!</definedName>
    <definedName name="PorPuntosPromTAFondeo" localSheetId="29">#REF!</definedName>
    <definedName name="PorPuntosPromTAFondeo" localSheetId="30">#REF!</definedName>
    <definedName name="PorPuntosPromTAFondeo" localSheetId="8">#REF!</definedName>
    <definedName name="PorPuntosPromTAFondeo">#REF!</definedName>
    <definedName name="PorRetomaCliente" localSheetId="17">#REF!</definedName>
    <definedName name="PorRetomaCliente" localSheetId="18">#REF!</definedName>
    <definedName name="PorRetomaCliente" localSheetId="20">#REF!</definedName>
    <definedName name="PorRetomaCliente" localSheetId="21">#REF!</definedName>
    <definedName name="PorRetomaCliente" localSheetId="22">#REF!</definedName>
    <definedName name="PorRetomaCliente" localSheetId="23">#REF!</definedName>
    <definedName name="PorRetomaCliente" localSheetId="27">#REF!</definedName>
    <definedName name="PorRetomaCliente" localSheetId="31">#REF!</definedName>
    <definedName name="PorRetomaCliente" localSheetId="28">#REF!</definedName>
    <definedName name="PorRetomaCliente" localSheetId="29">#REF!</definedName>
    <definedName name="PorRetomaCliente" localSheetId="30">#REF!</definedName>
    <definedName name="PorRetomaCliente" localSheetId="8">#REF!</definedName>
    <definedName name="PorRetomaCliente">#REF!</definedName>
    <definedName name="PorRetomaLeasing" localSheetId="17">#REF!</definedName>
    <definedName name="PorRetomaLeasing" localSheetId="18">#REF!</definedName>
    <definedName name="PorRetomaLeasing" localSheetId="20">#REF!</definedName>
    <definedName name="PorRetomaLeasing" localSheetId="21">#REF!</definedName>
    <definedName name="PorRetomaLeasing" localSheetId="22">#REF!</definedName>
    <definedName name="PorRetomaLeasing" localSheetId="23">#REF!</definedName>
    <definedName name="PorRetomaLeasing" localSheetId="27">#REF!</definedName>
    <definedName name="PorRetomaLeasing" localSheetId="31">#REF!</definedName>
    <definedName name="PorRetomaLeasing" localSheetId="28">#REF!</definedName>
    <definedName name="PorRetomaLeasing" localSheetId="29">#REF!</definedName>
    <definedName name="PorRetomaLeasing" localSheetId="30">#REF!</definedName>
    <definedName name="PorRetomaLeasing" localSheetId="8">#REF!</definedName>
    <definedName name="PorRetomaLeasing">#REF!</definedName>
    <definedName name="porReventaCliente" localSheetId="17">#REF!</definedName>
    <definedName name="porReventaCliente" localSheetId="18">#REF!</definedName>
    <definedName name="porReventaCliente" localSheetId="20">#REF!</definedName>
    <definedName name="porReventaCliente" localSheetId="21">#REF!</definedName>
    <definedName name="porReventaCliente" localSheetId="22">#REF!</definedName>
    <definedName name="porReventaCliente" localSheetId="23">#REF!</definedName>
    <definedName name="porReventaCliente" localSheetId="27">#REF!</definedName>
    <definedName name="porReventaCliente" localSheetId="31">#REF!</definedName>
    <definedName name="porReventaCliente" localSheetId="28">#REF!</definedName>
    <definedName name="porReventaCliente" localSheetId="29">#REF!</definedName>
    <definedName name="porReventaCliente" localSheetId="30">#REF!</definedName>
    <definedName name="porReventaCliente" localSheetId="8">#REF!</definedName>
    <definedName name="porReventaCliente">#REF!</definedName>
    <definedName name="PorReventaSurenting" localSheetId="17">#REF!</definedName>
    <definedName name="PorReventaSurenting" localSheetId="18">#REF!</definedName>
    <definedName name="PorReventaSurenting" localSheetId="20">#REF!</definedName>
    <definedName name="PorReventaSurenting" localSheetId="21">#REF!</definedName>
    <definedName name="PorReventaSurenting" localSheetId="22">#REF!</definedName>
    <definedName name="PorReventaSurenting" localSheetId="23">#REF!</definedName>
    <definedName name="PorReventaSurenting" localSheetId="27">#REF!</definedName>
    <definedName name="PorReventaSurenting" localSheetId="31">#REF!</definedName>
    <definedName name="PorReventaSurenting" localSheetId="28">#REF!</definedName>
    <definedName name="PorReventaSurenting" localSheetId="29">#REF!</definedName>
    <definedName name="PorReventaSurenting" localSheetId="30">#REF!</definedName>
    <definedName name="PorReventaSurenting" localSheetId="8">#REF!</definedName>
    <definedName name="PorReventaSurenting">#REF!</definedName>
    <definedName name="PorRiesgoReventa" localSheetId="17">#REF!</definedName>
    <definedName name="PorRiesgoReventa" localSheetId="18">#REF!</definedName>
    <definedName name="PorRiesgoReventa" localSheetId="20">#REF!</definedName>
    <definedName name="PorRiesgoReventa" localSheetId="21">#REF!</definedName>
    <definedName name="PorRiesgoReventa" localSheetId="22">#REF!</definedName>
    <definedName name="PorRiesgoReventa" localSheetId="23">#REF!</definedName>
    <definedName name="PorRiesgoReventa" localSheetId="27">#REF!</definedName>
    <definedName name="PorRiesgoReventa" localSheetId="31">#REF!</definedName>
    <definedName name="PorRiesgoReventa" localSheetId="28">#REF!</definedName>
    <definedName name="PorRiesgoReventa" localSheetId="29">#REF!</definedName>
    <definedName name="PorRiesgoReventa" localSheetId="30">#REF!</definedName>
    <definedName name="PorRiesgoReventa" localSheetId="8">#REF!</definedName>
    <definedName name="PorRiesgoReventa">#REF!</definedName>
    <definedName name="PORTADA2">'[178]Hoja 1 '!#REF!</definedName>
    <definedName name="PorTasaImpoPagoImptoRenta" localSheetId="17">#REF!</definedName>
    <definedName name="PorTasaImpoPagoImptoRenta" localSheetId="18">#REF!</definedName>
    <definedName name="PorTasaImpoPagoImptoRenta" localSheetId="20">#REF!</definedName>
    <definedName name="PorTasaImpoPagoImptoRenta" localSheetId="21">#REF!</definedName>
    <definedName name="PorTasaImpoPagoImptoRenta" localSheetId="22">#REF!</definedName>
    <definedName name="PorTasaImpoPagoImptoRenta" localSheetId="23">#REF!</definedName>
    <definedName name="PorTasaImpoPagoImptoRenta" localSheetId="27">#REF!</definedName>
    <definedName name="PorTasaImpoPagoImptoRenta" localSheetId="31">#REF!</definedName>
    <definedName name="PorTasaImpoPagoImptoRenta" localSheetId="28">#REF!</definedName>
    <definedName name="PorTasaImpoPagoImptoRenta" localSheetId="29">#REF!</definedName>
    <definedName name="PorTasaImpoPagoImptoRenta" localSheetId="30">#REF!</definedName>
    <definedName name="PorTasaImpoPagoImptoRenta" localSheetId="8">#REF!</definedName>
    <definedName name="PorTasaImpoPagoImptoRenta">#REF!</definedName>
    <definedName name="PorTasaMensualDesctarVPN" localSheetId="17">#REF!</definedName>
    <definedName name="PorTasaMensualDesctarVPN" localSheetId="18">#REF!</definedName>
    <definedName name="PorTasaMensualDesctarVPN" localSheetId="20">#REF!</definedName>
    <definedName name="PorTasaMensualDesctarVPN" localSheetId="21">#REF!</definedName>
    <definedName name="PorTasaMensualDesctarVPN" localSheetId="22">#REF!</definedName>
    <definedName name="PorTasaMensualDesctarVPN" localSheetId="23">#REF!</definedName>
    <definedName name="PorTasaMensualDesctarVPN" localSheetId="27">#REF!</definedName>
    <definedName name="PorTasaMensualDesctarVPN" localSheetId="31">#REF!</definedName>
    <definedName name="PorTasaMensualDesctarVPN" localSheetId="28">#REF!</definedName>
    <definedName name="PorTasaMensualDesctarVPN" localSheetId="29">#REF!</definedName>
    <definedName name="PorTasaMensualDesctarVPN" localSheetId="30">#REF!</definedName>
    <definedName name="PorTasaMensualDesctarVPN" localSheetId="8">#REF!</definedName>
    <definedName name="PorTasaMensualDesctarVPN">#REF!</definedName>
    <definedName name="PorTasaSeguro" localSheetId="17">#REF!</definedName>
    <definedName name="PorTasaSeguro" localSheetId="18">#REF!</definedName>
    <definedName name="PorTasaSeguro" localSheetId="20">#REF!</definedName>
    <definedName name="PorTasaSeguro" localSheetId="21">#REF!</definedName>
    <definedName name="PorTasaSeguro" localSheetId="22">#REF!</definedName>
    <definedName name="PorTasaSeguro" localSheetId="23">#REF!</definedName>
    <definedName name="PorTasaSeguro" localSheetId="27">#REF!</definedName>
    <definedName name="PorTasaSeguro" localSheetId="31">#REF!</definedName>
    <definedName name="PorTasaSeguro" localSheetId="28">#REF!</definedName>
    <definedName name="PorTasaSeguro" localSheetId="29">#REF!</definedName>
    <definedName name="PorTasaSeguro" localSheetId="30">#REF!</definedName>
    <definedName name="PorTasaSeguro" localSheetId="8">#REF!</definedName>
    <definedName name="PorTasaSeguro">#REF!</definedName>
    <definedName name="PorTasaSgro" localSheetId="17">#REF!</definedName>
    <definedName name="PorTasaSgro" localSheetId="18">#REF!</definedName>
    <definedName name="PorTasaSgro" localSheetId="20">#REF!</definedName>
    <definedName name="PorTasaSgro" localSheetId="21">#REF!</definedName>
    <definedName name="PorTasaSgro" localSheetId="22">#REF!</definedName>
    <definedName name="PorTasaSgro" localSheetId="23">#REF!</definedName>
    <definedName name="PorTasaSgro" localSheetId="27">#REF!</definedName>
    <definedName name="PorTasaSgro" localSheetId="31">#REF!</definedName>
    <definedName name="PorTasaSgro" localSheetId="28">#REF!</definedName>
    <definedName name="PorTasaSgro" localSheetId="29">#REF!</definedName>
    <definedName name="PorTasaSgro" localSheetId="30">#REF!</definedName>
    <definedName name="PorTasaSgro" localSheetId="8">#REF!</definedName>
    <definedName name="PorTasaSgro">#REF!</definedName>
    <definedName name="PorUtilidadDesctoCompra" localSheetId="17">#REF!</definedName>
    <definedName name="PorUtilidadDesctoCompra" localSheetId="18">#REF!</definedName>
    <definedName name="PorUtilidadDesctoCompra" localSheetId="20">#REF!</definedName>
    <definedName name="PorUtilidadDesctoCompra" localSheetId="21">#REF!</definedName>
    <definedName name="PorUtilidadDesctoCompra" localSheetId="22">#REF!</definedName>
    <definedName name="PorUtilidadDesctoCompra" localSheetId="23">#REF!</definedName>
    <definedName name="PorUtilidadDesctoCompra" localSheetId="27">#REF!</definedName>
    <definedName name="PorUtilidadDesctoCompra" localSheetId="31">#REF!</definedName>
    <definedName name="PorUtilidadDesctoCompra" localSheetId="28">#REF!</definedName>
    <definedName name="PorUtilidadDesctoCompra" localSheetId="29">#REF!</definedName>
    <definedName name="PorUtilidadDesctoCompra" localSheetId="30">#REF!</definedName>
    <definedName name="PorUtilidadDesctoCompra" localSheetId="8">#REF!</definedName>
    <definedName name="PorUtilidadDesctoCompra">#REF!</definedName>
    <definedName name="PorUtilidadFinanciera" localSheetId="17">#REF!</definedName>
    <definedName name="PorUtilidadFinanciera" localSheetId="18">#REF!</definedName>
    <definedName name="PorUtilidadFinanciera" localSheetId="20">#REF!</definedName>
    <definedName name="PorUtilidadFinanciera" localSheetId="21">#REF!</definedName>
    <definedName name="PorUtilidadFinanciera" localSheetId="22">#REF!</definedName>
    <definedName name="PorUtilidadFinanciera" localSheetId="23">#REF!</definedName>
    <definedName name="PorUtilidadFinanciera" localSheetId="27">#REF!</definedName>
    <definedName name="PorUtilidadFinanciera" localSheetId="31">#REF!</definedName>
    <definedName name="PorUtilidadFinanciera" localSheetId="28">#REF!</definedName>
    <definedName name="PorUtilidadFinanciera" localSheetId="29">#REF!</definedName>
    <definedName name="PorUtilidadFinanciera" localSheetId="30">#REF!</definedName>
    <definedName name="PorUtilidadFinanciera" localSheetId="8">#REF!</definedName>
    <definedName name="PorUtilidadFinanciera">#REF!</definedName>
    <definedName name="POSICION_PRESUP">[16]Tablas!#REF!</definedName>
    <definedName name="POSICIONES">#REF!</definedName>
    <definedName name="pouig" localSheetId="5" hidden="1">{"via1",#N/A,TRUE,"general";"via2",#N/A,TRUE,"general";"via3",#N/A,TRUE,"general"}</definedName>
    <definedName name="pouig" hidden="1">{"via1",#N/A,TRUE,"general";"via2",#N/A,TRUE,"general";"via3",#N/A,TRUE,"general"}</definedName>
    <definedName name="POZO">[93]Tablas!$C$1:$C$65536</definedName>
    <definedName name="pp">#REF!</definedName>
    <definedName name="ppmvwñ">#REF!</definedName>
    <definedName name="PPPP" localSheetId="5"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5" hidden="1">{"via1",#N/A,TRUE,"general";"via2",#N/A,TRUE,"general";"via3",#N/A,TRUE,"general"}</definedName>
    <definedName name="ppppp9" hidden="1">{"via1",#N/A,TRUE,"general";"via2",#N/A,TRUE,"general";"via3",#N/A,TRUE,"general"}</definedName>
    <definedName name="pppppd" localSheetId="5"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5" hidden="1">{"via1",#N/A,TRUE,"general";"via2",#N/A,TRUE,"general";"via3",#N/A,TRUE,"general"}</definedName>
    <definedName name="pqroj" hidden="1">{"via1",#N/A,TRUE,"general";"via2",#N/A,TRUE,"general";"via3",#N/A,TRUE,"general"}</definedName>
    <definedName name="Pr">[72]medelo!$D$46</definedName>
    <definedName name="pre" localSheetId="17">#REF!</definedName>
    <definedName name="pre" localSheetId="18">#REF!</definedName>
    <definedName name="pre" localSheetId="20">#REF!</definedName>
    <definedName name="pre" localSheetId="21">#REF!</definedName>
    <definedName name="pre" localSheetId="22">#REF!</definedName>
    <definedName name="pre" localSheetId="23">#REF!</definedName>
    <definedName name="pre" localSheetId="27">#REF!</definedName>
    <definedName name="pre" localSheetId="31">#REF!</definedName>
    <definedName name="pre" localSheetId="28">#REF!</definedName>
    <definedName name="pre" localSheetId="29">#REF!</definedName>
    <definedName name="pre" localSheetId="30">#REF!</definedName>
    <definedName name="pre" localSheetId="8">#REF!</definedName>
    <definedName name="pre">#REF!</definedName>
    <definedName name="PREACTAS">#REF!</definedName>
    <definedName name="PRECIO">[179]PRECIOS!$A$5:$M$167</definedName>
    <definedName name="precio2">#REF!</definedName>
    <definedName name="precios">#REF!</definedName>
    <definedName name="PRECIP">#REF!</definedName>
    <definedName name="PRELIMINAR" localSheetId="17">#REF!</definedName>
    <definedName name="PRELIMINAR" localSheetId="18">#REF!</definedName>
    <definedName name="PRELIMINAR" localSheetId="20">#REF!</definedName>
    <definedName name="PRELIMINAR" localSheetId="21">#REF!</definedName>
    <definedName name="PRELIMINAR" localSheetId="22">#REF!</definedName>
    <definedName name="PRELIMINAR" localSheetId="23">#REF!</definedName>
    <definedName name="PRELIMINAR" localSheetId="27">#REF!</definedName>
    <definedName name="PRELIMINAR" localSheetId="31">#REF!</definedName>
    <definedName name="PRELIMINAR" localSheetId="28">#REF!</definedName>
    <definedName name="PRELIMINAR" localSheetId="29">#REF!</definedName>
    <definedName name="PRELIMINAR" localSheetId="30">#REF!</definedName>
    <definedName name="PRELIMINAR" localSheetId="8">#REF!</definedName>
    <definedName name="PRELIMINAR">#REF!</definedName>
    <definedName name="PREMIR">#REF!</definedName>
    <definedName name="pres">#REF!</definedName>
    <definedName name="PREST">#REF!</definedName>
    <definedName name="prestaciones">#REF!</definedName>
    <definedName name="PrestacionesSeguridadOtros" localSheetId="17">#REF!</definedName>
    <definedName name="PrestacionesSeguridadOtros" localSheetId="18">#REF!</definedName>
    <definedName name="PrestacionesSeguridadOtros" localSheetId="20">#REF!</definedName>
    <definedName name="PrestacionesSeguridadOtros" localSheetId="21">#REF!</definedName>
    <definedName name="PrestacionesSeguridadOtros" localSheetId="22">#REF!</definedName>
    <definedName name="PrestacionesSeguridadOtros" localSheetId="23">#REF!</definedName>
    <definedName name="PrestacionesSeguridadOtros" localSheetId="27">#REF!</definedName>
    <definedName name="PrestacionesSeguridadOtros" localSheetId="31">#REF!</definedName>
    <definedName name="PrestacionesSeguridadOtros" localSheetId="28">#REF!</definedName>
    <definedName name="PrestacionesSeguridadOtros" localSheetId="29">#REF!</definedName>
    <definedName name="PrestacionesSeguridadOtros" localSheetId="30">#REF!</definedName>
    <definedName name="PrestacionesSeguridadOtros" localSheetId="8">#REF!</definedName>
    <definedName name="PrestacionesSeguridadOtros">#REF!</definedName>
    <definedName name="PRESU">'[180]HOJA DE VIDA'!#REF!</definedName>
    <definedName name="presuofic">'[180]HOJA DE VIDA'!$B$1177:$C$1270</definedName>
    <definedName name="PRESUOFICIAL">[149]INICIO!$A$53:$N$146</definedName>
    <definedName name="PRESUOFICIAL1">[149]INICIO!$A$53:$N$164</definedName>
    <definedName name="PRESUPUESTADO" localSheetId="17">#REF!</definedName>
    <definedName name="PRESUPUESTADO" localSheetId="18">#REF!</definedName>
    <definedName name="PRESUPUESTADO" localSheetId="20">#REF!</definedName>
    <definedName name="PRESUPUESTADO" localSheetId="21">#REF!</definedName>
    <definedName name="PRESUPUESTADO" localSheetId="22">#REF!</definedName>
    <definedName name="PRESUPUESTADO" localSheetId="23">#REF!</definedName>
    <definedName name="PRESUPUESTADO" localSheetId="27">#REF!</definedName>
    <definedName name="PRESUPUESTADO" localSheetId="31">#REF!</definedName>
    <definedName name="PRESUPUESTADO" localSheetId="28">#REF!</definedName>
    <definedName name="PRESUPUESTADO" localSheetId="29">#REF!</definedName>
    <definedName name="PRESUPUESTADO" localSheetId="30">#REF!</definedName>
    <definedName name="PRESUPUESTADO" localSheetId="8">#REF!</definedName>
    <definedName name="PRESUPUESTADO">#REF!</definedName>
    <definedName name="PRESUPUESTO">#REF!</definedName>
    <definedName name="PRIMER" localSheetId="5" hidden="1">{"via1",#N/A,TRUE,"general";"via2",#N/A,TRUE,"general";"via3",#N/A,TRUE,"general"}</definedName>
    <definedName name="PRIMER" hidden="1">{"via1",#N/A,TRUE,"general";"via2",#N/A,TRUE,"general";"via3",#N/A,TRUE,"general"}</definedName>
    <definedName name="PRIMERO">'[167]Informe Semanal 1'!$V$43:$W$43</definedName>
    <definedName name="PRIMET" localSheetId="5"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#REF!</definedName>
    <definedName name="Print_Area_Reset" localSheetId="5">OFFSET(Full_Print,0,0,Last_Row)</definedName>
    <definedName name="Print_Area_Reset">OFFSET(Full_Print,0,0,Last_Row)</definedName>
    <definedName name="_xlnm.PRINT_TITLES">#N/A</definedName>
    <definedName name="PRINT_TITLES_MI">#N/A</definedName>
    <definedName name="PRINT1">'[5]7422CW00'!#REF!</definedName>
    <definedName name="PRINT2">'[5]7422CW00'!#REF!</definedName>
    <definedName name="PRIVADO">#REF!</definedName>
    <definedName name="prn">[86]Hoja1!$C$3</definedName>
    <definedName name="prnf">[86]Hoja1!$C$6</definedName>
    <definedName name="PRO">#REF!</definedName>
    <definedName name="ProbRange">0</definedName>
    <definedName name="ProbRangeMit">0</definedName>
    <definedName name="PROC">#REF!</definedName>
    <definedName name="PROCEDIM_SELECC">#REF!</definedName>
    <definedName name="PROCESO">#REF!</definedName>
    <definedName name="PRODUCTO">#REF!</definedName>
    <definedName name="Profesional" localSheetId="17">#REF!</definedName>
    <definedName name="Profesional" localSheetId="18">#REF!</definedName>
    <definedName name="Profesional" localSheetId="20">#REF!</definedName>
    <definedName name="Profesional" localSheetId="21">#REF!</definedName>
    <definedName name="Profesional" localSheetId="22">#REF!</definedName>
    <definedName name="Profesional" localSheetId="23">#REF!</definedName>
    <definedName name="Profesional" localSheetId="27">#REF!</definedName>
    <definedName name="Profesional" localSheetId="31">#REF!</definedName>
    <definedName name="Profesional" localSheetId="28">#REF!</definedName>
    <definedName name="Profesional" localSheetId="29">#REF!</definedName>
    <definedName name="Profesional" localSheetId="30">#REF!</definedName>
    <definedName name="Profesional" localSheetId="8">#REF!</definedName>
    <definedName name="Profesional">#REF!</definedName>
    <definedName name="PrOfic">[56]BASES!$B$31</definedName>
    <definedName name="PROG" hidden="1">#REF!</definedName>
    <definedName name="PROGDES">#REF!</definedName>
    <definedName name="Programa">#REF!</definedName>
    <definedName name="programainv" localSheetId="5">PMT!err</definedName>
    <definedName name="programainv">err</definedName>
    <definedName name="PROP">[48]DATOS!$D$7</definedName>
    <definedName name="Proponente" localSheetId="17">#REF!</definedName>
    <definedName name="Proponente" localSheetId="18">#REF!</definedName>
    <definedName name="Proponente" localSheetId="20">#REF!</definedName>
    <definedName name="Proponente" localSheetId="21">#REF!</definedName>
    <definedName name="Proponente" localSheetId="22">#REF!</definedName>
    <definedName name="Proponente" localSheetId="23">#REF!</definedName>
    <definedName name="Proponente" localSheetId="27">#REF!</definedName>
    <definedName name="Proponente" localSheetId="31">#REF!</definedName>
    <definedName name="Proponente" localSheetId="28">#REF!</definedName>
    <definedName name="Proponente" localSheetId="29">#REF!</definedName>
    <definedName name="Proponente" localSheetId="30">#REF!</definedName>
    <definedName name="Proponente" localSheetId="8">#REF!</definedName>
    <definedName name="Proponente" localSheetId="14">#REF!</definedName>
    <definedName name="Proponente" localSheetId="11">#REF!</definedName>
    <definedName name="Proponente" localSheetId="12">#REF!</definedName>
    <definedName name="Proponente" localSheetId="4">[165]Datos!$B$1</definedName>
    <definedName name="Proponente" localSheetId="5">[165]Datos!$B$1</definedName>
    <definedName name="Proponente" localSheetId="13">#REF!</definedName>
    <definedName name="Proponente">#REF!</definedName>
    <definedName name="PROYECCION" localSheetId="17">#REF!</definedName>
    <definedName name="PROYECCION" localSheetId="18">#REF!</definedName>
    <definedName name="PROYECCION" localSheetId="20">#REF!</definedName>
    <definedName name="PROYECCION" localSheetId="21">#REF!</definedName>
    <definedName name="PROYECCION" localSheetId="22">#REF!</definedName>
    <definedName name="PROYECCION" localSheetId="23">#REF!</definedName>
    <definedName name="PROYECCION" localSheetId="27">#REF!</definedName>
    <definedName name="PROYECCION" localSheetId="31">#REF!</definedName>
    <definedName name="PROYECCION" localSheetId="28">#REF!</definedName>
    <definedName name="PROYECCION" localSheetId="29">#REF!</definedName>
    <definedName name="PROYECCION" localSheetId="30">#REF!</definedName>
    <definedName name="PROYECCION" localSheetId="8">#REF!</definedName>
    <definedName name="PROYECCION" localSheetId="14">#REF!</definedName>
    <definedName name="PROYECCION" localSheetId="11">#REF!</definedName>
    <definedName name="PROYECCION" localSheetId="12">#REF!</definedName>
    <definedName name="PROYECCION" localSheetId="13">#REF!</definedName>
    <definedName name="PROYECCION">#REF!</definedName>
    <definedName name="prueba" localSheetId="17">#REF!</definedName>
    <definedName name="prueba" localSheetId="18">#REF!</definedName>
    <definedName name="prueba" localSheetId="20">#REF!</definedName>
    <definedName name="prueba" localSheetId="21">#REF!</definedName>
    <definedName name="prueba" localSheetId="22">#REF!</definedName>
    <definedName name="prueba" localSheetId="23">#REF!</definedName>
    <definedName name="prueba" localSheetId="27">#REF!</definedName>
    <definedName name="prueba" localSheetId="31">#REF!</definedName>
    <definedName name="prueba" localSheetId="28">#REF!</definedName>
    <definedName name="prueba" localSheetId="29">#REF!</definedName>
    <definedName name="prueba" localSheetId="30">#REF!</definedName>
    <definedName name="prueba" localSheetId="3">#REF!</definedName>
    <definedName name="prueba" localSheetId="8">#REF!</definedName>
    <definedName name="prueba" localSheetId="10">#REF!</definedName>
    <definedName name="prueba" localSheetId="9">#REF!</definedName>
    <definedName name="prueba" localSheetId="16">#REF!</definedName>
    <definedName name="prueba" localSheetId="6">#REF!</definedName>
    <definedName name="PRUEBA" localSheetId="4">[181]!absc</definedName>
    <definedName name="PRUEBA" localSheetId="5">[181]!absc</definedName>
    <definedName name="prueba">#REF!</definedName>
    <definedName name="prueba1">[181]!absc</definedName>
    <definedName name="PRUEBA2">#REF!</definedName>
    <definedName name="ps">#REF!</definedName>
    <definedName name="PSTRESS_RELIEVI">#REF!</definedName>
    <definedName name="PT">#REF!</definedName>
    <definedName name="PTA">#REF!</definedName>
    <definedName name="PTAN">[105]Calc!#REF!</definedName>
    <definedName name="PTAR" localSheetId="5"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E">'[182]LISTADO DE PUENTES'!$A$4:$E$19</definedName>
    <definedName name="ptope" localSheetId="5" hidden="1">{"TAB1",#N/A,TRUE,"GENERAL";"TAB2",#N/A,TRUE,"GENERAL";"TAB3",#N/A,TRUE,"GENERAL";"TAB4",#N/A,TRUE,"GENERAL";"TAB5",#N/A,TRUE,"GENERAL"}</definedName>
    <definedName name="ptope" hidden="1">{"TAB1",#N/A,TRUE,"GENERAL";"TAB2",#N/A,TRUE,"GENERAL";"TAB3",#N/A,TRUE,"GENERAL";"TAB4",#N/A,TRUE,"GENERAL";"TAB5",#N/A,TRUE,"GENERAL"}</definedName>
    <definedName name="ptopes" localSheetId="5" hidden="1">{"via1",#N/A,TRUE,"general";"via2",#N/A,TRUE,"general";"via3",#N/A,TRUE,"general"}</definedName>
    <definedName name="ptopes" hidden="1">{"via1",#N/A,TRUE,"general";"via2",#N/A,TRUE,"general";"via3",#N/A,TRUE,"general"}</definedName>
    <definedName name="PuntosRentabilidad" localSheetId="17">#REF!</definedName>
    <definedName name="PuntosRentabilidad" localSheetId="18">#REF!</definedName>
    <definedName name="PuntosRentabilidad" localSheetId="20">#REF!</definedName>
    <definedName name="PuntosRentabilidad" localSheetId="21">#REF!</definedName>
    <definedName name="PuntosRentabilidad" localSheetId="22">#REF!</definedName>
    <definedName name="PuntosRentabilidad" localSheetId="23">#REF!</definedName>
    <definedName name="PuntosRentabilidad" localSheetId="27">#REF!</definedName>
    <definedName name="PuntosRentabilidad" localSheetId="31">#REF!</definedName>
    <definedName name="PuntosRentabilidad" localSheetId="28">#REF!</definedName>
    <definedName name="PuntosRentabilidad" localSheetId="29">#REF!</definedName>
    <definedName name="PuntosRentabilidad" localSheetId="30">#REF!</definedName>
    <definedName name="PuntosRentabilidad" localSheetId="8">#REF!</definedName>
    <definedName name="PuntosRentabilidad">#REF!</definedName>
    <definedName name="PW">#REF!</definedName>
    <definedName name="Pwf">'[183]ORITO 02 '!$A$12</definedName>
    <definedName name="Pwf_actual">'[183]ORITO 02 '!$E$6</definedName>
    <definedName name="Pwf_i">[72]medelo!$A$66:$A$83</definedName>
    <definedName name="Pwf_min">'[183]ORITO 02 '!$E$8</definedName>
    <definedName name="Pwfd">#REF!</definedName>
    <definedName name="Q" localSheetId="17">#REF!</definedName>
    <definedName name="Q" localSheetId="18">#REF!</definedName>
    <definedName name="Q" localSheetId="20">#REF!</definedName>
    <definedName name="Q" localSheetId="21">#REF!</definedName>
    <definedName name="Q" localSheetId="22">#REF!</definedName>
    <definedName name="Q" localSheetId="23">#REF!</definedName>
    <definedName name="Q" localSheetId="27">#REF!</definedName>
    <definedName name="Q" localSheetId="31">#REF!</definedName>
    <definedName name="Q" localSheetId="28">#REF!</definedName>
    <definedName name="Q" localSheetId="29">#REF!</definedName>
    <definedName name="Q" localSheetId="30">#REF!</definedName>
    <definedName name="Q" localSheetId="3">#REF!</definedName>
    <definedName name="Q" localSheetId="8">#REF!</definedName>
    <definedName name="Q" localSheetId="10">#REF!</definedName>
    <definedName name="Q" localSheetId="9">#REF!</definedName>
    <definedName name="Q" localSheetId="16">#REF!</definedName>
    <definedName name="Q" localSheetId="6">#REF!</definedName>
    <definedName name="Q">#REF!</definedName>
    <definedName name="Q__m³_s">'[184]CUADRO PLANO V1'!#REF!</definedName>
    <definedName name="Q_actual">'[183]ORITO 02 '!$E$7</definedName>
    <definedName name="Q_BRUTO">#REF!</definedName>
    <definedName name="q1q1q" localSheetId="5" hidden="1">{"via1",#N/A,TRUE,"general";"via2",#N/A,TRUE,"general";"via3",#N/A,TRUE,"general"}</definedName>
    <definedName name="q1q1q" hidden="1">{"via1",#N/A,TRUE,"general";"via2",#N/A,TRUE,"general";"via3",#N/A,TRUE,"general"}</definedName>
    <definedName name="qaedtguj" localSheetId="5" hidden="1">{"via1",#N/A,TRUE,"general";"via2",#N/A,TRUE,"general";"via3",#N/A,TRUE,"general"}</definedName>
    <definedName name="qaedtguj" hidden="1">{"via1",#N/A,TRUE,"general";"via2",#N/A,TRUE,"general";"via3",#N/A,TRUE,"general"}</definedName>
    <definedName name="QAQSWS" localSheetId="5" hidden="1">{"via1",#N/A,TRUE,"general";"via2",#N/A,TRUE,"general";"via3",#N/A,TRUE,"general"}</definedName>
    <definedName name="QAQSWS" hidden="1">{"via1",#N/A,TRUE,"general";"via2",#N/A,TRUE,"general";"via3",#N/A,TRUE,"general"}</definedName>
    <definedName name="qaqwwxcr" localSheetId="5" hidden="1">{"via1",#N/A,TRUE,"general";"via2",#N/A,TRUE,"general";"via3",#N/A,TRUE,"general"}</definedName>
    <definedName name="qaqwwxcr" hidden="1">{"via1",#N/A,TRUE,"general";"via2",#N/A,TRUE,"general";"via3",#N/A,TRUE,"general"}</definedName>
    <definedName name="qaz">#REF!</definedName>
    <definedName name="qedcd" localSheetId="5" hidden="1">{"via1",#N/A,TRUE,"general";"via2",#N/A,TRUE,"general";"via3",#N/A,TRUE,"general"}</definedName>
    <definedName name="qedcd" hidden="1">{"via1",#N/A,TRUE,"general";"via2",#N/A,TRUE,"general";"via3",#N/A,TRUE,"general"}</definedName>
    <definedName name="qeqewe" localSheetId="5" hidden="1">{"TAB1",#N/A,TRUE,"GENERAL";"TAB2",#N/A,TRUE,"GENERAL";"TAB3",#N/A,TRUE,"GENERAL";"TAB4",#N/A,TRUE,"GENERAL";"TAB5",#N/A,TRUE,"GENERAL"}</definedName>
    <definedName name="qeqewe" hidden="1">{"TAB1",#N/A,TRUE,"GENERAL";"TAB2",#N/A,TRUE,"GENERAL";"TAB3",#N/A,TRUE,"GENERAL";"TAB4",#N/A,TRUE,"GENERAL";"TAB5",#N/A,TRUE,"GENERAL"}</definedName>
    <definedName name="qewj" localSheetId="5" hidden="1">{"via1",#N/A,TRUE,"general";"via2",#N/A,TRUE,"general";"via3",#N/A,TRUE,"general"}</definedName>
    <definedName name="qewj" hidden="1">{"via1",#N/A,TRUE,"general";"via2",#N/A,TRUE,"general";"via3",#N/A,TRUE,"general"}</definedName>
    <definedName name="Qmax">[72]medelo!$B$63</definedName>
    <definedName name="qq">#REF!</definedName>
    <definedName name="qqq" localSheetId="17">#REF!</definedName>
    <definedName name="qqq" localSheetId="18">#REF!</definedName>
    <definedName name="qqq" localSheetId="20">#REF!</definedName>
    <definedName name="qqq" localSheetId="21">#REF!</definedName>
    <definedName name="qqq" localSheetId="22">#REF!</definedName>
    <definedName name="qqq" localSheetId="23">#REF!</definedName>
    <definedName name="qqq" localSheetId="27">#REF!</definedName>
    <definedName name="qqq" localSheetId="31">#REF!</definedName>
    <definedName name="qqq" localSheetId="28">#REF!</definedName>
    <definedName name="qqq" localSheetId="29">#REF!</definedName>
    <definedName name="qqq" localSheetId="30">#REF!</definedName>
    <definedName name="qqq" localSheetId="8">#REF!</definedName>
    <definedName name="qqq">#REF!</definedName>
    <definedName name="qqqqqw" localSheetId="5" hidden="1">{"via1",#N/A,TRUE,"general";"via2",#N/A,TRUE,"general";"via3",#N/A,TRUE,"general"}</definedName>
    <definedName name="qqqqqw" hidden="1">{"via1",#N/A,TRUE,"general";"via2",#N/A,TRUE,"general";"via3",#N/A,TRUE,"general"}</definedName>
    <definedName name="QREQWRF" localSheetId="17">#REF!</definedName>
    <definedName name="QREQWRF" localSheetId="18">#REF!</definedName>
    <definedName name="QREQWRF" localSheetId="20">#REF!</definedName>
    <definedName name="QREQWRF" localSheetId="21">#REF!</definedName>
    <definedName name="QREQWRF" localSheetId="22">#REF!</definedName>
    <definedName name="QREQWRF" localSheetId="23">#REF!</definedName>
    <definedName name="QREQWRF" localSheetId="27">#REF!</definedName>
    <definedName name="QREQWRF" localSheetId="31">#REF!</definedName>
    <definedName name="QREQWRF" localSheetId="28">#REF!</definedName>
    <definedName name="QREQWRF" localSheetId="29">#REF!</definedName>
    <definedName name="QREQWRF" localSheetId="30">#REF!</definedName>
    <definedName name="QREQWRF" localSheetId="8">#REF!</definedName>
    <definedName name="QREQWRF">#REF!</definedName>
    <definedName name="QS">#REF!</definedName>
    <definedName name="QSASDASD" localSheetId="17">#REF!</definedName>
    <definedName name="QSASDASD" localSheetId="18">#REF!</definedName>
    <definedName name="QSASDASD" localSheetId="20">#REF!</definedName>
    <definedName name="QSASDASD" localSheetId="21">#REF!</definedName>
    <definedName name="QSASDASD" localSheetId="22">#REF!</definedName>
    <definedName name="QSASDASD" localSheetId="23">#REF!</definedName>
    <definedName name="QSASDASD" localSheetId="27">#REF!</definedName>
    <definedName name="QSASDASD" localSheetId="31">#REF!</definedName>
    <definedName name="QSASDASD" localSheetId="28">#REF!</definedName>
    <definedName name="QSASDASD" localSheetId="29">#REF!</definedName>
    <definedName name="QSASDASD" localSheetId="30">#REF!</definedName>
    <definedName name="QSASDASD" localSheetId="8">#REF!</definedName>
    <definedName name="QSASDASD">#REF!</definedName>
    <definedName name="Qt">'[183]ORITO 02 '!$E$9</definedName>
    <definedName name="QTIES">#REF!</definedName>
    <definedName name="QTY">#REF!</definedName>
    <definedName name="Quincenas" localSheetId="5">{"";"diez";"once";"doce";"trece";"catorce";"quince"}&amp;" "</definedName>
    <definedName name="Quincenas">{"";"diez";"once";"doce";"trece";"catorce";"quince"}&amp;" "</definedName>
    <definedName name="QW" localSheetId="17">#REF!</definedName>
    <definedName name="QW" localSheetId="18">#REF!</definedName>
    <definedName name="QW" localSheetId="20">#REF!</definedName>
    <definedName name="QW" localSheetId="21">#REF!</definedName>
    <definedName name="QW" localSheetId="22">#REF!</definedName>
    <definedName name="QW" localSheetId="23">#REF!</definedName>
    <definedName name="QW" localSheetId="27">#REF!</definedName>
    <definedName name="QW" localSheetId="31">#REF!</definedName>
    <definedName name="QW" localSheetId="28">#REF!</definedName>
    <definedName name="QW" localSheetId="29">#REF!</definedName>
    <definedName name="QW" localSheetId="30">#REF!</definedName>
    <definedName name="QW" localSheetId="8">#REF!</definedName>
    <definedName name="QW">#REF!</definedName>
    <definedName name="qwdas2" localSheetId="5" hidden="1">{"via1",#N/A,TRUE,"general";"via2",#N/A,TRUE,"general";"via3",#N/A,TRUE,"general"}</definedName>
    <definedName name="qwdas2" hidden="1">{"via1",#N/A,TRUE,"general";"via2",#N/A,TRUE,"general";"via3",#N/A,TRUE,"general"}</definedName>
    <definedName name="QWE" localSheetId="17">#REF!</definedName>
    <definedName name="QWE" localSheetId="18">#REF!</definedName>
    <definedName name="QWE" localSheetId="20">#REF!</definedName>
    <definedName name="QWE" localSheetId="21">#REF!</definedName>
    <definedName name="QWE" localSheetId="22">#REF!</definedName>
    <definedName name="QWE" localSheetId="23">#REF!</definedName>
    <definedName name="QWE" localSheetId="27">#REF!</definedName>
    <definedName name="QWE" localSheetId="31">#REF!</definedName>
    <definedName name="QWE" localSheetId="28">#REF!</definedName>
    <definedName name="QWE" localSheetId="29">#REF!</definedName>
    <definedName name="QWE" localSheetId="30">#REF!</definedName>
    <definedName name="QWE" localSheetId="8">#REF!</definedName>
    <definedName name="QWE">#REF!</definedName>
    <definedName name="QWEEQW" localSheetId="17">#REF!</definedName>
    <definedName name="QWEEQW" localSheetId="18">#REF!</definedName>
    <definedName name="QWEEQW" localSheetId="20">#REF!</definedName>
    <definedName name="QWEEQW" localSheetId="21">#REF!</definedName>
    <definedName name="QWEEQW" localSheetId="22">#REF!</definedName>
    <definedName name="QWEEQW" localSheetId="23">#REF!</definedName>
    <definedName name="QWEEQW" localSheetId="27">#REF!</definedName>
    <definedName name="QWEEQW" localSheetId="31">#REF!</definedName>
    <definedName name="QWEEQW" localSheetId="28">#REF!</definedName>
    <definedName name="QWEEQW" localSheetId="29">#REF!</definedName>
    <definedName name="QWEEQW" localSheetId="30">#REF!</definedName>
    <definedName name="QWEEQW" localSheetId="8">#REF!</definedName>
    <definedName name="QWEEQW">#REF!</definedName>
    <definedName name="QWEQE" localSheetId="17">#REF!</definedName>
    <definedName name="QWEQE" localSheetId="18">#REF!</definedName>
    <definedName name="QWEQE" localSheetId="20">#REF!</definedName>
    <definedName name="QWEQE" localSheetId="21">#REF!</definedName>
    <definedName name="QWEQE" localSheetId="22">#REF!</definedName>
    <definedName name="QWEQE" localSheetId="23">#REF!</definedName>
    <definedName name="QWEQE" localSheetId="27">#REF!</definedName>
    <definedName name="QWEQE" localSheetId="31">#REF!</definedName>
    <definedName name="QWEQE" localSheetId="28">#REF!</definedName>
    <definedName name="QWEQE" localSheetId="29">#REF!</definedName>
    <definedName name="QWEQE" localSheetId="30">#REF!</definedName>
    <definedName name="QWEQE" localSheetId="8">#REF!</definedName>
    <definedName name="qweqe" localSheetId="4" hidden="1">{"TAB1",#N/A,TRUE,"GENERAL";"TAB2",#N/A,TRUE,"GENERAL";"TAB3",#N/A,TRUE,"GENERAL";"TAB4",#N/A,TRUE,"GENERAL";"TAB5",#N/A,TRUE,"GENERAL"}</definedName>
    <definedName name="qweqe" localSheetId="5" hidden="1">{"TAB1",#N/A,TRUE,"GENERAL";"TAB2",#N/A,TRUE,"GENERAL";"TAB3",#N/A,TRUE,"GENERAL";"TAB4",#N/A,TRUE,"GENERAL";"TAB5",#N/A,TRUE,"GENERAL"}</definedName>
    <definedName name="QWEQE">#REF!</definedName>
    <definedName name="QWEQEW" localSheetId="17">#REF!</definedName>
    <definedName name="QWEQEW" localSheetId="18">#REF!</definedName>
    <definedName name="QWEQEW" localSheetId="20">#REF!</definedName>
    <definedName name="QWEQEW" localSheetId="21">#REF!</definedName>
    <definedName name="QWEQEW" localSheetId="22">#REF!</definedName>
    <definedName name="QWEQEW" localSheetId="23">#REF!</definedName>
    <definedName name="QWEQEW" localSheetId="27">#REF!</definedName>
    <definedName name="QWEQEW" localSheetId="31">#REF!</definedName>
    <definedName name="QWEQEW" localSheetId="28">#REF!</definedName>
    <definedName name="QWEQEW" localSheetId="29">#REF!</definedName>
    <definedName name="QWEQEW" localSheetId="30">#REF!</definedName>
    <definedName name="QWEQEW" localSheetId="8">#REF!</definedName>
    <definedName name="QWEQEW">#REF!</definedName>
    <definedName name="QWEQWEQW" localSheetId="17">#REF!</definedName>
    <definedName name="QWEQWEQW" localSheetId="18">#REF!</definedName>
    <definedName name="QWEQWEQW" localSheetId="20">#REF!</definedName>
    <definedName name="QWEQWEQW" localSheetId="21">#REF!</definedName>
    <definedName name="QWEQWEQW" localSheetId="22">#REF!</definedName>
    <definedName name="QWEQWEQW" localSheetId="23">#REF!</definedName>
    <definedName name="QWEQWEQW" localSheetId="27">#REF!</definedName>
    <definedName name="QWEQWEQW" localSheetId="31">#REF!</definedName>
    <definedName name="QWEQWEQW" localSheetId="28">#REF!</definedName>
    <definedName name="QWEQWEQW" localSheetId="29">#REF!</definedName>
    <definedName name="QWEQWEQW" localSheetId="30">#REF!</definedName>
    <definedName name="QWEQWEQW" localSheetId="8">#REF!</definedName>
    <definedName name="QWEQWEQW">#REF!</definedName>
    <definedName name="QWERTY" localSheetId="5">PMT!err</definedName>
    <definedName name="QWERTY">err</definedName>
    <definedName name="QWEW" localSheetId="17">#REF!</definedName>
    <definedName name="QWEW" localSheetId="18">#REF!</definedName>
    <definedName name="QWEW" localSheetId="20">#REF!</definedName>
    <definedName name="QWEW" localSheetId="21">#REF!</definedName>
    <definedName name="QWEW" localSheetId="22">#REF!</definedName>
    <definedName name="QWEW" localSheetId="23">#REF!</definedName>
    <definedName name="QWEW" localSheetId="27">#REF!</definedName>
    <definedName name="QWEW" localSheetId="31">#REF!</definedName>
    <definedName name="QWEW" localSheetId="28">#REF!</definedName>
    <definedName name="QWEW" localSheetId="29">#REF!</definedName>
    <definedName name="QWEW" localSheetId="30">#REF!</definedName>
    <definedName name="QWEW" localSheetId="8">#REF!</definedName>
    <definedName name="QWEW">#REF!</definedName>
    <definedName name="qwewertet" localSheetId="5" hidden="1">{#N/A,#N/A,TRUE,"1842CWN0"}</definedName>
    <definedName name="qwewertet" hidden="1">{#N/A,#N/A,TRUE,"1842CWN0"}</definedName>
    <definedName name="QWQ" localSheetId="17">#REF!</definedName>
    <definedName name="QWQ" localSheetId="18">#REF!</definedName>
    <definedName name="QWQ" localSheetId="20">#REF!</definedName>
    <definedName name="QWQ" localSheetId="21">#REF!</definedName>
    <definedName name="QWQ" localSheetId="22">#REF!</definedName>
    <definedName name="QWQ" localSheetId="23">#REF!</definedName>
    <definedName name="QWQ" localSheetId="27">#REF!</definedName>
    <definedName name="QWQ" localSheetId="31">#REF!</definedName>
    <definedName name="QWQ" localSheetId="28">#REF!</definedName>
    <definedName name="QWQ" localSheetId="29">#REF!</definedName>
    <definedName name="QWQ" localSheetId="30">#REF!</definedName>
    <definedName name="QWQ" localSheetId="8">#REF!</definedName>
    <definedName name="QWQ">#REF!</definedName>
    <definedName name="QWQW" localSheetId="17">#REF!</definedName>
    <definedName name="QWQW" localSheetId="18">#REF!</definedName>
    <definedName name="QWQW" localSheetId="20">#REF!</definedName>
    <definedName name="QWQW" localSheetId="21">#REF!</definedName>
    <definedName name="QWQW" localSheetId="22">#REF!</definedName>
    <definedName name="QWQW" localSheetId="23">#REF!</definedName>
    <definedName name="QWQW" localSheetId="27">#REF!</definedName>
    <definedName name="QWQW" localSheetId="31">#REF!</definedName>
    <definedName name="QWQW" localSheetId="28">#REF!</definedName>
    <definedName name="QWQW" localSheetId="29">#REF!</definedName>
    <definedName name="QWQW" localSheetId="30">#REF!</definedName>
    <definedName name="QWQW" localSheetId="8">#REF!</definedName>
    <definedName name="QWQW">#REF!</definedName>
    <definedName name="qwqwqwj" localSheetId="5" hidden="1">{"TAB1",#N/A,TRUE,"GENERAL";"TAB2",#N/A,TRUE,"GENERAL";"TAB3",#N/A,TRUE,"GENERAL";"TAB4",#N/A,TRUE,"GENERAL";"TAB5",#N/A,TRUE,"GENERAL"}</definedName>
    <definedName name="qwqwqwj" hidden="1">{"TAB1",#N/A,TRUE,"GENERAL";"TAB2",#N/A,TRUE,"GENERAL";"TAB3",#N/A,TRUE,"GENERAL";"TAB4",#N/A,TRUE,"GENERAL";"TAB5",#N/A,TRUE,"GENERAL"}</definedName>
    <definedName name="qwrwqerew" localSheetId="17">#REF!</definedName>
    <definedName name="qwrwqerew" localSheetId="18">#REF!</definedName>
    <definedName name="qwrwqerew" localSheetId="20">#REF!</definedName>
    <definedName name="qwrwqerew" localSheetId="21">#REF!</definedName>
    <definedName name="qwrwqerew" localSheetId="22">#REF!</definedName>
    <definedName name="qwrwqerew" localSheetId="23">#REF!</definedName>
    <definedName name="qwrwqerew" localSheetId="27">#REF!</definedName>
    <definedName name="qwrwqerew" localSheetId="31">#REF!</definedName>
    <definedName name="qwrwqerew" localSheetId="28">#REF!</definedName>
    <definedName name="qwrwqerew" localSheetId="29">#REF!</definedName>
    <definedName name="qwrwqerew" localSheetId="30">#REF!</definedName>
    <definedName name="qwrwqerew" localSheetId="8">#REF!</definedName>
    <definedName name="qwrwqerew">#REF!</definedName>
    <definedName name="QWWQW" localSheetId="17">#REF!</definedName>
    <definedName name="QWWQW" localSheetId="18">#REF!</definedName>
    <definedName name="QWWQW" localSheetId="20">#REF!</definedName>
    <definedName name="QWWQW" localSheetId="21">#REF!</definedName>
    <definedName name="QWWQW" localSheetId="22">#REF!</definedName>
    <definedName name="QWWQW" localSheetId="23">#REF!</definedName>
    <definedName name="QWWQW" localSheetId="27">#REF!</definedName>
    <definedName name="QWWQW" localSheetId="31">#REF!</definedName>
    <definedName name="QWWQW" localSheetId="28">#REF!</definedName>
    <definedName name="QWWQW" localSheetId="29">#REF!</definedName>
    <definedName name="QWWQW" localSheetId="30">#REF!</definedName>
    <definedName name="QWWQW" localSheetId="8">#REF!</definedName>
    <definedName name="QWWQW">#REF!</definedName>
    <definedName name="R._SECO">#REF!</definedName>
    <definedName name="R_2">#REF!</definedName>
    <definedName name="R_c">#REF!</definedName>
    <definedName name="raa">'[35]Gabinetes ctrol, prot. y med. '!#REF!</definedName>
    <definedName name="rack">'[35]Gabinetes ctrol, prot. y med. '!#REF!</definedName>
    <definedName name="RACK1">#REF!</definedName>
    <definedName name="racks">'[35]Gabinetes ctrol, prot. y med. '!#REF!</definedName>
    <definedName name="Radius_a">#REF!</definedName>
    <definedName name="RANGO_FECHA">#REF!</definedName>
    <definedName name="Rates">#REF!</definedName>
    <definedName name="RD">#REF!</definedName>
    <definedName name="rdq">#REF!</definedName>
    <definedName name="rds">#REF!</definedName>
    <definedName name="Reactores">#REF!</definedName>
    <definedName name="real">#REF!</definedName>
    <definedName name="Recall_2">'[172] ASR+Nafta'!$E$9:$E$21</definedName>
    <definedName name="Recall_3">'[172]Todos+Nafta'!$E$9:$E$21</definedName>
    <definedName name="recursos" localSheetId="4">[185]RECURSOS!$A$8:$A$204</definedName>
    <definedName name="recursos" localSheetId="5">[185]RECURSOS!$A$8:$A$204</definedName>
    <definedName name="RECURSOS">'[186]REC-COD,'!$A$1:$D$962</definedName>
    <definedName name="regalias">#REF!</definedName>
    <definedName name="REGBT">#N/A</definedName>
    <definedName name="rege" localSheetId="5" hidden="1">{"TAB1",#N/A,TRUE,"GENERAL";"TAB2",#N/A,TRUE,"GENERAL";"TAB3",#N/A,TRUE,"GENERAL";"TAB4",#N/A,TRUE,"GENERAL";"TAB5",#N/A,TRUE,"GENERAL"}</definedName>
    <definedName name="rege" hidden="1">{"TAB1",#N/A,TRUE,"GENERAL";"TAB2",#N/A,TRUE,"GENERAL";"TAB3",#N/A,TRUE,"GENERAL";"TAB4",#N/A,TRUE,"GENERAL";"TAB5",#N/A,TRUE,"GENERAL"}</definedName>
    <definedName name="REGIMEN_CONTRAT">[171]Tablas!$M$6:$M$8</definedName>
    <definedName name="Regional" localSheetId="17">#REF!</definedName>
    <definedName name="Regional" localSheetId="18">#REF!</definedName>
    <definedName name="Regional" localSheetId="20">#REF!</definedName>
    <definedName name="Regional" localSheetId="21">#REF!</definedName>
    <definedName name="Regional" localSheetId="22">#REF!</definedName>
    <definedName name="Regional" localSheetId="23">#REF!</definedName>
    <definedName name="Regional" localSheetId="27">#REF!</definedName>
    <definedName name="Regional" localSheetId="31">#REF!</definedName>
    <definedName name="Regional" localSheetId="28">#REF!</definedName>
    <definedName name="Regional" localSheetId="29">#REF!</definedName>
    <definedName name="Regional" localSheetId="30">#REF!</definedName>
    <definedName name="Regional" localSheetId="8">#REF!</definedName>
    <definedName name="Regional" localSheetId="14">#REF!</definedName>
    <definedName name="Regional" localSheetId="11">#REF!</definedName>
    <definedName name="Regional" localSheetId="12">#REF!</definedName>
    <definedName name="regional" localSheetId="4">[69]CARRETERAS!$A$2</definedName>
    <definedName name="regional" localSheetId="5">[69]CARRETERAS!$A$2</definedName>
    <definedName name="Regional" localSheetId="13">#REF!</definedName>
    <definedName name="Regional">#REF!</definedName>
    <definedName name="RegistroCoordinador">#REF!</definedName>
    <definedName name="regresd" localSheetId="5" hidden="1">{"TAB1",#N/A,TRUE,"GENERAL";"TAB2",#N/A,TRUE,"GENERAL";"TAB3",#N/A,TRUE,"GENERAL";"TAB4",#N/A,TRUE,"GENERAL";"TAB5",#N/A,TRUE,"GENERAL"}</definedName>
    <definedName name="regresd" hidden="1">{"TAB1",#N/A,TRUE,"GENERAL";"TAB2",#N/A,TRUE,"GENERAL";"TAB3",#N/A,TRUE,"GENERAL";"TAB4",#N/A,TRUE,"GENERAL";"TAB5",#N/A,TRUE,"GENERAL"}</definedName>
    <definedName name="regthio" localSheetId="5" hidden="1">{"TAB1",#N/A,TRUE,"GENERAL";"TAB2",#N/A,TRUE,"GENERAL";"TAB3",#N/A,TRUE,"GENERAL";"TAB4",#N/A,TRUE,"GENERAL";"TAB5",#N/A,TRUE,"GENERAL"}</definedName>
    <definedName name="regthio" hidden="1">{"TAB1",#N/A,TRUE,"GENERAL";"TAB2",#N/A,TRUE,"GENERAL";"TAB3",#N/A,TRUE,"GENERAL";"TAB4",#N/A,TRUE,"GENERAL";"TAB5",#N/A,TRUE,"GENERAL"}</definedName>
    <definedName name="REICIO" localSheetId="5">PMT!err</definedName>
    <definedName name="REICIO">err</definedName>
    <definedName name="Reimbursement">"Reembolso"</definedName>
    <definedName name="reinicio" localSheetId="5">PMT!err</definedName>
    <definedName name="reinicio">err</definedName>
    <definedName name="REJHE" localSheetId="5" hidden="1">{"via1",#N/A,TRUE,"general";"via2",#N/A,TRUE,"general";"via3",#N/A,TRUE,"general"}</definedName>
    <definedName name="REJHE" hidden="1">{"via1",#N/A,TRUE,"general";"via2",#N/A,TRUE,"general";"via3",#N/A,TRUE,"general"}</definedName>
    <definedName name="rell" localSheetId="17">#REF!</definedName>
    <definedName name="rell" localSheetId="18">#REF!</definedName>
    <definedName name="rell" localSheetId="20">#REF!</definedName>
    <definedName name="rell" localSheetId="21">#REF!</definedName>
    <definedName name="rell" localSheetId="22">#REF!</definedName>
    <definedName name="rell" localSheetId="23">#REF!</definedName>
    <definedName name="rell" localSheetId="27">#REF!</definedName>
    <definedName name="rell" localSheetId="31">#REF!</definedName>
    <definedName name="rell" localSheetId="28">#REF!</definedName>
    <definedName name="rell" localSheetId="29">#REF!</definedName>
    <definedName name="rell" localSheetId="30">#REF!</definedName>
    <definedName name="rell" localSheetId="8">#REF!</definedName>
    <definedName name="rell" localSheetId="14">#REF!</definedName>
    <definedName name="rell" localSheetId="11">#REF!</definedName>
    <definedName name="rell" localSheetId="12">#REF!</definedName>
    <definedName name="rell" localSheetId="13">#REF!</definedName>
    <definedName name="rell">#REF!</definedName>
    <definedName name="RELLENO">#REF!</definedName>
    <definedName name="remanentes">'[41]Reservas de Petróleo'!$A$2,'[41]Reservas de Petróleo'!$A$1,'[41]Reservas de Petróleo'!$D$4,'[41]Reservas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5" hidden="1">{"via1",#N/A,TRUE,"general";"via2",#N/A,TRUE,"general";"via3",#N/A,TRUE,"general"}</definedName>
    <definedName name="rer" hidden="1">{"via1",#N/A,TRUE,"general";"via2",#N/A,TRUE,"general";"via3",#N/A,TRUE,"general"}</definedName>
    <definedName name="rererw" localSheetId="5" hidden="1">{"TAB1",#N/A,TRUE,"GENERAL";"TAB2",#N/A,TRUE,"GENERAL";"TAB3",#N/A,TRUE,"GENERAL";"TAB4",#N/A,TRUE,"GENERAL";"TAB5",#N/A,TRUE,"GENERAL"}</definedName>
    <definedName name="rererw" hidden="1">{"TAB1",#N/A,TRUE,"GENERAL";"TAB2",#N/A,TRUE,"GENERAL";"TAB3",#N/A,TRUE,"GENERAL";"TAB4",#N/A,TRUE,"GENERAL";"TAB5",#N/A,TRUE,"GENERAL"}</definedName>
    <definedName name="rerg" localSheetId="5" hidden="1">{"TAB1",#N/A,TRUE,"GENERAL";"TAB2",#N/A,TRUE,"GENERAL";"TAB3",#N/A,TRUE,"GENERAL";"TAB4",#N/A,TRUE,"GENERAL";"TAB5",#N/A,TRUE,"GENERAL"}</definedName>
    <definedName name="rerg" hidden="1">{"TAB1",#N/A,TRUE,"GENERAL";"TAB2",#N/A,TRUE,"GENERAL";"TAB3",#N/A,TRUE,"GENERAL";"TAB4",#N/A,TRUE,"GENERAL";"TAB5",#N/A,TRUE,"GENERAL"}</definedName>
    <definedName name="rerrrrw" localSheetId="5"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dente">'[69]GENERALIDADES '!$E$9</definedName>
    <definedName name="resist_cond">[75]D_AWG!$G$29</definedName>
    <definedName name="Resistenciaconductor" localSheetId="17">[95]Modelo!#REF!</definedName>
    <definedName name="Resistenciaconductor" localSheetId="18">[95]Modelo!#REF!</definedName>
    <definedName name="Resistenciaconductor" localSheetId="20">[95]Modelo!#REF!</definedName>
    <definedName name="Resistenciaconductor" localSheetId="21">[95]Modelo!#REF!</definedName>
    <definedName name="Resistenciaconductor" localSheetId="22">[95]Modelo!#REF!</definedName>
    <definedName name="Resistenciaconductor" localSheetId="23">[95]Modelo!#REF!</definedName>
    <definedName name="Resistenciaconductor" localSheetId="27">[95]Modelo!#REF!</definedName>
    <definedName name="Resistenciaconductor" localSheetId="31">[95]Modelo!#REF!</definedName>
    <definedName name="Resistenciaconductor" localSheetId="28">[95]Modelo!#REF!</definedName>
    <definedName name="Resistenciaconductor" localSheetId="29">[95]Modelo!#REF!</definedName>
    <definedName name="Resistenciaconductor" localSheetId="30">[95]Modelo!#REF!</definedName>
    <definedName name="Resistenciaconductor" localSheetId="8">[95]Modelo!#REF!</definedName>
    <definedName name="Resistenciaconductor" localSheetId="14">[95]Modelo!#REF!</definedName>
    <definedName name="Resistenciaconductor" localSheetId="11">[95]Modelo!#REF!</definedName>
    <definedName name="Resistenciaconductor" localSheetId="12">[95]Modelo!#REF!</definedName>
    <definedName name="Resistenciaconductor" localSheetId="13">[95]Modelo!#REF!</definedName>
    <definedName name="Resistenciaconductor">[95]Modelo!#REF!</definedName>
    <definedName name="Resistividad">#REF!</definedName>
    <definedName name="RESU">#REF!</definedName>
    <definedName name="resu8">[14]!resu8</definedName>
    <definedName name="resufi">#REF!</definedName>
    <definedName name="resufi1">#REF!</definedName>
    <definedName name="resumen" localSheetId="4">#REF!</definedName>
    <definedName name="resumen" localSheetId="5">#REF!</definedName>
    <definedName name="RESUMEN">#N/A</definedName>
    <definedName name="resumen_final">#REF!</definedName>
    <definedName name="resumen_final1">#REF!</definedName>
    <definedName name="Retenc">[56]BASES!$E$31</definedName>
    <definedName name="RETG4334">#REF!</definedName>
    <definedName name="retro">#REF!</definedName>
    <definedName name="retro1">[97]INSUMOS!$A$36</definedName>
    <definedName name="retro2">#REF!</definedName>
    <definedName name="RETTRE" localSheetId="5" hidden="1">{"via1",#N/A,TRUE,"general";"via2",#N/A,TRUE,"general";"via3",#N/A,TRUE,"general"}</definedName>
    <definedName name="RETTRE" hidden="1">{"via1",#N/A,TRUE,"general";"via2",#N/A,TRUE,"general";"via3",#N/A,TRUE,"general"}</definedName>
    <definedName name="rety" localSheetId="5" hidden="1">{"TAB1",#N/A,TRUE,"GENERAL";"TAB2",#N/A,TRUE,"GENERAL";"TAB3",#N/A,TRUE,"GENERAL";"TAB4",#N/A,TRUE,"GENERAL";"TAB5",#N/A,TRUE,"GENERAL"}</definedName>
    <definedName name="rety" hidden="1">{"TAB1",#N/A,TRUE,"GENERAL";"TAB2",#N/A,TRUE,"GENERAL";"TAB3",#N/A,TRUE,"GENERAL";"TAB4",#N/A,TRUE,"GENERAL";"TAB5",#N/A,TRUE,"GENERAL"}</definedName>
    <definedName name="rewfreg" localSheetId="5" hidden="1">{"via1",#N/A,TRUE,"general";"via2",#N/A,TRUE,"general";"via3",#N/A,TRUE,"general"}</definedName>
    <definedName name="rewfreg" hidden="1">{"via1",#N/A,TRUE,"general";"via2",#N/A,TRUE,"general";"via3",#N/A,TRUE,"general"}</definedName>
    <definedName name="rewr" localSheetId="5" hidden="1">{"via1",#N/A,TRUE,"general";"via2",#N/A,TRUE,"general";"via3",#N/A,TRUE,"general"}</definedName>
    <definedName name="rewr" hidden="1">{"via1",#N/A,TRUE,"general";"via2",#N/A,TRUE,"general";"via3",#N/A,TRUE,"general"}</definedName>
    <definedName name="REWWER" localSheetId="5" hidden="1">{"TAB1",#N/A,TRUE,"GENERAL";"TAB2",#N/A,TRUE,"GENERAL";"TAB3",#N/A,TRUE,"GENERAL";"TAB4",#N/A,TRUE,"GENERAL";"TAB5",#N/A,TRUE,"GENERAL"}</definedName>
    <definedName name="REWWER" hidden="1">{"TAB1",#N/A,TRUE,"GENERAL";"TAB2",#N/A,TRUE,"GENERAL";"TAB3",#N/A,TRUE,"GENERAL";"TAB4",#N/A,TRUE,"GENERAL";"TAB5",#N/A,TRUE,"GENERAL"}</definedName>
    <definedName name="reyepoi" localSheetId="5" hidden="1">{"TAB1",#N/A,TRUE,"GENERAL";"TAB2",#N/A,TRUE,"GENERAL";"TAB3",#N/A,TRUE,"GENERAL";"TAB4",#N/A,TRUE,"GENERAL";"TAB5",#N/A,TRUE,"GENERAL"}</definedName>
    <definedName name="reyepoi" hidden="1">{"TAB1",#N/A,TRUE,"GENERAL";"TAB2",#N/A,TRUE,"GENERAL";"TAB3",#N/A,TRUE,"GENERAL";"TAB4",#N/A,TRUE,"GENERAL";"TAB5",#N/A,TRUE,"GENERAL"}</definedName>
    <definedName name="reyety" localSheetId="5" hidden="1">{"via1",#N/A,TRUE,"general";"via2",#N/A,TRUE,"general";"via3",#N/A,TRUE,"general"}</definedName>
    <definedName name="reyety" hidden="1">{"via1",#N/A,TRUE,"general";"via2",#N/A,TRUE,"general";"via3",#N/A,TRUE,"general"}</definedName>
    <definedName name="REYRTYHTRJ" localSheetId="17">#REF!</definedName>
    <definedName name="REYRTYHTRJ" localSheetId="18">#REF!</definedName>
    <definedName name="REYRTYHTRJ" localSheetId="20">#REF!</definedName>
    <definedName name="REYRTYHTRJ" localSheetId="21">#REF!</definedName>
    <definedName name="REYRTYHTRJ" localSheetId="22">#REF!</definedName>
    <definedName name="REYRTYHTRJ" localSheetId="23">#REF!</definedName>
    <definedName name="REYRTYHTRJ" localSheetId="27">#REF!</definedName>
    <definedName name="REYRTYHTRJ" localSheetId="31">#REF!</definedName>
    <definedName name="REYRTYHTRJ" localSheetId="28">#REF!</definedName>
    <definedName name="REYRTYHTRJ" localSheetId="29">#REF!</definedName>
    <definedName name="REYRTYHTRJ" localSheetId="30">#REF!</definedName>
    <definedName name="REYRTYHTRJ" localSheetId="8">#REF!</definedName>
    <definedName name="REYRTYHTRJ" localSheetId="14">#REF!</definedName>
    <definedName name="REYRTYHTRJ" localSheetId="11">#REF!</definedName>
    <definedName name="REYRTYHTRJ" localSheetId="12">#REF!</definedName>
    <definedName name="REYRTYHTRJ" localSheetId="13">#REF!</definedName>
    <definedName name="REYRTYHTRJ">#REF!</definedName>
    <definedName name="reyty" localSheetId="5" hidden="1">{"via1",#N/A,TRUE,"general";"via2",#N/A,TRUE,"general";"via3",#N/A,TRUE,"general"}</definedName>
    <definedName name="reyty" hidden="1">{"via1",#N/A,TRUE,"general";"via2",#N/A,TRUE,"general";"via3",#N/A,TRUE,"general"}</definedName>
    <definedName name="reyyt" localSheetId="5" hidden="1">{"via1",#N/A,TRUE,"general";"via2",#N/A,TRUE,"general";"via3",#N/A,TRUE,"general"}</definedName>
    <definedName name="reyyt" hidden="1">{"via1",#N/A,TRUE,"general";"via2",#N/A,TRUE,"general";"via3",#N/A,TRUE,"general"}</definedName>
    <definedName name="REYYYY">#REF!</definedName>
    <definedName name="RF">#REF!</definedName>
    <definedName name="rfew" localSheetId="17">#REF!</definedName>
    <definedName name="rfew" localSheetId="18">#REF!</definedName>
    <definedName name="rfew" localSheetId="20">#REF!</definedName>
    <definedName name="rfew" localSheetId="21">#REF!</definedName>
    <definedName name="rfew" localSheetId="22">#REF!</definedName>
    <definedName name="rfew" localSheetId="23">#REF!</definedName>
    <definedName name="rfew" localSheetId="27">#REF!</definedName>
    <definedName name="rfew" localSheetId="31">#REF!</definedName>
    <definedName name="rfew" localSheetId="28">#REF!</definedName>
    <definedName name="rfew" localSheetId="29">#REF!</definedName>
    <definedName name="rfew" localSheetId="30">#REF!</definedName>
    <definedName name="rfew" localSheetId="8">#REF!</definedName>
    <definedName name="rfew" localSheetId="14">#REF!</definedName>
    <definedName name="rfew" localSheetId="11">#REF!</definedName>
    <definedName name="rfew" localSheetId="12">#REF!</definedName>
    <definedName name="rfew" localSheetId="13">#REF!</definedName>
    <definedName name="rfew">#REF!</definedName>
    <definedName name="rfhnhjyu" localSheetId="5" hidden="1">{"TAB1",#N/A,TRUE,"GENERAL";"TAB2",#N/A,TRUE,"GENERAL";"TAB3",#N/A,TRUE,"GENERAL";"TAB4",#N/A,TRUE,"GENERAL";"TAB5",#N/A,TRUE,"GENERAL"}</definedName>
    <definedName name="rfhnhjyu" hidden="1">{"TAB1",#N/A,TRUE,"GENERAL";"TAB2",#N/A,TRUE,"GENERAL";"TAB3",#N/A,TRUE,"GENERAL";"TAB4",#N/A,TRUE,"GENERAL";"TAB5",#N/A,TRUE,"GENERAL"}</definedName>
    <definedName name="rfref" localSheetId="17">#REF!</definedName>
    <definedName name="rfref" localSheetId="18">#REF!</definedName>
    <definedName name="rfref" localSheetId="20">#REF!</definedName>
    <definedName name="rfref" localSheetId="21">#REF!</definedName>
    <definedName name="rfref" localSheetId="22">#REF!</definedName>
    <definedName name="rfref" localSheetId="23">#REF!</definedName>
    <definedName name="rfref" localSheetId="27">#REF!</definedName>
    <definedName name="rfref" localSheetId="31">#REF!</definedName>
    <definedName name="rfref" localSheetId="28">#REF!</definedName>
    <definedName name="rfref" localSheetId="29">#REF!</definedName>
    <definedName name="rfref" localSheetId="30">#REF!</definedName>
    <definedName name="rfref" localSheetId="3">#REF!</definedName>
    <definedName name="rfref" localSheetId="8">#REF!</definedName>
    <definedName name="rfref" localSheetId="10">#REF!</definedName>
    <definedName name="rfref" localSheetId="9">#REF!</definedName>
    <definedName name="rfref" localSheetId="16">#REF!</definedName>
    <definedName name="rfref" localSheetId="6">#REF!</definedName>
    <definedName name="rfref">#REF!</definedName>
    <definedName name="rfrf" localSheetId="5" hidden="1">{"via1",#N/A,TRUE,"general";"via2",#N/A,TRUE,"general";"via3",#N/A,TRUE,"general"}</definedName>
    <definedName name="rfrf" hidden="1">{"via1",#N/A,TRUE,"general";"via2",#N/A,TRUE,"general";"via3",#N/A,TRUE,"general"}</definedName>
    <definedName name="RFV">#REF!</definedName>
    <definedName name="RG">#REF!</definedName>
    <definedName name="rge" localSheetId="5" hidden="1">{"via1",#N/A,TRUE,"general";"via2",#N/A,TRUE,"general";"via3",#N/A,TRUE,"general"}</definedName>
    <definedName name="rge" hidden="1">{"via1",#N/A,TRUE,"general";"via2",#N/A,TRUE,"general";"via3",#N/A,TRUE,"general"}</definedName>
    <definedName name="rgegg" localSheetId="5" hidden="1">{"via1",#N/A,TRUE,"general";"via2",#N/A,TRUE,"general";"via3",#N/A,TRUE,"general"}</definedName>
    <definedName name="rgegg" hidden="1">{"via1",#N/A,TRUE,"general";"via2",#N/A,TRUE,"general";"via3",#N/A,TRUE,"general"}</definedName>
    <definedName name="RGFSRGFAE">[9]INV!$A$5:$D$8</definedName>
    <definedName name="rhh" localSheetId="5" hidden="1">{"TAB1",#N/A,TRUE,"GENERAL";"TAB2",#N/A,TRUE,"GENERAL";"TAB3",#N/A,TRUE,"GENERAL";"TAB4",#N/A,TRUE,"GENERAL";"TAB5",#N/A,TRUE,"GENERAL"}</definedName>
    <definedName name="rhh" hidden="1">{"TAB1",#N/A,TRUE,"GENERAL";"TAB2",#N/A,TRUE,"GENERAL";"TAB3",#N/A,TRUE,"GENERAL";"TAB4",#N/A,TRUE,"GENERAL";"TAB5",#N/A,TRUE,"GENERAL"}</definedName>
    <definedName name="rhrtd" localSheetId="5" hidden="1">{"TAB1",#N/A,TRUE,"GENERAL";"TAB2",#N/A,TRUE,"GENERAL";"TAB3",#N/A,TRUE,"GENERAL";"TAB4",#N/A,TRUE,"GENERAL";"TAB5",#N/A,TRUE,"GENERAL"}</definedName>
    <definedName name="rhrtd" hidden="1">{"TAB1",#N/A,TRUE,"GENERAL";"TAB2",#N/A,TRUE,"GENERAL";"TAB3",#N/A,TRUE,"GENERAL";"TAB4",#N/A,TRUE,"GENERAL";"TAB5",#N/A,TRUE,"GENERAL"}</definedName>
    <definedName name="rhtry" localSheetId="5" hidden="1">{"TAB1",#N/A,TRUE,"GENERAL";"TAB2",#N/A,TRUE,"GENERAL";"TAB3",#N/A,TRUE,"GENERAL";"TAB4",#N/A,TRUE,"GENERAL";"TAB5",#N/A,TRUE,"GENERAL"}</definedName>
    <definedName name="rhtry" hidden="1">{"TAB1",#N/A,TRUE,"GENERAL";"TAB2",#N/A,TRUE,"GENERAL";"TAB3",#N/A,TRUE,"GENERAL";"TAB4",#N/A,TRUE,"GENERAL";"TAB5",#N/A,TRUE,"GENERAL"}</definedName>
    <definedName name="RID">[187]Ingenieria!#REF!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'[5]7422CW00'!#REF!</definedName>
    <definedName name="rj" localSheetId="5" hidden="1">{"TAB1",#N/A,TRUE,"GENERAL";"TAB2",#N/A,TRUE,"GENERAL";"TAB3",#N/A,TRUE,"GENERAL";"TAB4",#N/A,TRUE,"GENERAL";"TAB5",#N/A,TRUE,"GENERAL"}</definedName>
    <definedName name="rj" hidden="1">{"TAB1",#N/A,TRUE,"GENERAL";"TAB2",#N/A,TRUE,"GENERAL";"TAB3",#N/A,TRUE,"GENERAL";"TAB4",#N/A,TRUE,"GENERAL";"TAB5",#N/A,TRUE,"GENERAL"}</definedName>
    <definedName name="rjjth" localSheetId="5" hidden="1">{"TAB1",#N/A,TRUE,"GENERAL";"TAB2",#N/A,TRUE,"GENERAL";"TAB3",#N/A,TRUE,"GENERAL";"TAB4",#N/A,TRUE,"GENERAL";"TAB5",#N/A,TRUE,"GENERAL"}</definedName>
    <definedName name="rjjth" hidden="1">{"TAB1",#N/A,TRUE,"GENERAL";"TAB2",#N/A,TRUE,"GENERAL";"TAB3",#N/A,TRUE,"GENERAL";"TAB4",#N/A,TRUE,"GENERAL";"TAB5",#N/A,TRUE,"GENERAL"}</definedName>
    <definedName name="rjy" localSheetId="5" hidden="1">{"via1",#N/A,TRUE,"general";"via2",#N/A,TRUE,"general";"via3",#N/A,TRUE,"general"}</definedName>
    <definedName name="rjy" hidden="1">{"via1",#N/A,TRUE,"general";"via2",#N/A,TRUE,"general";"via3",#N/A,TRUE,"general"}</definedName>
    <definedName name="rkjyk" localSheetId="5" hidden="1">{"TAB1",#N/A,TRUE,"GENERAL";"TAB2",#N/A,TRUE,"GENERAL";"TAB3",#N/A,TRUE,"GENERAL";"TAB4",#N/A,TRUE,"GENERAL";"TAB5",#N/A,TRUE,"GENERAL"}</definedName>
    <definedName name="rkjyk" hidden="1">{"TAB1",#N/A,TRUE,"GENERAL";"TAB2",#N/A,TRUE,"GENERAL";"TAB3",#N/A,TRUE,"GENERAL";"TAB4",#N/A,TRUE,"GENERAL";"TAB5",#N/A,TRUE,"GENERAL"}</definedName>
    <definedName name="rkru" localSheetId="5" hidden="1">{"via1",#N/A,TRUE,"general";"via2",#N/A,TRUE,"general";"via3",#N/A,TRUE,"general"}</definedName>
    <definedName name="rkru" hidden="1">{"via1",#N/A,TRUE,"general";"via2",#N/A,TRUE,"general";"via3",#N/A,TRUE,"general"}</definedName>
    <definedName name="rky" localSheetId="5"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nf">[86]Datos!$D$12</definedName>
    <definedName name="rñ">#REF!</definedName>
    <definedName name="Ro">#REF!,#REF!,#REF!</definedName>
    <definedName name="rosado" localSheetId="17" hidden="1">#REF!</definedName>
    <definedName name="rosado" localSheetId="18" hidden="1">#REF!</definedName>
    <definedName name="rosado" localSheetId="20" hidden="1">#REF!</definedName>
    <definedName name="rosado" localSheetId="21" hidden="1">#REF!</definedName>
    <definedName name="rosado" localSheetId="22" hidden="1">#REF!</definedName>
    <definedName name="rosado" localSheetId="23" hidden="1">#REF!</definedName>
    <definedName name="rosado" localSheetId="27" hidden="1">#REF!</definedName>
    <definedName name="rosado" localSheetId="31" hidden="1">#REF!</definedName>
    <definedName name="rosado" localSheetId="28" hidden="1">#REF!</definedName>
    <definedName name="rosado" localSheetId="29" hidden="1">#REF!</definedName>
    <definedName name="rosado" localSheetId="30" hidden="1">#REF!</definedName>
    <definedName name="rosado" localSheetId="8" hidden="1">#REF!</definedName>
    <definedName name="rosado" hidden="1">#REF!</definedName>
    <definedName name="RR">#REF!</definedName>
    <definedName name="rrr" localSheetId="5" hidden="1">{"via1",#N/A,TRUE,"general";"via2",#N/A,TRUE,"general";"via3",#N/A,TRUE,"general"}</definedName>
    <definedName name="rrr" hidden="1">{"via1",#N/A,TRUE,"general";"via2",#N/A,TRUE,"general";"via3",#N/A,TRUE,"general"}</definedName>
    <definedName name="rrrr" localSheetId="17">#REF!</definedName>
    <definedName name="rrrr" localSheetId="18">#REF!</definedName>
    <definedName name="rrrr" localSheetId="20">#REF!</definedName>
    <definedName name="rrrr" localSheetId="21">#REF!</definedName>
    <definedName name="rrrr" localSheetId="22">#REF!</definedName>
    <definedName name="rrrr" localSheetId="23">#REF!</definedName>
    <definedName name="rrrr" localSheetId="27">#REF!</definedName>
    <definedName name="rrrr" localSheetId="31">#REF!</definedName>
    <definedName name="rrrr" localSheetId="28">#REF!</definedName>
    <definedName name="rrrr" localSheetId="29">#REF!</definedName>
    <definedName name="rrrr" localSheetId="30">#REF!</definedName>
    <definedName name="rrrr" localSheetId="8">#REF!</definedName>
    <definedName name="rrrr" localSheetId="4">'[188]Form5 _Pág_ 1'!#REF!</definedName>
    <definedName name="rrrr" localSheetId="5">'[188]Form5 _Pág_ 1'!#REF!</definedName>
    <definedName name="rrrr">#REF!</definedName>
    <definedName name="rrrrrb" localSheetId="5" hidden="1">{"via1",#N/A,TRUE,"general";"via2",#N/A,TRUE,"general";"via3",#N/A,TRUE,"general"}</definedName>
    <definedName name="rrrrrb" hidden="1">{"via1",#N/A,TRUE,"general";"via2",#N/A,TRUE,"general";"via3",#N/A,TRUE,"general"}</definedName>
    <definedName name="rrrrrrre" localSheetId="5" hidden="1">{"TAB1",#N/A,TRUE,"GENERAL";"TAB2",#N/A,TRUE,"GENERAL";"TAB3",#N/A,TRUE,"GENERAL";"TAB4",#N/A,TRUE,"GENERAL";"TAB5",#N/A,TRUE,"GENERAL"}</definedName>
    <definedName name="rrrrrrre" hidden="1">{"TAB1",#N/A,TRUE,"GENERAL";"TAB2",#N/A,TRUE,"GENERAL";"TAB3",#N/A,TRUE,"GENERAL";"TAB4",#N/A,TRUE,"GENERAL";"TAB5",#N/A,TRUE,"GENERAL"}</definedName>
    <definedName name="rrrrt" localSheetId="5" hidden="1">{"via1",#N/A,TRUE,"general";"via2",#N/A,TRUE,"general";"via3",#N/A,TRUE,"general"}</definedName>
    <definedName name="rrrrt" hidden="1">{"via1",#N/A,TRUE,"general";"via2",#N/A,TRUE,"general";"via3",#N/A,TRUE,"general"}</definedName>
    <definedName name="Rs">#REF!</definedName>
    <definedName name="rsdgsd5" localSheetId="5"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#REF!</definedName>
    <definedName name="rte">#REF!</definedName>
    <definedName name="rteg" localSheetId="5" hidden="1">{"via1",#N/A,TRUE,"general";"via2",#N/A,TRUE,"general";"via3",#N/A,TRUE,"general"}</definedName>
    <definedName name="rteg" hidden="1">{"via1",#N/A,TRUE,"general";"via2",#N/A,TRUE,"general";"via3",#N/A,TRUE,"general"}</definedName>
    <definedName name="rtert" localSheetId="5" hidden="1">{"TAB1",#N/A,TRUE,"GENERAL";"TAB2",#N/A,TRUE,"GENERAL";"TAB3",#N/A,TRUE,"GENERAL";"TAB4",#N/A,TRUE,"GENERAL";"TAB5",#N/A,TRUE,"GENERAL"}</definedName>
    <definedName name="rtert" hidden="1">{"TAB1",#N/A,TRUE,"GENERAL";"TAB2",#N/A,TRUE,"GENERAL";"TAB3",#N/A,TRUE,"GENERAL";"TAB4",#N/A,TRUE,"GENERAL";"TAB5",#N/A,TRUE,"GENERAL"}</definedName>
    <definedName name="rtes" localSheetId="5" hidden="1">{"via1",#N/A,TRUE,"general";"via2",#N/A,TRUE,"general";"via3",#N/A,TRUE,"general"}</definedName>
    <definedName name="rtes" hidden="1">{"via1",#N/A,TRUE,"general";"via2",#N/A,TRUE,"general";"via3",#N/A,TRUE,"general"}</definedName>
    <definedName name="rtewth" localSheetId="5" hidden="1">{"TAB1",#N/A,TRUE,"GENERAL";"TAB2",#N/A,TRUE,"GENERAL";"TAB3",#N/A,TRUE,"GENERAL";"TAB4",#N/A,TRUE,"GENERAL";"TAB5",#N/A,TRUE,"GENERAL"}</definedName>
    <definedName name="rtewth" hidden="1">{"TAB1",#N/A,TRUE,"GENERAL";"TAB2",#N/A,TRUE,"GENERAL";"TAB3",#N/A,TRUE,"GENERAL";"TAB4",#N/A,TRUE,"GENERAL";"TAB5",#N/A,TRUE,"GENERAL"}</definedName>
    <definedName name="rthjtj" localSheetId="5" hidden="1">{"TAB1",#N/A,TRUE,"GENERAL";"TAB2",#N/A,TRUE,"GENERAL";"TAB3",#N/A,TRUE,"GENERAL";"TAB4",#N/A,TRUE,"GENERAL";"TAB5",#N/A,TRUE,"GENERAL"}</definedName>
    <definedName name="rthjtj" hidden="1">{"TAB1",#N/A,TRUE,"GENERAL";"TAB2",#N/A,TRUE,"GENERAL";"TAB3",#N/A,TRUE,"GENERAL";"TAB4",#N/A,TRUE,"GENERAL";"TAB5",#N/A,TRUE,"GENERAL"}</definedName>
    <definedName name="rthrthg" localSheetId="5" hidden="1">{"via1",#N/A,TRUE,"general";"via2",#N/A,TRUE,"general";"via3",#N/A,TRUE,"general"}</definedName>
    <definedName name="rthrthg" hidden="1">{"via1",#N/A,TRUE,"general";"via2",#N/A,TRUE,"general";"via3",#N/A,TRUE,"general"}</definedName>
    <definedName name="rthtrh" localSheetId="5" hidden="1">{"via1",#N/A,TRUE,"general";"via2",#N/A,TRUE,"general";"via3",#N/A,TRUE,"general"}</definedName>
    <definedName name="rthtrh" hidden="1">{"via1",#N/A,TRUE,"general";"via2",#N/A,TRUE,"general";"via3",#N/A,TRUE,"general"}</definedName>
    <definedName name="rtkk" localSheetId="5" hidden="1">{"via1",#N/A,TRUE,"general";"via2",#N/A,TRUE,"general";"via3",#N/A,TRUE,"general"}</definedName>
    <definedName name="rtkk" hidden="1">{"via1",#N/A,TRUE,"general";"via2",#N/A,TRUE,"general";"via3",#N/A,TRUE,"general"}</definedName>
    <definedName name="rttthy" localSheetId="5" hidden="1">{"via1",#N/A,TRUE,"general";"via2",#N/A,TRUE,"general";"via3",#N/A,TRUE,"general"}</definedName>
    <definedName name="rttthy" hidden="1">{"via1",#N/A,TRUE,"general";"via2",#N/A,TRUE,"general";"via3",#N/A,TRUE,"general"}</definedName>
    <definedName name="rtu" localSheetId="5" hidden="1">{"via1",#N/A,TRUE,"general";"via2",#N/A,TRUE,"general";"via3",#N/A,TRUE,"general"}</definedName>
    <definedName name="rtu" hidden="1">{"via1",#N/A,TRUE,"general";"via2",#N/A,TRUE,"general";"via3",#N/A,TRUE,"general"}</definedName>
    <definedName name="rtug" localSheetId="5" hidden="1">{"TAB1",#N/A,TRUE,"GENERAL";"TAB2",#N/A,TRUE,"GENERAL";"TAB3",#N/A,TRUE,"GENERAL";"TAB4",#N/A,TRUE,"GENERAL";"TAB5",#N/A,TRUE,"GENERAL"}</definedName>
    <definedName name="rtug" hidden="1">{"TAB1",#N/A,TRUE,"GENERAL";"TAB2",#N/A,TRUE,"GENERAL";"TAB3",#N/A,TRUE,"GENERAL";"TAB4",#N/A,TRUE,"GENERAL";"TAB5",#N/A,TRUE,"GENERAL"}</definedName>
    <definedName name="rtugsd" localSheetId="5" hidden="1">{"TAB1",#N/A,TRUE,"GENERAL";"TAB2",#N/A,TRUE,"GENERAL";"TAB3",#N/A,TRUE,"GENERAL";"TAB4",#N/A,TRUE,"GENERAL";"TAB5",#N/A,TRUE,"GENERAL"}</definedName>
    <definedName name="rtugsd" hidden="1">{"TAB1",#N/A,TRUE,"GENERAL";"TAB2",#N/A,TRUE,"GENERAL";"TAB3",#N/A,TRUE,"GENERAL";"TAB4",#N/A,TRUE,"GENERAL";"TAB5",#N/A,TRUE,"GENERAL"}</definedName>
    <definedName name="rturtu" localSheetId="5" hidden="1">{"via1",#N/A,TRUE,"general";"via2",#N/A,TRUE,"general";"via3",#N/A,TRUE,"general"}</definedName>
    <definedName name="rturtu" hidden="1">{"via1",#N/A,TRUE,"general";"via2",#N/A,TRUE,"general";"via3",#N/A,TRUE,"general"}</definedName>
    <definedName name="rturu" localSheetId="5" hidden="1">{"via1",#N/A,TRUE,"general";"via2",#N/A,TRUE,"general";"via3",#N/A,TRUE,"general"}</definedName>
    <definedName name="rturu" hidden="1">{"via1",#N/A,TRUE,"general";"via2",#N/A,TRUE,"general";"via3",#N/A,TRUE,"general"}</definedName>
    <definedName name="rtut" localSheetId="5" hidden="1">{"via1",#N/A,TRUE,"general";"via2",#N/A,TRUE,"general";"via3",#N/A,TRUE,"general"}</definedName>
    <definedName name="rtut" hidden="1">{"via1",#N/A,TRUE,"general";"via2",#N/A,TRUE,"general";"via3",#N/A,TRUE,"general"}</definedName>
    <definedName name="rtutru" localSheetId="5" hidden="1">{"via1",#N/A,TRUE,"general";"via2",#N/A,TRUE,"general";"via3",#N/A,TRUE,"general"}</definedName>
    <definedName name="rtutru" hidden="1">{"via1",#N/A,TRUE,"general";"via2",#N/A,TRUE,"general";"via3",#N/A,TRUE,"general"}</definedName>
    <definedName name="rtuy" localSheetId="5" hidden="1">{"via1",#N/A,TRUE,"general";"via2",#N/A,TRUE,"general";"via3",#N/A,TRUE,"general"}</definedName>
    <definedName name="rtuy" hidden="1">{"via1",#N/A,TRUE,"general";"via2",#N/A,TRUE,"general";"via3",#N/A,TRUE,"general"}</definedName>
    <definedName name="rty">#REF!</definedName>
    <definedName name="rtyhr" localSheetId="5" hidden="1">{"TAB1",#N/A,TRUE,"GENERAL";"TAB2",#N/A,TRUE,"GENERAL";"TAB3",#N/A,TRUE,"GENERAL";"TAB4",#N/A,TRUE,"GENERAL";"TAB5",#N/A,TRUE,"GENERAL"}</definedName>
    <definedName name="rtyhr" hidden="1">{"TAB1",#N/A,TRUE,"GENERAL";"TAB2",#N/A,TRUE,"GENERAL";"TAB3",#N/A,TRUE,"GENERAL";"TAB4",#N/A,TRUE,"GENERAL";"TAB5",#N/A,TRUE,"GENERAL"}</definedName>
    <definedName name="rtym" localSheetId="5" hidden="1">{"via1",#N/A,TRUE,"general";"via2",#N/A,TRUE,"general";"via3",#N/A,TRUE,"general"}</definedName>
    <definedName name="rtym" hidden="1">{"via1",#N/A,TRUE,"general";"via2",#N/A,TRUE,"general";"via3",#N/A,TRUE,"general"}</definedName>
    <definedName name="rtyrey" localSheetId="5" hidden="1">{"TAB1",#N/A,TRUE,"GENERAL";"TAB2",#N/A,TRUE,"GENERAL";"TAB3",#N/A,TRUE,"GENERAL";"TAB4",#N/A,TRUE,"GENERAL";"TAB5",#N/A,TRUE,"GENERAL"}</definedName>
    <definedName name="rtyrey" hidden="1">{"TAB1",#N/A,TRUE,"GENERAL";"TAB2",#N/A,TRUE,"GENERAL";"TAB3",#N/A,TRUE,"GENERAL";"TAB4",#N/A,TRUE,"GENERAL";"TAB5",#N/A,TRUE,"GENERAL"}</definedName>
    <definedName name="rtyrh" localSheetId="5" hidden="1">{"via1",#N/A,TRUE,"general";"via2",#N/A,TRUE,"general";"via3",#N/A,TRUE,"general"}</definedName>
    <definedName name="rtyrh" hidden="1">{"via1",#N/A,TRUE,"general";"via2",#N/A,TRUE,"general";"via3",#N/A,TRUE,"general"}</definedName>
    <definedName name="RTYRTY" localSheetId="5" hidden="1">{"via1",#N/A,TRUE,"general";"via2",#N/A,TRUE,"general";"via3",#N/A,TRUE,"general"}</definedName>
    <definedName name="RTYRTY" hidden="1">{"via1",#N/A,TRUE,"general";"via2",#N/A,TRUE,"general";"via3",#N/A,TRUE,"general"}</definedName>
    <definedName name="rtyt" localSheetId="5" hidden="1">{"TAB1",#N/A,TRUE,"GENERAL";"TAB2",#N/A,TRUE,"GENERAL";"TAB3",#N/A,TRUE,"GENERAL";"TAB4",#N/A,TRUE,"GENERAL";"TAB5",#N/A,TRUE,"GENERAL"}</definedName>
    <definedName name="rtyt" hidden="1">{"TAB1",#N/A,TRUE,"GENERAL";"TAB2",#N/A,TRUE,"GENERAL";"TAB3",#N/A,TRUE,"GENERAL";"TAB4",#N/A,TRUE,"GENERAL";"TAB5",#N/A,TRUE,"GENERAL"}</definedName>
    <definedName name="rtytry" localSheetId="5" hidden="1">{"via1",#N/A,TRUE,"general";"via2",#N/A,TRUE,"general";"via3",#N/A,TRUE,"general"}</definedName>
    <definedName name="rtytry" hidden="1">{"via1",#N/A,TRUE,"general";"via2",#N/A,TRUE,"general";"via3",#N/A,TRUE,"general"}</definedName>
    <definedName name="ruru" localSheetId="5"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5" hidden="1">{"via1",#N/A,TRUE,"general";"via2",#N/A,TRUE,"general";"via3",#N/A,TRUE,"general"}</definedName>
    <definedName name="rutu" hidden="1">{"via1",#N/A,TRUE,"general";"via2",#N/A,TRUE,"general";"via3",#N/A,TRUE,"general"}</definedName>
    <definedName name="RW">[189]items!$C$4:$J$248</definedName>
    <definedName name="rwerew" localSheetId="17">#REF!</definedName>
    <definedName name="rwerew" localSheetId="18">#REF!</definedName>
    <definedName name="rwerew" localSheetId="20">#REF!</definedName>
    <definedName name="rwerew" localSheetId="21">#REF!</definedName>
    <definedName name="rwerew" localSheetId="22">#REF!</definedName>
    <definedName name="rwerew" localSheetId="23">#REF!</definedName>
    <definedName name="rwerew" localSheetId="27">#REF!</definedName>
    <definedName name="rwerew" localSheetId="31">#REF!</definedName>
    <definedName name="rwerew" localSheetId="28">#REF!</definedName>
    <definedName name="rwerew" localSheetId="29">#REF!</definedName>
    <definedName name="rwerew" localSheetId="30">#REF!</definedName>
    <definedName name="rwerew" localSheetId="8">#REF!</definedName>
    <definedName name="rwerew">#REF!</definedName>
    <definedName name="rwgetwg">#REF!</definedName>
    <definedName name="rwt" localSheetId="5" hidden="1">{"via1",#N/A,TRUE,"general";"via2",#N/A,TRUE,"general";"via3",#N/A,TRUE,"general"}</definedName>
    <definedName name="rwt" hidden="1">{"via1",#N/A,TRUE,"general";"via2",#N/A,TRUE,"general";"via3",#N/A,TRUE,"general"}</definedName>
    <definedName name="ry">#REF!</definedName>
    <definedName name="ryeryb" localSheetId="5" hidden="1">{"TAB1",#N/A,TRUE,"GENERAL";"TAB2",#N/A,TRUE,"GENERAL";"TAB3",#N/A,TRUE,"GENERAL";"TAB4",#N/A,TRUE,"GENERAL";"TAB5",#N/A,TRUE,"GENERAL"}</definedName>
    <definedName name="ryeryb" hidden="1">{"TAB1",#N/A,TRUE,"GENERAL";"TAB2",#N/A,TRUE,"GENERAL";"TAB3",#N/A,TRUE,"GENERAL";"TAB4",#N/A,TRUE,"GENERAL";"TAB5",#N/A,TRUE,"GENERAL"}</definedName>
    <definedName name="rytrsdg" localSheetId="5" hidden="1">{"via1",#N/A,TRUE,"general";"via2",#N/A,TRUE,"general";"via3",#N/A,TRUE,"general"}</definedName>
    <definedName name="rytrsdg" hidden="1">{"via1",#N/A,TRUE,"general";"via2",#N/A,TRUE,"general";"via3",#N/A,TRUE,"general"}</definedName>
    <definedName name="S" localSheetId="17">#REF!</definedName>
    <definedName name="S" localSheetId="18">#REF!</definedName>
    <definedName name="S" localSheetId="20">#REF!</definedName>
    <definedName name="S" localSheetId="21">#REF!</definedName>
    <definedName name="S" localSheetId="22">#REF!</definedName>
    <definedName name="S" localSheetId="23">#REF!</definedName>
    <definedName name="S" localSheetId="27">#REF!</definedName>
    <definedName name="S" localSheetId="31">#REF!</definedName>
    <definedName name="S" localSheetId="28">#REF!</definedName>
    <definedName name="S" localSheetId="29">#REF!</definedName>
    <definedName name="S" localSheetId="30">#REF!</definedName>
    <definedName name="S" localSheetId="3">#REF!</definedName>
    <definedName name="S" localSheetId="8">#REF!</definedName>
    <definedName name="S" localSheetId="10">#REF!</definedName>
    <definedName name="S" localSheetId="9">#REF!</definedName>
    <definedName name="S" localSheetId="16">#REF!</definedName>
    <definedName name="S" localSheetId="6">#REF!</definedName>
    <definedName name="S" localSheetId="4">'[42]AC2-AG96'!#REF!</definedName>
    <definedName name="S" localSheetId="5">'[42]AC2-AG96'!#REF!</definedName>
    <definedName name="S">#REF!</definedName>
    <definedName name="SA" localSheetId="17">[104]PRESUPUESTO!#REF!</definedName>
    <definedName name="SA" localSheetId="18">[104]PRESUPUESTO!#REF!</definedName>
    <definedName name="SA" localSheetId="20">[104]PRESUPUESTO!#REF!</definedName>
    <definedName name="SA" localSheetId="21">[104]PRESUPUESTO!#REF!</definedName>
    <definedName name="SA" localSheetId="22">[104]PRESUPUESTO!#REF!</definedName>
    <definedName name="SA" localSheetId="23">[104]PRESUPUESTO!#REF!</definedName>
    <definedName name="SA" localSheetId="27">[104]PRESUPUESTO!#REF!</definedName>
    <definedName name="SA" localSheetId="31">[104]PRESUPUESTO!#REF!</definedName>
    <definedName name="SA" localSheetId="28">[104]PRESUPUESTO!#REF!</definedName>
    <definedName name="SA" localSheetId="29">[104]PRESUPUESTO!#REF!</definedName>
    <definedName name="SA" localSheetId="30">[104]PRESUPUESTO!#REF!</definedName>
    <definedName name="SA" localSheetId="8">[104]PRESUPUESTO!#REF!</definedName>
    <definedName name="SA">[104]PRESUPUESTO!#REF!</definedName>
    <definedName name="saa" localSheetId="5" hidden="1">{"via1",#N/A,TRUE,"general";"via2",#N/A,TRUE,"general";"via3",#N/A,TRUE,"general"}</definedName>
    <definedName name="saa" hidden="1">{"via1",#N/A,TRUE,"general";"via2",#N/A,TRUE,"general";"via3",#N/A,TRUE,"general"}</definedName>
    <definedName name="SAD" localSheetId="17">#REF!</definedName>
    <definedName name="SAD" localSheetId="18">#REF!</definedName>
    <definedName name="SAD" localSheetId="20">#REF!</definedName>
    <definedName name="SAD" localSheetId="21">#REF!</definedName>
    <definedName name="SAD" localSheetId="22">#REF!</definedName>
    <definedName name="SAD" localSheetId="23">#REF!</definedName>
    <definedName name="SAD" localSheetId="27">#REF!</definedName>
    <definedName name="SAD" localSheetId="31">#REF!</definedName>
    <definedName name="SAD" localSheetId="28">#REF!</definedName>
    <definedName name="SAD" localSheetId="29">#REF!</definedName>
    <definedName name="SAD" localSheetId="30">#REF!</definedName>
    <definedName name="SAD" localSheetId="8">#REF!</definedName>
    <definedName name="SAD" localSheetId="14">#REF!</definedName>
    <definedName name="SAD" localSheetId="11">#REF!</definedName>
    <definedName name="SAD" localSheetId="12">#REF!</definedName>
    <definedName name="SAD" localSheetId="4" hidden="1">{"via1",#N/A,TRUE,"general";"via2",#N/A,TRUE,"general";"via3",#N/A,TRUE,"general"}</definedName>
    <definedName name="SAD" localSheetId="5" hidden="1">{"via1",#N/A,TRUE,"general";"via2",#N/A,TRUE,"general";"via3",#N/A,TRUE,"general"}</definedName>
    <definedName name="SAD" localSheetId="13">#REF!</definedName>
    <definedName name="SAD">#REF!</definedName>
    <definedName name="sadf" localSheetId="17">#REF!</definedName>
    <definedName name="sadf" localSheetId="18">#REF!</definedName>
    <definedName name="sadf" localSheetId="20">#REF!</definedName>
    <definedName name="sadf" localSheetId="21">#REF!</definedName>
    <definedName name="sadf" localSheetId="22">#REF!</definedName>
    <definedName name="sadf" localSheetId="23">#REF!</definedName>
    <definedName name="sadf" localSheetId="27">#REF!</definedName>
    <definedName name="sadf" localSheetId="31">#REF!</definedName>
    <definedName name="sadf" localSheetId="28">#REF!</definedName>
    <definedName name="sadf" localSheetId="29">#REF!</definedName>
    <definedName name="sadf" localSheetId="30">#REF!</definedName>
    <definedName name="sadf" localSheetId="8">#REF!</definedName>
    <definedName name="sadf" localSheetId="14">#REF!</definedName>
    <definedName name="sadf" localSheetId="11">#REF!</definedName>
    <definedName name="sadf" localSheetId="12">#REF!</definedName>
    <definedName name="SADF" localSheetId="4" hidden="1">{"via1",#N/A,TRUE,"general";"via2",#N/A,TRUE,"general";"via3",#N/A,TRUE,"general"}</definedName>
    <definedName name="SADF" localSheetId="5" hidden="1">{"via1",#N/A,TRUE,"general";"via2",#N/A,TRUE,"general";"via3",#N/A,TRUE,"general"}</definedName>
    <definedName name="sadf" localSheetId="13">#REF!</definedName>
    <definedName name="sadf">#REF!</definedName>
    <definedName name="sadff" localSheetId="5" hidden="1">{"TAB1",#N/A,TRUE,"GENERAL";"TAB2",#N/A,TRUE,"GENERAL";"TAB3",#N/A,TRUE,"GENERAL";"TAB4",#N/A,TRUE,"GENERAL";"TAB5",#N/A,TRUE,"GENERAL"}</definedName>
    <definedName name="sadff" hidden="1">{"TAB1",#N/A,TRUE,"GENERAL";"TAB2",#N/A,TRUE,"GENERAL";"TAB3",#N/A,TRUE,"GENERAL";"TAB4",#N/A,TRUE,"GENERAL";"TAB5",#N/A,TRUE,"GENERAL"}</definedName>
    <definedName name="sadfo" localSheetId="5" hidden="1">{"via1",#N/A,TRUE,"general";"via2",#N/A,TRUE,"general";"via3",#N/A,TRUE,"general"}</definedName>
    <definedName name="sadfo" hidden="1">{"via1",#N/A,TRUE,"general";"via2",#N/A,TRUE,"general";"via3",#N/A,TRUE,"general"}</definedName>
    <definedName name="SADFSF" localSheetId="17">#REF!</definedName>
    <definedName name="SADFSF" localSheetId="18">#REF!</definedName>
    <definedName name="SADFSF" localSheetId="20">#REF!</definedName>
    <definedName name="SADFSF" localSheetId="21">#REF!</definedName>
    <definedName name="SADFSF" localSheetId="22">#REF!</definedName>
    <definedName name="SADFSF" localSheetId="23">#REF!</definedName>
    <definedName name="SADFSF" localSheetId="27">#REF!</definedName>
    <definedName name="SADFSF" localSheetId="31">#REF!</definedName>
    <definedName name="SADFSF" localSheetId="28">#REF!</definedName>
    <definedName name="SADFSF" localSheetId="29">#REF!</definedName>
    <definedName name="SADFSF" localSheetId="30">#REF!</definedName>
    <definedName name="SADFSF" localSheetId="8">#REF!</definedName>
    <definedName name="SADFSF" localSheetId="14">#REF!</definedName>
    <definedName name="SADFSF" localSheetId="11">#REF!</definedName>
    <definedName name="SADFSF" localSheetId="12">#REF!</definedName>
    <definedName name="SADFSF" localSheetId="13">#REF!</definedName>
    <definedName name="SADFSF">#REF!</definedName>
    <definedName name="SAF" localSheetId="17">'[119]COSTOS OFICINA'!#REF!</definedName>
    <definedName name="SAF" localSheetId="18">'[119]COSTOS OFICINA'!#REF!</definedName>
    <definedName name="SAF" localSheetId="20">'[119]COSTOS OFICINA'!#REF!</definedName>
    <definedName name="SAF" localSheetId="21">'[119]COSTOS OFICINA'!#REF!</definedName>
    <definedName name="SAF" localSheetId="22">'[119]COSTOS OFICINA'!#REF!</definedName>
    <definedName name="SAF" localSheetId="23">'[119]COSTOS OFICINA'!#REF!</definedName>
    <definedName name="SAF" localSheetId="27">'[119]COSTOS OFICINA'!#REF!</definedName>
    <definedName name="SAF" localSheetId="31">'[119]COSTOS OFICINA'!#REF!</definedName>
    <definedName name="SAF" localSheetId="28">'[119]COSTOS OFICINA'!#REF!</definedName>
    <definedName name="SAF" localSheetId="29">'[119]COSTOS OFICINA'!#REF!</definedName>
    <definedName name="SAF" localSheetId="30">'[119]COSTOS OFICINA'!#REF!</definedName>
    <definedName name="SAF" localSheetId="8">'[119]COSTOS OFICINA'!#REF!</definedName>
    <definedName name="SAF" localSheetId="14">'[119]COSTOS OFICINA'!#REF!</definedName>
    <definedName name="SAF" localSheetId="11">'[119]COSTOS OFICINA'!#REF!</definedName>
    <definedName name="SAF" localSheetId="12">'[119]COSTOS OFICINA'!#REF!</definedName>
    <definedName name="SAF" localSheetId="13">'[119]COSTOS OFICINA'!#REF!</definedName>
    <definedName name="SAF">'[119]COSTOS OFICINA'!#REF!</definedName>
    <definedName name="safdp" localSheetId="5" hidden="1">{"TAB1",#N/A,TRUE,"GENERAL";"TAB2",#N/A,TRUE,"GENERAL";"TAB3",#N/A,TRUE,"GENERAL";"TAB4",#N/A,TRUE,"GENERAL";"TAB5",#N/A,TRUE,"GENERAL"}</definedName>
    <definedName name="safdp" hidden="1">{"TAB1",#N/A,TRUE,"GENERAL";"TAB2",#N/A,TRUE,"GENERAL";"TAB3",#N/A,TRUE,"GENERAL";"TAB4",#N/A,TRUE,"GENERAL";"TAB5",#N/A,TRUE,"GENERAL"}</definedName>
    <definedName name="SAGDFDSA" localSheetId="17">#REF!</definedName>
    <definedName name="SAGDFDSA" localSheetId="18">#REF!</definedName>
    <definedName name="SAGDFDSA" localSheetId="20">#REF!</definedName>
    <definedName name="SAGDFDSA" localSheetId="21">#REF!</definedName>
    <definedName name="SAGDFDSA" localSheetId="22">#REF!</definedName>
    <definedName name="SAGDFDSA" localSheetId="23">#REF!</definedName>
    <definedName name="SAGDFDSA" localSheetId="27">#REF!</definedName>
    <definedName name="SAGDFDSA" localSheetId="31">#REF!</definedName>
    <definedName name="SAGDFDSA" localSheetId="28">#REF!</definedName>
    <definedName name="SAGDFDSA" localSheetId="29">#REF!</definedName>
    <definedName name="SAGDFDSA" localSheetId="30">#REF!</definedName>
    <definedName name="SAGDFDSA" localSheetId="8">#REF!</definedName>
    <definedName name="SAGDFDSA" localSheetId="14">#REF!</definedName>
    <definedName name="SAGDFDSA" localSheetId="11">#REF!</definedName>
    <definedName name="SAGDFDSA" localSheetId="12">#REF!</definedName>
    <definedName name="SAGDFDSA" localSheetId="13">#REF!</definedName>
    <definedName name="SAGDFDSA">#REF!</definedName>
    <definedName name="Salarios" localSheetId="17">#REF!</definedName>
    <definedName name="Salarios" localSheetId="18">#REF!</definedName>
    <definedName name="Salarios" localSheetId="20">#REF!</definedName>
    <definedName name="Salarios" localSheetId="21">#REF!</definedName>
    <definedName name="Salarios" localSheetId="22">#REF!</definedName>
    <definedName name="Salarios" localSheetId="23">#REF!</definedName>
    <definedName name="Salarios" localSheetId="27">#REF!</definedName>
    <definedName name="Salarios" localSheetId="31">#REF!</definedName>
    <definedName name="Salarios" localSheetId="28">#REF!</definedName>
    <definedName name="Salarios" localSheetId="29">#REF!</definedName>
    <definedName name="Salarios" localSheetId="30">#REF!</definedName>
    <definedName name="Salarios" localSheetId="8">#REF!</definedName>
    <definedName name="Salarios" localSheetId="14">#REF!</definedName>
    <definedName name="Salarios" localSheetId="11">#REF!</definedName>
    <definedName name="Salarios" localSheetId="12">#REF!</definedName>
    <definedName name="salarios" localSheetId="4">err</definedName>
    <definedName name="salarios" localSheetId="5">PMT!err</definedName>
    <definedName name="Salarios" localSheetId="13">#REF!</definedName>
    <definedName name="Salarios">#REF!</definedName>
    <definedName name="SalConv">'[15]DATOS CONTRATO'!$G$14</definedName>
    <definedName name="Saldo_Capital" localSheetId="17">#REF!</definedName>
    <definedName name="Saldo_Capital" localSheetId="18">#REF!</definedName>
    <definedName name="Saldo_Capital" localSheetId="20">#REF!</definedName>
    <definedName name="Saldo_Capital" localSheetId="21">#REF!</definedName>
    <definedName name="Saldo_Capital" localSheetId="22">#REF!</definedName>
    <definedName name="Saldo_Capital" localSheetId="23">#REF!</definedName>
    <definedName name="Saldo_Capital" localSheetId="27">#REF!</definedName>
    <definedName name="Saldo_Capital" localSheetId="31">#REF!</definedName>
    <definedName name="Saldo_Capital" localSheetId="28">#REF!</definedName>
    <definedName name="Saldo_Capital" localSheetId="29">#REF!</definedName>
    <definedName name="Saldo_Capital" localSheetId="30">#REF!</definedName>
    <definedName name="Saldo_Capital" localSheetId="8">#REF!</definedName>
    <definedName name="Saldo_Capital" localSheetId="14">#REF!</definedName>
    <definedName name="Saldo_Capital" localSheetId="11">#REF!</definedName>
    <definedName name="Saldo_Capital" localSheetId="12">#REF!</definedName>
    <definedName name="Saldo_Capital" localSheetId="13">#REF!</definedName>
    <definedName name="Saldo_Capital">#REF!</definedName>
    <definedName name="SALID1">#REF!</definedName>
    <definedName name="SalMinimo">[56]BASES!$E$41</definedName>
    <definedName name="SB" localSheetId="17">[104]PRESUPUESTO!#REF!</definedName>
    <definedName name="SB" localSheetId="18">[104]PRESUPUESTO!#REF!</definedName>
    <definedName name="SB" localSheetId="20">[104]PRESUPUESTO!#REF!</definedName>
    <definedName name="SB" localSheetId="21">[104]PRESUPUESTO!#REF!</definedName>
    <definedName name="SB" localSheetId="22">[104]PRESUPUESTO!#REF!</definedName>
    <definedName name="SB" localSheetId="23">[104]PRESUPUESTO!#REF!</definedName>
    <definedName name="SB" localSheetId="27">[104]PRESUPUESTO!#REF!</definedName>
    <definedName name="SB" localSheetId="31">[104]PRESUPUESTO!#REF!</definedName>
    <definedName name="SB" localSheetId="28">[104]PRESUPUESTO!#REF!</definedName>
    <definedName name="SB" localSheetId="29">[104]PRESUPUESTO!#REF!</definedName>
    <definedName name="SB" localSheetId="30">[104]PRESUPUESTO!#REF!</definedName>
    <definedName name="SB" localSheetId="8">[104]PRESUPUESTO!#REF!</definedName>
    <definedName name="SB" localSheetId="14">[104]PRESUPUESTO!#REF!</definedName>
    <definedName name="SB" localSheetId="11">[104]PRESUPUESTO!#REF!</definedName>
    <definedName name="SB" localSheetId="12">[104]PRESUPUESTO!#REF!</definedName>
    <definedName name="SB" localSheetId="13">[104]PRESUPUESTO!#REF!</definedName>
    <definedName name="SB">[104]PRESUPUESTO!#REF!</definedName>
    <definedName name="sbe">#REF!</definedName>
    <definedName name="Sbf">[34]CALCULO!$E$61</definedName>
    <definedName name="sbgfbgdr" localSheetId="5" hidden="1">{"via1",#N/A,TRUE,"general";"via2",#N/A,TRUE,"general";"via3",#N/A,TRUE,"general"}</definedName>
    <definedName name="sbgfbgdr" hidden="1">{"via1",#N/A,TRUE,"general";"via2",#N/A,TRUE,"general";"via3",#N/A,TRUE,"general"}</definedName>
    <definedName name="SBS">#REF!</definedName>
    <definedName name="SC" localSheetId="17">[104]PRESUPUESTO!#REF!</definedName>
    <definedName name="SC" localSheetId="18">[104]PRESUPUESTO!#REF!</definedName>
    <definedName name="SC" localSheetId="20">[104]PRESUPUESTO!#REF!</definedName>
    <definedName name="SC" localSheetId="21">[104]PRESUPUESTO!#REF!</definedName>
    <definedName name="SC" localSheetId="22">[104]PRESUPUESTO!#REF!</definedName>
    <definedName name="SC" localSheetId="23">[104]PRESUPUESTO!#REF!</definedName>
    <definedName name="SC" localSheetId="27">[104]PRESUPUESTO!#REF!</definedName>
    <definedName name="SC" localSheetId="31">[104]PRESUPUESTO!#REF!</definedName>
    <definedName name="SC" localSheetId="28">[104]PRESUPUESTO!#REF!</definedName>
    <definedName name="SC" localSheetId="29">[104]PRESUPUESTO!#REF!</definedName>
    <definedName name="SC" localSheetId="30">[104]PRESUPUESTO!#REF!</definedName>
    <definedName name="SC" localSheetId="8">[104]PRESUPUESTO!#REF!</definedName>
    <definedName name="SC" localSheetId="14">[104]PRESUPUESTO!#REF!</definedName>
    <definedName name="SC" localSheetId="11">[104]PRESUPUESTO!#REF!</definedName>
    <definedName name="SC" localSheetId="12">[104]PRESUPUESTO!#REF!</definedName>
    <definedName name="sc" localSheetId="4">#REF!</definedName>
    <definedName name="sc" localSheetId="5">#REF!</definedName>
    <definedName name="SC" localSheetId="13">[104]PRESUPUESTO!#REF!</definedName>
    <definedName name="SC">[104]PRESUPUESTO!#REF!</definedName>
    <definedName name="scft">'[35]Gabinetes ctrol, prot. y med. '!#REF!</definedName>
    <definedName name="Sched_Pay">#REF!</definedName>
    <definedName name="Scheduled_Extra_Payments">#REF!</definedName>
    <definedName name="Scheduled_Interest_Rate">#REF!</definedName>
    <definedName name="Scheduled_Monthly_Payment">#REF!</definedName>
    <definedName name="SD" localSheetId="17">#REF!</definedName>
    <definedName name="SD" localSheetId="18">#REF!</definedName>
    <definedName name="SD" localSheetId="20">#REF!</definedName>
    <definedName name="SD" localSheetId="21">#REF!</definedName>
    <definedName name="SD" localSheetId="22">#REF!</definedName>
    <definedName name="SD" localSheetId="23">#REF!</definedName>
    <definedName name="SD" localSheetId="27">#REF!</definedName>
    <definedName name="SD" localSheetId="31">#REF!</definedName>
    <definedName name="SD" localSheetId="28">#REF!</definedName>
    <definedName name="SD" localSheetId="29">#REF!</definedName>
    <definedName name="SD" localSheetId="30">#REF!</definedName>
    <definedName name="SD" localSheetId="8">#REF!</definedName>
    <definedName name="SD" localSheetId="14">#REF!</definedName>
    <definedName name="SD" localSheetId="11">#REF!</definedName>
    <definedName name="SD" localSheetId="12">#REF!</definedName>
    <definedName name="SD" localSheetId="13">#REF!</definedName>
    <definedName name="SD">#REF!</definedName>
    <definedName name="sdaf" localSheetId="5" hidden="1">{"via1",#N/A,TRUE,"general";"via2",#N/A,TRUE,"general";"via3",#N/A,TRUE,"general"}</definedName>
    <definedName name="sdaf" hidden="1">{"via1",#N/A,TRUE,"general";"via2",#N/A,TRUE,"general";"via3",#N/A,TRUE,"general"}</definedName>
    <definedName name="sdas" localSheetId="5" hidden="1">{"via1",#N/A,TRUE,"general";"via2",#N/A,TRUE,"general";"via3",#N/A,TRUE,"general"}</definedName>
    <definedName name="sdas" hidden="1">{"via1",#N/A,TRUE,"general";"via2",#N/A,TRUE,"general";"via3",#N/A,TRUE,"general"}</definedName>
    <definedName name="sdasdf" localSheetId="5" hidden="1">{"via1",#N/A,TRUE,"general";"via2",#N/A,TRUE,"general";"via3",#N/A,TRUE,"general"}</definedName>
    <definedName name="sdasdf" hidden="1">{"via1",#N/A,TRUE,"general";"via2",#N/A,TRUE,"general";"via3",#N/A,TRUE,"general"}</definedName>
    <definedName name="SDCDSCT" localSheetId="5" hidden="1">{"TAB1",#N/A,TRUE,"GENERAL";"TAB2",#N/A,TRUE,"GENERAL";"TAB3",#N/A,TRUE,"GENERAL";"TAB4",#N/A,TRUE,"GENERAL";"TAB5",#N/A,TRUE,"GENERAL"}</definedName>
    <definedName name="SDCDSCT" hidden="1">{"TAB1",#N/A,TRUE,"GENERAL";"TAB2",#N/A,TRUE,"GENERAL";"TAB3",#N/A,TRUE,"GENERAL";"TAB4",#N/A,TRUE,"GENERAL";"TAB5",#N/A,TRUE,"GENERAL"}</definedName>
    <definedName name="SDDSAFF" localSheetId="5" hidden="1">{#N/A,#N/A,TRUE,"1842CWN0"}</definedName>
    <definedName name="SDDSAFF" hidden="1">{#N/A,#N/A,TRUE,"1842CWN0"}</definedName>
    <definedName name="SDE">#REF!</definedName>
    <definedName name="sdf" localSheetId="17">#REF!</definedName>
    <definedName name="sdf" localSheetId="18">#REF!</definedName>
    <definedName name="sdf" localSheetId="20">#REF!</definedName>
    <definedName name="sdf" localSheetId="21">#REF!</definedName>
    <definedName name="sdf" localSheetId="22">#REF!</definedName>
    <definedName name="sdf" localSheetId="23">#REF!</definedName>
    <definedName name="sdf" localSheetId="27">#REF!</definedName>
    <definedName name="sdf" localSheetId="31">#REF!</definedName>
    <definedName name="sdf" localSheetId="28">#REF!</definedName>
    <definedName name="sdf" localSheetId="29">#REF!</definedName>
    <definedName name="sdf" localSheetId="30">#REF!</definedName>
    <definedName name="sdf" localSheetId="3">#REF!</definedName>
    <definedName name="sdf" localSheetId="8">#REF!</definedName>
    <definedName name="sdf" localSheetId="10">#REF!</definedName>
    <definedName name="sdf" localSheetId="9">#REF!</definedName>
    <definedName name="sdf" localSheetId="16">#REF!</definedName>
    <definedName name="sdf" localSheetId="6">#REF!</definedName>
    <definedName name="sdf">#REF!</definedName>
    <definedName name="SDFCE" localSheetId="5" hidden="1">{"TAB1",#N/A,TRUE,"GENERAL";"TAB2",#N/A,TRUE,"GENERAL";"TAB3",#N/A,TRUE,"GENERAL";"TAB4",#N/A,TRUE,"GENERAL";"TAB5",#N/A,TRUE,"GENERAL"}</definedName>
    <definedName name="SDFCE" hidden="1">{"TAB1",#N/A,TRUE,"GENERAL";"TAB2",#N/A,TRUE,"GENERAL";"TAB3",#N/A,TRUE,"GENERAL";"TAB4",#N/A,TRUE,"GENERAL";"TAB5",#N/A,TRUE,"GENERAL"}</definedName>
    <definedName name="sdfd" localSheetId="5" hidden="1">{"via1",#N/A,TRUE,"general";"via2",#N/A,TRUE,"general";"via3",#N/A,TRUE,"general"}</definedName>
    <definedName name="sdfd" hidden="1">{"via1",#N/A,TRUE,"general";"via2",#N/A,TRUE,"general";"via3",#N/A,TRUE,"general"}</definedName>
    <definedName name="SDFDG" localSheetId="5" hidden="1">{#N/A,#N/A,TRUE,"1842CWN0"}</definedName>
    <definedName name="SDFDG" hidden="1">{#N/A,#N/A,TRUE,"1842CWN0"}</definedName>
    <definedName name="SDFDS" localSheetId="17">#REF!</definedName>
    <definedName name="SDFDS" localSheetId="18">#REF!</definedName>
    <definedName name="SDFDS" localSheetId="20">#REF!</definedName>
    <definedName name="SDFDS" localSheetId="21">#REF!</definedName>
    <definedName name="SDFDS" localSheetId="22">#REF!</definedName>
    <definedName name="SDFDS" localSheetId="23">#REF!</definedName>
    <definedName name="SDFDS" localSheetId="27">#REF!</definedName>
    <definedName name="SDFDS" localSheetId="31">#REF!</definedName>
    <definedName name="SDFDS" localSheetId="28">#REF!</definedName>
    <definedName name="SDFDS" localSheetId="29">#REF!</definedName>
    <definedName name="SDFDS" localSheetId="30">#REF!</definedName>
    <definedName name="SDFDS" localSheetId="8">#REF!</definedName>
    <definedName name="sdfds" localSheetId="4" hidden="1">{"via1",#N/A,TRUE,"general";"via2",#N/A,TRUE,"general";"via3",#N/A,TRUE,"general"}</definedName>
    <definedName name="sdfds" localSheetId="5" hidden="1">{"via1",#N/A,TRUE,"general";"via2",#N/A,TRUE,"general";"via3",#N/A,TRUE,"general"}</definedName>
    <definedName name="SDFDS">#REF!</definedName>
    <definedName name="SDFDSF" localSheetId="17">#REF!</definedName>
    <definedName name="SDFDSF" localSheetId="18">#REF!</definedName>
    <definedName name="SDFDSF" localSheetId="20">#REF!</definedName>
    <definedName name="SDFDSF" localSheetId="21">#REF!</definedName>
    <definedName name="SDFDSF" localSheetId="22">#REF!</definedName>
    <definedName name="SDFDSF" localSheetId="23">#REF!</definedName>
    <definedName name="SDFDSF" localSheetId="27">#REF!</definedName>
    <definedName name="SDFDSF" localSheetId="31">#REF!</definedName>
    <definedName name="SDFDSF" localSheetId="28">#REF!</definedName>
    <definedName name="SDFDSF" localSheetId="29">#REF!</definedName>
    <definedName name="SDFDSF" localSheetId="30">#REF!</definedName>
    <definedName name="SDFDSF" localSheetId="8">#REF!</definedName>
    <definedName name="SDFDSF">#REF!</definedName>
    <definedName name="SDFDSO" localSheetId="5" hidden="1">{"via1",#N/A,TRUE,"general";"via2",#N/A,TRUE,"general";"via3",#N/A,TRUE,"general"}</definedName>
    <definedName name="SDFDSO" hidden="1">{"via1",#N/A,TRUE,"general";"via2",#N/A,TRUE,"general";"via3",#N/A,TRUE,"general"}</definedName>
    <definedName name="SDFDSSDFDS" localSheetId="17">#REF!</definedName>
    <definedName name="SDFDSSDFDS" localSheetId="18">#REF!</definedName>
    <definedName name="SDFDSSDFDS" localSheetId="20">#REF!</definedName>
    <definedName name="SDFDSSDFDS" localSheetId="21">#REF!</definedName>
    <definedName name="SDFDSSDFDS" localSheetId="22">#REF!</definedName>
    <definedName name="SDFDSSDFDS" localSheetId="23">#REF!</definedName>
    <definedName name="SDFDSSDFDS" localSheetId="27">#REF!</definedName>
    <definedName name="SDFDSSDFDS" localSheetId="31">#REF!</definedName>
    <definedName name="SDFDSSDFDS" localSheetId="28">#REF!</definedName>
    <definedName name="SDFDSSDFDS" localSheetId="29">#REF!</definedName>
    <definedName name="SDFDSSDFDS" localSheetId="30">#REF!</definedName>
    <definedName name="SDFDSSDFDS" localSheetId="8">#REF!</definedName>
    <definedName name="SDFDSSDFDS">#REF!</definedName>
    <definedName name="sdfdstp" localSheetId="5" hidden="1">{"TAB1",#N/A,TRUE,"GENERAL";"TAB2",#N/A,TRUE,"GENERAL";"TAB3",#N/A,TRUE,"GENERAL";"TAB4",#N/A,TRUE,"GENERAL";"TAB5",#N/A,TRUE,"GENERAL"}</definedName>
    <definedName name="sdfdstp" hidden="1">{"TAB1",#N/A,TRUE,"GENERAL";"TAB2",#N/A,TRUE,"GENERAL";"TAB3",#N/A,TRUE,"GENERAL";"TAB4",#N/A,TRUE,"GENERAL";"TAB5",#N/A,TRUE,"GENERAL"}</definedName>
    <definedName name="SDFEO" localSheetId="5" hidden="1">{"via1",#N/A,TRUE,"general";"via2",#N/A,TRUE,"general";"via3",#N/A,TRUE,"general"}</definedName>
    <definedName name="SDFEO" hidden="1">{"via1",#N/A,TRUE,"general";"via2",#N/A,TRUE,"general";"via3",#N/A,TRUE,"general"}</definedName>
    <definedName name="sdferadfbv">#REF!</definedName>
    <definedName name="sdfg" localSheetId="5" hidden="1">{"TAB1",#N/A,TRUE,"GENERAL";"TAB2",#N/A,TRUE,"GENERAL";"TAB3",#N/A,TRUE,"GENERAL";"TAB4",#N/A,TRUE,"GENERAL";"TAB5",#N/A,TRUE,"GENERAL"}</definedName>
    <definedName name="sdfg" hidden="1">{"TAB1",#N/A,TRUE,"GENERAL";"TAB2",#N/A,TRUE,"GENERAL";"TAB3",#N/A,TRUE,"GENERAL";"TAB4",#N/A,TRUE,"GENERAL";"TAB5",#N/A,TRUE,"GENERAL"}</definedName>
    <definedName name="sdfgdsfk" localSheetId="5" hidden="1">{"via1",#N/A,TRUE,"general";"via2",#N/A,TRUE,"general";"via3",#N/A,TRUE,"general"}</definedName>
    <definedName name="sdfgdsfk" hidden="1">{"via1",#N/A,TRUE,"general";"via2",#N/A,TRUE,"general";"via3",#N/A,TRUE,"general"}</definedName>
    <definedName name="sdfgsg" localSheetId="5" hidden="1">{"via1",#N/A,TRUE,"general";"via2",#N/A,TRUE,"general";"via3",#N/A,TRUE,"general"}</definedName>
    <definedName name="sdfgsg" hidden="1">{"via1",#N/A,TRUE,"general";"via2",#N/A,TRUE,"general";"via3",#N/A,TRUE,"general"}</definedName>
    <definedName name="SDFLJK" localSheetId="5" hidden="1">{"TAB1",#N/A,TRUE,"GENERAL";"TAB2",#N/A,TRUE,"GENERAL";"TAB3",#N/A,TRUE,"GENERAL";"TAB4",#N/A,TRUE,"GENERAL";"TAB5",#N/A,TRUE,"GENERAL"}</definedName>
    <definedName name="SDFLJK" hidden="1">{"TAB1",#N/A,TRUE,"GENERAL";"TAB2",#N/A,TRUE,"GENERAL";"TAB3",#N/A,TRUE,"GENERAL";"TAB4",#N/A,TRUE,"GENERAL";"TAB5",#N/A,TRUE,"GENERAL"}</definedName>
    <definedName name="SDFS" localSheetId="17">#REF!</definedName>
    <definedName name="SDFS" localSheetId="18">#REF!</definedName>
    <definedName name="SDFS" localSheetId="20">#REF!</definedName>
    <definedName name="SDFS" localSheetId="21">#REF!</definedName>
    <definedName name="SDFS" localSheetId="22">#REF!</definedName>
    <definedName name="SDFS" localSheetId="23">#REF!</definedName>
    <definedName name="SDFS" localSheetId="27">#REF!</definedName>
    <definedName name="SDFS" localSheetId="31">#REF!</definedName>
    <definedName name="SDFS" localSheetId="28">#REF!</definedName>
    <definedName name="SDFS" localSheetId="29">#REF!</definedName>
    <definedName name="SDFS" localSheetId="30">#REF!</definedName>
    <definedName name="SDFS" localSheetId="8">#REF!</definedName>
    <definedName name="SDFS">#REF!</definedName>
    <definedName name="sdfsd">#REF!</definedName>
    <definedName name="sdfsd4" localSheetId="5" hidden="1">{"via1",#N/A,TRUE,"general";"via2",#N/A,TRUE,"general";"via3",#N/A,TRUE,"general"}</definedName>
    <definedName name="sdfsd4" hidden="1">{"via1",#N/A,TRUE,"general";"via2",#N/A,TRUE,"general";"via3",#N/A,TRUE,"general"}</definedName>
    <definedName name="SDFSDF" localSheetId="17">#REF!</definedName>
    <definedName name="SDFSDF" localSheetId="18">#REF!</definedName>
    <definedName name="SDFSDF" localSheetId="20">#REF!</definedName>
    <definedName name="SDFSDF" localSheetId="21">#REF!</definedName>
    <definedName name="SDFSDF" localSheetId="22">#REF!</definedName>
    <definedName name="SDFSDF" localSheetId="23">#REF!</definedName>
    <definedName name="SDFSDF" localSheetId="27">#REF!</definedName>
    <definedName name="SDFSDF" localSheetId="31">#REF!</definedName>
    <definedName name="SDFSDF" localSheetId="28">#REF!</definedName>
    <definedName name="SDFSDF" localSheetId="29">#REF!</definedName>
    <definedName name="SDFSDF" localSheetId="30">#REF!</definedName>
    <definedName name="SDFSDF" localSheetId="8">#REF!</definedName>
    <definedName name="SDFSDF" localSheetId="4" hidden="1">{"TAB1",#N/A,TRUE,"GENERAL";"TAB2",#N/A,TRUE,"GENERAL";"TAB3",#N/A,TRUE,"GENERAL";"TAB4",#N/A,TRUE,"GENERAL";"TAB5",#N/A,TRUE,"GENERAL"}</definedName>
    <definedName name="SDFSDF" localSheetId="5" hidden="1">{"TAB1",#N/A,TRUE,"GENERAL";"TAB2",#N/A,TRUE,"GENERAL";"TAB3",#N/A,TRUE,"GENERAL";"TAB4",#N/A,TRUE,"GENERAL";"TAB5",#N/A,TRUE,"GENERAL"}</definedName>
    <definedName name="SDFSDF">#REF!</definedName>
    <definedName name="sdfsdfb" localSheetId="5" hidden="1">{"via1",#N/A,TRUE,"general";"via2",#N/A,TRUE,"general";"via3",#N/A,TRUE,"general"}</definedName>
    <definedName name="sdfsdfb" hidden="1">{"via1",#N/A,TRUE,"general";"via2",#N/A,TRUE,"general";"via3",#N/A,TRUE,"general"}</definedName>
    <definedName name="sdfsdfdasf" localSheetId="17">#REF!</definedName>
    <definedName name="sdfsdfdasf" localSheetId="18">#REF!</definedName>
    <definedName name="sdfsdfdasf" localSheetId="20">#REF!</definedName>
    <definedName name="sdfsdfdasf" localSheetId="21">#REF!</definedName>
    <definedName name="sdfsdfdasf" localSheetId="22">#REF!</definedName>
    <definedName name="sdfsdfdasf" localSheetId="23">#REF!</definedName>
    <definedName name="sdfsdfdasf" localSheetId="27">#REF!</definedName>
    <definedName name="sdfsdfdasf" localSheetId="31">#REF!</definedName>
    <definedName name="sdfsdfdasf" localSheetId="28">#REF!</definedName>
    <definedName name="sdfsdfdasf" localSheetId="29">#REF!</definedName>
    <definedName name="sdfsdfdasf" localSheetId="30">#REF!</definedName>
    <definedName name="sdfsdfdasf" localSheetId="8">#REF!</definedName>
    <definedName name="sdfsdfdasf">#REF!</definedName>
    <definedName name="sdfsdgg" localSheetId="5" hidden="1">{#N/A,#N/A,TRUE,"INGENIERIA";#N/A,#N/A,TRUE,"COMPRAS";#N/A,#N/A,TRUE,"DIRECCION";#N/A,#N/A,TRUE,"RESUMEN"}</definedName>
    <definedName name="sdfsdgg" hidden="1">{#N/A,#N/A,TRUE,"INGENIERIA";#N/A,#N/A,TRUE,"COMPRAS";#N/A,#N/A,TRUE,"DIRECCION";#N/A,#N/A,TRUE,"RESUMEN"}</definedName>
    <definedName name="SDFSF" localSheetId="5" hidden="1">{"TAB1",#N/A,TRUE,"GENERAL";"TAB2",#N/A,TRUE,"GENERAL";"TAB3",#N/A,TRUE,"GENERAL";"TAB4",#N/A,TRUE,"GENERAL";"TAB5",#N/A,TRUE,"GENERAL"}</definedName>
    <definedName name="SDFSF" hidden="1">{"TAB1",#N/A,TRUE,"GENERAL";"TAB2",#N/A,TRUE,"GENERAL";"TAB3",#N/A,TRUE,"GENERAL";"TAB4",#N/A,TRUE,"GENERAL";"TAB5",#N/A,TRUE,"GENERAL"}</definedName>
    <definedName name="sdfsv" localSheetId="5" hidden="1">{"TAB1",#N/A,TRUE,"GENERAL";"TAB2",#N/A,TRUE,"GENERAL";"TAB3",#N/A,TRUE,"GENERAL";"TAB4",#N/A,TRUE,"GENERAL";"TAB5",#N/A,TRUE,"GENERAL"}</definedName>
    <definedName name="sdfsv" hidden="1">{"TAB1",#N/A,TRUE,"GENERAL";"TAB2",#N/A,TRUE,"GENERAL";"TAB3",#N/A,TRUE,"GENERAL";"TAB4",#N/A,TRUE,"GENERAL";"TAB5",#N/A,TRUE,"GENERAL"}</definedName>
    <definedName name="sdft">'[35]Gabinetes ctrol, prot. y med. '!#REF!</definedName>
    <definedName name="SDG" localSheetId="17">#REF!</definedName>
    <definedName name="SDG" localSheetId="18">#REF!</definedName>
    <definedName name="SDG" localSheetId="20">#REF!</definedName>
    <definedName name="SDG" localSheetId="21">#REF!</definedName>
    <definedName name="SDG" localSheetId="22">#REF!</definedName>
    <definedName name="SDG" localSheetId="23">#REF!</definedName>
    <definedName name="SDG" localSheetId="27">#REF!</definedName>
    <definedName name="SDG" localSheetId="31">#REF!</definedName>
    <definedName name="SDG" localSheetId="28">#REF!</definedName>
    <definedName name="SDG" localSheetId="29">#REF!</definedName>
    <definedName name="SDG" localSheetId="30">#REF!</definedName>
    <definedName name="SDG" localSheetId="8">#REF!</definedName>
    <definedName name="SDG">#REF!</definedName>
    <definedName name="sdgfd" localSheetId="5" hidden="1">{"TAB1",#N/A,TRUE,"GENERAL";"TAB2",#N/A,TRUE,"GENERAL";"TAB3",#N/A,TRUE,"GENERAL";"TAB4",#N/A,TRUE,"GENERAL";"TAB5",#N/A,TRUE,"GENERAL"}</definedName>
    <definedName name="sdgfd" hidden="1">{"TAB1",#N/A,TRUE,"GENERAL";"TAB2",#N/A,TRUE,"GENERAL";"TAB3",#N/A,TRUE,"GENERAL";"TAB4",#N/A,TRUE,"GENERAL";"TAB5",#N/A,TRUE,"GENERAL"}</definedName>
    <definedName name="sdgfgp" localSheetId="5" hidden="1">{"via1",#N/A,TRUE,"general";"via2",#N/A,TRUE,"general";"via3",#N/A,TRUE,"general"}</definedName>
    <definedName name="sdgfgp" hidden="1">{"via1",#N/A,TRUE,"general";"via2",#N/A,TRUE,"general";"via3",#N/A,TRUE,"general"}</definedName>
    <definedName name="sdgfiu" localSheetId="5" hidden="1">{"via1",#N/A,TRUE,"general";"via2",#N/A,TRUE,"general";"via3",#N/A,TRUE,"general"}</definedName>
    <definedName name="sdgfiu" hidden="1">{"via1",#N/A,TRUE,"general";"via2",#N/A,TRUE,"general";"via3",#N/A,TRUE,"general"}</definedName>
    <definedName name="sdgsd" localSheetId="5" hidden="1">{"TAB1",#N/A,TRUE,"GENERAL";"TAB2",#N/A,TRUE,"GENERAL";"TAB3",#N/A,TRUE,"GENERAL";"TAB4",#N/A,TRUE,"GENERAL";"TAB5",#N/A,TRUE,"GENERAL"}</definedName>
    <definedName name="sdgsd" hidden="1">{"TAB1",#N/A,TRUE,"GENERAL";"TAB2",#N/A,TRUE,"GENERAL";"TAB3",#N/A,TRUE,"GENERAL";"TAB4",#N/A,TRUE,"GENERAL";"TAB5",#N/A,TRUE,"GENERAL"}</definedName>
    <definedName name="sdgsg" localSheetId="5" hidden="1">{"via1",#N/A,TRUE,"general";"via2",#N/A,TRUE,"general";"via3",#N/A,TRUE,"general"}</definedName>
    <definedName name="sdgsg" hidden="1">{"via1",#N/A,TRUE,"general";"via2",#N/A,TRUE,"general";"via3",#N/A,TRUE,"general"}</definedName>
    <definedName name="SDIKOM" localSheetId="5" hidden="1">{"TAB1",#N/A,TRUE,"GENERAL";"TAB2",#N/A,TRUE,"GENERAL";"TAB3",#N/A,TRUE,"GENERAL";"TAB4",#N/A,TRUE,"GENERAL";"TAB5",#N/A,TRUE,"GENERAL"}</definedName>
    <definedName name="SDIKOM" hidden="1">{"TAB1",#N/A,TRUE,"GENERAL";"TAB2",#N/A,TRUE,"GENERAL";"TAB3",#N/A,TRUE,"GENERAL";"TAB4",#N/A,TRUE,"GENERAL";"TAB5",#N/A,TRUE,"GENERAL"}</definedName>
    <definedName name="sdjcowewf">#REF!</definedName>
    <definedName name="sdkd">#REF!</definedName>
    <definedName name="sdsdfh" localSheetId="5" hidden="1">{"via1",#N/A,TRUE,"general";"via2",#N/A,TRUE,"general";"via3",#N/A,TRUE,"general"}</definedName>
    <definedName name="sdsdfh" hidden="1">{"via1",#N/A,TRUE,"general";"via2",#N/A,TRUE,"general";"via3",#N/A,TRUE,"general"}</definedName>
    <definedName name="sdsdfsdff" localSheetId="5" hidden="1">{#N/A,#N/A,TRUE,"1842CWN0"}</definedName>
    <definedName name="sdsdfsdff" hidden="1">{#N/A,#N/A,TRUE,"1842CWN0"}</definedName>
    <definedName name="sdwsfcfdbvv">[38]!absc</definedName>
    <definedName name="SE" localSheetId="17">[104]PRESUPUESTO!#REF!</definedName>
    <definedName name="SE" localSheetId="18">[104]PRESUPUESTO!#REF!</definedName>
    <definedName name="SE" localSheetId="20">[104]PRESUPUESTO!#REF!</definedName>
    <definedName name="SE" localSheetId="21">[104]PRESUPUESTO!#REF!</definedName>
    <definedName name="SE" localSheetId="22">[104]PRESUPUESTO!#REF!</definedName>
    <definedName name="SE" localSheetId="23">[104]PRESUPUESTO!#REF!</definedName>
    <definedName name="SE" localSheetId="27">[104]PRESUPUESTO!#REF!</definedName>
    <definedName name="SE" localSheetId="31">[104]PRESUPUESTO!#REF!</definedName>
    <definedName name="SE" localSheetId="28">[104]PRESUPUESTO!#REF!</definedName>
    <definedName name="SE" localSheetId="29">[104]PRESUPUESTO!#REF!</definedName>
    <definedName name="SE" localSheetId="30">[104]PRESUPUESTO!#REF!</definedName>
    <definedName name="SE" localSheetId="8">[104]PRESUPUESTO!#REF!</definedName>
    <definedName name="SE" localSheetId="4">'[190]SEÑAL 1'!$AB$1:$AC$668</definedName>
    <definedName name="SE" localSheetId="5">'[190]SEÑAL 1'!$AB$1:$AC$668</definedName>
    <definedName name="SE">[104]PRESUPUESTO!#REF!</definedName>
    <definedName name="seccion1">#REF!</definedName>
    <definedName name="seccion2">#REF!</definedName>
    <definedName name="SECTOR">#REF!</definedName>
    <definedName name="Seguro" localSheetId="17">#REF!</definedName>
    <definedName name="Seguro" localSheetId="18">#REF!</definedName>
    <definedName name="Seguro" localSheetId="20">#REF!</definedName>
    <definedName name="Seguro" localSheetId="21">#REF!</definedName>
    <definedName name="Seguro" localSheetId="22">#REF!</definedName>
    <definedName name="Seguro" localSheetId="23">#REF!</definedName>
    <definedName name="Seguro" localSheetId="27">#REF!</definedName>
    <definedName name="Seguro" localSheetId="31">#REF!</definedName>
    <definedName name="Seguro" localSheetId="28">#REF!</definedName>
    <definedName name="Seguro" localSheetId="29">#REF!</definedName>
    <definedName name="Seguro" localSheetId="30">#REF!</definedName>
    <definedName name="Seguro" localSheetId="8">#REF!</definedName>
    <definedName name="Seguro" localSheetId="14">#REF!</definedName>
    <definedName name="Seguro" localSheetId="11">#REF!</definedName>
    <definedName name="Seguro" localSheetId="12">#REF!</definedName>
    <definedName name="Seguro" localSheetId="13">#REF!</definedName>
    <definedName name="Seguro">#REF!</definedName>
    <definedName name="SeguroCostos" localSheetId="17">#REF!</definedName>
    <definedName name="SeguroCostos" localSheetId="18">#REF!</definedName>
    <definedName name="SeguroCostos" localSheetId="20">#REF!</definedName>
    <definedName name="SeguroCostos" localSheetId="21">#REF!</definedName>
    <definedName name="SeguroCostos" localSheetId="22">#REF!</definedName>
    <definedName name="SeguroCostos" localSheetId="23">#REF!</definedName>
    <definedName name="SeguroCostos" localSheetId="27">#REF!</definedName>
    <definedName name="SeguroCostos" localSheetId="31">#REF!</definedName>
    <definedName name="SeguroCostos" localSheetId="28">#REF!</definedName>
    <definedName name="SeguroCostos" localSheetId="29">#REF!</definedName>
    <definedName name="SeguroCostos" localSheetId="30">#REF!</definedName>
    <definedName name="SeguroCostos" localSheetId="8">#REF!</definedName>
    <definedName name="SeguroCostos" localSheetId="14">#REF!</definedName>
    <definedName name="SeguroCostos" localSheetId="11">#REF!</definedName>
    <definedName name="SeguroCostos" localSheetId="12">#REF!</definedName>
    <definedName name="SeguroCostos" localSheetId="13">#REF!</definedName>
    <definedName name="SeguroCostos">#REF!</definedName>
    <definedName name="SEMA">[91]OBRA!$A$4:$F$131</definedName>
    <definedName name="SEMAN">'[122]SEMANA 35'!$B$135:$E$237</definedName>
    <definedName name="SEMANA">[191]DATOS!$A$51:$D$153</definedName>
    <definedName name="SEMANA_C3">#REF!</definedName>
    <definedName name="SEN">#REF!</definedName>
    <definedName name="sena">[86]Hoja1!$C$14</definedName>
    <definedName name="sencount" hidden="1">1</definedName>
    <definedName name="SEP" localSheetId="17">#REF!</definedName>
    <definedName name="SEP" localSheetId="18">#REF!</definedName>
    <definedName name="SEP" localSheetId="20">#REF!</definedName>
    <definedName name="SEP" localSheetId="21">#REF!</definedName>
    <definedName name="SEP" localSheetId="22">#REF!</definedName>
    <definedName name="SEP" localSheetId="23">#REF!</definedName>
    <definedName name="SEP" localSheetId="27">#REF!</definedName>
    <definedName name="SEP" localSheetId="31">#REF!</definedName>
    <definedName name="SEP" localSheetId="28">#REF!</definedName>
    <definedName name="SEP" localSheetId="29">#REF!</definedName>
    <definedName name="SEP" localSheetId="30">#REF!</definedName>
    <definedName name="SEP" localSheetId="8">#REF!</definedName>
    <definedName name="SEP" localSheetId="14">#REF!</definedName>
    <definedName name="SEP" localSheetId="11">#REF!</definedName>
    <definedName name="SEP" localSheetId="12">#REF!</definedName>
    <definedName name="SEP" localSheetId="13">#REF!</definedName>
    <definedName name="SEP">#REF!</definedName>
    <definedName name="SERO" localSheetId="5">PMT!err</definedName>
    <definedName name="SERO">err</definedName>
    <definedName name="servicioingreso" localSheetId="17">#REF!</definedName>
    <definedName name="servicioingreso" localSheetId="18">#REF!</definedName>
    <definedName name="servicioingreso" localSheetId="20">#REF!</definedName>
    <definedName name="servicioingreso" localSheetId="21">#REF!</definedName>
    <definedName name="servicioingreso" localSheetId="22">#REF!</definedName>
    <definedName name="servicioingreso" localSheetId="23">#REF!</definedName>
    <definedName name="servicioingreso" localSheetId="27">#REF!</definedName>
    <definedName name="servicioingreso" localSheetId="31">#REF!</definedName>
    <definedName name="servicioingreso" localSheetId="28">#REF!</definedName>
    <definedName name="servicioingreso" localSheetId="29">#REF!</definedName>
    <definedName name="servicioingreso" localSheetId="30">#REF!</definedName>
    <definedName name="servicioingreso" localSheetId="8">#REF!</definedName>
    <definedName name="servicioingreso" localSheetId="14">#REF!</definedName>
    <definedName name="servicioingreso" localSheetId="11">#REF!</definedName>
    <definedName name="servicioingreso" localSheetId="12">#REF!</definedName>
    <definedName name="servicioingreso" localSheetId="13">#REF!</definedName>
    <definedName name="servicioingreso">#REF!</definedName>
    <definedName name="ServicioSurentingExpress" localSheetId="17">#REF!</definedName>
    <definedName name="ServicioSurentingExpress" localSheetId="18">#REF!</definedName>
    <definedName name="ServicioSurentingExpress" localSheetId="20">#REF!</definedName>
    <definedName name="ServicioSurentingExpress" localSheetId="21">#REF!</definedName>
    <definedName name="ServicioSurentingExpress" localSheetId="22">#REF!</definedName>
    <definedName name="ServicioSurentingExpress" localSheetId="23">#REF!</definedName>
    <definedName name="ServicioSurentingExpress" localSheetId="27">#REF!</definedName>
    <definedName name="ServicioSurentingExpress" localSheetId="31">#REF!</definedName>
    <definedName name="ServicioSurentingExpress" localSheetId="28">#REF!</definedName>
    <definedName name="ServicioSurentingExpress" localSheetId="29">#REF!</definedName>
    <definedName name="ServicioSurentingExpress" localSheetId="30">#REF!</definedName>
    <definedName name="ServicioSurentingExpress" localSheetId="8">#REF!</definedName>
    <definedName name="ServicioSurentingExpress" localSheetId="14">#REF!</definedName>
    <definedName name="ServicioSurentingExpress" localSheetId="11">#REF!</definedName>
    <definedName name="ServicioSurentingExpress" localSheetId="12">#REF!</definedName>
    <definedName name="ServicioSurentingExpress" localSheetId="13">#REF!</definedName>
    <definedName name="ServicioSurentingExpress">#REF!</definedName>
    <definedName name="servicioutilidad" localSheetId="17">#REF!</definedName>
    <definedName name="servicioutilidad" localSheetId="18">#REF!</definedName>
    <definedName name="servicioutilidad" localSheetId="20">#REF!</definedName>
    <definedName name="servicioutilidad" localSheetId="21">#REF!</definedName>
    <definedName name="servicioutilidad" localSheetId="22">#REF!</definedName>
    <definedName name="servicioutilidad" localSheetId="23">#REF!</definedName>
    <definedName name="servicioutilidad" localSheetId="27">#REF!</definedName>
    <definedName name="servicioutilidad" localSheetId="31">#REF!</definedName>
    <definedName name="servicioutilidad" localSheetId="28">#REF!</definedName>
    <definedName name="servicioutilidad" localSheetId="29">#REF!</definedName>
    <definedName name="servicioutilidad" localSheetId="30">#REF!</definedName>
    <definedName name="servicioutilidad" localSheetId="8">#REF!</definedName>
    <definedName name="servicioutilidad">#REF!</definedName>
    <definedName name="ServicioVehSustituto" localSheetId="17">#REF!</definedName>
    <definedName name="ServicioVehSustituto" localSheetId="18">#REF!</definedName>
    <definedName name="ServicioVehSustituto" localSheetId="20">#REF!</definedName>
    <definedName name="ServicioVehSustituto" localSheetId="21">#REF!</definedName>
    <definedName name="ServicioVehSustituto" localSheetId="22">#REF!</definedName>
    <definedName name="ServicioVehSustituto" localSheetId="23">#REF!</definedName>
    <definedName name="ServicioVehSustituto" localSheetId="27">#REF!</definedName>
    <definedName name="ServicioVehSustituto" localSheetId="31">#REF!</definedName>
    <definedName name="ServicioVehSustituto" localSheetId="28">#REF!</definedName>
    <definedName name="ServicioVehSustituto" localSheetId="29">#REF!</definedName>
    <definedName name="ServicioVehSustituto" localSheetId="30">#REF!</definedName>
    <definedName name="ServicioVehSustituto" localSheetId="8">#REF!</definedName>
    <definedName name="ServicioVehSustituto">#REF!</definedName>
    <definedName name="setrj" localSheetId="5" hidden="1">{"via1",#N/A,TRUE,"general";"via2",#N/A,TRUE,"general";"via3",#N/A,TRUE,"general"}</definedName>
    <definedName name="setrj" hidden="1">{"via1",#N/A,TRUE,"general";"via2",#N/A,TRUE,"general";"via3",#N/A,TRUE,"general"}</definedName>
    <definedName name="sett" localSheetId="5" hidden="1">{"via1",#N/A,TRUE,"general";"via2",#N/A,TRUE,"general";"via3",#N/A,TRUE,"general"}</definedName>
    <definedName name="sett" hidden="1">{"via1",#N/A,TRUE,"general";"via2",#N/A,TRUE,"general";"via3",#N/A,TRUE,"general"}</definedName>
    <definedName name="SF" localSheetId="17">'[64]CIRCUITOS CODENSA'!#REF!</definedName>
    <definedName name="SF" localSheetId="18">'[64]CIRCUITOS CODENSA'!#REF!</definedName>
    <definedName name="SF" localSheetId="20">'[64]CIRCUITOS CODENSA'!#REF!</definedName>
    <definedName name="SF" localSheetId="21">'[64]CIRCUITOS CODENSA'!#REF!</definedName>
    <definedName name="SF" localSheetId="22">'[64]CIRCUITOS CODENSA'!#REF!</definedName>
    <definedName name="SF" localSheetId="23">'[64]CIRCUITOS CODENSA'!#REF!</definedName>
    <definedName name="SF" localSheetId="27">'[64]CIRCUITOS CODENSA'!#REF!</definedName>
    <definedName name="SF" localSheetId="31">'[64]CIRCUITOS CODENSA'!#REF!</definedName>
    <definedName name="SF" localSheetId="28">'[64]CIRCUITOS CODENSA'!#REF!</definedName>
    <definedName name="SF" localSheetId="29">'[64]CIRCUITOS CODENSA'!#REF!</definedName>
    <definedName name="SF" localSheetId="30">'[64]CIRCUITOS CODENSA'!#REF!</definedName>
    <definedName name="SF" localSheetId="8">'[64]CIRCUITOS CODENSA'!#REF!</definedName>
    <definedName name="sf" localSheetId="4">[86]Hoja1!$C$12</definedName>
    <definedName name="sf" localSheetId="5">[86]Hoja1!$C$12</definedName>
    <definedName name="SF">'[64]CIRCUITOS CODENSA'!#REF!</definedName>
    <definedName name="SFASF" localSheetId="17">#REF!</definedName>
    <definedName name="SFASF" localSheetId="18">#REF!</definedName>
    <definedName name="SFASF" localSheetId="20">#REF!</definedName>
    <definedName name="SFASF" localSheetId="21">#REF!</definedName>
    <definedName name="SFASF" localSheetId="22">#REF!</definedName>
    <definedName name="SFASF" localSheetId="23">#REF!</definedName>
    <definedName name="SFASF" localSheetId="27">#REF!</definedName>
    <definedName name="SFASF" localSheetId="31">#REF!</definedName>
    <definedName name="SFASF" localSheetId="28">#REF!</definedName>
    <definedName name="SFASF" localSheetId="29">#REF!</definedName>
    <definedName name="SFASF" localSheetId="30">#REF!</definedName>
    <definedName name="SFASF" localSheetId="8">#REF!</definedName>
    <definedName name="SFASF" localSheetId="14">#REF!</definedName>
    <definedName name="SFASF" localSheetId="11">#REF!</definedName>
    <definedName name="SFASF" localSheetId="12">#REF!</definedName>
    <definedName name="sfasf" localSheetId="4" hidden="1">{"TAB1",#N/A,TRUE,"GENERAL";"TAB2",#N/A,TRUE,"GENERAL";"TAB3",#N/A,TRUE,"GENERAL";"TAB4",#N/A,TRUE,"GENERAL";"TAB5",#N/A,TRUE,"GENERAL"}</definedName>
    <definedName name="sfasf" localSheetId="5" hidden="1">{"TAB1",#N/A,TRUE,"GENERAL";"TAB2",#N/A,TRUE,"GENERAL";"TAB3",#N/A,TRUE,"GENERAL";"TAB4",#N/A,TRUE,"GENERAL";"TAB5",#N/A,TRUE,"GENERAL"}</definedName>
    <definedName name="SFASF" localSheetId="13">#REF!</definedName>
    <definedName name="SFASF">#REF!</definedName>
    <definedName name="sfb">'[35]Gabinetes ctrol, prot. y med. '!#REF!</definedName>
    <definedName name="SFHSGFH" localSheetId="5" hidden="1">{"TAB1",#N/A,TRUE,"GENERAL";"TAB2",#N/A,TRUE,"GENERAL";"TAB3",#N/A,TRUE,"GENERAL";"TAB4",#N/A,TRUE,"GENERAL";"TAB5",#N/A,TRUE,"GENERAL"}</definedName>
    <definedName name="SFHSGFH" hidden="1">{"TAB1",#N/A,TRUE,"GENERAL";"TAB2",#N/A,TRUE,"GENERAL";"TAB3",#N/A,TRUE,"GENERAL";"TAB4",#N/A,TRUE,"GENERAL";"TAB5",#N/A,TRUE,"GENERAL"}</definedName>
    <definedName name="SFS" localSheetId="17">#REF!</definedName>
    <definedName name="SFS" localSheetId="18">#REF!</definedName>
    <definedName name="SFS" localSheetId="20">#REF!</definedName>
    <definedName name="SFS" localSheetId="21">#REF!</definedName>
    <definedName name="SFS" localSheetId="22">#REF!</definedName>
    <definedName name="SFS" localSheetId="23">#REF!</definedName>
    <definedName name="SFS" localSheetId="27">#REF!</definedName>
    <definedName name="SFS" localSheetId="31">#REF!</definedName>
    <definedName name="SFS" localSheetId="28">#REF!</definedName>
    <definedName name="SFS" localSheetId="29">#REF!</definedName>
    <definedName name="SFS" localSheetId="30">#REF!</definedName>
    <definedName name="SFS" localSheetId="8">#REF!</definedName>
    <definedName name="SFS" localSheetId="14">#REF!</definedName>
    <definedName name="SFS" localSheetId="11">#REF!</definedName>
    <definedName name="SFS" localSheetId="12">#REF!</definedName>
    <definedName name="SFS" localSheetId="13">#REF!</definedName>
    <definedName name="SFS">#REF!</definedName>
    <definedName name="sfsd" localSheetId="5" hidden="1">{"via1",#N/A,TRUE,"general";"via2",#N/A,TRUE,"general";"via3",#N/A,TRUE,"general"}</definedName>
    <definedName name="sfsd" hidden="1">{"via1",#N/A,TRUE,"general";"via2",#N/A,TRUE,"general";"via3",#N/A,TRUE,"general"}</definedName>
    <definedName name="sfsdf" localSheetId="5" hidden="1">{"TAB1",#N/A,TRUE,"GENERAL";"TAB2",#N/A,TRUE,"GENERAL";"TAB3",#N/A,TRUE,"GENERAL";"TAB4",#N/A,TRUE,"GENERAL";"TAB5",#N/A,TRUE,"GENERAL"}</definedName>
    <definedName name="sfsdf" hidden="1">{"TAB1",#N/A,TRUE,"GENERAL";"TAB2",#N/A,TRUE,"GENERAL";"TAB3",#N/A,TRUE,"GENERAL";"TAB4",#N/A,TRUE,"GENERAL";"TAB5",#N/A,TRUE,"GENERAL"}</definedName>
    <definedName name="sfsdferg" localSheetId="5" hidden="1">{"TAB1",#N/A,TRUE,"GENERAL";"TAB2",#N/A,TRUE,"GENERAL";"TAB3",#N/A,TRUE,"GENERAL";"TAB4",#N/A,TRUE,"GENERAL";"TAB5",#N/A,TRUE,"GENERAL"}</definedName>
    <definedName name="sfsdferg" hidden="1">{"TAB1",#N/A,TRUE,"GENERAL";"TAB2",#N/A,TRUE,"GENERAL";"TAB3",#N/A,TRUE,"GENERAL";"TAB4",#N/A,TRUE,"GENERAL";"TAB5",#N/A,TRUE,"GENERAL"}</definedName>
    <definedName name="sfsdfs" localSheetId="5" hidden="1">{"TAB1",#N/A,TRUE,"GENERAL";"TAB2",#N/A,TRUE,"GENERAL";"TAB3",#N/A,TRUE,"GENERAL";"TAB4",#N/A,TRUE,"GENERAL";"TAB5",#N/A,TRUE,"GENERAL"}</definedName>
    <definedName name="sfsdfs" hidden="1">{"TAB1",#N/A,TRUE,"GENERAL";"TAB2",#N/A,TRUE,"GENERAL";"TAB3",#N/A,TRUE,"GENERAL";"TAB4",#N/A,TRUE,"GENERAL";"TAB5",#N/A,TRUE,"GENERAL"}</definedName>
    <definedName name="SGI_V_INDICES_CIRCUITO_CAUSA" localSheetId="17">#REF!</definedName>
    <definedName name="SGI_V_INDICES_CIRCUITO_CAUSA" localSheetId="18">#REF!</definedName>
    <definedName name="SGI_V_INDICES_CIRCUITO_CAUSA" localSheetId="20">#REF!</definedName>
    <definedName name="SGI_V_INDICES_CIRCUITO_CAUSA" localSheetId="21">#REF!</definedName>
    <definedName name="SGI_V_INDICES_CIRCUITO_CAUSA" localSheetId="22">#REF!</definedName>
    <definedName name="SGI_V_INDICES_CIRCUITO_CAUSA" localSheetId="23">#REF!</definedName>
    <definedName name="SGI_V_INDICES_CIRCUITO_CAUSA" localSheetId="27">#REF!</definedName>
    <definedName name="SGI_V_INDICES_CIRCUITO_CAUSA" localSheetId="31">#REF!</definedName>
    <definedName name="SGI_V_INDICES_CIRCUITO_CAUSA" localSheetId="28">#REF!</definedName>
    <definedName name="SGI_V_INDICES_CIRCUITO_CAUSA" localSheetId="29">#REF!</definedName>
    <definedName name="SGI_V_INDICES_CIRCUITO_CAUSA" localSheetId="30">#REF!</definedName>
    <definedName name="SGI_V_INDICES_CIRCUITO_CAUSA" localSheetId="8">#REF!</definedName>
    <definedName name="SGI_V_INDICES_CIRCUITO_CAUSA" localSheetId="14">#REF!</definedName>
    <definedName name="SGI_V_INDICES_CIRCUITO_CAUSA" localSheetId="11">#REF!</definedName>
    <definedName name="SGI_V_INDICES_CIRCUITO_CAUSA" localSheetId="12">#REF!</definedName>
    <definedName name="SGI_V_INDICES_CIRCUITO_CAUSA" localSheetId="13">#REF!</definedName>
    <definedName name="SGI_V_INDICES_CIRCUITO_CAUSA">#REF!</definedName>
    <definedName name="Sh">[34]CALCULO!$E$60</definedName>
    <definedName name="SHEE_INT">[71]steel!#REF!</definedName>
    <definedName name="SHEET">'[5]7422CW00'!#REF!</definedName>
    <definedName name="SHEET_KP">[71]steel!$C$7:$L$47</definedName>
    <definedName name="SHEET_MR">[71]steel!$C$7:$J$47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7">#REF!</definedName>
    <definedName name="si" localSheetId="18">#REF!</definedName>
    <definedName name="si" localSheetId="20">#REF!</definedName>
    <definedName name="si" localSheetId="21">#REF!</definedName>
    <definedName name="si" localSheetId="22">#REF!</definedName>
    <definedName name="si" localSheetId="23">#REF!</definedName>
    <definedName name="si" localSheetId="27">#REF!</definedName>
    <definedName name="si" localSheetId="31">#REF!</definedName>
    <definedName name="si" localSheetId="28">#REF!</definedName>
    <definedName name="si" localSheetId="29">#REF!</definedName>
    <definedName name="si" localSheetId="30">#REF!</definedName>
    <definedName name="si" localSheetId="8">#REF!</definedName>
    <definedName name="si">#REF!</definedName>
    <definedName name="sin">'[35]Gabinetes ctrol, prot. y med. '!#REF!</definedName>
    <definedName name="SINGOLO">'[5]7422CW00'!#REF!</definedName>
    <definedName name="SISISIS" localSheetId="5">PMT!err</definedName>
    <definedName name="SISISIS">err</definedName>
    <definedName name="SJ" localSheetId="17">'[64]CIRCUITOS CODENSA'!#REF!</definedName>
    <definedName name="SJ" localSheetId="18">'[64]CIRCUITOS CODENSA'!#REF!</definedName>
    <definedName name="SJ" localSheetId="20">'[64]CIRCUITOS CODENSA'!#REF!</definedName>
    <definedName name="SJ" localSheetId="21">'[64]CIRCUITOS CODENSA'!#REF!</definedName>
    <definedName name="SJ" localSheetId="22">'[64]CIRCUITOS CODENSA'!#REF!</definedName>
    <definedName name="SJ" localSheetId="23">'[64]CIRCUITOS CODENSA'!#REF!</definedName>
    <definedName name="SJ" localSheetId="27">'[64]CIRCUITOS CODENSA'!#REF!</definedName>
    <definedName name="SJ" localSheetId="31">'[64]CIRCUITOS CODENSA'!#REF!</definedName>
    <definedName name="SJ" localSheetId="28">'[64]CIRCUITOS CODENSA'!#REF!</definedName>
    <definedName name="SJ" localSheetId="29">'[64]CIRCUITOS CODENSA'!#REF!</definedName>
    <definedName name="SJ" localSheetId="30">'[64]CIRCUITOS CODENSA'!#REF!</definedName>
    <definedName name="SJ" localSheetId="8">'[64]CIRCUITOS CODENSA'!#REF!</definedName>
    <definedName name="SJ">'[64]CIRCUITOS CODENSA'!#REF!</definedName>
    <definedName name="sk">#REF!</definedName>
    <definedName name="SL" localSheetId="17">[104]PRESUPUESTO!#REF!</definedName>
    <definedName name="SL" localSheetId="18">[104]PRESUPUESTO!#REF!</definedName>
    <definedName name="SL" localSheetId="20">[104]PRESUPUESTO!#REF!</definedName>
    <definedName name="SL" localSheetId="21">[104]PRESUPUESTO!#REF!</definedName>
    <definedName name="SL" localSheetId="22">[104]PRESUPUESTO!#REF!</definedName>
    <definedName name="SL" localSheetId="23">[104]PRESUPUESTO!#REF!</definedName>
    <definedName name="SL" localSheetId="27">[104]PRESUPUESTO!#REF!</definedName>
    <definedName name="SL" localSheetId="31">[104]PRESUPUESTO!#REF!</definedName>
    <definedName name="SL" localSheetId="28">[104]PRESUPUESTO!#REF!</definedName>
    <definedName name="SL" localSheetId="29">[104]PRESUPUESTO!#REF!</definedName>
    <definedName name="SL" localSheetId="30">[104]PRESUPUESTO!#REF!</definedName>
    <definedName name="SL" localSheetId="8">[104]PRESUPUESTO!#REF!</definedName>
    <definedName name="SL">[104]PRESUPUESTO!#REF!</definedName>
    <definedName name="slkjksh">#REF!</definedName>
    <definedName name="SM" localSheetId="17">'[64]CIRCUITOS CODENSA'!#REF!</definedName>
    <definedName name="SM" localSheetId="18">'[64]CIRCUITOS CODENSA'!#REF!</definedName>
    <definedName name="SM" localSheetId="20">'[64]CIRCUITOS CODENSA'!#REF!</definedName>
    <definedName name="SM" localSheetId="21">'[64]CIRCUITOS CODENSA'!#REF!</definedName>
    <definedName name="SM" localSheetId="22">'[64]CIRCUITOS CODENSA'!#REF!</definedName>
    <definedName name="SM" localSheetId="23">'[64]CIRCUITOS CODENSA'!#REF!</definedName>
    <definedName name="SM" localSheetId="27">'[64]CIRCUITOS CODENSA'!#REF!</definedName>
    <definedName name="SM" localSheetId="31">'[64]CIRCUITOS CODENSA'!#REF!</definedName>
    <definedName name="SM" localSheetId="28">'[64]CIRCUITOS CODENSA'!#REF!</definedName>
    <definedName name="SM" localSheetId="29">'[64]CIRCUITOS CODENSA'!#REF!</definedName>
    <definedName name="SM" localSheetId="30">'[64]CIRCUITOS CODENSA'!#REF!</definedName>
    <definedName name="SM" localSheetId="8">'[64]CIRCUITOS CODENSA'!#REF!</definedName>
    <definedName name="sm" localSheetId="4">#REF!</definedName>
    <definedName name="sm" localSheetId="5">#REF!</definedName>
    <definedName name="SM">'[64]CIRCUITOS CODENSA'!#REF!</definedName>
    <definedName name="Smlv">'[15]DATOS CONTRATO'!$I$9</definedName>
    <definedName name="smlv01">[65]CONTRATO!$I$9</definedName>
    <definedName name="smlv2001">[65]CONTRATO!$H$9</definedName>
    <definedName name="SMML">'[115]ASPECTOS TECNICOS'!$O$12:$P$32</definedName>
    <definedName name="sn">#REF!</definedName>
    <definedName name="snw">#REF!</definedName>
    <definedName name="sñ">#REF!</definedName>
    <definedName name="so">#REF!</definedName>
    <definedName name="Soat" localSheetId="17">#REF!</definedName>
    <definedName name="Soat" localSheetId="18">#REF!</definedName>
    <definedName name="Soat" localSheetId="20">#REF!</definedName>
    <definedName name="Soat" localSheetId="21">#REF!</definedName>
    <definedName name="Soat" localSheetId="22">#REF!</definedName>
    <definedName name="Soat" localSheetId="23">#REF!</definedName>
    <definedName name="Soat" localSheetId="27">#REF!</definedName>
    <definedName name="Soat" localSheetId="31">#REF!</definedName>
    <definedName name="Soat" localSheetId="28">#REF!</definedName>
    <definedName name="Soat" localSheetId="29">#REF!</definedName>
    <definedName name="Soat" localSheetId="30">#REF!</definedName>
    <definedName name="Soat" localSheetId="8">#REF!</definedName>
    <definedName name="Soat" localSheetId="14">#REF!</definedName>
    <definedName name="Soat" localSheetId="11">#REF!</definedName>
    <definedName name="Soat" localSheetId="12">#REF!</definedName>
    <definedName name="Soat" localSheetId="13">#REF!</definedName>
    <definedName name="Soat">#REF!</definedName>
    <definedName name="SoatCostos" localSheetId="17">#REF!</definedName>
    <definedName name="SoatCostos" localSheetId="18">#REF!</definedName>
    <definedName name="SoatCostos" localSheetId="20">#REF!</definedName>
    <definedName name="SoatCostos" localSheetId="21">#REF!</definedName>
    <definedName name="SoatCostos" localSheetId="22">#REF!</definedName>
    <definedName name="SoatCostos" localSheetId="23">#REF!</definedName>
    <definedName name="SoatCostos" localSheetId="27">#REF!</definedName>
    <definedName name="SoatCostos" localSheetId="31">#REF!</definedName>
    <definedName name="SoatCostos" localSheetId="28">#REF!</definedName>
    <definedName name="SoatCostos" localSheetId="29">#REF!</definedName>
    <definedName name="SoatCostos" localSheetId="30">#REF!</definedName>
    <definedName name="SoatCostos" localSheetId="8">#REF!</definedName>
    <definedName name="SoatCostos" localSheetId="14">#REF!</definedName>
    <definedName name="SoatCostos" localSheetId="11">#REF!</definedName>
    <definedName name="SoatCostos" localSheetId="12">#REF!</definedName>
    <definedName name="SoatCostos" localSheetId="13">#REF!</definedName>
    <definedName name="SoatCostos">#REF!</definedName>
    <definedName name="SOCIAL" localSheetId="17">#REF!</definedName>
    <definedName name="SOCIAL" localSheetId="18">#REF!</definedName>
    <definedName name="SOCIAL" localSheetId="20">#REF!</definedName>
    <definedName name="SOCIAL" localSheetId="21">#REF!</definedName>
    <definedName name="SOCIAL" localSheetId="22">#REF!</definedName>
    <definedName name="SOCIAL" localSheetId="23">#REF!</definedName>
    <definedName name="SOCIAL" localSheetId="27">#REF!</definedName>
    <definedName name="SOCIAL" localSheetId="31">#REF!</definedName>
    <definedName name="SOCIAL" localSheetId="28">#REF!</definedName>
    <definedName name="SOCIAL" localSheetId="29">#REF!</definedName>
    <definedName name="SOCIAL" localSheetId="30">#REF!</definedName>
    <definedName name="SOCIAL" localSheetId="8">#REF!</definedName>
    <definedName name="SOCIAL" localSheetId="14">#REF!</definedName>
    <definedName name="SOCIAL" localSheetId="11">#REF!</definedName>
    <definedName name="SOCIAL" localSheetId="12">#REF!</definedName>
    <definedName name="SOCIAL" localSheetId="13">#REF!</definedName>
    <definedName name="SOCIAL">#REF!</definedName>
    <definedName name="SOFT">#REF!</definedName>
    <definedName name="SOLD._4_">#REF!</definedName>
    <definedName name="SOLD._6_">#REF!</definedName>
    <definedName name="SOLD._8_">#REF!</definedName>
    <definedName name="SpreadDesctos" localSheetId="17">#REF!</definedName>
    <definedName name="SpreadDesctos" localSheetId="18">#REF!</definedName>
    <definedName name="SpreadDesctos" localSheetId="20">#REF!</definedName>
    <definedName name="SpreadDesctos" localSheetId="21">#REF!</definedName>
    <definedName name="SpreadDesctos" localSheetId="22">#REF!</definedName>
    <definedName name="SpreadDesctos" localSheetId="23">#REF!</definedName>
    <definedName name="SpreadDesctos" localSheetId="27">#REF!</definedName>
    <definedName name="SpreadDesctos" localSheetId="31">#REF!</definedName>
    <definedName name="SpreadDesctos" localSheetId="28">#REF!</definedName>
    <definedName name="SpreadDesctos" localSheetId="29">#REF!</definedName>
    <definedName name="SpreadDesctos" localSheetId="30">#REF!</definedName>
    <definedName name="SpreadDesctos" localSheetId="8">#REF!</definedName>
    <definedName name="SpreadDesctos">#REF!</definedName>
    <definedName name="SpreadFcro" localSheetId="17">#REF!</definedName>
    <definedName name="SpreadFcro" localSheetId="18">#REF!</definedName>
    <definedName name="SpreadFcro" localSheetId="20">#REF!</definedName>
    <definedName name="SpreadFcro" localSheetId="21">#REF!</definedName>
    <definedName name="SpreadFcro" localSheetId="22">#REF!</definedName>
    <definedName name="SpreadFcro" localSheetId="23">#REF!</definedName>
    <definedName name="SpreadFcro" localSheetId="27">#REF!</definedName>
    <definedName name="SpreadFcro" localSheetId="31">#REF!</definedName>
    <definedName name="SpreadFcro" localSheetId="28">#REF!</definedName>
    <definedName name="SpreadFcro" localSheetId="29">#REF!</definedName>
    <definedName name="SpreadFcro" localSheetId="30">#REF!</definedName>
    <definedName name="SpreadFcro" localSheetId="8">#REF!</definedName>
    <definedName name="SpreadFcro">#REF!</definedName>
    <definedName name="SpreadServicios" localSheetId="17">#REF!</definedName>
    <definedName name="SpreadServicios" localSheetId="18">#REF!</definedName>
    <definedName name="SpreadServicios" localSheetId="20">#REF!</definedName>
    <definedName name="SpreadServicios" localSheetId="21">#REF!</definedName>
    <definedName name="SpreadServicios" localSheetId="22">#REF!</definedName>
    <definedName name="SpreadServicios" localSheetId="23">#REF!</definedName>
    <definedName name="SpreadServicios" localSheetId="27">#REF!</definedName>
    <definedName name="SpreadServicios" localSheetId="31">#REF!</definedName>
    <definedName name="SpreadServicios" localSheetId="28">#REF!</definedName>
    <definedName name="SpreadServicios" localSheetId="29">#REF!</definedName>
    <definedName name="SpreadServicios" localSheetId="30">#REF!</definedName>
    <definedName name="SpreadServicios" localSheetId="8">#REF!</definedName>
    <definedName name="SpreadServicios">#REF!</definedName>
    <definedName name="SpreadTotal" localSheetId="17">#REF!</definedName>
    <definedName name="SpreadTotal" localSheetId="18">#REF!</definedName>
    <definedName name="SpreadTotal" localSheetId="20">#REF!</definedName>
    <definedName name="SpreadTotal" localSheetId="21">#REF!</definedName>
    <definedName name="SpreadTotal" localSheetId="22">#REF!</definedName>
    <definedName name="SpreadTotal" localSheetId="23">#REF!</definedName>
    <definedName name="SpreadTotal" localSheetId="27">#REF!</definedName>
    <definedName name="SpreadTotal" localSheetId="31">#REF!</definedName>
    <definedName name="SpreadTotal" localSheetId="28">#REF!</definedName>
    <definedName name="SpreadTotal" localSheetId="29">#REF!</definedName>
    <definedName name="SpreadTotal" localSheetId="30">#REF!</definedName>
    <definedName name="SpreadTotal" localSheetId="8">#REF!</definedName>
    <definedName name="SpreadTotal">#REF!</definedName>
    <definedName name="sr">#REF!</definedName>
    <definedName name="srwrwr" localSheetId="5"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_AVG_SIZE">#REF!</definedName>
    <definedName name="SS_WELDING">#REF!</definedName>
    <definedName name="ssa">[86]Hoja1!$C$25</definedName>
    <definedName name="ssda" localSheetId="17">#REF!</definedName>
    <definedName name="ssda" localSheetId="18">#REF!</definedName>
    <definedName name="ssda" localSheetId="20">#REF!</definedName>
    <definedName name="ssda" localSheetId="21">#REF!</definedName>
    <definedName name="ssda" localSheetId="22">#REF!</definedName>
    <definedName name="ssda" localSheetId="23">#REF!</definedName>
    <definedName name="ssda" localSheetId="27">#REF!</definedName>
    <definedName name="ssda" localSheetId="31">#REF!</definedName>
    <definedName name="ssda" localSheetId="28">#REF!</definedName>
    <definedName name="ssda" localSheetId="29">#REF!</definedName>
    <definedName name="ssda" localSheetId="30">#REF!</definedName>
    <definedName name="ssda" localSheetId="8">#REF!</definedName>
    <definedName name="ssda">#REF!</definedName>
    <definedName name="SSDFDS" localSheetId="17">#REF!</definedName>
    <definedName name="SSDFDS" localSheetId="18">#REF!</definedName>
    <definedName name="SSDFDS" localSheetId="20">#REF!</definedName>
    <definedName name="SSDFDS" localSheetId="21">#REF!</definedName>
    <definedName name="SSDFDS" localSheetId="22">#REF!</definedName>
    <definedName name="SSDFDS" localSheetId="23">#REF!</definedName>
    <definedName name="SSDFDS" localSheetId="27">#REF!</definedName>
    <definedName name="SSDFDS" localSheetId="31">#REF!</definedName>
    <definedName name="SSDFDS" localSheetId="28">#REF!</definedName>
    <definedName name="SSDFDS" localSheetId="29">#REF!</definedName>
    <definedName name="SSDFDS" localSheetId="30">#REF!</definedName>
    <definedName name="SSDFDS" localSheetId="8">#REF!</definedName>
    <definedName name="SSDFDS">#REF!</definedName>
    <definedName name="ssh">[86]Hoja1!$C$24</definedName>
    <definedName name="sss">#REF!</definedName>
    <definedName name="SSSS" localSheetId="5">PMT!err</definedName>
    <definedName name="SSSS">err</definedName>
    <definedName name="sssss7" localSheetId="5" hidden="1">{"via1",#N/A,TRUE,"general";"via2",#N/A,TRUE,"general";"via3",#N/A,TRUE,"general"}</definedName>
    <definedName name="sssss7" hidden="1">{"via1",#N/A,TRUE,"general";"via2",#N/A,TRUE,"general";"via3",#N/A,TRUE,"general"}</definedName>
    <definedName name="sssssa" localSheetId="5" hidden="1">{"TAB1",#N/A,TRUE,"GENERAL";"TAB2",#N/A,TRUE,"GENERAL";"TAB3",#N/A,TRUE,"GENERAL";"TAB4",#N/A,TRUE,"GENERAL";"TAB5",#N/A,TRUE,"GENERAL"}</definedName>
    <definedName name="sssssa" hidden="1">{"TAB1",#N/A,TRUE,"GENERAL";"TAB2",#N/A,TRUE,"GENERAL";"TAB3",#N/A,TRUE,"GENERAL";"TAB4",#N/A,TRUE,"GENERAL";"TAB5",#N/A,TRUE,"GENERAL"}</definedName>
    <definedName name="sssssy" localSheetId="5" hidden="1">{"via1",#N/A,TRUE,"general";"via2",#N/A,TRUE,"general";"via3",#N/A,TRUE,"general"}</definedName>
    <definedName name="sssssy" hidden="1">{"via1",#N/A,TRUE,"general";"via2",#N/A,TRUE,"general";"via3",#N/A,TRUE,"general"}</definedName>
    <definedName name="st" localSheetId="17">#REF!</definedName>
    <definedName name="st" localSheetId="18">#REF!</definedName>
    <definedName name="st" localSheetId="20">#REF!</definedName>
    <definedName name="st" localSheetId="21">#REF!</definedName>
    <definedName name="st" localSheetId="22">#REF!</definedName>
    <definedName name="st" localSheetId="23">#REF!</definedName>
    <definedName name="st" localSheetId="27">#REF!</definedName>
    <definedName name="st" localSheetId="31">#REF!</definedName>
    <definedName name="st" localSheetId="28">#REF!</definedName>
    <definedName name="st" localSheetId="29">#REF!</definedName>
    <definedName name="st" localSheetId="30">#REF!</definedName>
    <definedName name="st" localSheetId="8">#REF!</definedName>
    <definedName name="st" localSheetId="4">'[35]Gabinetes ctrol, prot. y med. '!#REF!</definedName>
    <definedName name="st" localSheetId="5">'[35]Gabinetes ctrol, prot. y med. '!#REF!</definedName>
    <definedName name="st">#REF!</definedName>
    <definedName name="ST_BLDG">'[5]7422CW00'!#REF!</definedName>
    <definedName name="ST_CW">'[5]7422CW00'!#REF!</definedName>
    <definedName name="STALO1">'[5]7422CW00'!#REF!</definedName>
    <definedName name="STAMPA">#REF!</definedName>
    <definedName name="Standby" localSheetId="17">#REF!</definedName>
    <definedName name="Standby" localSheetId="18">#REF!</definedName>
    <definedName name="Standby" localSheetId="20">#REF!</definedName>
    <definedName name="Standby" localSheetId="21">#REF!</definedName>
    <definedName name="Standby" localSheetId="22">#REF!</definedName>
    <definedName name="Standby" localSheetId="23">#REF!</definedName>
    <definedName name="Standby" localSheetId="27">#REF!</definedName>
    <definedName name="Standby" localSheetId="31">#REF!</definedName>
    <definedName name="Standby" localSheetId="28">#REF!</definedName>
    <definedName name="Standby" localSheetId="29">#REF!</definedName>
    <definedName name="Standby" localSheetId="30">#REF!</definedName>
    <definedName name="Standby" localSheetId="8">#REF!</definedName>
    <definedName name="Standby">#REF!</definedName>
    <definedName name="StandbyCostos" localSheetId="17">#REF!</definedName>
    <definedName name="StandbyCostos" localSheetId="18">#REF!</definedName>
    <definedName name="StandbyCostos" localSheetId="20">#REF!</definedName>
    <definedName name="StandbyCostos" localSheetId="21">#REF!</definedName>
    <definedName name="StandbyCostos" localSheetId="22">#REF!</definedName>
    <definedName name="StandbyCostos" localSheetId="23">#REF!</definedName>
    <definedName name="StandbyCostos" localSheetId="27">#REF!</definedName>
    <definedName name="StandbyCostos" localSheetId="31">#REF!</definedName>
    <definedName name="StandbyCostos" localSheetId="28">#REF!</definedName>
    <definedName name="StandbyCostos" localSheetId="29">#REF!</definedName>
    <definedName name="StandbyCostos" localSheetId="30">#REF!</definedName>
    <definedName name="StandbyCostos" localSheetId="8">#REF!</definedName>
    <definedName name="StandbyCostos">#REF!</definedName>
    <definedName name="STANU">'[5]7422CW00'!#REF!</definedName>
    <definedName name="START">#REF!</definedName>
    <definedName name="START1">'[5]7422CW00'!#REF!</definedName>
    <definedName name="STENU">'[5]7422CW00'!#REF!</definedName>
    <definedName name="Stock">'[192]PxQ Cantidades'!#REF!</definedName>
    <definedName name="STONU">'[5]7422CW00'!#REF!</definedName>
    <definedName name="StrBaseIncremCanon" localSheetId="17">#REF!</definedName>
    <definedName name="StrBaseIncremCanon" localSheetId="18">#REF!</definedName>
    <definedName name="StrBaseIncremCanon" localSheetId="20">#REF!</definedName>
    <definedName name="StrBaseIncremCanon" localSheetId="21">#REF!</definedName>
    <definedName name="StrBaseIncremCanon" localSheetId="22">#REF!</definedName>
    <definedName name="StrBaseIncremCanon" localSheetId="23">#REF!</definedName>
    <definedName name="StrBaseIncremCanon" localSheetId="27">#REF!</definedName>
    <definedName name="StrBaseIncremCanon" localSheetId="31">#REF!</definedName>
    <definedName name="StrBaseIncremCanon" localSheetId="28">#REF!</definedName>
    <definedName name="StrBaseIncremCanon" localSheetId="29">#REF!</definedName>
    <definedName name="StrBaseIncremCanon" localSheetId="30">#REF!</definedName>
    <definedName name="StrBaseIncremCanon" localSheetId="8">#REF!</definedName>
    <definedName name="StrBaseIncremCanon">#REF!</definedName>
    <definedName name="StrBaseReliquidacion" localSheetId="17">#REF!</definedName>
    <definedName name="StrBaseReliquidacion" localSheetId="18">#REF!</definedName>
    <definedName name="StrBaseReliquidacion" localSheetId="20">#REF!</definedName>
    <definedName name="StrBaseReliquidacion" localSheetId="21">#REF!</definedName>
    <definedName name="StrBaseReliquidacion" localSheetId="22">#REF!</definedName>
    <definedName name="StrBaseReliquidacion" localSheetId="23">#REF!</definedName>
    <definedName name="StrBaseReliquidacion" localSheetId="27">#REF!</definedName>
    <definedName name="StrBaseReliquidacion" localSheetId="31">#REF!</definedName>
    <definedName name="StrBaseReliquidacion" localSheetId="28">#REF!</definedName>
    <definedName name="StrBaseReliquidacion" localSheetId="29">#REF!</definedName>
    <definedName name="StrBaseReliquidacion" localSheetId="30">#REF!</definedName>
    <definedName name="StrBaseReliquidacion" localSheetId="8">#REF!</definedName>
    <definedName name="StrBaseReliquidacion">#REF!</definedName>
    <definedName name="StrClienDescontarIVA" localSheetId="17">#REF!</definedName>
    <definedName name="StrClienDescontarIVA" localSheetId="18">#REF!</definedName>
    <definedName name="StrClienDescontarIVA" localSheetId="20">#REF!</definedName>
    <definedName name="StrClienDescontarIVA" localSheetId="21">#REF!</definedName>
    <definedName name="StrClienDescontarIVA" localSheetId="22">#REF!</definedName>
    <definedName name="StrClienDescontarIVA" localSheetId="23">#REF!</definedName>
    <definedName name="StrClienDescontarIVA" localSheetId="27">#REF!</definedName>
    <definedName name="StrClienDescontarIVA" localSheetId="31">#REF!</definedName>
    <definedName name="StrClienDescontarIVA" localSheetId="28">#REF!</definedName>
    <definedName name="StrClienDescontarIVA" localSheetId="29">#REF!</definedName>
    <definedName name="StrClienDescontarIVA" localSheetId="30">#REF!</definedName>
    <definedName name="StrClienDescontarIVA" localSheetId="8">#REF!</definedName>
    <definedName name="StrClienDescontarIVA">#REF!</definedName>
    <definedName name="StrCliente" localSheetId="17">#REF!</definedName>
    <definedName name="StrCliente" localSheetId="18">#REF!</definedName>
    <definedName name="StrCliente" localSheetId="20">#REF!</definedName>
    <definedName name="StrCliente" localSheetId="21">#REF!</definedName>
    <definedName name="StrCliente" localSheetId="22">#REF!</definedName>
    <definedName name="StrCliente" localSheetId="23">#REF!</definedName>
    <definedName name="StrCliente" localSheetId="27">#REF!</definedName>
    <definedName name="StrCliente" localSheetId="31">#REF!</definedName>
    <definedName name="StrCliente" localSheetId="28">#REF!</definedName>
    <definedName name="StrCliente" localSheetId="29">#REF!</definedName>
    <definedName name="StrCliente" localSheetId="30">#REF!</definedName>
    <definedName name="StrCliente" localSheetId="8">#REF!</definedName>
    <definedName name="StrCliente">#REF!</definedName>
    <definedName name="StrClienTributaRentaPresun" localSheetId="17">#REF!</definedName>
    <definedName name="StrClienTributaRentaPresun" localSheetId="18">#REF!</definedName>
    <definedName name="StrClienTributaRentaPresun" localSheetId="20">#REF!</definedName>
    <definedName name="StrClienTributaRentaPresun" localSheetId="21">#REF!</definedName>
    <definedName name="StrClienTributaRentaPresun" localSheetId="22">#REF!</definedName>
    <definedName name="StrClienTributaRentaPresun" localSheetId="23">#REF!</definedName>
    <definedName name="StrClienTributaRentaPresun" localSheetId="27">#REF!</definedName>
    <definedName name="StrClienTributaRentaPresun" localSheetId="31">#REF!</definedName>
    <definedName name="StrClienTributaRentaPresun" localSheetId="28">#REF!</definedName>
    <definedName name="StrClienTributaRentaPresun" localSheetId="29">#REF!</definedName>
    <definedName name="StrClienTributaRentaPresun" localSheetId="30">#REF!</definedName>
    <definedName name="StrClienTributaRentaPresun" localSheetId="8">#REF!</definedName>
    <definedName name="StrClienTributaRentaPresun">#REF!</definedName>
    <definedName name="strDescAccesorios" localSheetId="17">#REF!</definedName>
    <definedName name="strDescAccesorios" localSheetId="18">#REF!</definedName>
    <definedName name="strDescAccesorios" localSheetId="20">#REF!</definedName>
    <definedName name="strDescAccesorios" localSheetId="21">#REF!</definedName>
    <definedName name="strDescAccesorios" localSheetId="22">#REF!</definedName>
    <definedName name="strDescAccesorios" localSheetId="23">#REF!</definedName>
    <definedName name="strDescAccesorios" localSheetId="27">#REF!</definedName>
    <definedName name="strDescAccesorios" localSheetId="31">#REF!</definedName>
    <definedName name="strDescAccesorios" localSheetId="28">#REF!</definedName>
    <definedName name="strDescAccesorios" localSheetId="29">#REF!</definedName>
    <definedName name="strDescAccesorios" localSheetId="30">#REF!</definedName>
    <definedName name="strDescAccesorios" localSheetId="8">#REF!</definedName>
    <definedName name="strDescAccesorios">#REF!</definedName>
    <definedName name="strDescPlanSeguro" localSheetId="17">#REF!</definedName>
    <definedName name="strDescPlanSeguro" localSheetId="18">#REF!</definedName>
    <definedName name="strDescPlanSeguro" localSheetId="20">#REF!</definedName>
    <definedName name="strDescPlanSeguro" localSheetId="21">#REF!</definedName>
    <definedName name="strDescPlanSeguro" localSheetId="22">#REF!</definedName>
    <definedName name="strDescPlanSeguro" localSheetId="23">#REF!</definedName>
    <definedName name="strDescPlanSeguro" localSheetId="27">#REF!</definedName>
    <definedName name="strDescPlanSeguro" localSheetId="31">#REF!</definedName>
    <definedName name="strDescPlanSeguro" localSheetId="28">#REF!</definedName>
    <definedName name="strDescPlanSeguro" localSheetId="29">#REF!</definedName>
    <definedName name="strDescPlanSeguro" localSheetId="30">#REF!</definedName>
    <definedName name="strDescPlanSeguro" localSheetId="8">#REF!</definedName>
    <definedName name="strDescPlanSeguro">#REF!</definedName>
    <definedName name="STRESS_RELIEVIN">#REF!</definedName>
    <definedName name="strEstado" localSheetId="17">#REF!</definedName>
    <definedName name="strEstado" localSheetId="18">#REF!</definedName>
    <definedName name="strEstado" localSheetId="20">#REF!</definedName>
    <definedName name="strEstado" localSheetId="21">#REF!</definedName>
    <definedName name="strEstado" localSheetId="22">#REF!</definedName>
    <definedName name="strEstado" localSheetId="23">#REF!</definedName>
    <definedName name="strEstado" localSheetId="27">#REF!</definedName>
    <definedName name="strEstado" localSheetId="31">#REF!</definedName>
    <definedName name="strEstado" localSheetId="28">#REF!</definedName>
    <definedName name="strEstado" localSheetId="29">#REF!</definedName>
    <definedName name="strEstado" localSheetId="30">#REF!</definedName>
    <definedName name="strEstado" localSheetId="8">#REF!</definedName>
    <definedName name="strEstado">#REF!</definedName>
    <definedName name="StrFrecPago" localSheetId="17">#REF!</definedName>
    <definedName name="StrFrecPago" localSheetId="18">#REF!</definedName>
    <definedName name="StrFrecPago" localSheetId="20">#REF!</definedName>
    <definedName name="StrFrecPago" localSheetId="21">#REF!</definedName>
    <definedName name="StrFrecPago" localSheetId="22">#REF!</definedName>
    <definedName name="StrFrecPago" localSheetId="23">#REF!</definedName>
    <definedName name="StrFrecPago" localSheetId="27">#REF!</definedName>
    <definedName name="StrFrecPago" localSheetId="31">#REF!</definedName>
    <definedName name="StrFrecPago" localSheetId="28">#REF!</definedName>
    <definedName name="StrFrecPago" localSheetId="29">#REF!</definedName>
    <definedName name="StrFrecPago" localSheetId="30">#REF!</definedName>
    <definedName name="StrFrecPago" localSheetId="8">#REF!</definedName>
    <definedName name="StrFrecPago">#REF!</definedName>
    <definedName name="StrFrecReliquidacion" localSheetId="17">#REF!</definedName>
    <definedName name="StrFrecReliquidacion" localSheetId="18">#REF!</definedName>
    <definedName name="StrFrecReliquidacion" localSheetId="20">#REF!</definedName>
    <definedName name="StrFrecReliquidacion" localSheetId="21">#REF!</definedName>
    <definedName name="StrFrecReliquidacion" localSheetId="22">#REF!</definedName>
    <definedName name="StrFrecReliquidacion" localSheetId="23">#REF!</definedName>
    <definedName name="StrFrecReliquidacion" localSheetId="27">#REF!</definedName>
    <definedName name="StrFrecReliquidacion" localSheetId="31">#REF!</definedName>
    <definedName name="StrFrecReliquidacion" localSheetId="28">#REF!</definedName>
    <definedName name="StrFrecReliquidacion" localSheetId="29">#REF!</definedName>
    <definedName name="StrFrecReliquidacion" localSheetId="30">#REF!</definedName>
    <definedName name="StrFrecReliquidacion" localSheetId="8">#REF!</definedName>
    <definedName name="StrFrecReliquidacion">#REF!</definedName>
    <definedName name="StrGerenteCuenta" localSheetId="17">#REF!</definedName>
    <definedName name="StrGerenteCuenta" localSheetId="18">#REF!</definedName>
    <definedName name="StrGerenteCuenta" localSheetId="20">#REF!</definedName>
    <definedName name="StrGerenteCuenta" localSheetId="21">#REF!</definedName>
    <definedName name="StrGerenteCuenta" localSheetId="22">#REF!</definedName>
    <definedName name="StrGerenteCuenta" localSheetId="23">#REF!</definedName>
    <definedName name="StrGerenteCuenta" localSheetId="27">#REF!</definedName>
    <definedName name="StrGerenteCuenta" localSheetId="31">#REF!</definedName>
    <definedName name="StrGerenteCuenta" localSheetId="28">#REF!</definedName>
    <definedName name="StrGerenteCuenta" localSheetId="29">#REF!</definedName>
    <definedName name="StrGerenteCuenta" localSheetId="30">#REF!</definedName>
    <definedName name="StrGerenteCuenta" localSheetId="8">#REF!</definedName>
    <definedName name="StrGerenteCuenta">#REF!</definedName>
    <definedName name="StrImpDosXMil" localSheetId="17">#REF!</definedName>
    <definedName name="StrImpDosXMil" localSheetId="18">#REF!</definedName>
    <definedName name="StrImpDosXMil" localSheetId="20">#REF!</definedName>
    <definedName name="StrImpDosXMil" localSheetId="21">#REF!</definedName>
    <definedName name="StrImpDosXMil" localSheetId="22">#REF!</definedName>
    <definedName name="StrImpDosXMil" localSheetId="23">#REF!</definedName>
    <definedName name="StrImpDosXMil" localSheetId="27">#REF!</definedName>
    <definedName name="StrImpDosXMil" localSheetId="31">#REF!</definedName>
    <definedName name="StrImpDosXMil" localSheetId="28">#REF!</definedName>
    <definedName name="StrImpDosXMil" localSheetId="29">#REF!</definedName>
    <definedName name="StrImpDosXMil" localSheetId="30">#REF!</definedName>
    <definedName name="StrImpDosXMil" localSheetId="8">#REF!</definedName>
    <definedName name="StrImpDosXMil">#REF!</definedName>
    <definedName name="StrMarcaVehicModelo" localSheetId="17">#REF!</definedName>
    <definedName name="StrMarcaVehicModelo" localSheetId="18">#REF!</definedName>
    <definedName name="StrMarcaVehicModelo" localSheetId="20">#REF!</definedName>
    <definedName name="StrMarcaVehicModelo" localSheetId="21">#REF!</definedName>
    <definedName name="StrMarcaVehicModelo" localSheetId="22">#REF!</definedName>
    <definedName name="StrMarcaVehicModelo" localSheetId="23">#REF!</definedName>
    <definedName name="StrMarcaVehicModelo" localSheetId="27">#REF!</definedName>
    <definedName name="StrMarcaVehicModelo" localSheetId="31">#REF!</definedName>
    <definedName name="StrMarcaVehicModelo" localSheetId="28">#REF!</definedName>
    <definedName name="StrMarcaVehicModelo" localSheetId="29">#REF!</definedName>
    <definedName name="StrMarcaVehicModelo" localSheetId="30">#REF!</definedName>
    <definedName name="StrMarcaVehicModelo" localSheetId="8">#REF!</definedName>
    <definedName name="StrMarcaVehicModelo">#REF!</definedName>
    <definedName name="StrMarcaVehícModelo" localSheetId="17">#REF!</definedName>
    <definedName name="StrMarcaVehícModelo" localSheetId="18">#REF!</definedName>
    <definedName name="StrMarcaVehícModelo" localSheetId="20">#REF!</definedName>
    <definedName name="StrMarcaVehícModelo" localSheetId="21">#REF!</definedName>
    <definedName name="StrMarcaVehícModelo" localSheetId="22">#REF!</definedName>
    <definedName name="StrMarcaVehícModelo" localSheetId="23">#REF!</definedName>
    <definedName name="StrMarcaVehícModelo" localSheetId="27">#REF!</definedName>
    <definedName name="StrMarcaVehícModelo" localSheetId="31">#REF!</definedName>
    <definedName name="StrMarcaVehícModelo" localSheetId="28">#REF!</definedName>
    <definedName name="StrMarcaVehícModelo" localSheetId="29">#REF!</definedName>
    <definedName name="StrMarcaVehícModelo" localSheetId="30">#REF!</definedName>
    <definedName name="StrMarcaVehícModelo" localSheetId="8">#REF!</definedName>
    <definedName name="StrMarcaVehícModelo">#REF!</definedName>
    <definedName name="StrModalidadCanon" localSheetId="17">#REF!</definedName>
    <definedName name="StrModalidadCanon" localSheetId="18">#REF!</definedName>
    <definedName name="StrModalidadCanon" localSheetId="20">#REF!</definedName>
    <definedName name="StrModalidadCanon" localSheetId="21">#REF!</definedName>
    <definedName name="StrModalidadCanon" localSheetId="22">#REF!</definedName>
    <definedName name="StrModalidadCanon" localSheetId="23">#REF!</definedName>
    <definedName name="StrModalidadCanon" localSheetId="27">#REF!</definedName>
    <definedName name="StrModalidadCanon" localSheetId="31">#REF!</definedName>
    <definedName name="StrModalidadCanon" localSheetId="28">#REF!</definedName>
    <definedName name="StrModalidadCanon" localSheetId="29">#REF!</definedName>
    <definedName name="StrModalidadCanon" localSheetId="30">#REF!</definedName>
    <definedName name="StrModalidadCanon" localSheetId="8">#REF!</definedName>
    <definedName name="StrModalidadCanon">#REF!</definedName>
    <definedName name="StrModalidadPago" localSheetId="17">#REF!</definedName>
    <definedName name="StrModalidadPago" localSheetId="18">#REF!</definedName>
    <definedName name="StrModalidadPago" localSheetId="20">#REF!</definedName>
    <definedName name="StrModalidadPago" localSheetId="21">#REF!</definedName>
    <definedName name="StrModalidadPago" localSheetId="22">#REF!</definedName>
    <definedName name="StrModalidadPago" localSheetId="23">#REF!</definedName>
    <definedName name="StrModalidadPago" localSheetId="27">#REF!</definedName>
    <definedName name="StrModalidadPago" localSheetId="31">#REF!</definedName>
    <definedName name="StrModalidadPago" localSheetId="28">#REF!</definedName>
    <definedName name="StrModalidadPago" localSheetId="29">#REF!</definedName>
    <definedName name="StrModalidadPago" localSheetId="30">#REF!</definedName>
    <definedName name="StrModalidadPago" localSheetId="8">#REF!</definedName>
    <definedName name="StrModalidadPago">#REF!</definedName>
    <definedName name="strNomVariable1" localSheetId="17">#REF!</definedName>
    <definedName name="strNomVariable1" localSheetId="18">#REF!</definedName>
    <definedName name="strNomVariable1" localSheetId="20">#REF!</definedName>
    <definedName name="strNomVariable1" localSheetId="21">#REF!</definedName>
    <definedName name="strNomVariable1" localSheetId="22">#REF!</definedName>
    <definedName name="strNomVariable1" localSheetId="23">#REF!</definedName>
    <definedName name="strNomVariable1" localSheetId="27">#REF!</definedName>
    <definedName name="strNomVariable1" localSheetId="31">#REF!</definedName>
    <definedName name="strNomVariable1" localSheetId="28">#REF!</definedName>
    <definedName name="strNomVariable1" localSheetId="29">#REF!</definedName>
    <definedName name="strNomVariable1" localSheetId="30">#REF!</definedName>
    <definedName name="strNomVariable1" localSheetId="8">#REF!</definedName>
    <definedName name="strNomVariable1">#REF!</definedName>
    <definedName name="strNomVariable2" localSheetId="17">#REF!</definedName>
    <definedName name="strNomVariable2" localSheetId="18">#REF!</definedName>
    <definedName name="strNomVariable2" localSheetId="20">#REF!</definedName>
    <definedName name="strNomVariable2" localSheetId="21">#REF!</definedName>
    <definedName name="strNomVariable2" localSheetId="22">#REF!</definedName>
    <definedName name="strNomVariable2" localSheetId="23">#REF!</definedName>
    <definedName name="strNomVariable2" localSheetId="27">#REF!</definedName>
    <definedName name="strNomVariable2" localSheetId="31">#REF!</definedName>
    <definedName name="strNomVariable2" localSheetId="28">#REF!</definedName>
    <definedName name="strNomVariable2" localSheetId="29">#REF!</definedName>
    <definedName name="strNomVariable2" localSheetId="30">#REF!</definedName>
    <definedName name="strNomVariable2" localSheetId="8">#REF!</definedName>
    <definedName name="strNomVariable2">#REF!</definedName>
    <definedName name="strNomVariable3" localSheetId="17">#REF!</definedName>
    <definedName name="strNomVariable3" localSheetId="18">#REF!</definedName>
    <definedName name="strNomVariable3" localSheetId="20">#REF!</definedName>
    <definedName name="strNomVariable3" localSheetId="21">#REF!</definedName>
    <definedName name="strNomVariable3" localSheetId="22">#REF!</definedName>
    <definedName name="strNomVariable3" localSheetId="23">#REF!</definedName>
    <definedName name="strNomVariable3" localSheetId="27">#REF!</definedName>
    <definedName name="strNomVariable3" localSheetId="31">#REF!</definedName>
    <definedName name="strNomVariable3" localSheetId="28">#REF!</definedName>
    <definedName name="strNomVariable3" localSheetId="29">#REF!</definedName>
    <definedName name="strNomVariable3" localSheetId="30">#REF!</definedName>
    <definedName name="strNomVariable3" localSheetId="8">#REF!</definedName>
    <definedName name="strNomVariable3">#REF!</definedName>
    <definedName name="StrNumeroCotizacion" localSheetId="17">#REF!</definedName>
    <definedName name="StrNumeroCotizacion" localSheetId="18">#REF!</definedName>
    <definedName name="StrNumeroCotizacion" localSheetId="20">#REF!</definedName>
    <definedName name="StrNumeroCotizacion" localSheetId="21">#REF!</definedName>
    <definedName name="StrNumeroCotizacion" localSheetId="22">#REF!</definedName>
    <definedName name="StrNumeroCotizacion" localSheetId="23">#REF!</definedName>
    <definedName name="StrNumeroCotizacion" localSheetId="27">#REF!</definedName>
    <definedName name="StrNumeroCotizacion" localSheetId="31">#REF!</definedName>
    <definedName name="StrNumeroCotizacion" localSheetId="28">#REF!</definedName>
    <definedName name="StrNumeroCotizacion" localSheetId="29">#REF!</definedName>
    <definedName name="StrNumeroCotizacion" localSheetId="30">#REF!</definedName>
    <definedName name="StrNumeroCotizacion" localSheetId="8">#REF!</definedName>
    <definedName name="StrNumeroCotizacion">#REF!</definedName>
    <definedName name="StrNumeroCotización" localSheetId="17">#REF!</definedName>
    <definedName name="StrNumeroCotización" localSheetId="18">#REF!</definedName>
    <definedName name="StrNumeroCotización" localSheetId="20">#REF!</definedName>
    <definedName name="StrNumeroCotización" localSheetId="21">#REF!</definedName>
    <definedName name="StrNumeroCotización" localSheetId="22">#REF!</definedName>
    <definedName name="StrNumeroCotización" localSheetId="23">#REF!</definedName>
    <definedName name="StrNumeroCotización" localSheetId="27">#REF!</definedName>
    <definedName name="StrNumeroCotización" localSheetId="31">#REF!</definedName>
    <definedName name="StrNumeroCotización" localSheetId="28">#REF!</definedName>
    <definedName name="StrNumeroCotización" localSheetId="29">#REF!</definedName>
    <definedName name="StrNumeroCotización" localSheetId="30">#REF!</definedName>
    <definedName name="StrNumeroCotización" localSheetId="8">#REF!</definedName>
    <definedName name="StrNumeroCotización">#REF!</definedName>
    <definedName name="strPlaca" localSheetId="17">#REF!</definedName>
    <definedName name="strPlaca" localSheetId="18">#REF!</definedName>
    <definedName name="strPlaca" localSheetId="20">#REF!</definedName>
    <definedName name="strPlaca" localSheetId="21">#REF!</definedName>
    <definedName name="strPlaca" localSheetId="22">#REF!</definedName>
    <definedName name="strPlaca" localSheetId="23">#REF!</definedName>
    <definedName name="strPlaca" localSheetId="27">#REF!</definedName>
    <definedName name="strPlaca" localSheetId="31">#REF!</definedName>
    <definedName name="strPlaca" localSheetId="28">#REF!</definedName>
    <definedName name="strPlaca" localSheetId="29">#REF!</definedName>
    <definedName name="strPlaca" localSheetId="30">#REF!</definedName>
    <definedName name="strPlaca" localSheetId="8">#REF!</definedName>
    <definedName name="strPlaca">#REF!</definedName>
    <definedName name="StrRentBack" localSheetId="17">#REF!</definedName>
    <definedName name="StrRentBack" localSheetId="18">#REF!</definedName>
    <definedName name="StrRentBack" localSheetId="20">#REF!</definedName>
    <definedName name="StrRentBack" localSheetId="21">#REF!</definedName>
    <definedName name="StrRentBack" localSheetId="22">#REF!</definedName>
    <definedName name="StrRentBack" localSheetId="23">#REF!</definedName>
    <definedName name="StrRentBack" localSheetId="27">#REF!</definedName>
    <definedName name="StrRentBack" localSheetId="31">#REF!</definedName>
    <definedName name="StrRentBack" localSheetId="28">#REF!</definedName>
    <definedName name="StrRentBack" localSheetId="29">#REF!</definedName>
    <definedName name="StrRentBack" localSheetId="30">#REF!</definedName>
    <definedName name="StrRentBack" localSheetId="8">#REF!</definedName>
    <definedName name="StrRentBack">#REF!</definedName>
    <definedName name="strTipoCliente" localSheetId="17">#REF!</definedName>
    <definedName name="strTipoCliente" localSheetId="18">#REF!</definedName>
    <definedName name="strTipoCliente" localSheetId="20">#REF!</definedName>
    <definedName name="strTipoCliente" localSheetId="21">#REF!</definedName>
    <definedName name="strTipoCliente" localSheetId="22">#REF!</definedName>
    <definedName name="strTipoCliente" localSheetId="23">#REF!</definedName>
    <definedName name="strTipoCliente" localSheetId="27">#REF!</definedName>
    <definedName name="strTipoCliente" localSheetId="31">#REF!</definedName>
    <definedName name="strTipoCliente" localSheetId="28">#REF!</definedName>
    <definedName name="strTipoCliente" localSheetId="29">#REF!</definedName>
    <definedName name="strTipoCliente" localSheetId="30">#REF!</definedName>
    <definedName name="strTipoCliente" localSheetId="8">#REF!</definedName>
    <definedName name="strTipoCliente">#REF!</definedName>
    <definedName name="StrTipoContrato" localSheetId="17">#REF!</definedName>
    <definedName name="StrTipoContrato" localSheetId="18">#REF!</definedName>
    <definedName name="StrTipoContrato" localSheetId="20">#REF!</definedName>
    <definedName name="StrTipoContrato" localSheetId="21">#REF!</definedName>
    <definedName name="StrTipoContrato" localSheetId="22">#REF!</definedName>
    <definedName name="StrTipoContrato" localSheetId="23">#REF!</definedName>
    <definedName name="StrTipoContrato" localSheetId="27">#REF!</definedName>
    <definedName name="StrTipoContrato" localSheetId="31">#REF!</definedName>
    <definedName name="StrTipoContrato" localSheetId="28">#REF!</definedName>
    <definedName name="StrTipoContrato" localSheetId="29">#REF!</definedName>
    <definedName name="StrTipoContrato" localSheetId="30">#REF!</definedName>
    <definedName name="StrTipoContrato" localSheetId="8">#REF!</definedName>
    <definedName name="StrTipoContrato">#REF!</definedName>
    <definedName name="STSUMM">'[5]7422CW00'!#REF!</definedName>
    <definedName name="stt" localSheetId="5" hidden="1">{"via1",#N/A,TRUE,"general";"via2",#N/A,TRUE,"general";"via3",#N/A,TRUE,"general"}</definedName>
    <definedName name="stt" hidden="1">{"via1",#N/A,TRUE,"general";"via2",#N/A,TRUE,"general";"via3",#N/A,TRUE,"general"}</definedName>
    <definedName name="SU" localSheetId="17">'[64]CIRCUITOS CODENSA'!#REF!</definedName>
    <definedName name="SU" localSheetId="18">'[64]CIRCUITOS CODENSA'!#REF!</definedName>
    <definedName name="SU" localSheetId="20">'[64]CIRCUITOS CODENSA'!#REF!</definedName>
    <definedName name="SU" localSheetId="21">'[64]CIRCUITOS CODENSA'!#REF!</definedName>
    <definedName name="SU" localSheetId="22">'[64]CIRCUITOS CODENSA'!#REF!</definedName>
    <definedName name="SU" localSheetId="23">'[64]CIRCUITOS CODENSA'!#REF!</definedName>
    <definedName name="SU" localSheetId="27">'[64]CIRCUITOS CODENSA'!#REF!</definedName>
    <definedName name="SU" localSheetId="31">'[64]CIRCUITOS CODENSA'!#REF!</definedName>
    <definedName name="SU" localSheetId="28">'[64]CIRCUITOS CODENSA'!#REF!</definedName>
    <definedName name="SU" localSheetId="29">'[64]CIRCUITOS CODENSA'!#REF!</definedName>
    <definedName name="SU" localSheetId="30">'[64]CIRCUITOS CODENSA'!#REF!</definedName>
    <definedName name="SU" localSheetId="8">'[64]CIRCUITOS CODENSA'!#REF!</definedName>
    <definedName name="SU">'[64]CIRCUITOS CODENSA'!#REF!</definedName>
    <definedName name="SUBESTACIONES" localSheetId="17">'[193]OBRAS SES'!#REF!</definedName>
    <definedName name="SUBESTACIONES" localSheetId="18">'[193]OBRAS SES'!#REF!</definedName>
    <definedName name="SUBESTACIONES" localSheetId="20">'[193]OBRAS SES'!#REF!</definedName>
    <definedName name="SUBESTACIONES" localSheetId="21">'[193]OBRAS SES'!#REF!</definedName>
    <definedName name="SUBESTACIONES" localSheetId="22">'[193]OBRAS SES'!#REF!</definedName>
    <definedName name="SUBESTACIONES" localSheetId="23">'[193]OBRAS SES'!#REF!</definedName>
    <definedName name="SUBESTACIONES" localSheetId="27">'[193]OBRAS SES'!#REF!</definedName>
    <definedName name="SUBESTACIONES" localSheetId="31">'[193]OBRAS SES'!#REF!</definedName>
    <definedName name="SUBESTACIONES" localSheetId="28">'[193]OBRAS SES'!#REF!</definedName>
    <definedName name="SUBESTACIONES" localSheetId="29">'[193]OBRAS SES'!#REF!</definedName>
    <definedName name="SUBESTACIONES" localSheetId="30">'[193]OBRAS SES'!#REF!</definedName>
    <definedName name="SUBESTACIONES" localSheetId="8">'[193]OBRAS SES'!#REF!</definedName>
    <definedName name="SUBESTACIONES">'[193]OBRAS SES'!#REF!</definedName>
    <definedName name="SUBPRODUCTOS" localSheetId="17">#REF!</definedName>
    <definedName name="SUBPRODUCTOS" localSheetId="18">#REF!</definedName>
    <definedName name="SUBPRODUCTOS" localSheetId="20">#REF!</definedName>
    <definedName name="SUBPRODUCTOS" localSheetId="21">#REF!</definedName>
    <definedName name="SUBPRODUCTOS" localSheetId="22">#REF!</definedName>
    <definedName name="SUBPRODUCTOS" localSheetId="23">#REF!</definedName>
    <definedName name="SUBPRODUCTOS" localSheetId="27">#REF!</definedName>
    <definedName name="SUBPRODUCTOS" localSheetId="31">#REF!</definedName>
    <definedName name="SUBPRODUCTOS" localSheetId="28">#REF!</definedName>
    <definedName name="SUBPRODUCTOS" localSheetId="29">#REF!</definedName>
    <definedName name="SUBPRODUCTOS" localSheetId="30">#REF!</definedName>
    <definedName name="SUBPRODUCTOS" localSheetId="8">#REF!</definedName>
    <definedName name="SUBPRODUCTOS" localSheetId="14">#REF!</definedName>
    <definedName name="SUBPRODUCTOS" localSheetId="11">#REF!</definedName>
    <definedName name="SUBPRODUCTOS" localSheetId="12">#REF!</definedName>
    <definedName name="SUBPRODUCTOS" localSheetId="13">#REF!</definedName>
    <definedName name="SUBPRODUCTOS">#REF!</definedName>
    <definedName name="SUBSUELO">#REF!</definedName>
    <definedName name="Subtotal">#REF!</definedName>
    <definedName name="SUBTOTALMAT">'[104]2,2,6,1 Pilotes 0,30'!$I$19</definedName>
    <definedName name="SUELDO">#REF!</definedName>
    <definedName name="suma">[194]Hoja1!$F$60</definedName>
    <definedName name="Summary">#REF!</definedName>
    <definedName name="SUP_ART">[71]steel!#REF!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[18]Tablas!#REF!</definedName>
    <definedName name="SUP_VPR_NA">#REF!</definedName>
    <definedName name="SUPER">[93]Tablas!$H$1:$H$65536</definedName>
    <definedName name="SUPERFICIE">#REF!</definedName>
    <definedName name="sw" localSheetId="5">PMT!err</definedName>
    <definedName name="sw">err</definedName>
    <definedName name="swsw" localSheetId="5" hidden="1">{"via1",#N/A,TRUE,"general";"via2",#N/A,TRUE,"general";"via3",#N/A,TRUE,"general"}</definedName>
    <definedName name="swsw" hidden="1">{"via1",#N/A,TRUE,"general";"via2",#N/A,TRUE,"general";"via3",#N/A,TRUE,"general"}</definedName>
    <definedName name="swsw3" localSheetId="5" hidden="1">{"TAB1",#N/A,TRUE,"GENERAL";"TAB2",#N/A,TRUE,"GENERAL";"TAB3",#N/A,TRUE,"GENERAL";"TAB4",#N/A,TRUE,"GENERAL";"TAB5",#N/A,TRUE,"GENERAL"}</definedName>
    <definedName name="swsw3" hidden="1">{"TAB1",#N/A,TRUE,"GENERAL";"TAB2",#N/A,TRUE,"GENERAL";"TAB3",#N/A,TRUE,"GENERAL";"TAB4",#N/A,TRUE,"GENERAL";"TAB5",#N/A,TRUE,"GENERAL"}</definedName>
    <definedName name="Swvu.TAB1." hidden="1">#REF!</definedName>
    <definedName name="Swvu.TAB2." hidden="1">#REF!</definedName>
    <definedName name="Swvu.TAB3." hidden="1">#REF!</definedName>
    <definedName name="Swvu.TAB4." hidden="1">#REF!</definedName>
    <definedName name="Swvu.TAB5." hidden="1">#REF!</definedName>
    <definedName name="t" localSheetId="17">#REF!</definedName>
    <definedName name="t" localSheetId="18">#REF!</definedName>
    <definedName name="t" localSheetId="20">#REF!</definedName>
    <definedName name="t" localSheetId="21">#REF!</definedName>
    <definedName name="t" localSheetId="22">#REF!</definedName>
    <definedName name="t" localSheetId="23">#REF!</definedName>
    <definedName name="t" localSheetId="27">#REF!</definedName>
    <definedName name="t" localSheetId="31">#REF!</definedName>
    <definedName name="t" localSheetId="28">#REF!</definedName>
    <definedName name="t" localSheetId="29">#REF!</definedName>
    <definedName name="t" localSheetId="30">#REF!</definedName>
    <definedName name="t" localSheetId="8">#REF!</definedName>
    <definedName name="t" localSheetId="14">#REF!</definedName>
    <definedName name="t" localSheetId="11">#REF!</definedName>
    <definedName name="t" localSheetId="12">#REF!</definedName>
    <definedName name="t" localSheetId="4">[28]!absc</definedName>
    <definedName name="t" localSheetId="5">[28]!absc</definedName>
    <definedName name="t" localSheetId="13">#REF!</definedName>
    <definedName name="t">#REF!</definedName>
    <definedName name="t_1" localSheetId="5">Scheduled_Payment+Extra_Payment</definedName>
    <definedName name="t_1">Scheduled_Payment+Extra_Payment</definedName>
    <definedName name="T_RMG">[75]D_AWG!$D$51:$E$54</definedName>
    <definedName name="T4GEH5">#REF!</definedName>
    <definedName name="t5t5" localSheetId="5" hidden="1">{"TAB1",#N/A,TRUE,"GENERAL";"TAB2",#N/A,TRUE,"GENERAL";"TAB3",#N/A,TRUE,"GENERAL";"TAB4",#N/A,TRUE,"GENERAL";"TAB5",#N/A,TRUE,"GENERAL"}</definedName>
    <definedName name="t5t5" hidden="1">{"TAB1",#N/A,TRUE,"GENERAL";"TAB2",#N/A,TRUE,"GENERAL";"TAB3",#N/A,TRUE,"GENERAL";"TAB4",#N/A,TRUE,"GENERAL";"TAB5",#N/A,TRUE,"GENERAL"}</definedName>
    <definedName name="TA" localSheetId="17">[104]PRESUPUESTO!#REF!</definedName>
    <definedName name="TA" localSheetId="18">[104]PRESUPUESTO!#REF!</definedName>
    <definedName name="TA" localSheetId="20">[104]PRESUPUESTO!#REF!</definedName>
    <definedName name="TA" localSheetId="21">[104]PRESUPUESTO!#REF!</definedName>
    <definedName name="TA" localSheetId="22">[104]PRESUPUESTO!#REF!</definedName>
    <definedName name="TA" localSheetId="23">[104]PRESUPUESTO!#REF!</definedName>
    <definedName name="TA" localSheetId="27">[104]PRESUPUESTO!#REF!</definedName>
    <definedName name="TA" localSheetId="31">[104]PRESUPUESTO!#REF!</definedName>
    <definedName name="TA" localSheetId="28">[104]PRESUPUESTO!#REF!</definedName>
    <definedName name="TA" localSheetId="29">[104]PRESUPUESTO!#REF!</definedName>
    <definedName name="TA" localSheetId="30">[104]PRESUPUESTO!#REF!</definedName>
    <definedName name="TA" localSheetId="8">[104]PRESUPUESTO!#REF!</definedName>
    <definedName name="TA" localSheetId="14">[104]PRESUPUESTO!#REF!</definedName>
    <definedName name="TA" localSheetId="11">[104]PRESUPUESTO!#REF!</definedName>
    <definedName name="TA" localSheetId="12">[104]PRESUPUESTO!#REF!</definedName>
    <definedName name="TA" localSheetId="4">'[195]Prog.Inver (2)'!$A$84:$C$551</definedName>
    <definedName name="TA" localSheetId="5">'[195]Prog.Inver (2)'!$A$84:$C$551</definedName>
    <definedName name="TA" localSheetId="13">[104]PRESUPUESTO!#REF!</definedName>
    <definedName name="TA">[104]PRESUPUESTO!#REF!</definedName>
    <definedName name="TAB_FECHA">[93]Tablas!$B$1:$B$65536</definedName>
    <definedName name="TABLA">#REF!</definedName>
    <definedName name="tabla1">[196]Hoja3!$B$4:$F$28</definedName>
    <definedName name="tabla2" localSheetId="17">#REF!</definedName>
    <definedName name="tabla2" localSheetId="18">#REF!</definedName>
    <definedName name="tabla2" localSheetId="20">#REF!</definedName>
    <definedName name="tabla2" localSheetId="21">#REF!</definedName>
    <definedName name="tabla2" localSheetId="22">#REF!</definedName>
    <definedName name="tabla2" localSheetId="23">#REF!</definedName>
    <definedName name="tabla2" localSheetId="27">#REF!</definedName>
    <definedName name="tabla2" localSheetId="31">#REF!</definedName>
    <definedName name="tabla2" localSheetId="28">#REF!</definedName>
    <definedName name="tabla2" localSheetId="29">#REF!</definedName>
    <definedName name="tabla2" localSheetId="30">#REF!</definedName>
    <definedName name="tabla2" localSheetId="8">#REF!</definedName>
    <definedName name="tabla2" localSheetId="14">#REF!</definedName>
    <definedName name="tabla2" localSheetId="11">#REF!</definedName>
    <definedName name="tabla2" localSheetId="12">#REF!</definedName>
    <definedName name="tabla2" localSheetId="13">#REF!</definedName>
    <definedName name="tabla2">#REF!</definedName>
    <definedName name="tablaDeDTFS" localSheetId="17">#REF!</definedName>
    <definedName name="tablaDeDTFS" localSheetId="18">#REF!</definedName>
    <definedName name="tablaDeDTFS" localSheetId="20">#REF!</definedName>
    <definedName name="tablaDeDTFS" localSheetId="21">#REF!</definedName>
    <definedName name="tablaDeDTFS" localSheetId="22">#REF!</definedName>
    <definedName name="tablaDeDTFS" localSheetId="23">#REF!</definedName>
    <definedName name="tablaDeDTFS" localSheetId="27">#REF!</definedName>
    <definedName name="tablaDeDTFS" localSheetId="31">#REF!</definedName>
    <definedName name="tablaDeDTFS" localSheetId="28">#REF!</definedName>
    <definedName name="tablaDeDTFS" localSheetId="29">#REF!</definedName>
    <definedName name="tablaDeDTFS" localSheetId="30">#REF!</definedName>
    <definedName name="tablaDeDTFS" localSheetId="8">#REF!</definedName>
    <definedName name="tablaDeDTFS" localSheetId="14">#REF!</definedName>
    <definedName name="tablaDeDTFS" localSheetId="11">#REF!</definedName>
    <definedName name="tablaDeDTFS" localSheetId="12">#REF!</definedName>
    <definedName name="tablaDeDTFS" localSheetId="13">#REF!</definedName>
    <definedName name="tablaDeDTFS">#REF!</definedName>
    <definedName name="TABLEKP">'[5]7422CW00'!#REF!</definedName>
    <definedName name="TABLEPRI">#REF!</definedName>
    <definedName name="Tambores">#REF!</definedName>
    <definedName name="Tanques">#REF!</definedName>
    <definedName name="TAREAS_INICIALES">#REF!</definedName>
    <definedName name="TARIFA">#REF!</definedName>
    <definedName name="TarifaPension">[65]EMPRESA!$F$24</definedName>
    <definedName name="TARIFAS">[197]TARIFAS!$A$1:$F$52</definedName>
    <definedName name="TarifaSalud">[65]EMPRESA!$F$26</definedName>
    <definedName name="Tasa">#REF!</definedName>
    <definedName name="TASA_DE_CAMBIO">#REF!</definedName>
    <definedName name="Tasa_Efectiva_Mensual_Fondeo" localSheetId="17">#REF!</definedName>
    <definedName name="Tasa_Efectiva_Mensual_Fondeo" localSheetId="18">#REF!</definedName>
    <definedName name="Tasa_Efectiva_Mensual_Fondeo" localSheetId="20">#REF!</definedName>
    <definedName name="Tasa_Efectiva_Mensual_Fondeo" localSheetId="21">#REF!</definedName>
    <definedName name="Tasa_Efectiva_Mensual_Fondeo" localSheetId="22">#REF!</definedName>
    <definedName name="Tasa_Efectiva_Mensual_Fondeo" localSheetId="23">#REF!</definedName>
    <definedName name="Tasa_Efectiva_Mensual_Fondeo" localSheetId="27">#REF!</definedName>
    <definedName name="Tasa_Efectiva_Mensual_Fondeo" localSheetId="31">#REF!</definedName>
    <definedName name="Tasa_Efectiva_Mensual_Fondeo" localSheetId="28">#REF!</definedName>
    <definedName name="Tasa_Efectiva_Mensual_Fondeo" localSheetId="29">#REF!</definedName>
    <definedName name="Tasa_Efectiva_Mensual_Fondeo" localSheetId="30">#REF!</definedName>
    <definedName name="Tasa_Efectiva_Mensual_Fondeo" localSheetId="8">#REF!</definedName>
    <definedName name="Tasa_Efectiva_Mensual_Fondeo" localSheetId="14">#REF!</definedName>
    <definedName name="Tasa_Efectiva_Mensual_Fondeo" localSheetId="11">#REF!</definedName>
    <definedName name="Tasa_Efectiva_Mensual_Fondeo" localSheetId="12">#REF!</definedName>
    <definedName name="Tasa_Efectiva_Mensual_Fondeo" localSheetId="13">#REF!</definedName>
    <definedName name="Tasa_Efectiva_Mensual_Fondeo">#REF!</definedName>
    <definedName name="Tasa1">'[198]Bases 2A'!$C$20</definedName>
    <definedName name="TasaCCP">#REF!</definedName>
    <definedName name="Tax">#REF!</definedName>
    <definedName name="TB" localSheetId="17">[104]PRESUPUESTO!#REF!</definedName>
    <definedName name="TB" localSheetId="18">[104]PRESUPUESTO!#REF!</definedName>
    <definedName name="TB" localSheetId="20">[104]PRESUPUESTO!#REF!</definedName>
    <definedName name="TB" localSheetId="21">[104]PRESUPUESTO!#REF!</definedName>
    <definedName name="TB" localSheetId="22">[104]PRESUPUESTO!#REF!</definedName>
    <definedName name="TB" localSheetId="23">[104]PRESUPUESTO!#REF!</definedName>
    <definedName name="TB" localSheetId="27">[104]PRESUPUESTO!#REF!</definedName>
    <definedName name="TB" localSheetId="31">[104]PRESUPUESTO!#REF!</definedName>
    <definedName name="TB" localSheetId="28">[104]PRESUPUESTO!#REF!</definedName>
    <definedName name="TB" localSheetId="29">[104]PRESUPUESTO!#REF!</definedName>
    <definedName name="TB" localSheetId="30">[104]PRESUPUESTO!#REF!</definedName>
    <definedName name="TB" localSheetId="8">[104]PRESUPUESTO!#REF!</definedName>
    <definedName name="TB" localSheetId="14">[104]PRESUPUESTO!#REF!</definedName>
    <definedName name="TB" localSheetId="11">[104]PRESUPUESTO!#REF!</definedName>
    <definedName name="TB" localSheetId="12">[104]PRESUPUESTO!#REF!</definedName>
    <definedName name="tb" localSheetId="4">#REF!</definedName>
    <definedName name="tb" localSheetId="5">#REF!</definedName>
    <definedName name="TB" localSheetId="13">[104]PRESUPUESTO!#REF!</definedName>
    <definedName name="TB">[104]PRESUPUESTO!#REF!</definedName>
    <definedName name="TB_EVENTOS_OTS_ANUAL">#REF!</definedName>
    <definedName name="TC" localSheetId="17">[104]PRESUPUESTO!#REF!</definedName>
    <definedName name="TC" localSheetId="18">[104]PRESUPUESTO!#REF!</definedName>
    <definedName name="TC" localSheetId="20">[104]PRESUPUESTO!#REF!</definedName>
    <definedName name="TC" localSheetId="21">[104]PRESUPUESTO!#REF!</definedName>
    <definedName name="TC" localSheetId="22">[104]PRESUPUESTO!#REF!</definedName>
    <definedName name="TC" localSheetId="23">[104]PRESUPUESTO!#REF!</definedName>
    <definedName name="TC" localSheetId="27">[104]PRESUPUESTO!#REF!</definedName>
    <definedName name="TC" localSheetId="31">[104]PRESUPUESTO!#REF!</definedName>
    <definedName name="TC" localSheetId="28">[104]PRESUPUESTO!#REF!</definedName>
    <definedName name="TC" localSheetId="29">[104]PRESUPUESTO!#REF!</definedName>
    <definedName name="TC" localSheetId="30">[104]PRESUPUESTO!#REF!</definedName>
    <definedName name="TC" localSheetId="8">[104]PRESUPUESTO!#REF!</definedName>
    <definedName name="TC" localSheetId="14">[104]PRESUPUESTO!#REF!</definedName>
    <definedName name="TC" localSheetId="11">[104]PRESUPUESTO!#REF!</definedName>
    <definedName name="TC" localSheetId="12">[104]PRESUPUESTO!#REF!</definedName>
    <definedName name="tc" localSheetId="4">#REF!</definedName>
    <definedName name="tc" localSheetId="5">#REF!</definedName>
    <definedName name="TC" localSheetId="13">[104]PRESUPUESTO!#REF!</definedName>
    <definedName name="TC">[104]PRESUPUESTO!#REF!</definedName>
    <definedName name="tdy" localSheetId="5" hidden="1">{"TAB1",#N/A,TRUE,"GENERAL";"TAB2",#N/A,TRUE,"GENERAL";"TAB3",#N/A,TRUE,"GENERAL";"TAB4",#N/A,TRUE,"GENERAL";"TAB5",#N/A,TRUE,"GENERAL"}</definedName>
    <definedName name="tdy" hidden="1">{"TAB1",#N/A,TRUE,"GENERAL";"TAB2",#N/A,TRUE,"GENERAL";"TAB3",#N/A,TRUE,"GENERAL";"TAB4",#N/A,TRUE,"GENERAL";"TAB5",#N/A,TRUE,"GENERAL"}</definedName>
    <definedName name="TE" localSheetId="17">[104]PRESUPUESTO!#REF!</definedName>
    <definedName name="TE" localSheetId="18">[104]PRESUPUESTO!#REF!</definedName>
    <definedName name="TE" localSheetId="20">[104]PRESUPUESTO!#REF!</definedName>
    <definedName name="TE" localSheetId="21">[104]PRESUPUESTO!#REF!</definedName>
    <definedName name="TE" localSheetId="22">[104]PRESUPUESTO!#REF!</definedName>
    <definedName name="TE" localSheetId="23">[104]PRESUPUESTO!#REF!</definedName>
    <definedName name="TE" localSheetId="27">[104]PRESUPUESTO!#REF!</definedName>
    <definedName name="TE" localSheetId="31">[104]PRESUPUESTO!#REF!</definedName>
    <definedName name="TE" localSheetId="28">[104]PRESUPUESTO!#REF!</definedName>
    <definedName name="TE" localSheetId="29">[104]PRESUPUESTO!#REF!</definedName>
    <definedName name="TE" localSheetId="30">[104]PRESUPUESTO!#REF!</definedName>
    <definedName name="TE" localSheetId="8">[104]PRESUPUESTO!#REF!</definedName>
    <definedName name="TE" localSheetId="14">[104]PRESUPUESTO!#REF!</definedName>
    <definedName name="TE" localSheetId="11">[104]PRESUPUESTO!#REF!</definedName>
    <definedName name="TE" localSheetId="12">[104]PRESUPUESTO!#REF!</definedName>
    <definedName name="TE" localSheetId="13">[104]PRESUPUESTO!#REF!</definedName>
    <definedName name="TE">[104]PRESUPUESTO!#REF!</definedName>
    <definedName name="Tecnico" localSheetId="17">#REF!</definedName>
    <definedName name="Tecnico" localSheetId="18">#REF!</definedName>
    <definedName name="Tecnico" localSheetId="20">#REF!</definedName>
    <definedName name="Tecnico" localSheetId="21">#REF!</definedName>
    <definedName name="Tecnico" localSheetId="22">#REF!</definedName>
    <definedName name="Tecnico" localSheetId="23">#REF!</definedName>
    <definedName name="Tecnico" localSheetId="27">#REF!</definedName>
    <definedName name="Tecnico" localSheetId="31">#REF!</definedName>
    <definedName name="Tecnico" localSheetId="28">#REF!</definedName>
    <definedName name="Tecnico" localSheetId="29">#REF!</definedName>
    <definedName name="Tecnico" localSheetId="30">#REF!</definedName>
    <definedName name="Tecnico" localSheetId="8">#REF!</definedName>
    <definedName name="Tecnico" localSheetId="14">#REF!</definedName>
    <definedName name="Tecnico" localSheetId="11">#REF!</definedName>
    <definedName name="Tecnico" localSheetId="12">#REF!</definedName>
    <definedName name="Tecnico" localSheetId="13">#REF!</definedName>
    <definedName name="Tecnico">#REF!</definedName>
    <definedName name="telefono">[65]EMPRESA!$F$16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#REF!</definedName>
    <definedName name="TER" localSheetId="5">PMT!err</definedName>
    <definedName name="TER">err</definedName>
    <definedName name="TERM" localSheetId="5">PMT!err</definedName>
    <definedName name="TERM">err</definedName>
    <definedName name="TÉRMINOS" localSheetId="5">PMT!err</definedName>
    <definedName name="TÉRMINOS">err</definedName>
    <definedName name="TERR">[37]PRESUPUESTO!$I$7</definedName>
    <definedName name="tewst" localSheetId="5" hidden="1">{"TAB1",#N/A,TRUE,"GENERAL";"TAB2",#N/A,TRUE,"GENERAL";"TAB3",#N/A,TRUE,"GENERAL";"TAB4",#N/A,TRUE,"GENERAL";"TAB5",#N/A,TRUE,"GENERAL"}</definedName>
    <definedName name="tewst" hidden="1">{"TAB1",#N/A,TRUE,"GENERAL";"TAB2",#N/A,TRUE,"GENERAL";"TAB3",#N/A,TRUE,"GENERAL";"TAB4",#N/A,TRUE,"GENERAL";"TAB5",#N/A,TRUE,"GENERAL"}</definedName>
    <definedName name="teytrh" localSheetId="5" hidden="1">{"via1",#N/A,TRUE,"general";"via2",#N/A,TRUE,"general";"via3",#N/A,TRUE,"general"}</definedName>
    <definedName name="teytrh" hidden="1">{"via1",#N/A,TRUE,"general";"via2",#N/A,TRUE,"general";"via3",#N/A,TRUE,"general"}</definedName>
    <definedName name="TGB">#REF!</definedName>
    <definedName name="th">#REF!</definedName>
    <definedName name="thdh" localSheetId="5"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5" hidden="1">{"via1",#N/A,TRUE,"general";"via2",#N/A,TRUE,"general";"via3",#N/A,TRUE,"general"}</definedName>
    <definedName name="thtj" hidden="1">{"via1",#N/A,TRUE,"general";"via2",#N/A,TRUE,"general";"via3",#N/A,TRUE,"general"}</definedName>
    <definedName name="TIEMPO">[57]BASES!$E$27</definedName>
    <definedName name="TIPO">#REF!</definedName>
    <definedName name="TIPO_GRUPO">#REF!</definedName>
    <definedName name="tipo1">[101]Cuadr.!$L$7</definedName>
    <definedName name="tipo2">[102]Cuadr.!$L$19</definedName>
    <definedName name="tipo3">[103]Cuadr.!$L$26</definedName>
    <definedName name="tipo4">#REF!</definedName>
    <definedName name="TipoCosteo" localSheetId="17">#REF!</definedName>
    <definedName name="TipoCosteo" localSheetId="18">#REF!</definedName>
    <definedName name="TipoCosteo" localSheetId="20">#REF!</definedName>
    <definedName name="TipoCosteo" localSheetId="21">#REF!</definedName>
    <definedName name="TipoCosteo" localSheetId="22">#REF!</definedName>
    <definedName name="TipoCosteo" localSheetId="23">#REF!</definedName>
    <definedName name="TipoCosteo" localSheetId="27">#REF!</definedName>
    <definedName name="TipoCosteo" localSheetId="31">#REF!</definedName>
    <definedName name="TipoCosteo" localSheetId="28">#REF!</definedName>
    <definedName name="TipoCosteo" localSheetId="29">#REF!</definedName>
    <definedName name="TipoCosteo" localSheetId="30">#REF!</definedName>
    <definedName name="TipoCosteo" localSheetId="8">#REF!</definedName>
    <definedName name="TipoCosteo" localSheetId="14">#REF!</definedName>
    <definedName name="TipoCosteo" localSheetId="11">#REF!</definedName>
    <definedName name="TipoCosteo" localSheetId="12">#REF!</definedName>
    <definedName name="TipoCosteo" localSheetId="13">#REF!</definedName>
    <definedName name="TipoCosteo">#REF!</definedName>
    <definedName name="TipoCosteoNivelRiesgo" localSheetId="17">#REF!</definedName>
    <definedName name="TipoCosteoNivelRiesgo" localSheetId="18">#REF!</definedName>
    <definedName name="TipoCosteoNivelRiesgo" localSheetId="20">#REF!</definedName>
    <definedName name="TipoCosteoNivelRiesgo" localSheetId="21">#REF!</definedName>
    <definedName name="TipoCosteoNivelRiesgo" localSheetId="22">#REF!</definedName>
    <definedName name="TipoCosteoNivelRiesgo" localSheetId="23">#REF!</definedName>
    <definedName name="TipoCosteoNivelRiesgo" localSheetId="27">#REF!</definedName>
    <definedName name="TipoCosteoNivelRiesgo" localSheetId="31">#REF!</definedName>
    <definedName name="TipoCosteoNivelRiesgo" localSheetId="28">#REF!</definedName>
    <definedName name="TipoCosteoNivelRiesgo" localSheetId="29">#REF!</definedName>
    <definedName name="TipoCosteoNivelRiesgo" localSheetId="30">#REF!</definedName>
    <definedName name="TipoCosteoNivelRiesgo" localSheetId="8">#REF!</definedName>
    <definedName name="TipoCosteoNivelRiesgo" localSheetId="14">#REF!</definedName>
    <definedName name="TipoCosteoNivelRiesgo" localSheetId="11">#REF!</definedName>
    <definedName name="TipoCosteoNivelRiesgo" localSheetId="12">#REF!</definedName>
    <definedName name="TipoCosteoNivelRiesgo" localSheetId="13">#REF!</definedName>
    <definedName name="TipoCosteoNivelRiesgo">#REF!</definedName>
    <definedName name="TipoGC">[171]Tablas!$U$6:$U$15</definedName>
    <definedName name="TipoNeces">[171]Tablas!$Q$6:$Q$8</definedName>
    <definedName name="TipoPro">#REF!</definedName>
    <definedName name="Tipoproceso">#REF!</definedName>
    <definedName name="TiposCampamentos" localSheetId="17">#REF!</definedName>
    <definedName name="TiposCampamentos" localSheetId="18">#REF!</definedName>
    <definedName name="TiposCampamentos" localSheetId="20">#REF!</definedName>
    <definedName name="TiposCampamentos" localSheetId="21">#REF!</definedName>
    <definedName name="TiposCampamentos" localSheetId="22">#REF!</definedName>
    <definedName name="TiposCampamentos" localSheetId="23">#REF!</definedName>
    <definedName name="TiposCampamentos" localSheetId="27">#REF!</definedName>
    <definedName name="TiposCampamentos" localSheetId="31">#REF!</definedName>
    <definedName name="TiposCampamentos" localSheetId="28">#REF!</definedName>
    <definedName name="TiposCampamentos" localSheetId="29">#REF!</definedName>
    <definedName name="TiposCampamentos" localSheetId="30">#REF!</definedName>
    <definedName name="TiposCampamentos" localSheetId="8">#REF!</definedName>
    <definedName name="TiposCampamentos">#REF!</definedName>
    <definedName name="TiposEnsayos" localSheetId="17">#REF!</definedName>
    <definedName name="TiposEnsayos" localSheetId="18">#REF!</definedName>
    <definedName name="TiposEnsayos" localSheetId="20">#REF!</definedName>
    <definedName name="TiposEnsayos" localSheetId="21">#REF!</definedName>
    <definedName name="TiposEnsayos" localSheetId="22">#REF!</definedName>
    <definedName name="TiposEnsayos" localSheetId="23">#REF!</definedName>
    <definedName name="TiposEnsayos" localSheetId="27">#REF!</definedName>
    <definedName name="TiposEnsayos" localSheetId="31">#REF!</definedName>
    <definedName name="TiposEnsayos" localSheetId="28">#REF!</definedName>
    <definedName name="TiposEnsayos" localSheetId="29">#REF!</definedName>
    <definedName name="TiposEnsayos" localSheetId="30">#REF!</definedName>
    <definedName name="TiposEnsayos" localSheetId="8">#REF!</definedName>
    <definedName name="TiposEnsayos">#REF!</definedName>
    <definedName name="TiposEquipos" localSheetId="17">#REF!</definedName>
    <definedName name="TiposEquipos" localSheetId="18">#REF!</definedName>
    <definedName name="TiposEquipos" localSheetId="20">#REF!</definedName>
    <definedName name="TiposEquipos" localSheetId="21">#REF!</definedName>
    <definedName name="TiposEquipos" localSheetId="22">#REF!</definedName>
    <definedName name="TiposEquipos" localSheetId="23">#REF!</definedName>
    <definedName name="TiposEquipos" localSheetId="27">#REF!</definedName>
    <definedName name="TiposEquipos" localSheetId="31">#REF!</definedName>
    <definedName name="TiposEquipos" localSheetId="28">#REF!</definedName>
    <definedName name="TiposEquipos" localSheetId="29">#REF!</definedName>
    <definedName name="TiposEquipos" localSheetId="30">#REF!</definedName>
    <definedName name="TiposEquipos" localSheetId="8">#REF!</definedName>
    <definedName name="TiposEquipos">#REF!</definedName>
    <definedName name="TiposOficina" localSheetId="17">#REF!</definedName>
    <definedName name="TiposOficina" localSheetId="18">#REF!</definedName>
    <definedName name="TiposOficina" localSheetId="20">#REF!</definedName>
    <definedName name="TiposOficina" localSheetId="21">#REF!</definedName>
    <definedName name="TiposOficina" localSheetId="22">#REF!</definedName>
    <definedName name="TiposOficina" localSheetId="23">#REF!</definedName>
    <definedName name="TiposOficina" localSheetId="27">#REF!</definedName>
    <definedName name="TiposOficina" localSheetId="31">#REF!</definedName>
    <definedName name="TiposOficina" localSheetId="28">#REF!</definedName>
    <definedName name="TiposOficina" localSheetId="29">#REF!</definedName>
    <definedName name="TiposOficina" localSheetId="30">#REF!</definedName>
    <definedName name="TiposOficina" localSheetId="8">#REF!</definedName>
    <definedName name="TiposOficina">#REF!</definedName>
    <definedName name="TiposPersonalProfesional" localSheetId="17">#REF!</definedName>
    <definedName name="TiposPersonalProfesional" localSheetId="18">#REF!</definedName>
    <definedName name="TiposPersonalProfesional" localSheetId="20">#REF!</definedName>
    <definedName name="TiposPersonalProfesional" localSheetId="21">#REF!</definedName>
    <definedName name="TiposPersonalProfesional" localSheetId="22">#REF!</definedName>
    <definedName name="TiposPersonalProfesional" localSheetId="23">#REF!</definedName>
    <definedName name="TiposPersonalProfesional" localSheetId="27">#REF!</definedName>
    <definedName name="TiposPersonalProfesional" localSheetId="31">#REF!</definedName>
    <definedName name="TiposPersonalProfesional" localSheetId="28">#REF!</definedName>
    <definedName name="TiposPersonalProfesional" localSheetId="29">#REF!</definedName>
    <definedName name="TiposPersonalProfesional" localSheetId="30">#REF!</definedName>
    <definedName name="TiposPersonalProfesional" localSheetId="8">#REF!</definedName>
    <definedName name="TiposPersonalProfesional">#REF!</definedName>
    <definedName name="TiposPersonalTecnico" localSheetId="17">#REF!</definedName>
    <definedName name="TiposPersonalTecnico" localSheetId="18">#REF!</definedName>
    <definedName name="TiposPersonalTecnico" localSheetId="20">#REF!</definedName>
    <definedName name="TiposPersonalTecnico" localSheetId="21">#REF!</definedName>
    <definedName name="TiposPersonalTecnico" localSheetId="22">#REF!</definedName>
    <definedName name="TiposPersonalTecnico" localSheetId="23">#REF!</definedName>
    <definedName name="TiposPersonalTecnico" localSheetId="27">#REF!</definedName>
    <definedName name="TiposPersonalTecnico" localSheetId="31">#REF!</definedName>
    <definedName name="TiposPersonalTecnico" localSheetId="28">#REF!</definedName>
    <definedName name="TiposPersonalTecnico" localSheetId="29">#REF!</definedName>
    <definedName name="TiposPersonalTecnico" localSheetId="30">#REF!</definedName>
    <definedName name="TiposPersonalTecnico" localSheetId="8">#REF!</definedName>
    <definedName name="TiposPersonalTecnico">#REF!</definedName>
    <definedName name="tipov">#REF!</definedName>
    <definedName name="TIR">#REF!</definedName>
    <definedName name="TIT" localSheetId="17">#REF!</definedName>
    <definedName name="TIT" localSheetId="18">#REF!</definedName>
    <definedName name="TIT" localSheetId="20">#REF!</definedName>
    <definedName name="TIT" localSheetId="21">#REF!</definedName>
    <definedName name="TIT" localSheetId="22">#REF!</definedName>
    <definedName name="TIT" localSheetId="23">#REF!</definedName>
    <definedName name="TIT" localSheetId="27">#REF!</definedName>
    <definedName name="TIT" localSheetId="31">#REF!</definedName>
    <definedName name="TIT" localSheetId="28">#REF!</definedName>
    <definedName name="TIT" localSheetId="29">#REF!</definedName>
    <definedName name="TIT" localSheetId="30">#REF!</definedName>
    <definedName name="TIT" localSheetId="8">#REF!</definedName>
    <definedName name="TIT">#REF!</definedName>
    <definedName name="TITLE">#REF!</definedName>
    <definedName name="titu">#REF!</definedName>
    <definedName name="titu2">#REF!</definedName>
    <definedName name="TITULO">#REF!</definedName>
    <definedName name="Títulos_a_imprimir_IM">#REF!</definedName>
    <definedName name="tj">#REF!</definedName>
    <definedName name="tk">'[15]DATOS CONTRATO'!$E$18</definedName>
    <definedName name="TK_1" hidden="1">[32]INST!#REF!</definedName>
    <definedName name="TKSLCI07">[15]EMPRESA!$F$22</definedName>
    <definedName name="TL" localSheetId="17">[104]PRESUPUESTO!#REF!</definedName>
    <definedName name="TL" localSheetId="18">[104]PRESUPUESTO!#REF!</definedName>
    <definedName name="TL" localSheetId="20">[104]PRESUPUESTO!#REF!</definedName>
    <definedName name="TL" localSheetId="21">[104]PRESUPUESTO!#REF!</definedName>
    <definedName name="TL" localSheetId="22">[104]PRESUPUESTO!#REF!</definedName>
    <definedName name="TL" localSheetId="23">[104]PRESUPUESTO!#REF!</definedName>
    <definedName name="TL" localSheetId="27">[104]PRESUPUESTO!#REF!</definedName>
    <definedName name="TL" localSheetId="31">[104]PRESUPUESTO!#REF!</definedName>
    <definedName name="TL" localSheetId="28">[104]PRESUPUESTO!#REF!</definedName>
    <definedName name="TL" localSheetId="29">[104]PRESUPUESTO!#REF!</definedName>
    <definedName name="TL" localSheetId="30">[104]PRESUPUESTO!#REF!</definedName>
    <definedName name="TL" localSheetId="8">[104]PRESUPUESTO!#REF!</definedName>
    <definedName name="tl" localSheetId="4">#REF!</definedName>
    <definedName name="tl" localSheetId="5">#REF!</definedName>
    <definedName name="TL">[104]PRESUPUESTO!#REF!</definedName>
    <definedName name="tld">[86]Datos!$D$14</definedName>
    <definedName name="tn">#REF!</definedName>
    <definedName name="To" localSheetId="17">#REF!</definedName>
    <definedName name="To" localSheetId="18">#REF!</definedName>
    <definedName name="To" localSheetId="20">#REF!</definedName>
    <definedName name="To" localSheetId="21">#REF!</definedName>
    <definedName name="To" localSheetId="22">#REF!</definedName>
    <definedName name="To" localSheetId="23">#REF!</definedName>
    <definedName name="To" localSheetId="27">#REF!</definedName>
    <definedName name="To" localSheetId="31">#REF!</definedName>
    <definedName name="To" localSheetId="28">#REF!</definedName>
    <definedName name="To" localSheetId="29">#REF!</definedName>
    <definedName name="To" localSheetId="30">#REF!</definedName>
    <definedName name="To" localSheetId="8">#REF!</definedName>
    <definedName name="To" localSheetId="14">#REF!</definedName>
    <definedName name="To" localSheetId="11">#REF!</definedName>
    <definedName name="To" localSheetId="12">#REF!</definedName>
    <definedName name="To" localSheetId="13">#REF!</definedName>
    <definedName name="To">#REF!</definedName>
    <definedName name="TOPGENER">#REF!</definedName>
    <definedName name="TOPGENER1">#REF!</definedName>
    <definedName name="TOPMENU">#REF!</definedName>
    <definedName name="Torres">#REF!</definedName>
    <definedName name="tortas" localSheetId="5" hidden="1">{"TAB1",#N/A,TRUE,"GENERAL";"TAB2",#N/A,TRUE,"GENERAL";"TAB3",#N/A,TRUE,"GENERAL";"TAB4",#N/A,TRUE,"GENERAL";"TAB5",#N/A,TRUE,"GENERAL"}</definedName>
    <definedName name="tortas" hidden="1">{"TAB1",#N/A,TRUE,"GENERAL";"TAB2",#N/A,TRUE,"GENERAL";"TAB3",#N/A,TRUE,"GENERAL";"TAB4",#N/A,TRUE,"GENERAL";"TAB5",#N/A,TRUE,"GENERAL"}</definedName>
    <definedName name="tortas2" localSheetId="5" hidden="1">{"via1",#N/A,TRUE,"general";"via2",#N/A,TRUE,"general";"via3",#N/A,TRUE,"general"}</definedName>
    <definedName name="tortas2" hidden="1">{"via1",#N/A,TRUE,"general";"via2",#N/A,TRUE,"general";"via3",#N/A,TRUE,"general"}</definedName>
    <definedName name="TOT">#REF!</definedName>
    <definedName name="Total" localSheetId="17">#REF!</definedName>
    <definedName name="Total" localSheetId="18">#REF!</definedName>
    <definedName name="Total" localSheetId="20">#REF!</definedName>
    <definedName name="Total" localSheetId="21">#REF!</definedName>
    <definedName name="Total" localSheetId="22">#REF!</definedName>
    <definedName name="Total" localSheetId="23">#REF!</definedName>
    <definedName name="Total" localSheetId="27">#REF!</definedName>
    <definedName name="Total" localSheetId="31">#REF!</definedName>
    <definedName name="Total" localSheetId="28">#REF!</definedName>
    <definedName name="Total" localSheetId="29">#REF!</definedName>
    <definedName name="Total" localSheetId="30">#REF!</definedName>
    <definedName name="Total" localSheetId="8">#REF!</definedName>
    <definedName name="Total" localSheetId="14">#REF!</definedName>
    <definedName name="Total" localSheetId="11">#REF!</definedName>
    <definedName name="Total" localSheetId="12">#REF!</definedName>
    <definedName name="Total" localSheetId="13">#REF!</definedName>
    <definedName name="Total">#REF!</definedName>
    <definedName name="Total_Interest">#REF!</definedName>
    <definedName name="Total_Kilometro_típico_aereo_11.4_kV" localSheetId="17">'[199]c2.5y2.6'!#REF!</definedName>
    <definedName name="Total_Kilometro_típico_aereo_11.4_kV" localSheetId="18">'[199]c2.5y2.6'!#REF!</definedName>
    <definedName name="Total_Kilometro_típico_aereo_11.4_kV" localSheetId="20">'[199]c2.5y2.6'!#REF!</definedName>
    <definedName name="Total_Kilometro_típico_aereo_11.4_kV" localSheetId="21">'[199]c2.5y2.6'!#REF!</definedName>
    <definedName name="Total_Kilometro_típico_aereo_11.4_kV" localSheetId="22">'[199]c2.5y2.6'!#REF!</definedName>
    <definedName name="Total_Kilometro_típico_aereo_11.4_kV" localSheetId="23">'[199]c2.5y2.6'!#REF!</definedName>
    <definedName name="Total_Kilometro_típico_aereo_11.4_kV" localSheetId="27">'[199]c2.5y2.6'!#REF!</definedName>
    <definedName name="Total_Kilometro_típico_aereo_11.4_kV" localSheetId="31">'[199]c2.5y2.6'!#REF!</definedName>
    <definedName name="Total_Kilometro_típico_aereo_11.4_kV" localSheetId="28">'[199]c2.5y2.6'!#REF!</definedName>
    <definedName name="Total_Kilometro_típico_aereo_11.4_kV" localSheetId="29">'[199]c2.5y2.6'!#REF!</definedName>
    <definedName name="Total_Kilometro_típico_aereo_11.4_kV" localSheetId="30">'[199]c2.5y2.6'!#REF!</definedName>
    <definedName name="Total_Kilometro_típico_aereo_11.4_kV" localSheetId="8">'[199]c2.5y2.6'!#REF!</definedName>
    <definedName name="Total_Kilometro_típico_aereo_11.4_kV" localSheetId="14">'[199]c2.5y2.6'!#REF!</definedName>
    <definedName name="Total_Kilometro_típico_aereo_11.4_kV" localSheetId="11">'[199]c2.5y2.6'!#REF!</definedName>
    <definedName name="Total_Kilometro_típico_aereo_11.4_kV" localSheetId="12">'[199]c2.5y2.6'!#REF!</definedName>
    <definedName name="Total_Kilometro_típico_aereo_11.4_kV" localSheetId="13">'[199]c2.5y2.6'!#REF!</definedName>
    <definedName name="Total_Kilometro_típico_aereo_11.4_kV">'[199]c2.5y2.6'!#REF!</definedName>
    <definedName name="Total_Kilometro_típico_aereo_34.5_kV" localSheetId="17">'[199]c2.5y2.6'!#REF!</definedName>
    <definedName name="Total_Kilometro_típico_aereo_34.5_kV" localSheetId="18">'[199]c2.5y2.6'!#REF!</definedName>
    <definedName name="Total_Kilometro_típico_aereo_34.5_kV" localSheetId="20">'[199]c2.5y2.6'!#REF!</definedName>
    <definedName name="Total_Kilometro_típico_aereo_34.5_kV" localSheetId="21">'[199]c2.5y2.6'!#REF!</definedName>
    <definedName name="Total_Kilometro_típico_aereo_34.5_kV" localSheetId="22">'[199]c2.5y2.6'!#REF!</definedName>
    <definedName name="Total_Kilometro_típico_aereo_34.5_kV" localSheetId="23">'[199]c2.5y2.6'!#REF!</definedName>
    <definedName name="Total_Kilometro_típico_aereo_34.5_kV" localSheetId="27">'[199]c2.5y2.6'!#REF!</definedName>
    <definedName name="Total_Kilometro_típico_aereo_34.5_kV" localSheetId="31">'[199]c2.5y2.6'!#REF!</definedName>
    <definedName name="Total_Kilometro_típico_aereo_34.5_kV" localSheetId="28">'[199]c2.5y2.6'!#REF!</definedName>
    <definedName name="Total_Kilometro_típico_aereo_34.5_kV" localSheetId="29">'[199]c2.5y2.6'!#REF!</definedName>
    <definedName name="Total_Kilometro_típico_aereo_34.5_kV" localSheetId="30">'[199]c2.5y2.6'!#REF!</definedName>
    <definedName name="Total_Kilometro_típico_aereo_34.5_kV" localSheetId="8">'[199]c2.5y2.6'!#REF!</definedName>
    <definedName name="Total_Kilometro_típico_aereo_34.5_kV" localSheetId="14">'[199]c2.5y2.6'!#REF!</definedName>
    <definedName name="Total_Kilometro_típico_aereo_34.5_kV" localSheetId="11">'[199]c2.5y2.6'!#REF!</definedName>
    <definedName name="Total_Kilometro_típico_aereo_34.5_kV" localSheetId="12">'[199]c2.5y2.6'!#REF!</definedName>
    <definedName name="Total_Kilometro_típico_aereo_34.5_kV" localSheetId="13">'[199]c2.5y2.6'!#REF!</definedName>
    <definedName name="Total_Kilometro_típico_aereo_34.5_kV">'[199]c2.5y2.6'!#REF!</definedName>
    <definedName name="Total_Kilometro_típico_aereo_rural_11.4kV" localSheetId="17">'[199]c2.5y2.6'!#REF!</definedName>
    <definedName name="Total_Kilometro_típico_aereo_rural_11.4kV" localSheetId="18">'[199]c2.5y2.6'!#REF!</definedName>
    <definedName name="Total_Kilometro_típico_aereo_rural_11.4kV" localSheetId="20">'[199]c2.5y2.6'!#REF!</definedName>
    <definedName name="Total_Kilometro_típico_aereo_rural_11.4kV" localSheetId="21">'[199]c2.5y2.6'!#REF!</definedName>
    <definedName name="Total_Kilometro_típico_aereo_rural_11.4kV" localSheetId="22">'[199]c2.5y2.6'!#REF!</definedName>
    <definedName name="Total_Kilometro_típico_aereo_rural_11.4kV" localSheetId="23">'[199]c2.5y2.6'!#REF!</definedName>
    <definedName name="Total_Kilometro_típico_aereo_rural_11.4kV" localSheetId="27">'[199]c2.5y2.6'!#REF!</definedName>
    <definedName name="Total_Kilometro_típico_aereo_rural_11.4kV" localSheetId="31">'[199]c2.5y2.6'!#REF!</definedName>
    <definedName name="Total_Kilometro_típico_aereo_rural_11.4kV" localSheetId="28">'[199]c2.5y2.6'!#REF!</definedName>
    <definedName name="Total_Kilometro_típico_aereo_rural_11.4kV" localSheetId="29">'[199]c2.5y2.6'!#REF!</definedName>
    <definedName name="Total_Kilometro_típico_aereo_rural_11.4kV" localSheetId="30">'[199]c2.5y2.6'!#REF!</definedName>
    <definedName name="Total_Kilometro_típico_aereo_rural_11.4kV" localSheetId="8">'[199]c2.5y2.6'!#REF!</definedName>
    <definedName name="Total_Kilometro_típico_aereo_rural_11.4kV">'[199]c2.5y2.6'!#REF!</definedName>
    <definedName name="Total_Kilometro_típico_aereo_rural_34.5kV" localSheetId="17">'[199]c2.5y2.6'!#REF!</definedName>
    <definedName name="Total_Kilometro_típico_aereo_rural_34.5kV" localSheetId="18">'[199]c2.5y2.6'!#REF!</definedName>
    <definedName name="Total_Kilometro_típico_aereo_rural_34.5kV" localSheetId="20">'[199]c2.5y2.6'!#REF!</definedName>
    <definedName name="Total_Kilometro_típico_aereo_rural_34.5kV" localSheetId="21">'[199]c2.5y2.6'!#REF!</definedName>
    <definedName name="Total_Kilometro_típico_aereo_rural_34.5kV" localSheetId="22">'[199]c2.5y2.6'!#REF!</definedName>
    <definedName name="Total_Kilometro_típico_aereo_rural_34.5kV" localSheetId="23">'[199]c2.5y2.6'!#REF!</definedName>
    <definedName name="Total_Kilometro_típico_aereo_rural_34.5kV" localSheetId="27">'[199]c2.5y2.6'!#REF!</definedName>
    <definedName name="Total_Kilometro_típico_aereo_rural_34.5kV" localSheetId="31">'[199]c2.5y2.6'!#REF!</definedName>
    <definedName name="Total_Kilometro_típico_aereo_rural_34.5kV" localSheetId="28">'[199]c2.5y2.6'!#REF!</definedName>
    <definedName name="Total_Kilometro_típico_aereo_rural_34.5kV" localSheetId="29">'[199]c2.5y2.6'!#REF!</definedName>
    <definedName name="Total_Kilometro_típico_aereo_rural_34.5kV" localSheetId="30">'[199]c2.5y2.6'!#REF!</definedName>
    <definedName name="Total_Kilometro_típico_aereo_rural_34.5kV" localSheetId="8">'[199]c2.5y2.6'!#REF!</definedName>
    <definedName name="Total_Kilometro_típico_aereo_rural_34.5kV">'[199]c2.5y2.6'!#REF!</definedName>
    <definedName name="Total_Kilometro_típico_subterraneo_11.4_kV" localSheetId="17">'[199]c2.5y2.6'!#REF!</definedName>
    <definedName name="Total_Kilometro_típico_subterraneo_11.4_kV" localSheetId="18">'[199]c2.5y2.6'!#REF!</definedName>
    <definedName name="Total_Kilometro_típico_subterraneo_11.4_kV" localSheetId="20">'[199]c2.5y2.6'!#REF!</definedName>
    <definedName name="Total_Kilometro_típico_subterraneo_11.4_kV" localSheetId="21">'[199]c2.5y2.6'!#REF!</definedName>
    <definedName name="Total_Kilometro_típico_subterraneo_11.4_kV" localSheetId="22">'[199]c2.5y2.6'!#REF!</definedName>
    <definedName name="Total_Kilometro_típico_subterraneo_11.4_kV" localSheetId="23">'[199]c2.5y2.6'!#REF!</definedName>
    <definedName name="Total_Kilometro_típico_subterraneo_11.4_kV" localSheetId="27">'[199]c2.5y2.6'!#REF!</definedName>
    <definedName name="Total_Kilometro_típico_subterraneo_11.4_kV" localSheetId="31">'[199]c2.5y2.6'!#REF!</definedName>
    <definedName name="Total_Kilometro_típico_subterraneo_11.4_kV" localSheetId="28">'[199]c2.5y2.6'!#REF!</definedName>
    <definedName name="Total_Kilometro_típico_subterraneo_11.4_kV" localSheetId="29">'[199]c2.5y2.6'!#REF!</definedName>
    <definedName name="Total_Kilometro_típico_subterraneo_11.4_kV" localSheetId="30">'[199]c2.5y2.6'!#REF!</definedName>
    <definedName name="Total_Kilometro_típico_subterraneo_11.4_kV" localSheetId="8">'[199]c2.5y2.6'!#REF!</definedName>
    <definedName name="Total_Kilometro_típico_subterraneo_11.4_kV">'[199]c2.5y2.6'!#REF!</definedName>
    <definedName name="Total_Kilometro_típico_subterraneo_34.5_kV" localSheetId="17">'[199]c2.5y2.6'!#REF!</definedName>
    <definedName name="Total_Kilometro_típico_subterraneo_34.5_kV" localSheetId="18">'[199]c2.5y2.6'!#REF!</definedName>
    <definedName name="Total_Kilometro_típico_subterraneo_34.5_kV" localSheetId="20">'[199]c2.5y2.6'!#REF!</definedName>
    <definedName name="Total_Kilometro_típico_subterraneo_34.5_kV" localSheetId="21">'[199]c2.5y2.6'!#REF!</definedName>
    <definedName name="Total_Kilometro_típico_subterraneo_34.5_kV" localSheetId="22">'[199]c2.5y2.6'!#REF!</definedName>
    <definedName name="Total_Kilometro_típico_subterraneo_34.5_kV" localSheetId="23">'[199]c2.5y2.6'!#REF!</definedName>
    <definedName name="Total_Kilometro_típico_subterraneo_34.5_kV" localSheetId="27">'[199]c2.5y2.6'!#REF!</definedName>
    <definedName name="Total_Kilometro_típico_subterraneo_34.5_kV" localSheetId="31">'[199]c2.5y2.6'!#REF!</definedName>
    <definedName name="Total_Kilometro_típico_subterraneo_34.5_kV" localSheetId="28">'[199]c2.5y2.6'!#REF!</definedName>
    <definedName name="Total_Kilometro_típico_subterraneo_34.5_kV" localSheetId="29">'[199]c2.5y2.6'!#REF!</definedName>
    <definedName name="Total_Kilometro_típico_subterraneo_34.5_kV" localSheetId="30">'[199]c2.5y2.6'!#REF!</definedName>
    <definedName name="Total_Kilometro_típico_subterraneo_34.5_kV" localSheetId="8">'[199]c2.5y2.6'!#REF!</definedName>
    <definedName name="Total_Kilometro_típico_subterraneo_34.5_kV">'[199]c2.5y2.6'!#REF!</definedName>
    <definedName name="Total_Pay">#REF!</definedName>
    <definedName name="Total_Payment" localSheetId="5">Scheduled_Payment+Extra_Payment</definedName>
    <definedName name="Total_Payment">Scheduled_Payment+Extra_Payment</definedName>
    <definedName name="Total_Payment1" localSheetId="5">Scheduled_Payment+Extra_Payment</definedName>
    <definedName name="Total_Payment1">Scheduled_Payment+Extra_Payment</definedName>
    <definedName name="TOTAL_SERVICIOS" localSheetId="17">#REF!</definedName>
    <definedName name="TOTAL_SERVICIOS" localSheetId="18">#REF!</definedName>
    <definedName name="TOTAL_SERVICIOS" localSheetId="20">#REF!</definedName>
    <definedName name="TOTAL_SERVICIOS" localSheetId="21">#REF!</definedName>
    <definedName name="TOTAL_SERVICIOS" localSheetId="22">#REF!</definedName>
    <definedName name="TOTAL_SERVICIOS" localSheetId="23">#REF!</definedName>
    <definedName name="TOTAL_SERVICIOS" localSheetId="27">#REF!</definedName>
    <definedName name="TOTAL_SERVICIOS" localSheetId="31">#REF!</definedName>
    <definedName name="TOTAL_SERVICIOS" localSheetId="28">#REF!</definedName>
    <definedName name="TOTAL_SERVICIOS" localSheetId="29">#REF!</definedName>
    <definedName name="TOTAL_SERVICIOS" localSheetId="30">#REF!</definedName>
    <definedName name="TOTAL_SERVICIOS" localSheetId="8">#REF!</definedName>
    <definedName name="TOTAL_SERVICIOS" localSheetId="14">#REF!</definedName>
    <definedName name="TOTAL_SERVICIOS" localSheetId="11">#REF!</definedName>
    <definedName name="TOTAL_SERVICIOS" localSheetId="12">#REF!</definedName>
    <definedName name="TOTAL_SERVICIOS" localSheetId="13">#REF!</definedName>
    <definedName name="TOTAL_SERVICIOS">#REF!</definedName>
    <definedName name="total1">#REF!</definedName>
    <definedName name="TotalCalidad" localSheetId="17">#REF!</definedName>
    <definedName name="TotalCalidad" localSheetId="18">#REF!</definedName>
    <definedName name="TotalCalidad" localSheetId="20">#REF!</definedName>
    <definedName name="TotalCalidad" localSheetId="21">#REF!</definedName>
    <definedName name="TotalCalidad" localSheetId="22">#REF!</definedName>
    <definedName name="TotalCalidad" localSheetId="23">#REF!</definedName>
    <definedName name="TotalCalidad" localSheetId="27">#REF!</definedName>
    <definedName name="TotalCalidad" localSheetId="31">#REF!</definedName>
    <definedName name="TotalCalidad" localSheetId="28">#REF!</definedName>
    <definedName name="TotalCalidad" localSheetId="29">#REF!</definedName>
    <definedName name="TotalCalidad" localSheetId="30">#REF!</definedName>
    <definedName name="TotalCalidad" localSheetId="8">#REF!</definedName>
    <definedName name="TotalCalidad" localSheetId="14">#REF!</definedName>
    <definedName name="TotalCalidad" localSheetId="11">#REF!</definedName>
    <definedName name="TotalCalidad" localSheetId="12">#REF!</definedName>
    <definedName name="TotalCalidad" localSheetId="13">#REF!</definedName>
    <definedName name="TotalCalidad">#REF!</definedName>
    <definedName name="TotalCam" localSheetId="17">#REF!</definedName>
    <definedName name="TotalCam" localSheetId="18">#REF!</definedName>
    <definedName name="TotalCam" localSheetId="20">#REF!</definedName>
    <definedName name="TotalCam" localSheetId="21">#REF!</definedName>
    <definedName name="TotalCam" localSheetId="22">#REF!</definedName>
    <definedName name="TotalCam" localSheetId="23">#REF!</definedName>
    <definedName name="TotalCam" localSheetId="27">#REF!</definedName>
    <definedName name="TotalCam" localSheetId="31">#REF!</definedName>
    <definedName name="TotalCam" localSheetId="28">#REF!</definedName>
    <definedName name="TotalCam" localSheetId="29">#REF!</definedName>
    <definedName name="TotalCam" localSheetId="30">#REF!</definedName>
    <definedName name="TotalCam" localSheetId="8">#REF!</definedName>
    <definedName name="TotalCam" localSheetId="14">#REF!</definedName>
    <definedName name="TotalCam" localSheetId="11">#REF!</definedName>
    <definedName name="TotalCam" localSheetId="12">#REF!</definedName>
    <definedName name="TotalCam" localSheetId="13">#REF!</definedName>
    <definedName name="TotalCam">#REF!</definedName>
    <definedName name="TotalCesantias">'[65]NOMINA 1'!$N$38</definedName>
    <definedName name="TotalContratoConIva">'[94]COSTEO TOTAL OBRA'!$D$37</definedName>
    <definedName name="TotalContratoSinIVA">'[94]COSTEO TOTAL OBRA'!$D$33</definedName>
    <definedName name="TotalEns" localSheetId="17">#REF!</definedName>
    <definedName name="TotalEns" localSheetId="18">#REF!</definedName>
    <definedName name="TotalEns" localSheetId="20">#REF!</definedName>
    <definedName name="TotalEns" localSheetId="21">#REF!</definedName>
    <definedName name="TotalEns" localSheetId="22">#REF!</definedName>
    <definedName name="TotalEns" localSheetId="23">#REF!</definedName>
    <definedName name="TotalEns" localSheetId="27">#REF!</definedName>
    <definedName name="TotalEns" localSheetId="31">#REF!</definedName>
    <definedName name="TotalEns" localSheetId="28">#REF!</definedName>
    <definedName name="TotalEns" localSheetId="29">#REF!</definedName>
    <definedName name="TotalEns" localSheetId="30">#REF!</definedName>
    <definedName name="TotalEns" localSheetId="8">#REF!</definedName>
    <definedName name="TotalEns" localSheetId="14">#REF!</definedName>
    <definedName name="TotalEns" localSheetId="11">#REF!</definedName>
    <definedName name="TotalEns" localSheetId="12">#REF!</definedName>
    <definedName name="TotalEns" localSheetId="13">#REF!</definedName>
    <definedName name="TotalEns">#REF!</definedName>
    <definedName name="TotalEqu" localSheetId="17">#REF!</definedName>
    <definedName name="TotalEqu" localSheetId="18">#REF!</definedName>
    <definedName name="TotalEqu" localSheetId="20">#REF!</definedName>
    <definedName name="TotalEqu" localSheetId="21">#REF!</definedName>
    <definedName name="TotalEqu" localSheetId="22">#REF!</definedName>
    <definedName name="TotalEqu" localSheetId="23">#REF!</definedName>
    <definedName name="TotalEqu" localSheetId="27">#REF!</definedName>
    <definedName name="TotalEqu" localSheetId="31">#REF!</definedName>
    <definedName name="TotalEqu" localSheetId="28">#REF!</definedName>
    <definedName name="TotalEqu" localSheetId="29">#REF!</definedName>
    <definedName name="TotalEqu" localSheetId="30">#REF!</definedName>
    <definedName name="TotalEqu" localSheetId="8">#REF!</definedName>
    <definedName name="TotalEqu" localSheetId="14">#REF!</definedName>
    <definedName name="TotalEqu" localSheetId="11">#REF!</definedName>
    <definedName name="TotalEqu" localSheetId="12">#REF!</definedName>
    <definedName name="TotalEqu" localSheetId="13">#REF!</definedName>
    <definedName name="TotalEqu">#REF!</definedName>
    <definedName name="TOTALHH">#REF!</definedName>
    <definedName name="TOTALHH1">#REF!</definedName>
    <definedName name="TotalImpuestosObra" localSheetId="17">#REF!</definedName>
    <definedName name="TotalImpuestosObra" localSheetId="18">#REF!</definedName>
    <definedName name="TotalImpuestosObra" localSheetId="20">#REF!</definedName>
    <definedName name="TotalImpuestosObra" localSheetId="21">#REF!</definedName>
    <definedName name="TotalImpuestosObra" localSheetId="22">#REF!</definedName>
    <definedName name="TotalImpuestosObra" localSheetId="23">#REF!</definedName>
    <definedName name="TotalImpuestosObra" localSheetId="27">#REF!</definedName>
    <definedName name="TotalImpuestosObra" localSheetId="31">#REF!</definedName>
    <definedName name="TotalImpuestosObra" localSheetId="28">#REF!</definedName>
    <definedName name="TotalImpuestosObra" localSheetId="29">#REF!</definedName>
    <definedName name="TotalImpuestosObra" localSheetId="30">#REF!</definedName>
    <definedName name="TotalImpuestosObra" localSheetId="8">#REF!</definedName>
    <definedName name="TotalImpuestosObra" localSheetId="14">#REF!</definedName>
    <definedName name="TotalImpuestosObra" localSheetId="11">#REF!</definedName>
    <definedName name="TotalImpuestosObra" localSheetId="12">#REF!</definedName>
    <definedName name="TotalImpuestosObra" localSheetId="13">#REF!</definedName>
    <definedName name="TotalImpuestosObra">#REF!</definedName>
    <definedName name="TotalNoFacturable" localSheetId="17">#REF!</definedName>
    <definedName name="TotalNoFacturable" localSheetId="18">#REF!</definedName>
    <definedName name="TotalNoFacturable" localSheetId="20">#REF!</definedName>
    <definedName name="TotalNoFacturable" localSheetId="21">#REF!</definedName>
    <definedName name="TotalNoFacturable" localSheetId="22">#REF!</definedName>
    <definedName name="TotalNoFacturable" localSheetId="23">#REF!</definedName>
    <definedName name="TotalNoFacturable" localSheetId="27">#REF!</definedName>
    <definedName name="TotalNoFacturable" localSheetId="31">#REF!</definedName>
    <definedName name="TotalNoFacturable" localSheetId="28">#REF!</definedName>
    <definedName name="TotalNoFacturable" localSheetId="29">#REF!</definedName>
    <definedName name="TotalNoFacturable" localSheetId="30">#REF!</definedName>
    <definedName name="TotalNoFacturable" localSheetId="8">#REF!</definedName>
    <definedName name="TotalNoFacturable">#REF!</definedName>
    <definedName name="TotalOfi" localSheetId="17">#REF!</definedName>
    <definedName name="TotalOfi" localSheetId="18">#REF!</definedName>
    <definedName name="TotalOfi" localSheetId="20">#REF!</definedName>
    <definedName name="TotalOfi" localSheetId="21">#REF!</definedName>
    <definedName name="TotalOfi" localSheetId="22">#REF!</definedName>
    <definedName name="TotalOfi" localSheetId="23">#REF!</definedName>
    <definedName name="TotalOfi" localSheetId="27">#REF!</definedName>
    <definedName name="TotalOfi" localSheetId="31">#REF!</definedName>
    <definedName name="TotalOfi" localSheetId="28">#REF!</definedName>
    <definedName name="TotalOfi" localSheetId="29">#REF!</definedName>
    <definedName name="TotalOfi" localSheetId="30">#REF!</definedName>
    <definedName name="TotalOfi" localSheetId="8">#REF!</definedName>
    <definedName name="TotalOfi">#REF!</definedName>
    <definedName name="TotalPaginaPersonal" localSheetId="17">#REF!</definedName>
    <definedName name="TotalPaginaPersonal" localSheetId="18">#REF!</definedName>
    <definedName name="TotalPaginaPersonal" localSheetId="20">#REF!</definedName>
    <definedName name="TotalPaginaPersonal" localSheetId="21">#REF!</definedName>
    <definedName name="TotalPaginaPersonal" localSheetId="22">#REF!</definedName>
    <definedName name="TotalPaginaPersonal" localSheetId="23">#REF!</definedName>
    <definedName name="TotalPaginaPersonal" localSheetId="27">#REF!</definedName>
    <definedName name="TotalPaginaPersonal" localSheetId="31">#REF!</definedName>
    <definedName name="TotalPaginaPersonal" localSheetId="28">#REF!</definedName>
    <definedName name="TotalPaginaPersonal" localSheetId="29">#REF!</definedName>
    <definedName name="TotalPaginaPersonal" localSheetId="30">#REF!</definedName>
    <definedName name="TotalPaginaPersonal" localSheetId="8">#REF!</definedName>
    <definedName name="TotalPaginaPersonal">#REF!</definedName>
    <definedName name="TotalPro" localSheetId="17">#REF!</definedName>
    <definedName name="TotalPro" localSheetId="18">#REF!</definedName>
    <definedName name="TotalPro" localSheetId="20">#REF!</definedName>
    <definedName name="TotalPro" localSheetId="21">#REF!</definedName>
    <definedName name="TotalPro" localSheetId="22">#REF!</definedName>
    <definedName name="TotalPro" localSheetId="23">#REF!</definedName>
    <definedName name="TotalPro" localSheetId="27">#REF!</definedName>
    <definedName name="TotalPro" localSheetId="31">#REF!</definedName>
    <definedName name="TotalPro" localSheetId="28">#REF!</definedName>
    <definedName name="TotalPro" localSheetId="29">#REF!</definedName>
    <definedName name="TotalPro" localSheetId="30">#REF!</definedName>
    <definedName name="TotalPro" localSheetId="8">#REF!</definedName>
    <definedName name="TotalPro">#REF!</definedName>
    <definedName name="TotalTec" localSheetId="17">#REF!</definedName>
    <definedName name="TotalTec" localSheetId="18">#REF!</definedName>
    <definedName name="TotalTec" localSheetId="20">#REF!</definedName>
    <definedName name="TotalTec" localSheetId="21">#REF!</definedName>
    <definedName name="TotalTec" localSheetId="22">#REF!</definedName>
    <definedName name="TotalTec" localSheetId="23">#REF!</definedName>
    <definedName name="TotalTec" localSheetId="27">#REF!</definedName>
    <definedName name="TotalTec" localSheetId="31">#REF!</definedName>
    <definedName name="TotalTec" localSheetId="28">#REF!</definedName>
    <definedName name="TotalTec" localSheetId="29">#REF!</definedName>
    <definedName name="TotalTec" localSheetId="30">#REF!</definedName>
    <definedName name="TotalTec" localSheetId="8">#REF!</definedName>
    <definedName name="TotalTec">#REF!</definedName>
    <definedName name="TotalTram" localSheetId="17">#REF!</definedName>
    <definedName name="TotalTram" localSheetId="18">#REF!</definedName>
    <definedName name="TotalTram" localSheetId="20">#REF!</definedName>
    <definedName name="TotalTram" localSheetId="21">#REF!</definedName>
    <definedName name="TotalTram" localSheetId="22">#REF!</definedName>
    <definedName name="TotalTram" localSheetId="23">#REF!</definedName>
    <definedName name="TotalTram" localSheetId="27">#REF!</definedName>
    <definedName name="TotalTram" localSheetId="31">#REF!</definedName>
    <definedName name="TotalTram" localSheetId="28">#REF!</definedName>
    <definedName name="TotalTram" localSheetId="29">#REF!</definedName>
    <definedName name="TotalTram" localSheetId="30">#REF!</definedName>
    <definedName name="TotalTram" localSheetId="8">#REF!</definedName>
    <definedName name="TotalTram">#REF!</definedName>
    <definedName name="TotalVacaciones">'[65]NOMINA 1'!$N$37</definedName>
    <definedName name="TotalVia" localSheetId="17">#REF!</definedName>
    <definedName name="TotalVia" localSheetId="18">#REF!</definedName>
    <definedName name="TotalVia" localSheetId="20">#REF!</definedName>
    <definedName name="TotalVia" localSheetId="21">#REF!</definedName>
    <definedName name="TotalVia" localSheetId="22">#REF!</definedName>
    <definedName name="TotalVia" localSheetId="23">#REF!</definedName>
    <definedName name="TotalVia" localSheetId="27">#REF!</definedName>
    <definedName name="TotalVia" localSheetId="31">#REF!</definedName>
    <definedName name="TotalVia" localSheetId="28">#REF!</definedName>
    <definedName name="TotalVia" localSheetId="29">#REF!</definedName>
    <definedName name="TotalVia" localSheetId="30">#REF!</definedName>
    <definedName name="TotalVia" localSheetId="8">#REF!</definedName>
    <definedName name="TotalVia">#REF!</definedName>
    <definedName name="TotAuxAlim">'[15]NOMINA-1'!$E$37</definedName>
    <definedName name="TotAuxAlimentacion">'[65]NOMINA 1'!$E$38</definedName>
    <definedName name="TotAuxCom">'[15]NOMINA-1'!$E$39</definedName>
    <definedName name="TotAuxComi">'[65]NOMINA 1'!$E$40</definedName>
    <definedName name="TotAuxDotacion">'[65]NOMINA 1'!$E$41</definedName>
    <definedName name="TotAuxHab">'[65]NOMINA 1'!$E$37</definedName>
    <definedName name="TotAuxTransporte">'[65]NOMINA 1'!$E$39</definedName>
    <definedName name="TotBasico">'[65]NOMINA 1'!$E$35</definedName>
    <definedName name="TotCom">'[15]NOMINA-1'!$E$41</definedName>
    <definedName name="TotComision">'[65]NOMINA 1'!$E$42</definedName>
    <definedName name="TotExtras">'[65]NOMINA 1'!$E$36</definedName>
    <definedName name="TotIntercesantias">'[65]NOMINA 1'!$N$39</definedName>
    <definedName name="TotPrimaServicios">'[65]NOMINA 1'!$N$36</definedName>
    <definedName name="TotPrimaServicos">'[65]NOMINA 1'!$N$36</definedName>
    <definedName name="TotPrimaVacaciones">'[65]NOMINA 1'!$N$41</definedName>
    <definedName name="TotPrimConv">'[15]NOMINA-1'!$N$39</definedName>
    <definedName name="TotPrimConvencional">'[65]NOMINA 1'!$N$40</definedName>
    <definedName name="TotPrimVac">'[15]NOMINA-1'!$N$40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'[15]NOMINA-1'!$N$36</definedName>
    <definedName name="TR" localSheetId="17">#REF!</definedName>
    <definedName name="TR" localSheetId="18">#REF!</definedName>
    <definedName name="TR" localSheetId="20">#REF!</definedName>
    <definedName name="TR" localSheetId="21">#REF!</definedName>
    <definedName name="TR" localSheetId="22">#REF!</definedName>
    <definedName name="TR" localSheetId="23">#REF!</definedName>
    <definedName name="TR" localSheetId="27">#REF!</definedName>
    <definedName name="TR" localSheetId="31">#REF!</definedName>
    <definedName name="TR" localSheetId="28">#REF!</definedName>
    <definedName name="TR" localSheetId="29">#REF!</definedName>
    <definedName name="TR" localSheetId="30">#REF!</definedName>
    <definedName name="TR" localSheetId="8">#REF!</definedName>
    <definedName name="tr" localSheetId="4" hidden="1">{"TAB1",#N/A,TRUE,"GENERAL";"TAB2",#N/A,TRUE,"GENERAL";"TAB3",#N/A,TRUE,"GENERAL";"TAB4",#N/A,TRUE,"GENERAL";"TAB5",#N/A,TRUE,"GENERAL"}</definedName>
    <definedName name="tr" localSheetId="5" hidden="1">{"TAB1",#N/A,TRUE,"GENERAL";"TAB2",#N/A,TRUE,"GENERAL";"TAB3",#N/A,TRUE,"GENERAL";"TAB4",#N/A,TRUE,"GENERAL";"TAB5",#N/A,TRUE,"GENERAL"}</definedName>
    <definedName name="TR">#REF!</definedName>
    <definedName name="TRAFO">#N/A</definedName>
    <definedName name="TrainSpec">#REF!</definedName>
    <definedName name="Tramite" localSheetId="17">#REF!</definedName>
    <definedName name="Tramite" localSheetId="18">#REF!</definedName>
    <definedName name="Tramite" localSheetId="20">#REF!</definedName>
    <definedName name="Tramite" localSheetId="21">#REF!</definedName>
    <definedName name="Tramite" localSheetId="22">#REF!</definedName>
    <definedName name="Tramite" localSheetId="23">#REF!</definedName>
    <definedName name="Tramite" localSheetId="27">#REF!</definedName>
    <definedName name="Tramite" localSheetId="31">#REF!</definedName>
    <definedName name="Tramite" localSheetId="28">#REF!</definedName>
    <definedName name="Tramite" localSheetId="29">#REF!</definedName>
    <definedName name="Tramite" localSheetId="30">#REF!</definedName>
    <definedName name="Tramite" localSheetId="8">#REF!</definedName>
    <definedName name="Tramite" localSheetId="14">#REF!</definedName>
    <definedName name="Tramite" localSheetId="11">#REF!</definedName>
    <definedName name="Tramite" localSheetId="12">#REF!</definedName>
    <definedName name="Tramite" localSheetId="13">#REF!</definedName>
    <definedName name="Tramite">#REF!</definedName>
    <definedName name="Tramites" localSheetId="17">#REF!</definedName>
    <definedName name="Tramites" localSheetId="18">#REF!</definedName>
    <definedName name="Tramites" localSheetId="20">#REF!</definedName>
    <definedName name="Tramites" localSheetId="21">#REF!</definedName>
    <definedName name="Tramites" localSheetId="22">#REF!</definedName>
    <definedName name="Tramites" localSheetId="23">#REF!</definedName>
    <definedName name="Tramites" localSheetId="27">#REF!</definedName>
    <definedName name="Tramites" localSheetId="31">#REF!</definedName>
    <definedName name="Tramites" localSheetId="28">#REF!</definedName>
    <definedName name="Tramites" localSheetId="29">#REF!</definedName>
    <definedName name="Tramites" localSheetId="30">#REF!</definedName>
    <definedName name="Tramites" localSheetId="8">#REF!</definedName>
    <definedName name="Tramites" localSheetId="14">#REF!</definedName>
    <definedName name="Tramites" localSheetId="11">#REF!</definedName>
    <definedName name="Tramites" localSheetId="12">#REF!</definedName>
    <definedName name="Tramites" localSheetId="13">#REF!</definedName>
    <definedName name="Tramites">#REF!</definedName>
    <definedName name="TramitesCostos" localSheetId="17">#REF!</definedName>
    <definedName name="TramitesCostos" localSheetId="18">#REF!</definedName>
    <definedName name="TramitesCostos" localSheetId="20">#REF!</definedName>
    <definedName name="TramitesCostos" localSheetId="21">#REF!</definedName>
    <definedName name="TramitesCostos" localSheetId="22">#REF!</definedName>
    <definedName name="TramitesCostos" localSheetId="23">#REF!</definedName>
    <definedName name="TramitesCostos" localSheetId="27">#REF!</definedName>
    <definedName name="TramitesCostos" localSheetId="31">#REF!</definedName>
    <definedName name="TramitesCostos" localSheetId="28">#REF!</definedName>
    <definedName name="TramitesCostos" localSheetId="29">#REF!</definedName>
    <definedName name="TramitesCostos" localSheetId="30">#REF!</definedName>
    <definedName name="TramitesCostos" localSheetId="8">#REF!</definedName>
    <definedName name="TramitesCostos" localSheetId="14">#REF!</definedName>
    <definedName name="TramitesCostos" localSheetId="11">#REF!</definedName>
    <definedName name="TramitesCostos" localSheetId="12">#REF!</definedName>
    <definedName name="TramitesCostos" localSheetId="13">#REF!</definedName>
    <definedName name="TramitesCostos">#REF!</definedName>
    <definedName name="Transmisores">#REF!</definedName>
    <definedName name="Transporte" localSheetId="4">'[15]DATOS CONTRATO'!$E$16</definedName>
    <definedName name="Transporte" localSheetId="5">'[15]DATOS CONTRATO'!$E$16</definedName>
    <definedName name="Transporte">[104]Trans!$A$12:$I$65</definedName>
    <definedName name="TRANSPORTES">[77]TRANSPORTE!$B$2:$E$18</definedName>
    <definedName name="TRAT">[200]desmonte!$E$48</definedName>
    <definedName name="TREM">#REF!</definedName>
    <definedName name="Trenes">#REF!</definedName>
    <definedName name="trest" localSheetId="5" hidden="1">{"TAB1",#N/A,TRUE,"GENERAL";"TAB2",#N/A,TRUE,"GENERAL";"TAB3",#N/A,TRUE,"GENERAL";"TAB4",#N/A,TRUE,"GENERAL";"TAB5",#N/A,TRUE,"GENERAL"}</definedName>
    <definedName name="trest" hidden="1">{"TAB1",#N/A,TRUE,"GENERAL";"TAB2",#N/A,TRUE,"GENERAL";"TAB3",#N/A,TRUE,"GENERAL";"TAB4",#N/A,TRUE,"GENERAL";"TAB5",#N/A,TRUE,"GENERAL"}</definedName>
    <definedName name="tret" localSheetId="5" hidden="1">{"TAB1",#N/A,TRUE,"GENERAL";"TAB2",#N/A,TRUE,"GENERAL";"TAB3",#N/A,TRUE,"GENERAL";"TAB4",#N/A,TRUE,"GENERAL";"TAB5",#N/A,TRUE,"GENERAL"}</definedName>
    <definedName name="tret" hidden="1">{"TAB1",#N/A,TRUE,"GENERAL";"TAB2",#N/A,TRUE,"GENERAL";"TAB3",#N/A,TRUE,"GENERAL";"TAB4",#N/A,TRUE,"GENERAL";"TAB5",#N/A,TRUE,"GENERAL"}</definedName>
    <definedName name="TREWETER" localSheetId="17">#REF!</definedName>
    <definedName name="TREWETER" localSheetId="18">#REF!</definedName>
    <definedName name="TREWETER" localSheetId="20">#REF!</definedName>
    <definedName name="TREWETER" localSheetId="21">#REF!</definedName>
    <definedName name="TREWETER" localSheetId="22">#REF!</definedName>
    <definedName name="TREWETER" localSheetId="23">#REF!</definedName>
    <definedName name="TREWETER" localSheetId="27">#REF!</definedName>
    <definedName name="TREWETER" localSheetId="31">#REF!</definedName>
    <definedName name="TREWETER" localSheetId="28">#REF!</definedName>
    <definedName name="TREWETER" localSheetId="29">#REF!</definedName>
    <definedName name="TREWETER" localSheetId="30">#REF!</definedName>
    <definedName name="TREWETER" localSheetId="8">#REF!</definedName>
    <definedName name="TREWETER" localSheetId="14">#REF!</definedName>
    <definedName name="TREWETER" localSheetId="11">#REF!</definedName>
    <definedName name="TREWETER" localSheetId="12">#REF!</definedName>
    <definedName name="TREWETER" localSheetId="13">#REF!</definedName>
    <definedName name="TREWETER">#REF!</definedName>
    <definedName name="trh" localSheetId="5" hidden="1">{"via1",#N/A,TRUE,"general";"via2",#N/A,TRUE,"general";"via3",#N/A,TRUE,"general"}</definedName>
    <definedName name="trh" hidden="1">{"via1",#N/A,TRUE,"general";"via2",#N/A,TRUE,"general";"via3",#N/A,TRUE,"general"}</definedName>
    <definedName name="trhfh" localSheetId="5"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5" hidden="1">{"via1",#N/A,TRUE,"general";"via2",#N/A,TRUE,"general";"via3",#N/A,TRUE,"general"}</definedName>
    <definedName name="trjfgjh" hidden="1">{"via1",#N/A,TRUE,"general";"via2",#N/A,TRUE,"general";"via3",#N/A,TRUE,"general"}</definedName>
    <definedName name="trm">#REF!</definedName>
    <definedName name="tru" localSheetId="5" hidden="1">{"via1",#N/A,TRUE,"general";"via2",#N/A,TRUE,"general";"via3",#N/A,TRUE,"general"}</definedName>
    <definedName name="tru" hidden="1">{"via1",#N/A,TRUE,"general";"via2",#N/A,TRUE,"general";"via3",#N/A,TRUE,"general"}</definedName>
    <definedName name="truds" localSheetId="5" hidden="1">{"via1",#N/A,TRUE,"general";"via2",#N/A,TRUE,"general";"via3",#N/A,TRUE,"general"}</definedName>
    <definedName name="truds" hidden="1">{"via1",#N/A,TRUE,"general";"via2",#N/A,TRUE,"general";"via3",#N/A,TRUE,"general"}</definedName>
    <definedName name="trutu" localSheetId="5" hidden="1">{"via1",#N/A,TRUE,"general";"via2",#N/A,TRUE,"general";"via3",#N/A,TRUE,"general"}</definedName>
    <definedName name="trutu" hidden="1">{"via1",#N/A,TRUE,"general";"via2",#N/A,TRUE,"general";"via3",#N/A,TRUE,"general"}</definedName>
    <definedName name="trydfg" localSheetId="5" hidden="1">{"via1",#N/A,TRUE,"general";"via2",#N/A,TRUE,"general";"via3",#N/A,TRUE,"general"}</definedName>
    <definedName name="trydfg" hidden="1">{"via1",#N/A,TRUE,"general";"via2",#N/A,TRUE,"general";"via3",#N/A,TRUE,"general"}</definedName>
    <definedName name="trydtrygf" localSheetId="5" hidden="1">{"via1",#N/A,TRUE,"general";"via2",#N/A,TRUE,"general";"via3",#N/A,TRUE,"general"}</definedName>
    <definedName name="trydtrygf" hidden="1">{"via1",#N/A,TRUE,"general";"via2",#N/A,TRUE,"general";"via3",#N/A,TRUE,"general"}</definedName>
    <definedName name="TRYE5H">#REF!</definedName>
    <definedName name="tryery" localSheetId="5" hidden="1">{"TAB1",#N/A,TRUE,"GENERAL";"TAB2",#N/A,TRUE,"GENERAL";"TAB3",#N/A,TRUE,"GENERAL";"TAB4",#N/A,TRUE,"GENERAL";"TAB5",#N/A,TRUE,"GENERAL"}</definedName>
    <definedName name="tryery" hidden="1">{"TAB1",#N/A,TRUE,"GENERAL";"TAB2",#N/A,TRUE,"GENERAL";"TAB3",#N/A,TRUE,"GENERAL";"TAB4",#N/A,TRUE,"GENERAL";"TAB5",#N/A,TRUE,"GENERAL"}</definedName>
    <definedName name="tryi6" localSheetId="5" hidden="1">{"TAB1",#N/A,TRUE,"GENERAL";"TAB2",#N/A,TRUE,"GENERAL";"TAB3",#N/A,TRUE,"GENERAL";"TAB4",#N/A,TRUE,"GENERAL";"TAB5",#N/A,TRUE,"GENERAL"}</definedName>
    <definedName name="tryi6" hidden="1">{"TAB1",#N/A,TRUE,"GENERAL";"TAB2",#N/A,TRUE,"GENERAL";"TAB3",#N/A,TRUE,"GENERAL";"TAB4",#N/A,TRUE,"GENERAL";"TAB5",#N/A,TRUE,"GENERAL"}</definedName>
    <definedName name="tryrth" localSheetId="5" hidden="1">{"via1",#N/A,TRUE,"general";"via2",#N/A,TRUE,"general";"via3",#N/A,TRUE,"general"}</definedName>
    <definedName name="tryrth" hidden="1">{"via1",#N/A,TRUE,"general";"via2",#N/A,TRUE,"general";"via3",#N/A,TRUE,"general"}</definedName>
    <definedName name="tsert" localSheetId="5"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A" localSheetId="17">[104]PRESUPUESTO!#REF!</definedName>
    <definedName name="TTA" localSheetId="18">[104]PRESUPUESTO!#REF!</definedName>
    <definedName name="TTA" localSheetId="20">[104]PRESUPUESTO!#REF!</definedName>
    <definedName name="TTA" localSheetId="21">[104]PRESUPUESTO!#REF!</definedName>
    <definedName name="TTA" localSheetId="22">[104]PRESUPUESTO!#REF!</definedName>
    <definedName name="TTA" localSheetId="23">[104]PRESUPUESTO!#REF!</definedName>
    <definedName name="TTA" localSheetId="27">[104]PRESUPUESTO!#REF!</definedName>
    <definedName name="TTA" localSheetId="31">[104]PRESUPUESTO!#REF!</definedName>
    <definedName name="TTA" localSheetId="28">[104]PRESUPUESTO!#REF!</definedName>
    <definedName name="TTA" localSheetId="29">[104]PRESUPUESTO!#REF!</definedName>
    <definedName name="TTA" localSheetId="30">[104]PRESUPUESTO!#REF!</definedName>
    <definedName name="TTA" localSheetId="8">[104]PRESUPUESTO!#REF!</definedName>
    <definedName name="TTA" localSheetId="14">[104]PRESUPUESTO!#REF!</definedName>
    <definedName name="TTA" localSheetId="11">[104]PRESUPUESTO!#REF!</definedName>
    <definedName name="TTA" localSheetId="12">[104]PRESUPUESTO!#REF!</definedName>
    <definedName name="TTA" localSheetId="13">[104]PRESUPUESTO!#REF!</definedName>
    <definedName name="TTA">[104]PRESUPUESTO!#REF!</definedName>
    <definedName name="TTB" localSheetId="17">[104]PRESUPUESTO!#REF!</definedName>
    <definedName name="TTB" localSheetId="18">[104]PRESUPUESTO!#REF!</definedName>
    <definedName name="TTB" localSheetId="20">[104]PRESUPUESTO!#REF!</definedName>
    <definedName name="TTB" localSheetId="21">[104]PRESUPUESTO!#REF!</definedName>
    <definedName name="TTB" localSheetId="22">[104]PRESUPUESTO!#REF!</definedName>
    <definedName name="TTB" localSheetId="23">[104]PRESUPUESTO!#REF!</definedName>
    <definedName name="TTB" localSheetId="27">[104]PRESUPUESTO!#REF!</definedName>
    <definedName name="TTB" localSheetId="31">[104]PRESUPUESTO!#REF!</definedName>
    <definedName name="TTB" localSheetId="28">[104]PRESUPUESTO!#REF!</definedName>
    <definedName name="TTB" localSheetId="29">[104]PRESUPUESTO!#REF!</definedName>
    <definedName name="TTB" localSheetId="30">[104]PRESUPUESTO!#REF!</definedName>
    <definedName name="TTB" localSheetId="8">[104]PRESUPUESTO!#REF!</definedName>
    <definedName name="TTB" localSheetId="14">[104]PRESUPUESTO!#REF!</definedName>
    <definedName name="TTB" localSheetId="11">[104]PRESUPUESTO!#REF!</definedName>
    <definedName name="TTB" localSheetId="12">[104]PRESUPUESTO!#REF!</definedName>
    <definedName name="TTB" localSheetId="13">[104]PRESUPUESTO!#REF!</definedName>
    <definedName name="TTB">[104]PRESUPUESTO!#REF!</definedName>
    <definedName name="TTC" localSheetId="17">[104]PRESUPUESTO!#REF!</definedName>
    <definedName name="TTC" localSheetId="18">[104]PRESUPUESTO!#REF!</definedName>
    <definedName name="TTC" localSheetId="20">[104]PRESUPUESTO!#REF!</definedName>
    <definedName name="TTC" localSheetId="21">[104]PRESUPUESTO!#REF!</definedName>
    <definedName name="TTC" localSheetId="22">[104]PRESUPUESTO!#REF!</definedName>
    <definedName name="TTC" localSheetId="23">[104]PRESUPUESTO!#REF!</definedName>
    <definedName name="TTC" localSheetId="27">[104]PRESUPUESTO!#REF!</definedName>
    <definedName name="TTC" localSheetId="31">[104]PRESUPUESTO!#REF!</definedName>
    <definedName name="TTC" localSheetId="28">[104]PRESUPUESTO!#REF!</definedName>
    <definedName name="TTC" localSheetId="29">[104]PRESUPUESTO!#REF!</definedName>
    <definedName name="TTC" localSheetId="30">[104]PRESUPUESTO!#REF!</definedName>
    <definedName name="TTC" localSheetId="8">[104]PRESUPUESTO!#REF!</definedName>
    <definedName name="TTC">[104]PRESUPUESTO!#REF!</definedName>
    <definedName name="TtCD">#REF!</definedName>
    <definedName name="TTE" localSheetId="17">[104]PRESUPUESTO!#REF!</definedName>
    <definedName name="TTE" localSheetId="18">[104]PRESUPUESTO!#REF!</definedName>
    <definedName name="TTE" localSheetId="20">[104]PRESUPUESTO!#REF!</definedName>
    <definedName name="TTE" localSheetId="21">[104]PRESUPUESTO!#REF!</definedName>
    <definedName name="TTE" localSheetId="22">[104]PRESUPUESTO!#REF!</definedName>
    <definedName name="TTE" localSheetId="23">[104]PRESUPUESTO!#REF!</definedName>
    <definedName name="TTE" localSheetId="27">[104]PRESUPUESTO!#REF!</definedName>
    <definedName name="TTE" localSheetId="31">[104]PRESUPUESTO!#REF!</definedName>
    <definedName name="TTE" localSheetId="28">[104]PRESUPUESTO!#REF!</definedName>
    <definedName name="TTE" localSheetId="29">[104]PRESUPUESTO!#REF!</definedName>
    <definedName name="TTE" localSheetId="30">[104]PRESUPUESTO!#REF!</definedName>
    <definedName name="TTE" localSheetId="8">[104]PRESUPUESTO!#REF!</definedName>
    <definedName name="TTE">[104]PRESUPUESTO!#REF!</definedName>
    <definedName name="TTL" localSheetId="17">[104]PRESUPUESTO!#REF!</definedName>
    <definedName name="TTL" localSheetId="18">[104]PRESUPUESTO!#REF!</definedName>
    <definedName name="TTL" localSheetId="20">[104]PRESUPUESTO!#REF!</definedName>
    <definedName name="TTL" localSheetId="21">[104]PRESUPUESTO!#REF!</definedName>
    <definedName name="TTL" localSheetId="22">[104]PRESUPUESTO!#REF!</definedName>
    <definedName name="TTL" localSheetId="23">[104]PRESUPUESTO!#REF!</definedName>
    <definedName name="TTL" localSheetId="27">[104]PRESUPUESTO!#REF!</definedName>
    <definedName name="TTL" localSheetId="31">[104]PRESUPUESTO!#REF!</definedName>
    <definedName name="TTL" localSheetId="28">[104]PRESUPUESTO!#REF!</definedName>
    <definedName name="TTL" localSheetId="29">[104]PRESUPUESTO!#REF!</definedName>
    <definedName name="TTL" localSheetId="30">[104]PRESUPUESTO!#REF!</definedName>
    <definedName name="TTL" localSheetId="8">[104]PRESUPUESTO!#REF!</definedName>
    <definedName name="TTL">[104]PRESUPUESTO!#REF!</definedName>
    <definedName name="TtlCD">[131]PRESUPUESTO!$G$541</definedName>
    <definedName name="TTR" localSheetId="5" hidden="1">{"via1",#N/A,TRUE,"general";"via2",#N/A,TRUE,"general";"via3",#N/A,TRUE,"general"}</definedName>
    <definedName name="TTR" hidden="1">{"via1",#N/A,TRUE,"general";"via2",#N/A,TRUE,"general";"via3",#N/A,TRUE,"general"}</definedName>
    <definedName name="ttrff" localSheetId="5" hidden="1">{"via1",#N/A,TRUE,"general";"via2",#N/A,TRUE,"general";"via3",#N/A,TRUE,"general"}</definedName>
    <definedName name="ttrff" hidden="1">{"via1",#N/A,TRUE,"general";"via2",#N/A,TRUE,"general";"via3",#N/A,TRUE,"general"}</definedName>
    <definedName name="TTT" localSheetId="17">#REF!</definedName>
    <definedName name="TTT" localSheetId="18">#REF!</definedName>
    <definedName name="TTT" localSheetId="20">#REF!</definedName>
    <definedName name="TTT" localSheetId="21">#REF!</definedName>
    <definedName name="TTT" localSheetId="22">#REF!</definedName>
    <definedName name="TTT" localSheetId="23">#REF!</definedName>
    <definedName name="TTT" localSheetId="27">#REF!</definedName>
    <definedName name="TTT" localSheetId="31">#REF!</definedName>
    <definedName name="TTT" localSheetId="28">#REF!</definedName>
    <definedName name="TTT" localSheetId="29">#REF!</definedName>
    <definedName name="TTT" localSheetId="30">#REF!</definedName>
    <definedName name="TTT" localSheetId="8">#REF!</definedName>
    <definedName name="TTT" localSheetId="14">#REF!</definedName>
    <definedName name="TTT" localSheetId="11">#REF!</definedName>
    <definedName name="TTT" localSheetId="12">#REF!</definedName>
    <definedName name="ttt" localSheetId="4" hidden="1">{"TAB1",#N/A,TRUE,"GENERAL";"TAB2",#N/A,TRUE,"GENERAL";"TAB3",#N/A,TRUE,"GENERAL";"TAB4",#N/A,TRUE,"GENERAL";"TAB5",#N/A,TRUE,"GENERAL"}</definedName>
    <definedName name="ttt" localSheetId="5" hidden="1">{"TAB1",#N/A,TRUE,"GENERAL";"TAB2",#N/A,TRUE,"GENERAL";"TAB3",#N/A,TRUE,"GENERAL";"TAB4",#N/A,TRUE,"GENERAL";"TAB5",#N/A,TRUE,"GENERAL"}</definedName>
    <definedName name="TTT" localSheetId="13">#REF!</definedName>
    <definedName name="TTT">#REF!</definedName>
    <definedName name="tttt">[1]CRA.MODI!#REF!</definedName>
    <definedName name="tttt7" localSheetId="5" hidden="1">{"via1",#N/A,TRUE,"general";"via2",#N/A,TRUE,"general";"via3",#N/A,TRUE,"general"}</definedName>
    <definedName name="tttt7" hidden="1">{"via1",#N/A,TRUE,"general";"via2",#N/A,TRUE,"general";"via3",#N/A,TRUE,"general"}</definedName>
    <definedName name="tttthy" localSheetId="5" hidden="1">{"TAB1",#N/A,TRUE,"GENERAL";"TAB2",#N/A,TRUE,"GENERAL";"TAB3",#N/A,TRUE,"GENERAL";"TAB4",#N/A,TRUE,"GENERAL";"TAB5",#N/A,TRUE,"GENERAL"}</definedName>
    <definedName name="tttthy" hidden="1">{"TAB1",#N/A,TRUE,"GENERAL";"TAB2",#N/A,TRUE,"GENERAL";"TAB3",#N/A,TRUE,"GENERAL";"TAB4",#N/A,TRUE,"GENERAL";"TAB5",#N/A,TRUE,"GENERAL"}</definedName>
    <definedName name="ttttr" localSheetId="5" hidden="1">{"via1",#N/A,TRUE,"general";"via2",#N/A,TRUE,"general";"via3",#N/A,TRUE,"general"}</definedName>
    <definedName name="ttttr" hidden="1">{"via1",#N/A,TRUE,"general";"via2",#N/A,TRUE,"general";"via3",#N/A,TRUE,"general"}</definedName>
    <definedName name="ttttt" localSheetId="5" hidden="1">{"TAB1",#N/A,TRUE,"GENERAL";"TAB2",#N/A,TRUE,"GENERAL";"TAB3",#N/A,TRUE,"GENERAL";"TAB4",#N/A,TRUE,"GENERAL";"TAB5",#N/A,TRUE,"GENERAL"}</definedName>
    <definedName name="ttttt" hidden="1">{"TAB1",#N/A,TRUE,"GENERAL";"TAB2",#N/A,TRUE,"GENERAL";"TAB3",#N/A,TRUE,"GENERAL";"TAB4",#N/A,TRUE,"GENERAL";"TAB5",#N/A,TRUE,"GENERAL"}</definedName>
    <definedName name="TU" localSheetId="17">'[64]CIRCUITOS CODENSA'!#REF!</definedName>
    <definedName name="TU" localSheetId="18">'[64]CIRCUITOS CODENSA'!#REF!</definedName>
    <definedName name="TU" localSheetId="20">'[64]CIRCUITOS CODENSA'!#REF!</definedName>
    <definedName name="TU" localSheetId="21">'[64]CIRCUITOS CODENSA'!#REF!</definedName>
    <definedName name="TU" localSheetId="22">'[64]CIRCUITOS CODENSA'!#REF!</definedName>
    <definedName name="TU" localSheetId="23">'[64]CIRCUITOS CODENSA'!#REF!</definedName>
    <definedName name="TU" localSheetId="27">'[64]CIRCUITOS CODENSA'!#REF!</definedName>
    <definedName name="TU" localSheetId="31">'[64]CIRCUITOS CODENSA'!#REF!</definedName>
    <definedName name="TU" localSheetId="28">'[64]CIRCUITOS CODENSA'!#REF!</definedName>
    <definedName name="TU" localSheetId="29">'[64]CIRCUITOS CODENSA'!#REF!</definedName>
    <definedName name="TU" localSheetId="30">'[64]CIRCUITOS CODENSA'!#REF!</definedName>
    <definedName name="TU" localSheetId="8">'[64]CIRCUITOS CODENSA'!#REF!</definedName>
    <definedName name="TU" localSheetId="14">'[64]CIRCUITOS CODENSA'!#REF!</definedName>
    <definedName name="TU" localSheetId="11">'[64]CIRCUITOS CODENSA'!#REF!</definedName>
    <definedName name="TU" localSheetId="12">'[64]CIRCUITOS CODENSA'!#REF!</definedName>
    <definedName name="Tu" localSheetId="4">[30]Cálculo!$B$21</definedName>
    <definedName name="Tu" localSheetId="5">[30]Cálculo!$B$21</definedName>
    <definedName name="TU" localSheetId="13">'[64]CIRCUITOS CODENSA'!#REF!</definedName>
    <definedName name="TU">'[64]CIRCUITOS CODENSA'!#REF!</definedName>
    <definedName name="TUBERIA" hidden="1">#REF!</definedName>
    <definedName name="Tubería">#REF!</definedName>
    <definedName name="TUBERIA1" hidden="1">#REF!</definedName>
    <definedName name="tur" localSheetId="5" hidden="1">{"TAB1",#N/A,TRUE,"GENERAL";"TAB2",#N/A,TRUE,"GENERAL";"TAB3",#N/A,TRUE,"GENERAL";"TAB4",#N/A,TRUE,"GENERAL";"TAB5",#N/A,TRUE,"GENERAL"}</definedName>
    <definedName name="tur" hidden="1">{"TAB1",#N/A,TRUE,"GENERAL";"TAB2",#N/A,TRUE,"GENERAL";"TAB3",#N/A,TRUE,"GENERAL";"TAB4",#N/A,TRUE,"GENERAL";"TAB5",#N/A,TRUE,"GENERAL"}</definedName>
    <definedName name="turu" localSheetId="5" hidden="1">{"TAB1",#N/A,TRUE,"GENERAL";"TAB2",#N/A,TRUE,"GENERAL";"TAB3",#N/A,TRUE,"GENERAL";"TAB4",#N/A,TRUE,"GENERAL";"TAB5",#N/A,TRUE,"GENERAL"}</definedName>
    <definedName name="turu" hidden="1">{"TAB1",#N/A,TRUE,"GENERAL";"TAB2",#N/A,TRUE,"GENERAL";"TAB3",#N/A,TRUE,"GENERAL";"TAB4",#N/A,TRUE,"GENERAL";"TAB5",#N/A,TRUE,"GENERAL"}</definedName>
    <definedName name="tvmenor90min">'[168]CCP,LEYES, Y DEC.'!#REF!</definedName>
    <definedName name="twer" localSheetId="5" hidden="1">{"TAB1",#N/A,TRUE,"GENERAL";"TAB2",#N/A,TRUE,"GENERAL";"TAB3",#N/A,TRUE,"GENERAL";"TAB4",#N/A,TRUE,"GENERAL";"TAB5",#N/A,TRUE,"GENERAL"}</definedName>
    <definedName name="twer" hidden="1">{"TAB1",#N/A,TRUE,"GENERAL";"TAB2",#N/A,TRUE,"GENERAL";"TAB3",#N/A,TRUE,"GENERAL";"TAB4",#N/A,TRUE,"GENERAL";"TAB5",#N/A,TRUE,"GENERAL"}</definedName>
    <definedName name="twet" localSheetId="5" hidden="1">{"TAB1",#N/A,TRUE,"GENERAL";"TAB2",#N/A,TRUE,"GENERAL";"TAB3",#N/A,TRUE,"GENERAL";"TAB4",#N/A,TRUE,"GENERAL";"TAB5",#N/A,TRUE,"GENERAL"}</definedName>
    <definedName name="twet" hidden="1">{"TAB1",#N/A,TRUE,"GENERAL";"TAB2",#N/A,TRUE,"GENERAL";"TAB3",#N/A,TRUE,"GENERAL";"TAB4",#N/A,TRUE,"GENERAL";"TAB5",#N/A,TRUE,"GENERAL"}</definedName>
    <definedName name="ty">#REF!</definedName>
    <definedName name="tyery" localSheetId="5" hidden="1">{"via1",#N/A,TRUE,"general";"via2",#N/A,TRUE,"general";"via3",#N/A,TRUE,"general"}</definedName>
    <definedName name="tyery" hidden="1">{"via1",#N/A,TRUE,"general";"via2",#N/A,TRUE,"general";"via3",#N/A,TRUE,"general"}</definedName>
    <definedName name="tyj" localSheetId="5" hidden="1">{"TAB1",#N/A,TRUE,"GENERAL";"TAB2",#N/A,TRUE,"GENERAL";"TAB3",#N/A,TRUE,"GENERAL";"TAB4",#N/A,TRUE,"GENERAL";"TAB5",#N/A,TRUE,"GENERAL"}</definedName>
    <definedName name="tyj" hidden="1">{"TAB1",#N/A,TRUE,"GENERAL";"TAB2",#N/A,TRUE,"GENERAL";"TAB3",#N/A,TRUE,"GENERAL";"TAB4",#N/A,TRUE,"GENERAL";"TAB5",#N/A,TRUE,"GENERAL"}</definedName>
    <definedName name="tyjtyj" localSheetId="5" hidden="1">{"TAB1",#N/A,TRUE,"GENERAL";"TAB2",#N/A,TRUE,"GENERAL";"TAB3",#N/A,TRUE,"GENERAL";"TAB4",#N/A,TRUE,"GENERAL";"TAB5",#N/A,TRUE,"GENERAL"}</definedName>
    <definedName name="tyjtyj" hidden="1">{"TAB1",#N/A,TRUE,"GENERAL";"TAB2",#N/A,TRUE,"GENERAL";"TAB3",#N/A,TRUE,"GENERAL";"TAB4",#N/A,TRUE,"GENERAL";"TAB5",#N/A,TRUE,"GENERAL"}</definedName>
    <definedName name="tyjytjuyjuy" localSheetId="5" hidden="1">{"TAB1",#N/A,TRUE,"GENERAL";"TAB2",#N/A,TRUE,"GENERAL";"TAB3",#N/A,TRUE,"GENERAL";"TAB4",#N/A,TRUE,"GENERAL";"TAB5",#N/A,TRUE,"GENERAL"}</definedName>
    <definedName name="tyjytjuyjuy" hidden="1">{"TAB1",#N/A,TRUE,"GENERAL";"TAB2",#N/A,TRUE,"GENERAL";"TAB3",#N/A,TRUE,"GENERAL";"TAB4",#N/A,TRUE,"GENERAL";"TAB5",#N/A,TRUE,"GENERAL"}</definedName>
    <definedName name="tyk" localSheetId="5" hidden="1">{"via1",#N/A,TRUE,"general";"via2",#N/A,TRUE,"general";"via3",#N/A,TRUE,"general"}</definedName>
    <definedName name="tyk" hidden="1">{"via1",#N/A,TRUE,"general";"via2",#N/A,TRUE,"general";"via3",#N/A,TRUE,"general"}</definedName>
    <definedName name="tym" localSheetId="5" hidden="1">{"via1",#N/A,TRUE,"general";"via2",#N/A,TRUE,"general";"via3",#N/A,TRUE,"general"}</definedName>
    <definedName name="tym" hidden="1">{"via1",#N/A,TRUE,"general";"via2",#N/A,TRUE,"general";"via3",#N/A,TRUE,"general"}</definedName>
    <definedName name="tyr" localSheetId="5" hidden="1">{"via1",#N/A,TRUE,"general";"via2",#N/A,TRUE,"general";"via3",#N/A,TRUE,"general"}</definedName>
    <definedName name="tyr" hidden="1">{"via1",#N/A,TRUE,"general";"via2",#N/A,TRUE,"general";"via3",#N/A,TRUE,"general"}</definedName>
    <definedName name="tys">'[35]Gabinetes ctrol, prot. y med. '!#REF!</definedName>
    <definedName name="tytgfhgfh" localSheetId="5" hidden="1">{"TAB1",#N/A,TRUE,"GENERAL";"TAB2",#N/A,TRUE,"GENERAL";"TAB3",#N/A,TRUE,"GENERAL";"TAB4",#N/A,TRUE,"GENERAL";"TAB5",#N/A,TRUE,"GENERAL"}</definedName>
    <definedName name="tytgfhgfh" hidden="1">{"TAB1",#N/A,TRUE,"GENERAL";"TAB2",#N/A,TRUE,"GENERAL";"TAB3",#N/A,TRUE,"GENERAL";"TAB4",#N/A,TRUE,"GENERAL";"TAB5",#N/A,TRUE,"GENERAL"}</definedName>
    <definedName name="tyty" localSheetId="5"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5" hidden="1">{"TAB1",#N/A,TRUE,"GENERAL";"TAB2",#N/A,TRUE,"GENERAL";"TAB3",#N/A,TRUE,"GENERAL";"TAB4",#N/A,TRUE,"GENERAL";"TAB5",#N/A,TRUE,"GENERAL"}</definedName>
    <definedName name="TYUIYI" hidden="1">{"TAB1",#N/A,TRUE,"GENERAL";"TAB2",#N/A,TRUE,"GENERAL";"TAB3",#N/A,TRUE,"GENERAL";"TAB4",#N/A,TRUE,"GENERAL";"TAB5",#N/A,TRUE,"GENERAL"}</definedName>
    <definedName name="tyujh" localSheetId="5" hidden="1">{"TAB1",#N/A,TRUE,"GENERAL";"TAB2",#N/A,TRUE,"GENERAL";"TAB3",#N/A,TRUE,"GENERAL";"TAB4",#N/A,TRUE,"GENERAL";"TAB5",#N/A,TRUE,"GENERAL"}</definedName>
    <definedName name="tyujh" hidden="1">{"TAB1",#N/A,TRUE,"GENERAL";"TAB2",#N/A,TRUE,"GENERAL";"TAB3",#N/A,TRUE,"GENERAL";"TAB4",#N/A,TRUE,"GENERAL";"TAB5",#N/A,TRUE,"GENERAL"}</definedName>
    <definedName name="tyuty" localSheetId="5" hidden="1">{"TAB1",#N/A,TRUE,"GENERAL";"TAB2",#N/A,TRUE,"GENERAL";"TAB3",#N/A,TRUE,"GENERAL";"TAB4",#N/A,TRUE,"GENERAL";"TAB5",#N/A,TRUE,"GENERAL"}</definedName>
    <definedName name="tyuty" hidden="1">{"TAB1",#N/A,TRUE,"GENERAL";"TAB2",#N/A,TRUE,"GENERAL";"TAB3",#N/A,TRUE,"GENERAL";"TAB4",#N/A,TRUE,"GENERAL";"TAB5",#N/A,TRUE,"GENERAL"}</definedName>
    <definedName name="tyutyu" localSheetId="5" hidden="1">{"via1",#N/A,TRUE,"general";"via2",#N/A,TRUE,"general";"via3",#N/A,TRUE,"general"}</definedName>
    <definedName name="tyutyu" hidden="1">{"via1",#N/A,TRUE,"general";"via2",#N/A,TRUE,"general";"via3",#N/A,TRUE,"general"}</definedName>
    <definedName name="tyxg" localSheetId="5" hidden="1">{"via1",#N/A,TRUE,"general";"via2",#N/A,TRUE,"general";"via3",#N/A,TRUE,"general"}</definedName>
    <definedName name="tyxg" hidden="1">{"via1",#N/A,TRUE,"general";"via2",#N/A,TRUE,"general";"via3",#N/A,TRUE,"general"}</definedName>
    <definedName name="U">#REF!</definedName>
    <definedName name="u3u" localSheetId="5" hidden="1">{"TAB1",#N/A,TRUE,"GENERAL";"TAB2",#N/A,TRUE,"GENERAL";"TAB3",#N/A,TRUE,"GENERAL";"TAB4",#N/A,TRUE,"GENERAL";"TAB5",#N/A,TRUE,"GENERAL"}</definedName>
    <definedName name="u3u" hidden="1">{"TAB1",#N/A,TRUE,"GENERAL";"TAB2",#N/A,TRUE,"GENERAL";"TAB3",#N/A,TRUE,"GENERAL";"TAB4",#N/A,TRUE,"GENERAL";"TAB5",#N/A,TRUE,"GENERAL"}</definedName>
    <definedName name="u7u7" localSheetId="5" hidden="1">{"TAB1",#N/A,TRUE,"GENERAL";"TAB2",#N/A,TRUE,"GENERAL";"TAB3",#N/A,TRUE,"GENERAL";"TAB4",#N/A,TRUE,"GENERAL";"TAB5",#N/A,TRUE,"GENERAL"}</definedName>
    <definedName name="u7u7" hidden="1">{"TAB1",#N/A,TRUE,"GENERAL";"TAB2",#N/A,TRUE,"GENERAL";"TAB3",#N/A,TRUE,"GENERAL";"TAB4",#N/A,TRUE,"GENERAL";"TAB5",#N/A,TRUE,"GENERAL"}</definedName>
    <definedName name="uat">'[35]Gabinetes ctrol, prot. y med. '!#REF!</definedName>
    <definedName name="Ubicación" localSheetId="17">#REF!</definedName>
    <definedName name="Ubicación" localSheetId="18">#REF!</definedName>
    <definedName name="Ubicación" localSheetId="20">#REF!</definedName>
    <definedName name="Ubicación" localSheetId="21">#REF!</definedName>
    <definedName name="Ubicación" localSheetId="22">#REF!</definedName>
    <definedName name="Ubicación" localSheetId="23">#REF!</definedName>
    <definedName name="Ubicación" localSheetId="27">#REF!</definedName>
    <definedName name="Ubicación" localSheetId="31">#REF!</definedName>
    <definedName name="Ubicación" localSheetId="28">#REF!</definedName>
    <definedName name="Ubicación" localSheetId="29">#REF!</definedName>
    <definedName name="Ubicación" localSheetId="30">#REF!</definedName>
    <definedName name="Ubicación" localSheetId="8">#REF!</definedName>
    <definedName name="Ubicación" localSheetId="14">#REF!</definedName>
    <definedName name="Ubicación" localSheetId="11">#REF!</definedName>
    <definedName name="Ubicación" localSheetId="12">#REF!</definedName>
    <definedName name="Ubicación" localSheetId="4">[165]Datos!$B$3</definedName>
    <definedName name="Ubicación" localSheetId="5">[165]Datos!$B$3</definedName>
    <definedName name="Ubicación" localSheetId="13">#REF!</definedName>
    <definedName name="Ubicación">#REF!</definedName>
    <definedName name="UFrm2InUse">1</definedName>
    <definedName name="ui">#REF!</definedName>
    <definedName name="UIC">[18]Tablas!#REF!</definedName>
    <definedName name="uijhj" localSheetId="5" hidden="1">{"via1",#N/A,TRUE,"general";"via2",#N/A,TRUE,"general";"via3",#N/A,TRUE,"general"}</definedName>
    <definedName name="uijhj" hidden="1">{"via1",#N/A,TRUE,"general";"via2",#N/A,TRUE,"general";"via3",#N/A,TRUE,"general"}</definedName>
    <definedName name="uio" localSheetId="5" hidden="1">{"TAB1",#N/A,TRUE,"GENERAL";"TAB2",#N/A,TRUE,"GENERAL";"TAB3",#N/A,TRUE,"GENERAL";"TAB4",#N/A,TRUE,"GENERAL";"TAB5",#N/A,TRUE,"GENERAL"}</definedName>
    <definedName name="uio" hidden="1">{"TAB1",#N/A,TRUE,"GENERAL";"TAB2",#N/A,TRUE,"GENERAL";"TAB3",#N/A,TRUE,"GENERAL";"TAB4",#N/A,TRUE,"GENERAL";"TAB5",#N/A,TRUE,"GENERAL"}</definedName>
    <definedName name="uiou" localSheetId="5" hidden="1">{"TAB1",#N/A,TRUE,"GENERAL";"TAB2",#N/A,TRUE,"GENERAL";"TAB3",#N/A,TRUE,"GENERAL";"TAB4",#N/A,TRUE,"GENERAL";"TAB5",#N/A,TRUE,"GENERAL"}</definedName>
    <definedName name="uiou" hidden="1">{"TAB1",#N/A,TRUE,"GENERAL";"TAB2",#N/A,TRUE,"GENERAL";"TAB3",#N/A,TRUE,"GENERAL";"TAB4",#N/A,TRUE,"GENERAL";"TAB5",#N/A,TRUE,"GENERAL"}</definedName>
    <definedName name="UIOUY" localSheetId="17">#REF!</definedName>
    <definedName name="UIOUY" localSheetId="18">#REF!</definedName>
    <definedName name="UIOUY" localSheetId="20">#REF!</definedName>
    <definedName name="UIOUY" localSheetId="21">#REF!</definedName>
    <definedName name="UIOUY" localSheetId="22">#REF!</definedName>
    <definedName name="UIOUY" localSheetId="23">#REF!</definedName>
    <definedName name="UIOUY" localSheetId="27">#REF!</definedName>
    <definedName name="UIOUY" localSheetId="31">#REF!</definedName>
    <definedName name="UIOUY" localSheetId="28">#REF!</definedName>
    <definedName name="UIOUY" localSheetId="29">#REF!</definedName>
    <definedName name="UIOUY" localSheetId="30">#REF!</definedName>
    <definedName name="UIOUY" localSheetId="8">#REF!</definedName>
    <definedName name="UIOUY" localSheetId="14">#REF!</definedName>
    <definedName name="UIOUY" localSheetId="11">#REF!</definedName>
    <definedName name="UIOUY" localSheetId="12">#REF!</definedName>
    <definedName name="UIOUY" localSheetId="13">#REF!</definedName>
    <definedName name="UIOUY">#REF!</definedName>
    <definedName name="uir" localSheetId="5" hidden="1">{"via1",#N/A,TRUE,"general";"via2",#N/A,TRUE,"general";"via3",#N/A,TRUE,"general"}</definedName>
    <definedName name="uir" hidden="1">{"via1",#N/A,TRUE,"general";"via2",#N/A,TRUE,"general";"via3",#N/A,TRUE,"general"}</definedName>
    <definedName name="uituii" localSheetId="5" hidden="1">{"TAB1",#N/A,TRUE,"GENERAL";"TAB2",#N/A,TRUE,"GENERAL";"TAB3",#N/A,TRUE,"GENERAL";"TAB4",#N/A,TRUE,"GENERAL";"TAB5",#N/A,TRUE,"GENERAL"}</definedName>
    <definedName name="uituii" hidden="1">{"TAB1",#N/A,TRUE,"GENERAL";"TAB2",#N/A,TRUE,"GENERAL";"TAB3",#N/A,TRUE,"GENERAL";"TAB4",#N/A,TRUE,"GENERAL";"TAB5",#N/A,TRUE,"GENERAL"}</definedName>
    <definedName name="uityjj" localSheetId="5" hidden="1">{"via1",#N/A,TRUE,"general";"via2",#N/A,TRUE,"general";"via3",#N/A,TRUE,"general"}</definedName>
    <definedName name="uityjj" hidden="1">{"via1",#N/A,TRUE,"general";"via2",#N/A,TRUE,"general";"via3",#N/A,TRUE,"general"}</definedName>
    <definedName name="uiufgj" localSheetId="5" hidden="1">{"TAB1",#N/A,TRUE,"GENERAL";"TAB2",#N/A,TRUE,"GENERAL";"TAB3",#N/A,TRUE,"GENERAL";"TAB4",#N/A,TRUE,"GENERAL";"TAB5",#N/A,TRUE,"GENERAL"}</definedName>
    <definedName name="uiufgj" hidden="1">{"TAB1",#N/A,TRUE,"GENERAL";"TAB2",#N/A,TRUE,"GENERAL";"TAB3",#N/A,TRUE,"GENERAL";"TAB4",#N/A,TRUE,"GENERAL";"TAB5",#N/A,TRUE,"GENERAL"}</definedName>
    <definedName name="UIUYI" localSheetId="5"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M" localSheetId="17">'[64]CIRCUITOS CODENSA'!#REF!</definedName>
    <definedName name="UM" localSheetId="18">'[64]CIRCUITOS CODENSA'!#REF!</definedName>
    <definedName name="UM" localSheetId="20">'[64]CIRCUITOS CODENSA'!#REF!</definedName>
    <definedName name="UM" localSheetId="21">'[64]CIRCUITOS CODENSA'!#REF!</definedName>
    <definedName name="UM" localSheetId="22">'[64]CIRCUITOS CODENSA'!#REF!</definedName>
    <definedName name="UM" localSheetId="23">'[64]CIRCUITOS CODENSA'!#REF!</definedName>
    <definedName name="UM" localSheetId="27">'[64]CIRCUITOS CODENSA'!#REF!</definedName>
    <definedName name="UM" localSheetId="31">'[64]CIRCUITOS CODENSA'!#REF!</definedName>
    <definedName name="UM" localSheetId="28">'[64]CIRCUITOS CODENSA'!#REF!</definedName>
    <definedName name="UM" localSheetId="29">'[64]CIRCUITOS CODENSA'!#REF!</definedName>
    <definedName name="UM" localSheetId="30">'[64]CIRCUITOS CODENSA'!#REF!</definedName>
    <definedName name="UM" localSheetId="8">'[64]CIRCUITOS CODENSA'!#REF!</definedName>
    <definedName name="UM" localSheetId="14">'[64]CIRCUITOS CODENSA'!#REF!</definedName>
    <definedName name="UM" localSheetId="11">'[64]CIRCUITOS CODENSA'!#REF!</definedName>
    <definedName name="UM" localSheetId="12">'[64]CIRCUITOS CODENSA'!#REF!</definedName>
    <definedName name="UM" localSheetId="13">'[64]CIRCUITOS CODENSA'!#REF!</definedName>
    <definedName name="UM">'[64]CIRCUITOS CODENSA'!#REF!</definedName>
    <definedName name="UN_APU">IF(LEN([83]apu!XFB1)=2,"",IF([83]apu!XFB1="","",IF(ISERROR(SEARCH("-",[83]apu!$B1,3)),VLOOKUP([83]apu!$B1,[83]Insumos!B$1:XFD$65536,3,0),VLOOKUP([83]apu!XFB1,'[83]Ppto completo'!$D$1:$F$65536,3,FALSE))))</definedName>
    <definedName name="UN_AUX">IF([83]Auxiliares!$B1="","",VLOOKUP([83]Auxiliares!$B1,[83]Insumos!$D$1:$F$65536,3,FALSE))</definedName>
    <definedName name="UN_PRI">#REF!</definedName>
    <definedName name="UNIDAD1">[113]ITEMS!$C$2</definedName>
    <definedName name="UNIDAD521">[114]ITEMS!$C$522</definedName>
    <definedName name="Unidades" localSheetId="4">{"";"un";"dos";"tres";"cuatro";"cinco";"seis";"siete";"ocho";"nueve"}</definedName>
    <definedName name="Unidades" localSheetId="5">{"";"un";"dos";"tres";"cuatro";"cinco";"seis";"siete";"ocho";"nueve"}</definedName>
    <definedName name="Unidades">[201]Presup_Cancha!$J$14:$J$18</definedName>
    <definedName name="UNIT">'[202]Lista APU'!$A$3:$D$479</definedName>
    <definedName name="UNITARIO">[203]Unitarios!$A$3:$D$13</definedName>
    <definedName name="Unitarios" localSheetId="17">#REF!</definedName>
    <definedName name="Unitarios" localSheetId="18">#REF!</definedName>
    <definedName name="Unitarios" localSheetId="20">#REF!</definedName>
    <definedName name="Unitarios" localSheetId="21">#REF!</definedName>
    <definedName name="Unitarios" localSheetId="22">#REF!</definedName>
    <definedName name="Unitarios" localSheetId="23">#REF!</definedName>
    <definedName name="Unitarios" localSheetId="27">#REF!</definedName>
    <definedName name="Unitarios" localSheetId="31">#REF!</definedName>
    <definedName name="Unitarios" localSheetId="28">#REF!</definedName>
    <definedName name="Unitarios" localSheetId="29">#REF!</definedName>
    <definedName name="Unitarios" localSheetId="30">#REF!</definedName>
    <definedName name="Unitarios" localSheetId="8">#REF!</definedName>
    <definedName name="Unitarios" localSheetId="14">#REF!</definedName>
    <definedName name="Unitarios" localSheetId="11">#REF!</definedName>
    <definedName name="Unitarios" localSheetId="12">#REF!</definedName>
    <definedName name="Unitarios" localSheetId="13">#REF!</definedName>
    <definedName name="Unitarios">#REF!</definedName>
    <definedName name="unj" hidden="1">[25]INST!#REF!</definedName>
    <definedName name="uno" localSheetId="5">PMT!err</definedName>
    <definedName name="uno">err</definedName>
    <definedName name="UOUIV" localSheetId="5" hidden="1">{"TAB1",#N/A,TRUE,"GENERAL";"TAB2",#N/A,TRUE,"GENERAL";"TAB3",#N/A,TRUE,"GENERAL";"TAB4",#N/A,TRUE,"GENERAL";"TAB5",#N/A,TRUE,"GENERAL"}</definedName>
    <definedName name="UOUIV" hidden="1">{"TAB1",#N/A,TRUE,"GENERAL";"TAB2",#N/A,TRUE,"GENERAL";"TAB3",#N/A,TRUE,"GENERAL";"TAB4",#N/A,TRUE,"GENERAL";"TAB5",#N/A,TRUE,"GENERAL"}</definedName>
    <definedName name="uriel" localSheetId="5">PMT!err</definedName>
    <definedName name="uriel">err</definedName>
    <definedName name="uryur" localSheetId="5" hidden="1">{"TAB1",#N/A,TRUE,"GENERAL";"TAB2",#N/A,TRUE,"GENERAL";"TAB3",#N/A,TRUE,"GENERAL";"TAB4",#N/A,TRUE,"GENERAL";"TAB5",#N/A,TRUE,"GENERAL"}</definedName>
    <definedName name="uryur" hidden="1">{"TAB1",#N/A,TRUE,"GENERAL";"TAB2",#N/A,TRUE,"GENERAL";"TAB3",#N/A,TRUE,"GENERAL";"TAB4",#N/A,TRUE,"GENERAL";"TAB5",#N/A,TRUE,"GENERAL"}</definedName>
    <definedName name="US" localSheetId="17">'[64]CIRCUITOS CODENSA'!#REF!</definedName>
    <definedName name="US" localSheetId="18">'[64]CIRCUITOS CODENSA'!#REF!</definedName>
    <definedName name="US" localSheetId="20">'[64]CIRCUITOS CODENSA'!#REF!</definedName>
    <definedName name="US" localSheetId="21">'[64]CIRCUITOS CODENSA'!#REF!</definedName>
    <definedName name="US" localSheetId="22">'[64]CIRCUITOS CODENSA'!#REF!</definedName>
    <definedName name="US" localSheetId="23">'[64]CIRCUITOS CODENSA'!#REF!</definedName>
    <definedName name="US" localSheetId="27">'[64]CIRCUITOS CODENSA'!#REF!</definedName>
    <definedName name="US" localSheetId="31">'[64]CIRCUITOS CODENSA'!#REF!</definedName>
    <definedName name="US" localSheetId="28">'[64]CIRCUITOS CODENSA'!#REF!</definedName>
    <definedName name="US" localSheetId="29">'[64]CIRCUITOS CODENSA'!#REF!</definedName>
    <definedName name="US" localSheetId="30">'[64]CIRCUITOS CODENSA'!#REF!</definedName>
    <definedName name="US" localSheetId="8">'[64]CIRCUITOS CODENSA'!#REF!</definedName>
    <definedName name="US" localSheetId="14">'[64]CIRCUITOS CODENSA'!#REF!</definedName>
    <definedName name="US" localSheetId="11">'[64]CIRCUITOS CODENSA'!#REF!</definedName>
    <definedName name="US" localSheetId="12">'[64]CIRCUITOS CODENSA'!#REF!</definedName>
    <definedName name="US" localSheetId="13">'[64]CIRCUITOS CODENSA'!#REF!</definedName>
    <definedName name="US">'[64]CIRCUITOS CODENSA'!#REF!</definedName>
    <definedName name="USxCOL">#REF!</definedName>
    <definedName name="ut">#REF!</definedName>
    <definedName name="UTILIDAD" localSheetId="4">'[45]Formulario N° 4'!$F$131</definedName>
    <definedName name="UTILIDAD" localSheetId="5">'[45]Formulario N° 4'!$F$131</definedName>
    <definedName name="Utilidad">[43]PRESUPUESTO!$F$60</definedName>
    <definedName name="UtilidadMensual" localSheetId="17">#REF!</definedName>
    <definedName name="UtilidadMensual" localSheetId="18">#REF!</definedName>
    <definedName name="UtilidadMensual" localSheetId="20">#REF!</definedName>
    <definedName name="UtilidadMensual" localSheetId="21">#REF!</definedName>
    <definedName name="UtilidadMensual" localSheetId="22">#REF!</definedName>
    <definedName name="UtilidadMensual" localSheetId="23">#REF!</definedName>
    <definedName name="UtilidadMensual" localSheetId="27">#REF!</definedName>
    <definedName name="UtilidadMensual" localSheetId="31">#REF!</definedName>
    <definedName name="UtilidadMensual" localSheetId="28">#REF!</definedName>
    <definedName name="UtilidadMensual" localSheetId="29">#REF!</definedName>
    <definedName name="UtilidadMensual" localSheetId="30">#REF!</definedName>
    <definedName name="UtilidadMensual" localSheetId="8">#REF!</definedName>
    <definedName name="UtilidadMensual" localSheetId="14">#REF!</definedName>
    <definedName name="UtilidadMensual" localSheetId="11">#REF!</definedName>
    <definedName name="UtilidadMensual" localSheetId="12">#REF!</definedName>
    <definedName name="UtilidadMensual" localSheetId="13">#REF!</definedName>
    <definedName name="UtilidadMensual">#REF!</definedName>
    <definedName name="UtilidadObra" localSheetId="17">#REF!</definedName>
    <definedName name="UtilidadObra" localSheetId="18">#REF!</definedName>
    <definedName name="UtilidadObra" localSheetId="20">#REF!</definedName>
    <definedName name="UtilidadObra" localSheetId="21">#REF!</definedName>
    <definedName name="UtilidadObra" localSheetId="22">#REF!</definedName>
    <definedName name="UtilidadObra" localSheetId="23">#REF!</definedName>
    <definedName name="UtilidadObra" localSheetId="27">#REF!</definedName>
    <definedName name="UtilidadObra" localSheetId="31">#REF!</definedName>
    <definedName name="UtilidadObra" localSheetId="28">#REF!</definedName>
    <definedName name="UtilidadObra" localSheetId="29">#REF!</definedName>
    <definedName name="UtilidadObra" localSheetId="30">#REF!</definedName>
    <definedName name="UtilidadObra" localSheetId="8">#REF!</definedName>
    <definedName name="UtilidadObra" localSheetId="14">#REF!</definedName>
    <definedName name="UtilidadObra" localSheetId="11">#REF!</definedName>
    <definedName name="UtilidadObra" localSheetId="12">#REF!</definedName>
    <definedName name="UtilidadObra" localSheetId="13">#REF!</definedName>
    <definedName name="UtilidadObra">#REF!</definedName>
    <definedName name="UTL">[37]otros!$C$4</definedName>
    <definedName name="uu">#REF!</definedName>
    <definedName name="uuu" localSheetId="5" hidden="1">{"TAB1",#N/A,TRUE,"GENERAL";"TAB2",#N/A,TRUE,"GENERAL";"TAB3",#N/A,TRUE,"GENERAL";"TAB4",#N/A,TRUE,"GENERAL";"TAB5",#N/A,TRUE,"GENERAL"}</definedName>
    <definedName name="uuu" hidden="1">{"TAB1",#N/A,TRUE,"GENERAL";"TAB2",#N/A,TRUE,"GENERAL";"TAB3",#N/A,TRUE,"GENERAL";"TAB4",#N/A,TRUE,"GENERAL";"TAB5",#N/A,TRUE,"GENERAL"}</definedName>
    <definedName name="uuuuo" localSheetId="5" hidden="1">{"TAB1",#N/A,TRUE,"GENERAL";"TAB2",#N/A,TRUE,"GENERAL";"TAB3",#N/A,TRUE,"GENERAL";"TAB4",#N/A,TRUE,"GENERAL";"TAB5",#N/A,TRUE,"GENERAL"}</definedName>
    <definedName name="uuuuo" hidden="1">{"TAB1",#N/A,TRUE,"GENERAL";"TAB2",#N/A,TRUE,"GENERAL";"TAB3",#N/A,TRUE,"GENERAL";"TAB4",#N/A,TRUE,"GENERAL";"TAB5",#N/A,TRUE,"GENERAL"}</definedName>
    <definedName name="uuuuuj" localSheetId="5" hidden="1">{"via1",#N/A,TRUE,"general";"via2",#N/A,TRUE,"general";"via3",#N/A,TRUE,"general"}</definedName>
    <definedName name="uuuuuj" hidden="1">{"via1",#N/A,TRUE,"general";"via2",#N/A,TRUE,"general";"via3",#N/A,TRUE,"general"}</definedName>
    <definedName name="uv">375000</definedName>
    <definedName name="uwkap" localSheetId="5"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5" hidden="1">{"TAB1",#N/A,TRUE,"GENERAL";"TAB2",#N/A,TRUE,"GENERAL";"TAB3",#N/A,TRUE,"GENERAL";"TAB4",#N/A,TRUE,"GENERAL";"TAB5",#N/A,TRUE,"GENERAL"}</definedName>
    <definedName name="uyiyiy" hidden="1">{"TAB1",#N/A,TRUE,"GENERAL";"TAB2",#N/A,TRUE,"GENERAL";"TAB3",#N/A,TRUE,"GENERAL";"TAB4",#N/A,TRUE,"GENERAL";"TAB5",#N/A,TRUE,"GENERAL"}</definedName>
    <definedName name="uytu" localSheetId="5" hidden="1">{"TAB1",#N/A,TRUE,"GENERAL";"TAB2",#N/A,TRUE,"GENERAL";"TAB3",#N/A,TRUE,"GENERAL";"TAB4",#N/A,TRUE,"GENERAL";"TAB5",#N/A,TRUE,"GENERAL"}</definedName>
    <definedName name="uytu" hidden="1">{"TAB1",#N/A,TRUE,"GENERAL";"TAB2",#N/A,TRUE,"GENERAL";"TAB3",#N/A,TRUE,"GENERAL";"TAB4",#N/A,TRUE,"GENERAL";"TAB5",#N/A,TRUE,"GENERAL"}</definedName>
    <definedName name="uyur" localSheetId="5" hidden="1">{"via1",#N/A,TRUE,"general";"via2",#N/A,TRUE,"general";"via3",#N/A,TRUE,"general"}</definedName>
    <definedName name="uyur" hidden="1">{"via1",#N/A,TRUE,"general";"via2",#N/A,TRUE,"general";"via3",#N/A,TRUE,"general"}</definedName>
    <definedName name="v" localSheetId="17">#REF!</definedName>
    <definedName name="v" localSheetId="18">#REF!</definedName>
    <definedName name="v" localSheetId="20">#REF!</definedName>
    <definedName name="v" localSheetId="21">#REF!</definedName>
    <definedName name="v" localSheetId="22">#REF!</definedName>
    <definedName name="v" localSheetId="23">#REF!</definedName>
    <definedName name="v" localSheetId="27">#REF!</definedName>
    <definedName name="v" localSheetId="31">#REF!</definedName>
    <definedName name="v" localSheetId="28">#REF!</definedName>
    <definedName name="v" localSheetId="29">#REF!</definedName>
    <definedName name="v" localSheetId="30">#REF!</definedName>
    <definedName name="v" localSheetId="3">#REF!</definedName>
    <definedName name="v" localSheetId="8">#REF!</definedName>
    <definedName name="v" localSheetId="10">#REF!</definedName>
    <definedName name="v" localSheetId="9">#REF!</definedName>
    <definedName name="v" localSheetId="16">#REF!</definedName>
    <definedName name="v" localSheetId="6">#REF!</definedName>
    <definedName name="v" localSheetId="4" hidden="1">{"TAB1",#N/A,TRUE,"GENERAL";"TAB2",#N/A,TRUE,"GENERAL";"TAB3",#N/A,TRUE,"GENERAL";"TAB4",#N/A,TRUE,"GENERAL";"TAB5",#N/A,TRUE,"GENERAL"}</definedName>
    <definedName name="v" localSheetId="5" hidden="1">{"TAB1",#N/A,TRUE,"GENERAL";"TAB2",#N/A,TRUE,"GENERAL";"TAB3",#N/A,TRUE,"GENERAL";"TAB4",#N/A,TRUE,"GENERAL";"TAB5",#N/A,TRUE,"GENERAL"}</definedName>
    <definedName name="v">#REF!</definedName>
    <definedName name="VAL">[204]INF.FINANCIERA!$A$52:$D$66</definedName>
    <definedName name="VALDES">#REF!</definedName>
    <definedName name="VALOR">[204]INF.FINANCIERA!$A$52:$D$61</definedName>
    <definedName name="valor1">#REF!</definedName>
    <definedName name="valor2">#REF!</definedName>
    <definedName name="VALOR3">#REF!</definedName>
    <definedName name="Valoracion" localSheetId="17">#REF!</definedName>
    <definedName name="Valoracion" localSheetId="18">#REF!</definedName>
    <definedName name="Valoracion" localSheetId="20">#REF!</definedName>
    <definedName name="Valoracion" localSheetId="21">#REF!</definedName>
    <definedName name="Valoracion" localSheetId="22">#REF!</definedName>
    <definedName name="Valoracion" localSheetId="23">#REF!</definedName>
    <definedName name="Valoracion" localSheetId="27">#REF!</definedName>
    <definedName name="Valoracion" localSheetId="31">#REF!</definedName>
    <definedName name="Valoracion" localSheetId="28">#REF!</definedName>
    <definedName name="Valoracion" localSheetId="29">#REF!</definedName>
    <definedName name="Valoracion" localSheetId="30">#REF!</definedName>
    <definedName name="Valoracion" localSheetId="8">#REF!</definedName>
    <definedName name="Valoracion">#REF!</definedName>
    <definedName name="VALORACIÓN" localSheetId="17">#REF!</definedName>
    <definedName name="VALORACIÓN" localSheetId="18">#REF!</definedName>
    <definedName name="VALORACIÓN" localSheetId="20">#REF!</definedName>
    <definedName name="VALORACIÓN" localSheetId="21">#REF!</definedName>
    <definedName name="VALORACIÓN" localSheetId="22">#REF!</definedName>
    <definedName name="VALORACIÓN" localSheetId="23">#REF!</definedName>
    <definedName name="VALORACIÓN" localSheetId="27">#REF!</definedName>
    <definedName name="VALORACIÓN" localSheetId="31">#REF!</definedName>
    <definedName name="VALORACIÓN" localSheetId="28">#REF!</definedName>
    <definedName name="VALORACIÓN" localSheetId="29">#REF!</definedName>
    <definedName name="VALORACIÓN" localSheetId="30">#REF!</definedName>
    <definedName name="VALORACIÓN" localSheetId="8">#REF!</definedName>
    <definedName name="VALORACIÓN">#REF!</definedName>
    <definedName name="ValorCto">[205]CONTRATO!$E$9</definedName>
    <definedName name="ValorEjecutado">#REF!</definedName>
    <definedName name="ValoresCanon" localSheetId="17">#REF!</definedName>
    <definedName name="ValoresCanon" localSheetId="18">#REF!</definedName>
    <definedName name="ValoresCanon" localSheetId="20">#REF!</definedName>
    <definedName name="ValoresCanon" localSheetId="21">#REF!</definedName>
    <definedName name="ValoresCanon" localSheetId="22">#REF!</definedName>
    <definedName name="ValoresCanon" localSheetId="23">#REF!</definedName>
    <definedName name="ValoresCanon" localSheetId="27">#REF!</definedName>
    <definedName name="ValoresCanon" localSheetId="31">#REF!</definedName>
    <definedName name="ValoresCanon" localSheetId="28">#REF!</definedName>
    <definedName name="ValoresCanon" localSheetId="29">#REF!</definedName>
    <definedName name="ValoresCanon" localSheetId="30">#REF!</definedName>
    <definedName name="ValoresCanon" localSheetId="8">#REF!</definedName>
    <definedName name="ValoresCanon">#REF!</definedName>
    <definedName name="ValoresIva" localSheetId="17">#REF!</definedName>
    <definedName name="ValoresIva" localSheetId="18">#REF!</definedName>
    <definedName name="ValoresIva" localSheetId="20">#REF!</definedName>
    <definedName name="ValoresIva" localSheetId="21">#REF!</definedName>
    <definedName name="ValoresIva" localSheetId="22">#REF!</definedName>
    <definedName name="ValoresIva" localSheetId="23">#REF!</definedName>
    <definedName name="ValoresIva" localSheetId="27">#REF!</definedName>
    <definedName name="ValoresIva" localSheetId="31">#REF!</definedName>
    <definedName name="ValoresIva" localSheetId="28">#REF!</definedName>
    <definedName name="ValoresIva" localSheetId="29">#REF!</definedName>
    <definedName name="ValoresIva" localSheetId="30">#REF!</definedName>
    <definedName name="ValoresIva" localSheetId="8">#REF!</definedName>
    <definedName name="ValoresIva">#REF!</definedName>
    <definedName name="ValorFuturoFcro" localSheetId="17">#REF!</definedName>
    <definedName name="ValorFuturoFcro" localSheetId="18">#REF!</definedName>
    <definedName name="ValorFuturoFcro" localSheetId="20">#REF!</definedName>
    <definedName name="ValorFuturoFcro" localSheetId="21">#REF!</definedName>
    <definedName name="ValorFuturoFcro" localSheetId="22">#REF!</definedName>
    <definedName name="ValorFuturoFcro" localSheetId="23">#REF!</definedName>
    <definedName name="ValorFuturoFcro" localSheetId="27">#REF!</definedName>
    <definedName name="ValorFuturoFcro" localSheetId="31">#REF!</definedName>
    <definedName name="ValorFuturoFcro" localSheetId="28">#REF!</definedName>
    <definedName name="ValorFuturoFcro" localSheetId="29">#REF!</definedName>
    <definedName name="ValorFuturoFcro" localSheetId="30">#REF!</definedName>
    <definedName name="ValorFuturoFcro" localSheetId="8">#REF!</definedName>
    <definedName name="ValorFuturoFcro">#REF!</definedName>
    <definedName name="ValorImpuestoTimbre" localSheetId="17">#REF!</definedName>
    <definedName name="ValorImpuestoTimbre" localSheetId="18">#REF!</definedName>
    <definedName name="ValorImpuestoTimbre" localSheetId="20">#REF!</definedName>
    <definedName name="ValorImpuestoTimbre" localSheetId="21">#REF!</definedName>
    <definedName name="ValorImpuestoTimbre" localSheetId="22">#REF!</definedName>
    <definedName name="ValorImpuestoTimbre" localSheetId="23">#REF!</definedName>
    <definedName name="ValorImpuestoTimbre" localSheetId="27">#REF!</definedName>
    <definedName name="ValorImpuestoTimbre" localSheetId="31">#REF!</definedName>
    <definedName name="ValorImpuestoTimbre" localSheetId="28">#REF!</definedName>
    <definedName name="ValorImpuestoTimbre" localSheetId="29">#REF!</definedName>
    <definedName name="ValorImpuestoTimbre" localSheetId="30">#REF!</definedName>
    <definedName name="ValorImpuestoTimbre" localSheetId="8">#REF!</definedName>
    <definedName name="ValorImpuestoTimbre">#REF!</definedName>
    <definedName name="ValorProyecto">#REF!</definedName>
    <definedName name="ValorRecursosComprometidos">#REF!</definedName>
    <definedName name="ValorTotConsultoria" localSheetId="17">#REF!</definedName>
    <definedName name="ValorTotConsultoria" localSheetId="18">#REF!</definedName>
    <definedName name="ValorTotConsultoria" localSheetId="20">#REF!</definedName>
    <definedName name="ValorTotConsultoria" localSheetId="21">#REF!</definedName>
    <definedName name="ValorTotConsultoria" localSheetId="22">#REF!</definedName>
    <definedName name="ValorTotConsultoria" localSheetId="23">#REF!</definedName>
    <definedName name="ValorTotConsultoria" localSheetId="27">#REF!</definedName>
    <definedName name="ValorTotConsultoria" localSheetId="31">#REF!</definedName>
    <definedName name="ValorTotConsultoria" localSheetId="28">#REF!</definedName>
    <definedName name="ValorTotConsultoria" localSheetId="29">#REF!</definedName>
    <definedName name="ValorTotConsultoria" localSheetId="30">#REF!</definedName>
    <definedName name="ValorTotConsultoria" localSheetId="8">#REF!</definedName>
    <definedName name="ValorTotConsultoria">#REF!</definedName>
    <definedName name="Values_Entered" localSheetId="5">IF(Loan_Amount*Interest_Rate*Loan_Years*Loan_Start&gt;0,1,0)</definedName>
    <definedName name="Values_Entered">IF(Loan_Amount*Interest_Rate*Loan_Years*Loan_Start&gt;0,1,0)</definedName>
    <definedName name="Válvulas">#REF!</definedName>
    <definedName name="Var">[27]Varios.!$E$1:$E$65536</definedName>
    <definedName name="variacion">[49]Datos!$B$8</definedName>
    <definedName name="VARIACION1">#REF!</definedName>
    <definedName name="Varios">#REF!</definedName>
    <definedName name="vb">#REF!</definedName>
    <definedName name="vbvbvbvb" localSheetId="5"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gfy">[8]!absc</definedName>
    <definedName name="vck">#REF!</definedName>
    <definedName name="vct">#REF!</definedName>
    <definedName name="vcvvc"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localSheetId="5" hidden="1">{"via1",#N/A,TRUE,"general";"via2",#N/A,TRUE,"general";"via3",#N/A,TRUE,"general"}</definedName>
    <definedName name="vdfvuio" hidden="1">{"via1",#N/A,TRUE,"general";"via2",#N/A,TRUE,"general";"via3",#N/A,TRUE,"general"}</definedName>
    <definedName name="vdsvnj" localSheetId="5" hidden="1">{"via1",#N/A,TRUE,"general";"via2",#N/A,TRUE,"general";"via3",#N/A,TRUE,"general"}</definedName>
    <definedName name="vdsvnj" hidden="1">{"via1",#N/A,TRUE,"general";"via2",#N/A,TRUE,"general";"via3",#N/A,TRUE,"general"}</definedName>
    <definedName name="VE" localSheetId="17">'[64]CIRCUITOS CODENSA'!#REF!</definedName>
    <definedName name="VE" localSheetId="18">'[64]CIRCUITOS CODENSA'!#REF!</definedName>
    <definedName name="VE" localSheetId="20">'[64]CIRCUITOS CODENSA'!#REF!</definedName>
    <definedName name="VE" localSheetId="21">'[64]CIRCUITOS CODENSA'!#REF!</definedName>
    <definedName name="VE" localSheetId="22">'[64]CIRCUITOS CODENSA'!#REF!</definedName>
    <definedName name="VE" localSheetId="23">'[64]CIRCUITOS CODENSA'!#REF!</definedName>
    <definedName name="VE" localSheetId="27">'[64]CIRCUITOS CODENSA'!#REF!</definedName>
    <definedName name="VE" localSheetId="31">'[64]CIRCUITOS CODENSA'!#REF!</definedName>
    <definedName name="VE" localSheetId="28">'[64]CIRCUITOS CODENSA'!#REF!</definedName>
    <definedName name="VE" localSheetId="29">'[64]CIRCUITOS CODENSA'!#REF!</definedName>
    <definedName name="VE" localSheetId="30">'[64]CIRCUITOS CODENSA'!#REF!</definedName>
    <definedName name="VE" localSheetId="8">'[64]CIRCUITOS CODENSA'!#REF!</definedName>
    <definedName name="VE" localSheetId="14">'[64]CIRCUITOS CODENSA'!#REF!</definedName>
    <definedName name="VE" localSheetId="11">'[64]CIRCUITOS CODENSA'!#REF!</definedName>
    <definedName name="VE" localSheetId="12">'[64]CIRCUITOS CODENSA'!#REF!</definedName>
    <definedName name="VE" localSheetId="13">'[64]CIRCUITOS CODENSA'!#REF!</definedName>
    <definedName name="VE">'[64]CIRCUITOS CODENSA'!#REF!</definedName>
    <definedName name="VentaAiu">#REF!</definedName>
    <definedName name="Version4OK" localSheetId="5" hidden="1">{"Datos de las Curvas",#N/A,TRUE,"TABLA-CALCULOS"}</definedName>
    <definedName name="Version4OK" hidden="1">{"Datos de las Curvas",#N/A,TRUE,"TABLA-CALCULOS"}</definedName>
    <definedName name="VEX">[18]Tablas!#REF!</definedName>
    <definedName name="VEX_ON">#REF!</definedName>
    <definedName name="VEX1_1">[18]Tablas!#REF!</definedName>
    <definedName name="VEX1_1_1">[18]Tablas!#REF!</definedName>
    <definedName name="VEX1_1_2">[18]Tablas!#REF!</definedName>
    <definedName name="VEX1_1_3">[18]Tablas!#REF!</definedName>
    <definedName name="VEX1_1_4">[18]Tablas!#REF!</definedName>
    <definedName name="VEX1_2">[18]Tablas!#REF!</definedName>
    <definedName name="VEX1_3">[18]Tablas!#REF!</definedName>
    <definedName name="VFA">[18]Tablas!#REF!</definedName>
    <definedName name="VFA1_1">[18]Tablas!#REF!</definedName>
    <definedName name="VFA1_1_1">[18]Tablas!#REF!</definedName>
    <definedName name="VFA1_1_2">[18]Tablas!#REF!</definedName>
    <definedName name="VFA1_1_3">[18]Tablas!#REF!</definedName>
    <definedName name="VFA1_1_4">[18]Tablas!#REF!</definedName>
    <definedName name="VFA1_1_5">[18]Tablas!#REF!</definedName>
    <definedName name="VFA1_1_6">[18]Tablas!#REF!</definedName>
    <definedName name="VFA1_2">[18]Tablas!#REF!</definedName>
    <definedName name="VFA1_3">[18]Tablas!#REF!</definedName>
    <definedName name="vfbgnhyt" localSheetId="5" hidden="1">{"via1",#N/A,TRUE,"general";"via2",#N/A,TRUE,"general";"via3",#N/A,TRUE,"general"}</definedName>
    <definedName name="vfbgnhyt" hidden="1">{"via1",#N/A,TRUE,"general";"via2",#N/A,TRUE,"general";"via3",#N/A,TRUE,"general"}</definedName>
    <definedName name="vfh">'[135]7422CW00'!#REF!</definedName>
    <definedName name="vfn">#REF!</definedName>
    <definedName name="VFR">#REF!</definedName>
    <definedName name="vfvdv" localSheetId="5" hidden="1">{"TAB1",#N/A,TRUE,"GENERAL";"TAB2",#N/A,TRUE,"GENERAL";"TAB3",#N/A,TRUE,"GENERAL";"TAB4",#N/A,TRUE,"GENERAL";"TAB5",#N/A,TRUE,"GENERAL"}</definedName>
    <definedName name="vfvdv" hidden="1">{"TAB1",#N/A,TRUE,"GENERAL";"TAB2",#N/A,TRUE,"GENERAL";"TAB3",#N/A,TRUE,"GENERAL";"TAB4",#N/A,TRUE,"GENERAL";"TAB5",#N/A,TRUE,"GENERAL"}</definedName>
    <definedName name="vfvf" localSheetId="5"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 localSheetId="17">'[64]CIRCUITOS CODENSA'!#REF!</definedName>
    <definedName name="VI" localSheetId="18">'[64]CIRCUITOS CODENSA'!#REF!</definedName>
    <definedName name="VI" localSheetId="20">'[64]CIRCUITOS CODENSA'!#REF!</definedName>
    <definedName name="VI" localSheetId="21">'[64]CIRCUITOS CODENSA'!#REF!</definedName>
    <definedName name="VI" localSheetId="22">'[64]CIRCUITOS CODENSA'!#REF!</definedName>
    <definedName name="VI" localSheetId="23">'[64]CIRCUITOS CODENSA'!#REF!</definedName>
    <definedName name="VI" localSheetId="27">'[64]CIRCUITOS CODENSA'!#REF!</definedName>
    <definedName name="VI" localSheetId="31">'[64]CIRCUITOS CODENSA'!#REF!</definedName>
    <definedName name="VI" localSheetId="28">'[64]CIRCUITOS CODENSA'!#REF!</definedName>
    <definedName name="VI" localSheetId="29">'[64]CIRCUITOS CODENSA'!#REF!</definedName>
    <definedName name="VI" localSheetId="30">'[64]CIRCUITOS CODENSA'!#REF!</definedName>
    <definedName name="VI" localSheetId="8">'[64]CIRCUITOS CODENSA'!#REF!</definedName>
    <definedName name="VI" localSheetId="14">'[64]CIRCUITOS CODENSA'!#REF!</definedName>
    <definedName name="VI" localSheetId="11">'[64]CIRCUITOS CODENSA'!#REF!</definedName>
    <definedName name="VI" localSheetId="12">'[64]CIRCUITOS CODENSA'!#REF!</definedName>
    <definedName name="VI" localSheetId="13">'[64]CIRCUITOS CODENSA'!#REF!</definedName>
    <definedName name="VI">'[64]CIRCUITOS CODENSA'!#REF!</definedName>
    <definedName name="VIA">#REF!</definedName>
    <definedName name="Viajes" localSheetId="17">#REF!</definedName>
    <definedName name="Viajes" localSheetId="18">#REF!</definedName>
    <definedName name="Viajes" localSheetId="20">#REF!</definedName>
    <definedName name="Viajes" localSheetId="21">#REF!</definedName>
    <definedName name="Viajes" localSheetId="22">#REF!</definedName>
    <definedName name="Viajes" localSheetId="23">#REF!</definedName>
    <definedName name="Viajes" localSheetId="27">#REF!</definedName>
    <definedName name="Viajes" localSheetId="31">#REF!</definedName>
    <definedName name="Viajes" localSheetId="28">#REF!</definedName>
    <definedName name="Viajes" localSheetId="29">#REF!</definedName>
    <definedName name="Viajes" localSheetId="30">#REF!</definedName>
    <definedName name="Viajes" localSheetId="8">#REF!</definedName>
    <definedName name="Viajes" localSheetId="14">#REF!</definedName>
    <definedName name="Viajes" localSheetId="11">#REF!</definedName>
    <definedName name="Viajes" localSheetId="12">#REF!</definedName>
    <definedName name="Viajes" localSheetId="13">#REF!</definedName>
    <definedName name="Viajes">#REF!</definedName>
    <definedName name="VIBRADOR">[45]EQUIPO!$D$27</definedName>
    <definedName name="VICEP_DIRECC">[171]Tablas!$A$6:$A$26</definedName>
    <definedName name="VigenciaDolares">#REF!</definedName>
    <definedName name="VigenciaPesos">#REF!</definedName>
    <definedName name="VIGFUTURA">[171]Tablas!$J$6:$J$8</definedName>
    <definedName name="VIT">[18]Tablas!#REF!</definedName>
    <definedName name="VIT1_1">[18]Tablas!#REF!</definedName>
    <definedName name="VIT1_1_1">[18]Tablas!#REF!</definedName>
    <definedName name="VIT1_1_10">[18]Tablas!#REF!</definedName>
    <definedName name="VIT1_1_11">[18]Tablas!#REF!</definedName>
    <definedName name="VIT1_1_12">[18]Tablas!#REF!</definedName>
    <definedName name="VIT1_1_13">[18]Tablas!#REF!</definedName>
    <definedName name="VIT1_1_14">[18]Tablas!#REF!</definedName>
    <definedName name="VIT1_1_15">[18]Tablas!#REF!</definedName>
    <definedName name="VIT1_1_16">[18]Tablas!#REF!</definedName>
    <definedName name="VIt1_1_17">[18]Tablas!#REF!</definedName>
    <definedName name="VIT1_1_18">[18]Tablas!#REF!</definedName>
    <definedName name="VIt1_1_19">[18]Tablas!#REF!</definedName>
    <definedName name="VIT1_1_2">[18]Tablas!#REF!</definedName>
    <definedName name="VIT1_1_20">[18]Tablas!#REF!</definedName>
    <definedName name="VIT1_1_3">[18]Tablas!#REF!</definedName>
    <definedName name="VIT1_1_4">[18]Tablas!#REF!</definedName>
    <definedName name="VIT1_1_5">[18]Tablas!#REF!</definedName>
    <definedName name="VIT1_1_6">[18]Tablas!#REF!</definedName>
    <definedName name="VIT1_1_7">[18]Tablas!#REF!</definedName>
    <definedName name="VIT1_1_8">[18]Tablas!#REF!</definedName>
    <definedName name="VIT1_1_9">[18]Tablas!#REF!</definedName>
    <definedName name="VIT1_2">[18]Tablas!#REF!</definedName>
    <definedName name="VIT1_3">[18]Tablas!#REF!</definedName>
    <definedName name="VIT1_4">[18]Tablas!#REF!</definedName>
    <definedName name="VIT1_5">[18]Tablas!#REF!</definedName>
    <definedName name="VIT1_6">[18]Tablas!#REF!</definedName>
    <definedName name="vital5">[106]Personalizar!$E$15</definedName>
    <definedName name="VJ" localSheetId="17">#REF!,#REF!,#REF!,#REF!,#REF!,#REF!,#REF!</definedName>
    <definedName name="VJ" localSheetId="18">#REF!,#REF!,#REF!,#REF!,#REF!,#REF!,#REF!</definedName>
    <definedName name="VJ" localSheetId="20">#REF!,#REF!,#REF!,#REF!,#REF!,#REF!,#REF!</definedName>
    <definedName name="VJ" localSheetId="21">#REF!,#REF!,#REF!,#REF!,#REF!,#REF!,#REF!</definedName>
    <definedName name="VJ" localSheetId="22">#REF!,#REF!,#REF!,#REF!,#REF!,#REF!,#REF!</definedName>
    <definedName name="VJ" localSheetId="23">#REF!,#REF!,#REF!,#REF!,#REF!,#REF!,#REF!</definedName>
    <definedName name="VJ" localSheetId="27">#REF!,#REF!,#REF!,#REF!,#REF!,#REF!,#REF!</definedName>
    <definedName name="VJ" localSheetId="31">#REF!,#REF!,#REF!,#REF!,#REF!,#REF!,#REF!</definedName>
    <definedName name="VJ" localSheetId="28">#REF!,#REF!,#REF!,#REF!,#REF!,#REF!,#REF!</definedName>
    <definedName name="VJ" localSheetId="29">#REF!,#REF!,#REF!,#REF!,#REF!,#REF!,#REF!</definedName>
    <definedName name="VJ" localSheetId="30">#REF!,#REF!,#REF!,#REF!,#REF!,#REF!,#REF!</definedName>
    <definedName name="VJ" localSheetId="8">#REF!,#REF!,#REF!,#REF!,#REF!,#REF!,#REF!</definedName>
    <definedName name="VJ" localSheetId="14">#REF!,#REF!,#REF!,#REF!,#REF!,#REF!,#REF!</definedName>
    <definedName name="VJ" localSheetId="11">#REF!,#REF!,#REF!,#REF!,#REF!,#REF!,#REF!</definedName>
    <definedName name="VJ" localSheetId="12">#REF!,#REF!,#REF!,#REF!,#REF!,#REF!,#REF!</definedName>
    <definedName name="VJ" localSheetId="13">#REF!,#REF!,#REF!,#REF!,#REF!,#REF!,#REF!</definedName>
    <definedName name="VJ">#REF!,#REF!,#REF!,#REF!,#REF!,#REF!,#REF!</definedName>
    <definedName name="vk" localSheetId="5" hidden="1">{"via1",#N/A,TRUE,"general";"via2",#N/A,TRUE,"general";"via3",#N/A,TRUE,"general"}</definedName>
    <definedName name="vk" hidden="1">{"via1",#N/A,TRUE,"general";"via2",#N/A,TRUE,"general";"via3",#N/A,TRUE,"general"}</definedName>
    <definedName name="vm">#REF!</definedName>
    <definedName name="vmeoe">#REF!</definedName>
    <definedName name="vmeour">#REF!</definedName>
    <definedName name="vnbvxb" localSheetId="5" hidden="1">{"via1",#N/A,TRUE,"general";"via2",#N/A,TRUE,"general";"via3",#N/A,TRUE,"general"}</definedName>
    <definedName name="vnbvxb" hidden="1">{"via1",#N/A,TRUE,"general";"via2",#N/A,TRUE,"general";"via3",#N/A,TRUE,"general"}</definedName>
    <definedName name="VNVBN" localSheetId="5" hidden="1">{"TAB1",#N/A,TRUE,"GENERAL";"TAB2",#N/A,TRUE,"GENERAL";"TAB3",#N/A,TRUE,"GENERAL";"TAB4",#N/A,TRUE,"GENERAL";"TAB5",#N/A,TRUE,"GENERAL"}</definedName>
    <definedName name="VNVBN" hidden="1">{"TAB1",#N/A,TRUE,"GENERAL";"TAB2",#N/A,TRUE,"GENERAL";"TAB3",#N/A,TRUE,"GENERAL";"TAB4",#N/A,TRUE,"GENERAL";"TAB5",#N/A,TRUE,"GENERAL"}</definedName>
    <definedName name="volvo">#REF!</definedName>
    <definedName name="vp">#REF!</definedName>
    <definedName name="VPN">#REF!</definedName>
    <definedName name="VPNCCP">#REF!</definedName>
    <definedName name="VPNIngresos" localSheetId="17">#REF!</definedName>
    <definedName name="VPNIngresos" localSheetId="18">#REF!</definedName>
    <definedName name="VPNIngresos" localSheetId="20">#REF!</definedName>
    <definedName name="VPNIngresos" localSheetId="21">#REF!</definedName>
    <definedName name="VPNIngresos" localSheetId="22">#REF!</definedName>
    <definedName name="VPNIngresos" localSheetId="23">#REF!</definedName>
    <definedName name="VPNIngresos" localSheetId="27">#REF!</definedName>
    <definedName name="VPNIngresos" localSheetId="31">#REF!</definedName>
    <definedName name="VPNIngresos" localSheetId="28">#REF!</definedName>
    <definedName name="VPNIngresos" localSheetId="29">#REF!</definedName>
    <definedName name="VPNIngresos" localSheetId="30">#REF!</definedName>
    <definedName name="VPNIngresos" localSheetId="8">#REF!</definedName>
    <definedName name="VPNIngresos" localSheetId="14">#REF!</definedName>
    <definedName name="VPNIngresos" localSheetId="11">#REF!</definedName>
    <definedName name="VPNIngresos" localSheetId="12">#REF!</definedName>
    <definedName name="VPNIngresos" localSheetId="13">#REF!</definedName>
    <definedName name="VPNIngresos">#REF!</definedName>
    <definedName name="VPNInversion">#REF!</definedName>
    <definedName name="VPNInversionCCP">#REF!</definedName>
    <definedName name="VPNSurenting" localSheetId="17">#REF!</definedName>
    <definedName name="VPNSurenting" localSheetId="18">#REF!</definedName>
    <definedName name="VPNSurenting" localSheetId="20">#REF!</definedName>
    <definedName name="VPNSurenting" localSheetId="21">#REF!</definedName>
    <definedName name="VPNSurenting" localSheetId="22">#REF!</definedName>
    <definedName name="VPNSurenting" localSheetId="23">#REF!</definedName>
    <definedName name="VPNSurenting" localSheetId="27">#REF!</definedName>
    <definedName name="VPNSurenting" localSheetId="31">#REF!</definedName>
    <definedName name="VPNSurenting" localSheetId="28">#REF!</definedName>
    <definedName name="VPNSurenting" localSheetId="29">#REF!</definedName>
    <definedName name="VPNSurenting" localSheetId="30">#REF!</definedName>
    <definedName name="VPNSurenting" localSheetId="8">#REF!</definedName>
    <definedName name="VPNSurenting" localSheetId="14">#REF!</definedName>
    <definedName name="VPNSurenting" localSheetId="11">#REF!</definedName>
    <definedName name="VPNSurenting" localSheetId="12">#REF!</definedName>
    <definedName name="VPNSurenting" localSheetId="13">#REF!</definedName>
    <definedName name="VPNSurenting">#REF!</definedName>
    <definedName name="VPR">#REF!</definedName>
    <definedName name="VPR_COMBUS">#REF!</definedName>
    <definedName name="VPR_CRUDO">#REF!</definedName>
    <definedName name="VPR_GAS">#REF!</definedName>
    <definedName name="VPR_ON">#REF!</definedName>
    <definedName name="VPR1_1">[18]Tablas!#REF!</definedName>
    <definedName name="VPR1_1_1">[18]Tablas!#REF!</definedName>
    <definedName name="VPR1_1_10">[18]Tablas!#REF!</definedName>
    <definedName name="VPR1_1_11">[18]Tablas!#REF!</definedName>
    <definedName name="VPR1_1_12">[18]Tablas!#REF!</definedName>
    <definedName name="VPR1_1_13">[18]Tablas!#REF!</definedName>
    <definedName name="VPR1_1_14">[18]Tablas!#REF!</definedName>
    <definedName name="VPR1_1_15">[18]Tablas!#REF!</definedName>
    <definedName name="VPR1_1_16">[18]Tablas!#REF!</definedName>
    <definedName name="VPR1_1_17">[18]Tablas!#REF!</definedName>
    <definedName name="VPR1_1_18">[18]Tablas!#REF!</definedName>
    <definedName name="VPR1_1_19">[18]Tablas!#REF!</definedName>
    <definedName name="VPR1_1_2">[18]Tablas!#REF!</definedName>
    <definedName name="VPR1_1_20">[18]Tablas!#REF!</definedName>
    <definedName name="VPR1_1_21">[18]Tablas!#REF!</definedName>
    <definedName name="VPR1_1_22">[18]Tablas!#REF!</definedName>
    <definedName name="VPR1_1_23">[18]Tablas!#REF!</definedName>
    <definedName name="VPR1_1_24">[18]Tablas!#REF!</definedName>
    <definedName name="VPR1_1_25">[18]Tablas!#REF!</definedName>
    <definedName name="VPR1_1_26">[18]Tablas!#REF!</definedName>
    <definedName name="VPR1_1_27">[18]Tablas!#REF!</definedName>
    <definedName name="VPR1_1_28">[18]Tablas!#REF!</definedName>
    <definedName name="VPR1_1_29">[18]Tablas!#REF!</definedName>
    <definedName name="VPR1_1_3">[18]Tablas!#REF!</definedName>
    <definedName name="VPR1_1_30">[18]Tablas!#REF!</definedName>
    <definedName name="VPR1_1_31">[18]Tablas!#REF!</definedName>
    <definedName name="VPR1_1_32">[18]Tablas!#REF!</definedName>
    <definedName name="VPR1_1_4">[18]Tablas!#REF!</definedName>
    <definedName name="VPR1_1_5">[18]Tablas!#REF!</definedName>
    <definedName name="VPR1_1_6">[18]Tablas!#REF!</definedName>
    <definedName name="VPR1_1_7">[18]Tablas!#REF!</definedName>
    <definedName name="VPR1_1_8">[18]Tablas!#REF!</definedName>
    <definedName name="VPR1_1_9">[18]Tablas!#REF!</definedName>
    <definedName name="VPR1_2">[18]Tablas!#REF!</definedName>
    <definedName name="VPR1_3">[18]Tablas!#REF!</definedName>
    <definedName name="VPR1_4">[18]Tablas!#REF!</definedName>
    <definedName name="VPR1_5">[18]Tablas!#REF!</definedName>
    <definedName name="VPR1_6">[18]Tablas!#REF!</definedName>
    <definedName name="vpt">#REF!</definedName>
    <definedName name="VR_CON_IVA">[83]Insumos!$I1*(1+[83]Insumos!$H1)</definedName>
    <definedName name="VR_SIN_IVA">VLOOKUP([83]Insumos!$D1,[83]Auxiliares!$B$1:$G$65536,6,FALSE)</definedName>
    <definedName name="VR_TOT" localSheetId="17">IF(LG=2,IF(SCQ=0,"",SCQ/2),"")</definedName>
    <definedName name="VR_TOT" localSheetId="18">IF(LG=2,IF(SCQ=0,"",SCQ/2),"")</definedName>
    <definedName name="VR_TOT" localSheetId="20">IF(LG=2,IF(SCQ=0,"",SCQ/2),"")</definedName>
    <definedName name="VR_TOT" localSheetId="21">IF(LG=2,IF(SCQ=0,"",SCQ/2),"")</definedName>
    <definedName name="VR_TOT" localSheetId="22">IF(LG=2,IF(SCQ=0,"",SCQ/2),"")</definedName>
    <definedName name="VR_TOT" localSheetId="23">IF(LG=2,IF(SCQ=0,"",SCQ/2),"")</definedName>
    <definedName name="VR_TOT" localSheetId="27">IF(LG=2,IF(SCQ=0,"",SCQ/2),"")</definedName>
    <definedName name="VR_TOT" localSheetId="31">IF(LG=2,IF(SCQ=0,"",SCQ/2),"")</definedName>
    <definedName name="VR_TOT" localSheetId="28">IF(LG=2,IF(SCQ=0,"",SCQ/2),"")</definedName>
    <definedName name="VR_TOT" localSheetId="29">IF(LG=2,IF(SCQ=0,"",SCQ/2),"")</definedName>
    <definedName name="VR_TOT" localSheetId="30">IF(LG=2,IF(SCQ=0,"",SCQ/2),"")</definedName>
    <definedName name="VR_TOT" localSheetId="2">IF(LG=2,IF(SCQ=0,"",SCQ/2),"")</definedName>
    <definedName name="VR_TOT" localSheetId="8">IF(LG=2,IF(SCQ=0,"",SCQ/2),"")</definedName>
    <definedName name="VR_TOT" localSheetId="14">IF(LG=2,IF(SCQ=0,"",SCQ/2),"")</definedName>
    <definedName name="VR_TOT" localSheetId="11">IF(LG=2,IF(SCQ=0,"",SCQ/2),"")</definedName>
    <definedName name="VR_TOT" localSheetId="12">IF(LG=2,IF(SCQ=0,"",SCQ/2),"")</definedName>
    <definedName name="VR_TOT" localSheetId="13">IF(LG=2,IF(SCQ=0,"",SCQ/2),"")</definedName>
    <definedName name="VR_TOT">IF(LG=2,IF(SCQ=0,"",SCQ/2),"")</definedName>
    <definedName name="VR_TOT_APU">IF([83]apu!$E1="","",IF([83]apu!$B1=[83]apu!$A1,SUMIF([83]apu!XEY2:XEY10001,[83]apu!XEY1,[83]apu!A2:A10001),ROUNDUP([83]apu!$D1*[83]apu!$F1,0)))</definedName>
    <definedName name="VR_TOT_AUX">IF([83]Auxiliares!XFC1="","",IF([83]Auxiliares!$B1=[83]Auxiliares!$A1,SUMIF([83]Auxiliares!XEY2:XEY9997,[83]Auxiliares!XEY1,[83]Auxiliares!A2:A9997),ROUNDUP([83]Auxiliares!$D1*[83]Auxiliares!$F1,0)))</definedName>
    <definedName name="VR_UN" localSheetId="17">IF(ISERROR(V_U),"",V_U)</definedName>
    <definedName name="VR_UN" localSheetId="18">IF(ISERROR(V_U),"",V_U)</definedName>
    <definedName name="VR_UN" localSheetId="20">IF(ISERROR(V_U),"",V_U)</definedName>
    <definedName name="VR_UN" localSheetId="21">IF(ISERROR(V_U),"",V_U)</definedName>
    <definedName name="VR_UN" localSheetId="22">IF(ISERROR(V_U),"",V_U)</definedName>
    <definedName name="VR_UN" localSheetId="23">IF(ISERROR(V_U),"",V_U)</definedName>
    <definedName name="VR_UN" localSheetId="27">IF(ISERROR(V_U),"",V_U)</definedName>
    <definedName name="VR_UN" localSheetId="31">IF(ISERROR(V_U),"",V_U)</definedName>
    <definedName name="VR_UN" localSheetId="28">IF(ISERROR(V_U),"",V_U)</definedName>
    <definedName name="VR_UN" localSheetId="29">IF(ISERROR(V_U),"",V_U)</definedName>
    <definedName name="VR_UN" localSheetId="30">IF(ISERROR(V_U),"",V_U)</definedName>
    <definedName name="VR_UN" localSheetId="2">IF(ISERROR(V_U),"",V_U)</definedName>
    <definedName name="VR_UN" localSheetId="8">IF(ISERROR(V_U),"",V_U)</definedName>
    <definedName name="VR_UN" localSheetId="14">IF(ISERROR(V_U),"",V_U)</definedName>
    <definedName name="VR_UN" localSheetId="11">IF(ISERROR(V_U),"",V_U)</definedName>
    <definedName name="VR_UN" localSheetId="12">IF(ISERROR(V_U),"",V_U)</definedName>
    <definedName name="VR_UN" localSheetId="13">IF(ISERROR(V_U),"",V_U)</definedName>
    <definedName name="VR_UN">IF(ISERROR(V_U),"",V_U)</definedName>
    <definedName name="VR_UN_APU">IF(LEN([83]apu!$B1)=2,"",IF([83]apu!$B1="","",IF(ISERROR(SEARCH("-",[83]apu!$B1,3)),VLOOKUP([83]apu!$B1,[83]Insumos!$D$1:$I$65536,4,FALSE),"")))</definedName>
    <definedName name="VR_UN_AUX">IF([83]Auxiliares!$D1="","",VLOOKUP([83]Auxiliares!$B1,[83]Insumos!$D$1:$J$65536,4,0))</definedName>
    <definedName name="VR_UN_PPTO">IF(LEN('[83]Ppto completo'!$D1)=9,VLOOKUP('[83]Ppto completo'!$D1,[83]apu!$B$1:$G$65536,6,FALSE),"")</definedName>
    <definedName name="VRP">[18]Tablas!#REF!</definedName>
    <definedName name="VRP_PETROQ">#REF!</definedName>
    <definedName name="VRP1_1">[18]Tablas!#REF!</definedName>
    <definedName name="VRP1_1_1">[18]Tablas!#REF!</definedName>
    <definedName name="VRP1_1_10">[18]Tablas!#REF!</definedName>
    <definedName name="VRP1_1_11">[18]Tablas!#REF!</definedName>
    <definedName name="VRP1_1_12">[18]Tablas!#REF!</definedName>
    <definedName name="VRP1_1_13">[18]Tablas!#REF!</definedName>
    <definedName name="VRP1_1_14">[18]Tablas!#REF!</definedName>
    <definedName name="VRP1_1_15">[18]Tablas!#REF!</definedName>
    <definedName name="VRP1_1_16">[18]Tablas!#REF!</definedName>
    <definedName name="VRP1_1_17">[18]Tablas!#REF!</definedName>
    <definedName name="VRP1_1_18">[18]Tablas!#REF!</definedName>
    <definedName name="VRP1_1_19">[18]Tablas!#REF!</definedName>
    <definedName name="VRP1_1_2">[18]Tablas!#REF!</definedName>
    <definedName name="VRP1_1_20">[18]Tablas!#REF!</definedName>
    <definedName name="VRP1_1_21">[18]Tablas!#REF!</definedName>
    <definedName name="VRP1_1_22">[18]Tablas!#REF!</definedName>
    <definedName name="VRP1_1_23">[18]Tablas!#REF!</definedName>
    <definedName name="VRP1_1_3">[18]Tablas!#REF!</definedName>
    <definedName name="VRP1_1_4">[18]Tablas!#REF!</definedName>
    <definedName name="VRP1_1_5">[18]Tablas!#REF!</definedName>
    <definedName name="VRP1_1_6">[18]Tablas!#REF!</definedName>
    <definedName name="VRP1_1_7">[18]Tablas!#REF!</definedName>
    <definedName name="VRP1_1_8">[18]Tablas!#REF!</definedName>
    <definedName name="VRP1_1_9">[18]Tablas!#REF!</definedName>
    <definedName name="VRP1_2">[18]Tablas!#REF!</definedName>
    <definedName name="VRP1_3">[18]Tablas!#REF!</definedName>
    <definedName name="VRP1_4">[18]Tablas!#REF!</definedName>
    <definedName name="VSCanonTotal" localSheetId="17">#REF!</definedName>
    <definedName name="VSCanonTotal" localSheetId="18">#REF!</definedName>
    <definedName name="VSCanonTotal" localSheetId="20">#REF!</definedName>
    <definedName name="VSCanonTotal" localSheetId="21">#REF!</definedName>
    <definedName name="VSCanonTotal" localSheetId="22">#REF!</definedName>
    <definedName name="VSCanonTotal" localSheetId="23">#REF!</definedName>
    <definedName name="VSCanonTotal" localSheetId="27">#REF!</definedName>
    <definedName name="VSCanonTotal" localSheetId="31">#REF!</definedName>
    <definedName name="VSCanonTotal" localSheetId="28">#REF!</definedName>
    <definedName name="VSCanonTotal" localSheetId="29">#REF!</definedName>
    <definedName name="VSCanonTotal" localSheetId="30">#REF!</definedName>
    <definedName name="VSCanonTotal" localSheetId="8">#REF!</definedName>
    <definedName name="VSCanonTotal" localSheetId="14">#REF!</definedName>
    <definedName name="VSCanonTotal" localSheetId="11">#REF!</definedName>
    <definedName name="VSCanonTotal" localSheetId="12">#REF!</definedName>
    <definedName name="VSCanonTotal" localSheetId="13">#REF!</definedName>
    <definedName name="VSCanonTotal">#REF!</definedName>
    <definedName name="vsdfj" localSheetId="5" hidden="1">{"via1",#N/A,TRUE,"general";"via2",#N/A,TRUE,"general";"via3",#N/A,TRUE,"general"}</definedName>
    <definedName name="vsdfj" hidden="1">{"via1",#N/A,TRUE,"general";"via2",#N/A,TRUE,"general";"via3",#N/A,TRUE,"general"}</definedName>
    <definedName name="VSM">[18]Tablas!#REF!</definedName>
    <definedName name="VSM1_1">[18]Tablas!#REF!</definedName>
    <definedName name="VSM1_1_1">[18]Tablas!#REF!</definedName>
    <definedName name="VSM1_1_2">[18]Tablas!#REF!</definedName>
    <definedName name="VSM1_1_3">[18]Tablas!#REF!</definedName>
    <definedName name="VSM1_1_4">[18]Tablas!#REF!</definedName>
    <definedName name="VSM1_1_5">[18]Tablas!#REF!</definedName>
    <definedName name="VSM1_2">[18]Tablas!#REF!</definedName>
    <definedName name="VSM1_3">[18]Tablas!#REF!</definedName>
    <definedName name="VSM1_4">[18]Tablas!#REF!</definedName>
    <definedName name="VSM1_5">[18]Tablas!#REF!</definedName>
    <definedName name="vsp">#REF!</definedName>
    <definedName name="VSPunRentabilidad" localSheetId="17">#REF!</definedName>
    <definedName name="VSPunRentabilidad" localSheetId="18">#REF!</definedName>
    <definedName name="VSPunRentabilidad" localSheetId="20">#REF!</definedName>
    <definedName name="VSPunRentabilidad" localSheetId="21">#REF!</definedName>
    <definedName name="VSPunRentabilidad" localSheetId="22">#REF!</definedName>
    <definedName name="VSPunRentabilidad" localSheetId="23">#REF!</definedName>
    <definedName name="VSPunRentabilidad" localSheetId="27">#REF!</definedName>
    <definedName name="VSPunRentabilidad" localSheetId="31">#REF!</definedName>
    <definedName name="VSPunRentabilidad" localSheetId="28">#REF!</definedName>
    <definedName name="VSPunRentabilidad" localSheetId="29">#REF!</definedName>
    <definedName name="VSPunRentabilidad" localSheetId="30">#REF!</definedName>
    <definedName name="VSPunRentabilidad" localSheetId="8">#REF!</definedName>
    <definedName name="VSPunRentabilidad" localSheetId="14">#REF!</definedName>
    <definedName name="VSPunRentabilidad" localSheetId="11">#REF!</definedName>
    <definedName name="VSPunRentabilidad" localSheetId="12">#REF!</definedName>
    <definedName name="VSPunRentabilidad" localSheetId="13">#REF!</definedName>
    <definedName name="VSPunRentabilidad">#REF!</definedName>
    <definedName name="VSTablaDTF" localSheetId="17">#REF!</definedName>
    <definedName name="VSTablaDTF" localSheetId="18">#REF!</definedName>
    <definedName name="VSTablaDTF" localSheetId="20">#REF!</definedName>
    <definedName name="VSTablaDTF" localSheetId="21">#REF!</definedName>
    <definedName name="VSTablaDTF" localSheetId="22">#REF!</definedName>
    <definedName name="VSTablaDTF" localSheetId="23">#REF!</definedName>
    <definedName name="VSTablaDTF" localSheetId="27">#REF!</definedName>
    <definedName name="VSTablaDTF" localSheetId="31">#REF!</definedName>
    <definedName name="VSTablaDTF" localSheetId="28">#REF!</definedName>
    <definedName name="VSTablaDTF" localSheetId="29">#REF!</definedName>
    <definedName name="VSTablaDTF" localSheetId="30">#REF!</definedName>
    <definedName name="VSTablaDTF" localSheetId="8">#REF!</definedName>
    <definedName name="VSTablaDTF" localSheetId="14">#REF!</definedName>
    <definedName name="VSTablaDTF" localSheetId="11">#REF!</definedName>
    <definedName name="VSTablaDTF" localSheetId="12">#REF!</definedName>
    <definedName name="VSTablaDTF" localSheetId="13">#REF!</definedName>
    <definedName name="VSTablaDTF">#REF!</definedName>
    <definedName name="VSTablaDTFDatos" localSheetId="17">#REF!</definedName>
    <definedName name="VSTablaDTFDatos" localSheetId="18">#REF!</definedName>
    <definedName name="VSTablaDTFDatos" localSheetId="20">#REF!</definedName>
    <definedName name="VSTablaDTFDatos" localSheetId="21">#REF!</definedName>
    <definedName name="VSTablaDTFDatos" localSheetId="22">#REF!</definedName>
    <definedName name="VSTablaDTFDatos" localSheetId="23">#REF!</definedName>
    <definedName name="VSTablaDTFDatos" localSheetId="27">#REF!</definedName>
    <definedName name="VSTablaDTFDatos" localSheetId="31">#REF!</definedName>
    <definedName name="VSTablaDTFDatos" localSheetId="28">#REF!</definedName>
    <definedName name="VSTablaDTFDatos" localSheetId="29">#REF!</definedName>
    <definedName name="VSTablaDTFDatos" localSheetId="30">#REF!</definedName>
    <definedName name="VSTablaDTFDatos" localSheetId="8">#REF!</definedName>
    <definedName name="VSTablaDTFDatos">#REF!</definedName>
    <definedName name="VSUtilidadMensual" localSheetId="17">#REF!</definedName>
    <definedName name="VSUtilidadMensual" localSheetId="18">#REF!</definedName>
    <definedName name="VSUtilidadMensual" localSheetId="20">#REF!</definedName>
    <definedName name="VSUtilidadMensual" localSheetId="21">#REF!</definedName>
    <definedName name="VSUtilidadMensual" localSheetId="22">#REF!</definedName>
    <definedName name="VSUtilidadMensual" localSheetId="23">#REF!</definedName>
    <definedName name="VSUtilidadMensual" localSheetId="27">#REF!</definedName>
    <definedName name="VSUtilidadMensual" localSheetId="31">#REF!</definedName>
    <definedName name="VSUtilidadMensual" localSheetId="28">#REF!</definedName>
    <definedName name="VSUtilidadMensual" localSheetId="29">#REF!</definedName>
    <definedName name="VSUtilidadMensual" localSheetId="30">#REF!</definedName>
    <definedName name="VSUtilidadMensual" localSheetId="8">#REF!</definedName>
    <definedName name="VSUtilidadMensual">#REF!</definedName>
    <definedName name="VSVariablesRenting" localSheetId="17">#REF!</definedName>
    <definedName name="VSVariablesRenting" localSheetId="18">#REF!</definedName>
    <definedName name="VSVariablesRenting" localSheetId="20">#REF!</definedName>
    <definedName name="VSVariablesRenting" localSheetId="21">#REF!</definedName>
    <definedName name="VSVariablesRenting" localSheetId="22">#REF!</definedName>
    <definedName name="VSVariablesRenting" localSheetId="23">#REF!</definedName>
    <definedName name="VSVariablesRenting" localSheetId="27">#REF!</definedName>
    <definedName name="VSVariablesRenting" localSheetId="31">#REF!</definedName>
    <definedName name="VSVariablesRenting" localSheetId="28">#REF!</definedName>
    <definedName name="VSVariablesRenting" localSheetId="29">#REF!</definedName>
    <definedName name="VSVariablesRenting" localSheetId="30">#REF!</definedName>
    <definedName name="VSVariablesRenting" localSheetId="8">#REF!</definedName>
    <definedName name="VSVariablesRenting">#REF!</definedName>
    <definedName name="vt" localSheetId="5" hidden="1">{"via1",#N/A,TRUE,"general";"via2",#N/A,TRUE,"general";"via3",#N/A,TRUE,"general"}</definedName>
    <definedName name="vt" hidden="1">{"via1",#N/A,TRUE,"general";"via2",#N/A,TRUE,"general";"via3",#N/A,TRUE,"general"}</definedName>
    <definedName name="vutil">#REF!</definedName>
    <definedName name="vv">#REF!</definedName>
    <definedName name="vvcxv" localSheetId="5"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#REF!</definedName>
    <definedName name="vvvvt" localSheetId="5" hidden="1">{"via1",#N/A,TRUE,"general";"via2",#N/A,TRUE,"general";"via3",#N/A,TRUE,"general"}</definedName>
    <definedName name="vvvvt" hidden="1">{"via1",#N/A,TRUE,"general";"via2",#N/A,TRUE,"general";"via3",#N/A,TRUE,"general"}</definedName>
    <definedName name="vvvvvvf" localSheetId="5" hidden="1">{"via1",#N/A,TRUE,"general";"via2",#N/A,TRUE,"general";"via3",#N/A,TRUE,"general"}</definedName>
    <definedName name="vvvvvvf" hidden="1">{"via1",#N/A,TRUE,"general";"via2",#N/A,TRUE,"general";"via3",#N/A,TRUE,"general"}</definedName>
    <definedName name="vy" localSheetId="5" hidden="1">{"TAB1",#N/A,TRUE,"GENERAL";"TAB2",#N/A,TRUE,"GENERAL";"TAB3",#N/A,TRUE,"GENERAL";"TAB4",#N/A,TRUE,"GENERAL";"TAB5",#N/A,TRUE,"GENERAL"}</definedName>
    <definedName name="vy" hidden="1">{"TAB1",#N/A,TRUE,"GENERAL";"TAB2",#N/A,TRUE,"GENERAL";"TAB3",#N/A,TRUE,"GENERAL";"TAB4",#N/A,TRUE,"GENERAL";"TAB5",#N/A,TRUE,"GENERAL"}</definedName>
    <definedName name="w" localSheetId="17" hidden="1">#REF!</definedName>
    <definedName name="w" localSheetId="18" hidden="1">#REF!</definedName>
    <definedName name="w" localSheetId="20" hidden="1">#REF!</definedName>
    <definedName name="w" localSheetId="21" hidden="1">#REF!</definedName>
    <definedName name="w" localSheetId="22" hidden="1">#REF!</definedName>
    <definedName name="w" localSheetId="23" hidden="1">#REF!</definedName>
    <definedName name="w" localSheetId="27" hidden="1">#REF!</definedName>
    <definedName name="w" localSheetId="31" hidden="1">#REF!</definedName>
    <definedName name="w" localSheetId="28" hidden="1">#REF!</definedName>
    <definedName name="w" localSheetId="29" hidden="1">#REF!</definedName>
    <definedName name="w" localSheetId="30" hidden="1">#REF!</definedName>
    <definedName name="w" localSheetId="8" hidden="1">#REF!</definedName>
    <definedName name="w" localSheetId="4">[30]Cálculo!$B$33</definedName>
    <definedName name="w" localSheetId="5">[30]Cálculo!$B$33</definedName>
    <definedName name="w" hidden="1">#REF!</definedName>
    <definedName name="W120.">'[33]Av. General'!#REF!</definedName>
    <definedName name="w2w2w" localSheetId="5"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'[206]2004'!#REF!</definedName>
    <definedName name="Wcut">#REF!</definedName>
    <definedName name="WD">#REF!</definedName>
    <definedName name="WDD" localSheetId="5"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'[58]Res-Accide-10'!#REF!</definedName>
    <definedName name="we" localSheetId="17">#REF!</definedName>
    <definedName name="we" localSheetId="18">#REF!</definedName>
    <definedName name="we" localSheetId="20">#REF!</definedName>
    <definedName name="we" localSheetId="21">#REF!</definedName>
    <definedName name="we" localSheetId="22">#REF!</definedName>
    <definedName name="we" localSheetId="23">#REF!</definedName>
    <definedName name="we" localSheetId="27">#REF!</definedName>
    <definedName name="we" localSheetId="31">#REF!</definedName>
    <definedName name="we" localSheetId="28">#REF!</definedName>
    <definedName name="we" localSheetId="29">#REF!</definedName>
    <definedName name="we" localSheetId="30">#REF!</definedName>
    <definedName name="we" localSheetId="8">#REF!</definedName>
    <definedName name="we">#REF!</definedName>
    <definedName name="wedw">#REF!</definedName>
    <definedName name="WEFWE">'[58]Res-Accide-10'!#REF!</definedName>
    <definedName name="weqf" localSheetId="17">#REF!</definedName>
    <definedName name="weqf" localSheetId="18">#REF!</definedName>
    <definedName name="weqf" localSheetId="20">#REF!</definedName>
    <definedName name="weqf" localSheetId="21">#REF!</definedName>
    <definedName name="weqf" localSheetId="22">#REF!</definedName>
    <definedName name="weqf" localSheetId="23">#REF!</definedName>
    <definedName name="weqf" localSheetId="27">#REF!</definedName>
    <definedName name="weqf" localSheetId="31">#REF!</definedName>
    <definedName name="weqf" localSheetId="28">#REF!</definedName>
    <definedName name="weqf" localSheetId="29">#REF!</definedName>
    <definedName name="weqf" localSheetId="30">#REF!</definedName>
    <definedName name="weqf" localSheetId="8">#REF!</definedName>
    <definedName name="weqf">#REF!</definedName>
    <definedName name="weqr" localSheetId="17">#REF!</definedName>
    <definedName name="weqr" localSheetId="18">#REF!</definedName>
    <definedName name="weqr" localSheetId="20">#REF!</definedName>
    <definedName name="weqr" localSheetId="21">#REF!</definedName>
    <definedName name="weqr" localSheetId="22">#REF!</definedName>
    <definedName name="weqr" localSheetId="23">#REF!</definedName>
    <definedName name="weqr" localSheetId="27">#REF!</definedName>
    <definedName name="weqr" localSheetId="31">#REF!</definedName>
    <definedName name="weqr" localSheetId="28">#REF!</definedName>
    <definedName name="weqr" localSheetId="29">#REF!</definedName>
    <definedName name="weqr" localSheetId="30">#REF!</definedName>
    <definedName name="weqr" localSheetId="8">#REF!</definedName>
    <definedName name="weqr">#REF!</definedName>
    <definedName name="WER" localSheetId="17">#REF!</definedName>
    <definedName name="WER" localSheetId="18">#REF!</definedName>
    <definedName name="WER" localSheetId="20">#REF!</definedName>
    <definedName name="WER" localSheetId="21">#REF!</definedName>
    <definedName name="WER" localSheetId="22">#REF!</definedName>
    <definedName name="WER" localSheetId="23">#REF!</definedName>
    <definedName name="WER" localSheetId="27">#REF!</definedName>
    <definedName name="WER" localSheetId="31">#REF!</definedName>
    <definedName name="WER" localSheetId="28">#REF!</definedName>
    <definedName name="WER" localSheetId="29">#REF!</definedName>
    <definedName name="WER" localSheetId="30">#REF!</definedName>
    <definedName name="WER" localSheetId="8">#REF!</definedName>
    <definedName name="WER" localSheetId="4">'[58]Res-Accide-10'!$S$2:$S$7</definedName>
    <definedName name="WER" localSheetId="5">'[58]Res-Accide-10'!$S$2:$S$7</definedName>
    <definedName name="WER">#REF!</definedName>
    <definedName name="WEREW" localSheetId="17">#REF!</definedName>
    <definedName name="WEREW" localSheetId="18">#REF!</definedName>
    <definedName name="WEREW" localSheetId="20">#REF!</definedName>
    <definedName name="WEREW" localSheetId="21">#REF!</definedName>
    <definedName name="WEREW" localSheetId="22">#REF!</definedName>
    <definedName name="WEREW" localSheetId="23">#REF!</definedName>
    <definedName name="WEREW" localSheetId="27">#REF!</definedName>
    <definedName name="WEREW" localSheetId="31">#REF!</definedName>
    <definedName name="WEREW" localSheetId="28">#REF!</definedName>
    <definedName name="WEREW" localSheetId="29">#REF!</definedName>
    <definedName name="WEREW" localSheetId="30">#REF!</definedName>
    <definedName name="WEREW" localSheetId="8">#REF!</definedName>
    <definedName name="werew" localSheetId="4" hidden="1">{"TAB1",#N/A,TRUE,"GENERAL";"TAB2",#N/A,TRUE,"GENERAL";"TAB3",#N/A,TRUE,"GENERAL";"TAB4",#N/A,TRUE,"GENERAL";"TAB5",#N/A,TRUE,"GENERAL"}</definedName>
    <definedName name="werew" localSheetId="5" hidden="1">{"TAB1",#N/A,TRUE,"GENERAL";"TAB2",#N/A,TRUE,"GENERAL";"TAB3",#N/A,TRUE,"GENERAL";"TAB4",#N/A,TRUE,"GENERAL";"TAB5",#N/A,TRUE,"GENERAL"}</definedName>
    <definedName name="WEREW">#REF!</definedName>
    <definedName name="WEREWR" localSheetId="5" hidden="1">{"via1",#N/A,TRUE,"general";"via2",#N/A,TRUE,"general";"via3",#N/A,TRUE,"general"}</definedName>
    <definedName name="WEREWR" hidden="1">{"via1",#N/A,TRUE,"general";"via2",#N/A,TRUE,"general";"via3",#N/A,TRUE,"general"}</definedName>
    <definedName name="werfdsf" localSheetId="5" hidden="1">{"TAB1",#N/A,TRUE,"GENERAL";"TAB2",#N/A,TRUE,"GENERAL";"TAB3",#N/A,TRUE,"GENERAL";"TAB4",#N/A,TRUE,"GENERAL";"TAB5",#N/A,TRUE,"GENERAL"}</definedName>
    <definedName name="werfdsf" hidden="1">{"TAB1",#N/A,TRUE,"GENERAL";"TAB2",#N/A,TRUE,"GENERAL";"TAB3",#N/A,TRUE,"GENERAL";"TAB4",#N/A,TRUE,"GENERAL";"TAB5",#N/A,TRUE,"GENERAL"}</definedName>
    <definedName name="werh" localSheetId="5" hidden="1">{"via1",#N/A,TRUE,"general";"via2",#N/A,TRUE,"general";"via3",#N/A,TRUE,"general"}</definedName>
    <definedName name="werh" hidden="1">{"via1",#N/A,TRUE,"general";"via2",#N/A,TRUE,"general";"via3",#N/A,TRUE,"general"}</definedName>
    <definedName name="werq" localSheetId="17">#REF!</definedName>
    <definedName name="werq" localSheetId="18">#REF!</definedName>
    <definedName name="werq" localSheetId="20">#REF!</definedName>
    <definedName name="werq" localSheetId="21">#REF!</definedName>
    <definedName name="werq" localSheetId="22">#REF!</definedName>
    <definedName name="werq" localSheetId="23">#REF!</definedName>
    <definedName name="werq" localSheetId="27">#REF!</definedName>
    <definedName name="werq" localSheetId="31">#REF!</definedName>
    <definedName name="werq" localSheetId="28">#REF!</definedName>
    <definedName name="werq" localSheetId="29">#REF!</definedName>
    <definedName name="werq" localSheetId="30">#REF!</definedName>
    <definedName name="werq" localSheetId="8">#REF!</definedName>
    <definedName name="werq">#REF!</definedName>
    <definedName name="wersfdfrguyo" localSheetId="5" hidden="1">{"via1",#N/A,TRUE,"general";"via2",#N/A,TRUE,"general";"via3",#N/A,TRUE,"general"}</definedName>
    <definedName name="wersfdfrguyo" hidden="1">{"via1",#N/A,TRUE,"general";"via2",#N/A,TRUE,"general";"via3",#N/A,TRUE,"general"}</definedName>
    <definedName name="WERT">#REF!</definedName>
    <definedName name="werwe" localSheetId="17">#REF!</definedName>
    <definedName name="werwe" localSheetId="18">#REF!</definedName>
    <definedName name="werwe" localSheetId="20">#REF!</definedName>
    <definedName name="werwe" localSheetId="21">#REF!</definedName>
    <definedName name="werwe" localSheetId="22">#REF!</definedName>
    <definedName name="werwe" localSheetId="23">#REF!</definedName>
    <definedName name="werwe" localSheetId="27">#REF!</definedName>
    <definedName name="werwe" localSheetId="31">#REF!</definedName>
    <definedName name="werwe" localSheetId="28">#REF!</definedName>
    <definedName name="werwe" localSheetId="29">#REF!</definedName>
    <definedName name="werwe" localSheetId="30">#REF!</definedName>
    <definedName name="werwe" localSheetId="8">#REF!</definedName>
    <definedName name="werwe">#REF!</definedName>
    <definedName name="werwr" localSheetId="5" hidden="1">{"via1",#N/A,TRUE,"general";"via2",#N/A,TRUE,"general";"via3",#N/A,TRUE,"general"}</definedName>
    <definedName name="werwr" hidden="1">{"via1",#N/A,TRUE,"general";"via2",#N/A,TRUE,"general";"via3",#N/A,TRUE,"general"}</definedName>
    <definedName name="WERWVN" localSheetId="5" hidden="1">{"TAB1",#N/A,TRUE,"GENERAL";"TAB2",#N/A,TRUE,"GENERAL";"TAB3",#N/A,TRUE,"GENERAL";"TAB4",#N/A,TRUE,"GENERAL";"TAB5",#N/A,TRUE,"GENERAL"}</definedName>
    <definedName name="WERWVN" hidden="1">{"TAB1",#N/A,TRUE,"GENERAL";"TAB2",#N/A,TRUE,"GENERAL";"TAB3",#N/A,TRUE,"GENERAL";"TAB4",#N/A,TRUE,"GENERAL";"TAB5",#N/A,TRUE,"GENERAL"}</definedName>
    <definedName name="wetrew" localSheetId="5" hidden="1">{"via1",#N/A,TRUE,"general";"via2",#N/A,TRUE,"general";"via3",#N/A,TRUE,"general"}</definedName>
    <definedName name="wetrew" hidden="1">{"via1",#N/A,TRUE,"general";"via2",#N/A,TRUE,"general";"via3",#N/A,TRUE,"general"}</definedName>
    <definedName name="wettt" localSheetId="5" hidden="1">{"via1",#N/A,TRUE,"general";"via2",#N/A,TRUE,"general";"via3",#N/A,TRUE,"general"}</definedName>
    <definedName name="wettt" hidden="1">{"via1",#N/A,TRUE,"general";"via2",#N/A,TRUE,"general";"via3",#N/A,TRUE,"general"}</definedName>
    <definedName name="wetwretd" localSheetId="5" hidden="1">{"via1",#N/A,TRUE,"general";"via2",#N/A,TRUE,"general";"via3",#N/A,TRUE,"general"}</definedName>
    <definedName name="wetwretd" hidden="1">{"via1",#N/A,TRUE,"general";"via2",#N/A,TRUE,"general";"via3",#N/A,TRUE,"general"}</definedName>
    <definedName name="wew" localSheetId="5" hidden="1">{"via1",#N/A,TRUE,"general";"via2",#N/A,TRUE,"general";"via3",#N/A,TRUE,"general"}</definedName>
    <definedName name="wew" hidden="1">{"via1",#N/A,TRUE,"general";"via2",#N/A,TRUE,"general";"via3",#N/A,TRUE,"general"}</definedName>
    <definedName name="wffag" localSheetId="5" hidden="1">{"via1",#N/A,TRUE,"general";"via2",#N/A,TRUE,"general";"via3",#N/A,TRUE,"general"}</definedName>
    <definedName name="wffag" hidden="1">{"via1",#N/A,TRUE,"general";"via2",#N/A,TRUE,"general";"via3",#N/A,TRUE,"general"}</definedName>
    <definedName name="wfwwqfwq" localSheetId="17">#REF!</definedName>
    <definedName name="wfwwqfwq" localSheetId="18">#REF!</definedName>
    <definedName name="wfwwqfwq" localSheetId="20">#REF!</definedName>
    <definedName name="wfwwqfwq" localSheetId="21">#REF!</definedName>
    <definedName name="wfwwqfwq" localSheetId="22">#REF!</definedName>
    <definedName name="wfwwqfwq" localSheetId="23">#REF!</definedName>
    <definedName name="wfwwqfwq" localSheetId="27">#REF!</definedName>
    <definedName name="wfwwqfwq" localSheetId="31">#REF!</definedName>
    <definedName name="wfwwqfwq" localSheetId="28">#REF!</definedName>
    <definedName name="wfwwqfwq" localSheetId="29">#REF!</definedName>
    <definedName name="wfwwqfwq" localSheetId="30">#REF!</definedName>
    <definedName name="wfwwqfwq" localSheetId="8">#REF!</definedName>
    <definedName name="wfwwqfwq">#REF!</definedName>
    <definedName name="wgfw4r32">#REF!</definedName>
    <definedName name="Wheel_Spacing">#REF!</definedName>
    <definedName name="WILSON">'[58]Res-Accide-10'!#REF!</definedName>
    <definedName name="WIND">#REF!</definedName>
    <definedName name="wj">#REF!</definedName>
    <definedName name="wl">#REF!</definedName>
    <definedName name="WQ" localSheetId="17">#REF!</definedName>
    <definedName name="WQ" localSheetId="18">#REF!</definedName>
    <definedName name="WQ" localSheetId="20">#REF!</definedName>
    <definedName name="WQ" localSheetId="21">#REF!</definedName>
    <definedName name="WQ" localSheetId="22">#REF!</definedName>
    <definedName name="WQ" localSheetId="23">#REF!</definedName>
    <definedName name="WQ" localSheetId="27">#REF!</definedName>
    <definedName name="WQ" localSheetId="31">#REF!</definedName>
    <definedName name="WQ" localSheetId="28">#REF!</definedName>
    <definedName name="WQ" localSheetId="29">#REF!</definedName>
    <definedName name="WQ" localSheetId="30">#REF!</definedName>
    <definedName name="WQ" localSheetId="8">#REF!</definedName>
    <definedName name="WQ">#REF!</definedName>
    <definedName name="WQEEWQ" localSheetId="5" hidden="1">{"TAB1",#N/A,TRUE,"GENERAL";"TAB2",#N/A,TRUE,"GENERAL";"TAB3",#N/A,TRUE,"GENERAL";"TAB4",#N/A,TRUE,"GENERAL";"TAB5",#N/A,TRUE,"GENERAL"}</definedName>
    <definedName name="WQEEWQ" hidden="1">{"TAB1",#N/A,TRUE,"GENERAL";"TAB2",#N/A,TRUE,"GENERAL";"TAB3",#N/A,TRUE,"GENERAL";"TAB4",#N/A,TRUE,"GENERAL";"TAB5",#N/A,TRUE,"GENERAL"}</definedName>
    <definedName name="WQWEQWE" localSheetId="17">#REF!</definedName>
    <definedName name="WQWEQWE" localSheetId="18">#REF!</definedName>
    <definedName name="WQWEQWE" localSheetId="20">#REF!</definedName>
    <definedName name="WQWEQWE" localSheetId="21">#REF!</definedName>
    <definedName name="WQWEQWE" localSheetId="22">#REF!</definedName>
    <definedName name="WQWEQWE" localSheetId="23">#REF!</definedName>
    <definedName name="WQWEQWE" localSheetId="27">#REF!</definedName>
    <definedName name="WQWEQWE" localSheetId="31">#REF!</definedName>
    <definedName name="WQWEQWE" localSheetId="28">#REF!</definedName>
    <definedName name="WQWEQWE" localSheetId="29">#REF!</definedName>
    <definedName name="WQWEQWE" localSheetId="30">#REF!</definedName>
    <definedName name="WQWEQWE" localSheetId="8">#REF!</definedName>
    <definedName name="WQWEQWE">#REF!</definedName>
    <definedName name="wrn.ar." localSheetId="17" hidden="1">{#N/A,#N/A,TRUE,"CODIGO DEPENDENCIA"}</definedName>
    <definedName name="wrn.ar." localSheetId="18" hidden="1">{#N/A,#N/A,TRUE,"CODIGO DEPENDENCIA"}</definedName>
    <definedName name="wrn.ar." localSheetId="20" hidden="1">{#N/A,#N/A,TRUE,"CODIGO DEPENDENCIA"}</definedName>
    <definedName name="wrn.ar." localSheetId="21" hidden="1">{#N/A,#N/A,TRUE,"CODIGO DEPENDENCIA"}</definedName>
    <definedName name="wrn.ar." localSheetId="22" hidden="1">{#N/A,#N/A,TRUE,"CODIGO DEPENDENCIA"}</definedName>
    <definedName name="wrn.ar." localSheetId="23" hidden="1">{#N/A,#N/A,TRUE,"CODIGO DEPENDENCIA"}</definedName>
    <definedName name="wrn.ar." localSheetId="27" hidden="1">{#N/A,#N/A,TRUE,"CODIGO DEPENDENCIA"}</definedName>
    <definedName name="wrn.ar." localSheetId="31" hidden="1">{#N/A,#N/A,TRUE,"CODIGO DEPENDENCIA"}</definedName>
    <definedName name="wrn.ar." localSheetId="28" hidden="1">{#N/A,#N/A,TRUE,"CODIGO DEPENDENCIA"}</definedName>
    <definedName name="wrn.ar." localSheetId="29" hidden="1">{#N/A,#N/A,TRUE,"CODIGO DEPENDENCIA"}</definedName>
    <definedName name="wrn.ar." localSheetId="30" hidden="1">{#N/A,#N/A,TRUE,"CODIGO DEPENDENCIA"}</definedName>
    <definedName name="wrn.ar." localSheetId="2" hidden="1">{#N/A,#N/A,TRUE,"CODIGO DEPENDENCIA"}</definedName>
    <definedName name="wrn.ar." localSheetId="8" hidden="1">{#N/A,#N/A,TRUE,"CODIGO DEPENDENCIA"}</definedName>
    <definedName name="wrn.ar." localSheetId="14" hidden="1">{#N/A,#N/A,TRUE,"CODIGO DEPENDENCIA"}</definedName>
    <definedName name="wrn.ar." localSheetId="11" hidden="1">{#N/A,#N/A,TRUE,"CODIGO DEPENDENCIA"}</definedName>
    <definedName name="wrn.ar." localSheetId="12" hidden="1">{#N/A,#N/A,TRUE,"CODIGO DEPENDENCIA"}</definedName>
    <definedName name="wrn.ar." localSheetId="13" hidden="1">{#N/A,#N/A,TRUE,"CODIGO DEPENDENCIA"}</definedName>
    <definedName name="wrn.ar." hidden="1">{#N/A,#N/A,TRUE,"CODIGO DEPENDENCIA"}</definedName>
    <definedName name="wrn.civil._.works." localSheetId="5" hidden="1">{#N/A,#N/A,TRUE,"1842CWN0"}</definedName>
    <definedName name="wrn.civil._.works." hidden="1">{#N/A,#N/A,TRUE,"1842CWN0"}</definedName>
    <definedName name="wrn.ESTADO._.REHABILITACION." localSheetId="5" hidden="1">{"PRES REHAB ARM-PER POR ITEMS  KM A KM",#N/A,TRUE,"Rehabilitacion Arm-Per"}</definedName>
    <definedName name="wrn.ESTADO._.REHABILITACION." hidden="1">{"PRES REHAB ARM-PER POR ITEMS  KM A KM",#N/A,TRUE,"Rehabilitacion Arm-Per"}</definedName>
    <definedName name="wrn.FINAN97." localSheetId="5"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5" hidden="1">{"VIA1",#N/A,TRUE,"formul";"VIA2",#N/A,TRUE,"formul";"VIA3",#N/A,TRUE,"formul"}</definedName>
    <definedName name="wrn.formu." hidden="1">{"VIA1",#N/A,TRUE,"formul";"VIA2",#N/A,TRUE,"formul";"VIA3",#N/A,TRUE,"formul"}</definedName>
    <definedName name="wrn.GENERAL." localSheetId="5" hidden="1">{"TAB1",#N/A,TRUE,"GENERAL";"TAB2",#N/A,TRUE,"GENERAL";"TAB3",#N/A,TRUE,"GENERAL";"TAB4",#N/A,TRUE,"GENERAL";"TAB5",#N/A,TRUE,"GENERAL"}</definedName>
    <definedName name="wrn.GENERAL." hidden="1">{"TAB1",#N/A,TRUE,"GENERAL";"TAB2",#N/A,TRUE,"GENERAL";"TAB3",#N/A,TRUE,"GENERAL";"TAB4",#N/A,TRUE,"GENERAL";"TAB5",#N/A,TRUE,"GENERAL"}</definedName>
    <definedName name="wrn.GERENCIA." localSheetId="5" hidden="1">{#N/A,#N/A,TRUE,"INGENIERIA";#N/A,#N/A,TRUE,"COMPRAS";#N/A,#N/A,TRUE,"DIRECCION";#N/A,#N/A,TRUE,"RESUMEN"}</definedName>
    <definedName name="wrn.GERENCIA." hidden="1">{#N/A,#N/A,TRUE,"INGENIERIA";#N/A,#N/A,TRUE,"COMPRAS";#N/A,#N/A,TRUE,"DIRECCION";#N/A,#N/A,TRUE,"RESUMEN"}</definedName>
    <definedName name="wrn.Impresion._.Datos._.de._.las._.Curvas." localSheetId="5" hidden="1">{"Datos de las Curvas",#N/A,TRUE,"TABLA-CALCULOS"}</definedName>
    <definedName name="wrn.Impresion._.Datos._.de._.las._.Curvas." hidden="1">{"Datos de las Curvas",#N/A,TRUE,"TABLA-CALCULOS"}</definedName>
    <definedName name="wrn.OPERADORES." localSheetId="5" hidden="1">{#N/A,#N/A,TRUE,"T1"}</definedName>
    <definedName name="wrn.OPERADORES." hidden="1">{#N/A,#N/A,TRUE,"T1"}</definedName>
    <definedName name="wrn.procurement." localSheetId="5" hidden="1">{#N/A,#N/A,FALSE,"sumi ";#N/A,#N/A,FALSE,"RESUMEN"}</definedName>
    <definedName name="wrn.procurement." hidden="1">{#N/A,#N/A,FALSE,"sumi ";#N/A,#N/A,FALSE,"RESUMEN"}</definedName>
    <definedName name="wrn.res7" localSheetId="5" hidden="1">{#N/A,#N/A,FALSE,"Hoja1";#N/A,#N/A,FALSE,"Hoja2"}</definedName>
    <definedName name="wrn.res7" hidden="1">{#N/A,#N/A,FALSE,"Hoja1";#N/A,#N/A,FALSE,"Hoja2"}</definedName>
    <definedName name="wrn.Resumen." localSheetId="5" hidden="1">{#N/A,#N/A,FALSE,"Hoja1";#N/A,#N/A,FALSE,"Hoja2"}</definedName>
    <definedName name="wrn.Resumen." hidden="1">{#N/A,#N/A,FALSE,"Hoja1";#N/A,#N/A,FALSE,"Hoja2"}</definedName>
    <definedName name="wrn.TRABFENO." localSheetId="5"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5" hidden="1">{"via1",#N/A,TRUE,"general";"via2",#N/A,TRUE,"general";"via3",#N/A,TRUE,"general"}</definedName>
    <definedName name="wrn.via." hidden="1">{"via1",#N/A,TRUE,"general";"via2",#N/A,TRUE,"general";"via3",#N/A,TRUE,"general"}</definedName>
    <definedName name="ws">#REF!</definedName>
    <definedName name="wsdxces">[38]!absc</definedName>
    <definedName name="WSERWEER" localSheetId="17">'[169]COSTOS OFICINA'!#REF!</definedName>
    <definedName name="WSERWEER" localSheetId="18">'[169]COSTOS OFICINA'!#REF!</definedName>
    <definedName name="WSERWEER" localSheetId="20">'[169]COSTOS OFICINA'!#REF!</definedName>
    <definedName name="WSERWEER" localSheetId="21">'[169]COSTOS OFICINA'!#REF!</definedName>
    <definedName name="WSERWEER" localSheetId="22">'[169]COSTOS OFICINA'!#REF!</definedName>
    <definedName name="WSERWEER" localSheetId="23">'[169]COSTOS OFICINA'!#REF!</definedName>
    <definedName name="WSERWEER" localSheetId="27">'[169]COSTOS OFICINA'!#REF!</definedName>
    <definedName name="WSERWEER" localSheetId="31">'[169]COSTOS OFICINA'!#REF!</definedName>
    <definedName name="WSERWEER" localSheetId="28">'[169]COSTOS OFICINA'!#REF!</definedName>
    <definedName name="WSERWEER" localSheetId="29">'[169]COSTOS OFICINA'!#REF!</definedName>
    <definedName name="WSERWEER" localSheetId="30">'[169]COSTOS OFICINA'!#REF!</definedName>
    <definedName name="WSERWEER" localSheetId="3">'[169]COSTOS OFICINA'!#REF!</definedName>
    <definedName name="WSERWEER" localSheetId="8">'[169]COSTOS OFICINA'!#REF!</definedName>
    <definedName name="WSERWEER" localSheetId="10">'[169]COSTOS OFICINA'!#REF!</definedName>
    <definedName name="WSERWEER" localSheetId="9">'[169]COSTOS OFICINA'!#REF!</definedName>
    <definedName name="WSERWEER" localSheetId="16">'[169]COSTOS OFICINA'!#REF!</definedName>
    <definedName name="WSERWEER" localSheetId="6">'[169]COSTOS OFICINA'!#REF!</definedName>
    <definedName name="WSERWEER">'[169]COSTOS OFICINA'!#REF!</definedName>
    <definedName name="wsnhed" localSheetId="5" hidden="1">{"via1",#N/A,TRUE,"general";"via2",#N/A,TRUE,"general";"via3",#N/A,TRUE,"general"}</definedName>
    <definedName name="wsnhed" hidden="1">{"via1",#N/A,TRUE,"general";"via2",#N/A,TRUE,"general";"via3",#N/A,TRUE,"general"}</definedName>
    <definedName name="wswswsqa" localSheetId="5" hidden="1">{"via1",#N/A,TRUE,"general";"via2",#N/A,TRUE,"general";"via3",#N/A,TRUE,"general"}</definedName>
    <definedName name="wswswsqa" hidden="1">{"via1",#N/A,TRUE,"general";"via2",#N/A,TRUE,"general";"via3",#N/A,TRUE,"general"}</definedName>
    <definedName name="WSX">#REF!</definedName>
    <definedName name="Wtot">#REF!</definedName>
    <definedName name="WTRT" localSheetId="17">#REF!</definedName>
    <definedName name="WTRT" localSheetId="18">#REF!</definedName>
    <definedName name="WTRT" localSheetId="20">#REF!</definedName>
    <definedName name="WTRT" localSheetId="21">#REF!</definedName>
    <definedName name="WTRT" localSheetId="22">#REF!</definedName>
    <definedName name="WTRT" localSheetId="23">#REF!</definedName>
    <definedName name="WTRT" localSheetId="27">#REF!</definedName>
    <definedName name="WTRT" localSheetId="31">#REF!</definedName>
    <definedName name="WTRT" localSheetId="28">#REF!</definedName>
    <definedName name="WTRT" localSheetId="29">#REF!</definedName>
    <definedName name="WTRT" localSheetId="30">#REF!</definedName>
    <definedName name="WTRT" localSheetId="8">#REF!</definedName>
    <definedName name="WTRT" localSheetId="14">#REF!</definedName>
    <definedName name="WTRT" localSheetId="11">#REF!</definedName>
    <definedName name="WTRT" localSheetId="12">#REF!</definedName>
    <definedName name="WTRT" localSheetId="13">#REF!</definedName>
    <definedName name="WTRT">#REF!</definedName>
    <definedName name="wtt" localSheetId="5" hidden="1">{"TAB1",#N/A,TRUE,"GENERAL";"TAB2",#N/A,TRUE,"GENERAL";"TAB3",#N/A,TRUE,"GENERAL";"TAB4",#N/A,TRUE,"GENERAL";"TAB5",#N/A,TRUE,"GENERAL"}</definedName>
    <definedName name="wtt" hidden="1">{"TAB1",#N/A,TRUE,"GENERAL";"TAB2",#N/A,TRUE,"GENERAL";"TAB3",#N/A,TRUE,"GENERAL";"TAB4",#N/A,TRUE,"GENERAL";"TAB5",#N/A,TRUE,"GENERAL"}</definedName>
    <definedName name="wuowqpdn">#REF!</definedName>
    <definedName name="wvu.TAB1." localSheetId="5"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5"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5"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5"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ded3" localSheetId="5" hidden="1">{"via1",#N/A,TRUE,"general";"via2",#N/A,TRUE,"general";"via3",#N/A,TRUE,"general"}</definedName>
    <definedName name="wwded3" hidden="1">{"via1",#N/A,TRUE,"general";"via2",#N/A,TRUE,"general";"via3",#N/A,TRUE,"general"}</definedName>
    <definedName name="WWQW" localSheetId="17">#REF!</definedName>
    <definedName name="WWQW" localSheetId="18">#REF!</definedName>
    <definedName name="WWQW" localSheetId="20">#REF!</definedName>
    <definedName name="WWQW" localSheetId="21">#REF!</definedName>
    <definedName name="WWQW" localSheetId="22">#REF!</definedName>
    <definedName name="WWQW" localSheetId="23">#REF!</definedName>
    <definedName name="WWQW" localSheetId="27">#REF!</definedName>
    <definedName name="WWQW" localSheetId="31">#REF!</definedName>
    <definedName name="WWQW" localSheetId="28">#REF!</definedName>
    <definedName name="WWQW" localSheetId="29">#REF!</definedName>
    <definedName name="WWQW" localSheetId="30">#REF!</definedName>
    <definedName name="WWQW" localSheetId="8">#REF!</definedName>
    <definedName name="WWQW" localSheetId="14">#REF!</definedName>
    <definedName name="WWQW" localSheetId="11">#REF!</definedName>
    <definedName name="WWQW" localSheetId="12">#REF!</definedName>
    <definedName name="WWQW" localSheetId="13">#REF!</definedName>
    <definedName name="WWQW">#REF!</definedName>
    <definedName name="www" localSheetId="17">#REF!</definedName>
    <definedName name="www" localSheetId="18">#REF!</definedName>
    <definedName name="www" localSheetId="20">#REF!</definedName>
    <definedName name="www" localSheetId="21">#REF!</definedName>
    <definedName name="www" localSheetId="22">#REF!</definedName>
    <definedName name="www" localSheetId="23">#REF!</definedName>
    <definedName name="www" localSheetId="27">#REF!</definedName>
    <definedName name="www" localSheetId="31">#REF!</definedName>
    <definedName name="www" localSheetId="28">#REF!</definedName>
    <definedName name="www" localSheetId="29">#REF!</definedName>
    <definedName name="www" localSheetId="30">#REF!</definedName>
    <definedName name="www" localSheetId="8">#REF!</definedName>
    <definedName name="www" localSheetId="14">#REF!</definedName>
    <definedName name="www" localSheetId="11">#REF!</definedName>
    <definedName name="www" localSheetId="12">#REF!</definedName>
    <definedName name="www" localSheetId="13">#REF!</definedName>
    <definedName name="www">#REF!</definedName>
    <definedName name="wwwwe" localSheetId="5" hidden="1">{"TAB1",#N/A,TRUE,"GENERAL";"TAB2",#N/A,TRUE,"GENERAL";"TAB3",#N/A,TRUE,"GENERAL";"TAB4",#N/A,TRUE,"GENERAL";"TAB5",#N/A,TRUE,"GENERAL"}</definedName>
    <definedName name="wwwwe" hidden="1">{"TAB1",#N/A,TRUE,"GENERAL";"TAB2",#N/A,TRUE,"GENERAL";"TAB3",#N/A,TRUE,"GENERAL";"TAB4",#N/A,TRUE,"GENERAL";"TAB5",#N/A,TRUE,"GENERAL"}</definedName>
    <definedName name="WWWWWWWWWWWWWW">#REF!</definedName>
    <definedName name="wyty" localSheetId="5" hidden="1">{"via1",#N/A,TRUE,"general";"via2",#N/A,TRUE,"general";"via3",#N/A,TRUE,"general"}</definedName>
    <definedName name="wyty" hidden="1">{"via1",#N/A,TRUE,"general";"via2",#N/A,TRUE,"general";"via3",#N/A,TRUE,"general"}</definedName>
    <definedName name="x" localSheetId="17">#REF!</definedName>
    <definedName name="x" localSheetId="18">#REF!</definedName>
    <definedName name="x" localSheetId="20">#REF!</definedName>
    <definedName name="x" localSheetId="21">#REF!</definedName>
    <definedName name="x" localSheetId="22">#REF!</definedName>
    <definedName name="x" localSheetId="23">#REF!</definedName>
    <definedName name="x" localSheetId="27">#REF!</definedName>
    <definedName name="x" localSheetId="31">#REF!</definedName>
    <definedName name="x" localSheetId="28">#REF!</definedName>
    <definedName name="x" localSheetId="29">#REF!</definedName>
    <definedName name="x" localSheetId="30">#REF!</definedName>
    <definedName name="x" localSheetId="8">#REF!</definedName>
    <definedName name="x">#REF!</definedName>
    <definedName name="xb">#REF!</definedName>
    <definedName name="xcbvbs" localSheetId="5" hidden="1">{"TAB1",#N/A,TRUE,"GENERAL";"TAB2",#N/A,TRUE,"GENERAL";"TAB3",#N/A,TRUE,"GENERAL";"TAB4",#N/A,TRUE,"GENERAL";"TAB5",#N/A,TRUE,"GENERAL"}</definedName>
    <definedName name="xcbvbs" hidden="1">{"TAB1",#N/A,TRUE,"GENERAL";"TAB2",#N/A,TRUE,"GENERAL";"TAB3",#N/A,TRUE,"GENERAL";"TAB4",#N/A,TRUE,"GENERAL";"TAB5",#N/A,TRUE,"GENERAL"}</definedName>
    <definedName name="xcxc">#REF!</definedName>
    <definedName name="XD">#REF!</definedName>
    <definedName name="XMesCalidades" localSheetId="17">#REF!</definedName>
    <definedName name="XMesCalidades" localSheetId="18">#REF!</definedName>
    <definedName name="XMesCalidades" localSheetId="20">#REF!</definedName>
    <definedName name="XMesCalidades" localSheetId="21">#REF!</definedName>
    <definedName name="XMesCalidades" localSheetId="22">#REF!</definedName>
    <definedName name="XMesCalidades" localSheetId="23">#REF!</definedName>
    <definedName name="XMesCalidades" localSheetId="27">#REF!</definedName>
    <definedName name="XMesCalidades" localSheetId="31">#REF!</definedName>
    <definedName name="XMesCalidades" localSheetId="28">#REF!</definedName>
    <definedName name="XMesCalidades" localSheetId="29">#REF!</definedName>
    <definedName name="XMesCalidades" localSheetId="30">#REF!</definedName>
    <definedName name="XMesCalidades" localSheetId="8">#REF!</definedName>
    <definedName name="XMesCalidades">#REF!</definedName>
    <definedName name="XMesNoFacturables" localSheetId="17">#REF!</definedName>
    <definedName name="XMesNoFacturables" localSheetId="18">#REF!</definedName>
    <definedName name="XMesNoFacturables" localSheetId="20">#REF!</definedName>
    <definedName name="XMesNoFacturables" localSheetId="21">#REF!</definedName>
    <definedName name="XMesNoFacturables" localSheetId="22">#REF!</definedName>
    <definedName name="XMesNoFacturables" localSheetId="23">#REF!</definedName>
    <definedName name="XMesNoFacturables" localSheetId="27">#REF!</definedName>
    <definedName name="XMesNoFacturables" localSheetId="31">#REF!</definedName>
    <definedName name="XMesNoFacturables" localSheetId="28">#REF!</definedName>
    <definedName name="XMesNoFacturables" localSheetId="29">#REF!</definedName>
    <definedName name="XMesNoFacturables" localSheetId="30">#REF!</definedName>
    <definedName name="XMesNoFacturables" localSheetId="8">#REF!</definedName>
    <definedName name="XMesNoFacturables">#REF!</definedName>
    <definedName name="XMesPersonalPromedio" localSheetId="17">#REF!</definedName>
    <definedName name="XMesPersonalPromedio" localSheetId="18">#REF!</definedName>
    <definedName name="XMesPersonalPromedio" localSheetId="20">#REF!</definedName>
    <definedName name="XMesPersonalPromedio" localSheetId="21">#REF!</definedName>
    <definedName name="XMesPersonalPromedio" localSheetId="22">#REF!</definedName>
    <definedName name="XMesPersonalPromedio" localSheetId="23">#REF!</definedName>
    <definedName name="XMesPersonalPromedio" localSheetId="27">#REF!</definedName>
    <definedName name="XMesPersonalPromedio" localSheetId="31">#REF!</definedName>
    <definedName name="XMesPersonalPromedio" localSheetId="28">#REF!</definedName>
    <definedName name="XMesPersonalPromedio" localSheetId="29">#REF!</definedName>
    <definedName name="XMesPersonalPromedio" localSheetId="30">#REF!</definedName>
    <definedName name="XMesPersonalPromedio" localSheetId="8">#REF!</definedName>
    <definedName name="XMesPersonalPromedio">#REF!</definedName>
    <definedName name="XMesProfesionales" localSheetId="17">#REF!</definedName>
    <definedName name="XMesProfesionales" localSheetId="18">#REF!</definedName>
    <definedName name="XMesProfesionales" localSheetId="20">#REF!</definedName>
    <definedName name="XMesProfesionales" localSheetId="21">#REF!</definedName>
    <definedName name="XMesProfesionales" localSheetId="22">#REF!</definedName>
    <definedName name="XMesProfesionales" localSheetId="23">#REF!</definedName>
    <definedName name="XMesProfesionales" localSheetId="27">#REF!</definedName>
    <definedName name="XMesProfesionales" localSheetId="31">#REF!</definedName>
    <definedName name="XMesProfesionales" localSheetId="28">#REF!</definedName>
    <definedName name="XMesProfesionales" localSheetId="29">#REF!</definedName>
    <definedName name="XMesProfesionales" localSheetId="30">#REF!</definedName>
    <definedName name="XMesProfesionales" localSheetId="8">#REF!</definedName>
    <definedName name="XMesProfesionales">#REF!</definedName>
    <definedName name="XMesTecnicos" localSheetId="17">#REF!</definedName>
    <definedName name="XMesTecnicos" localSheetId="18">#REF!</definedName>
    <definedName name="XMesTecnicos" localSheetId="20">#REF!</definedName>
    <definedName name="XMesTecnicos" localSheetId="21">#REF!</definedName>
    <definedName name="XMesTecnicos" localSheetId="22">#REF!</definedName>
    <definedName name="XMesTecnicos" localSheetId="23">#REF!</definedName>
    <definedName name="XMesTecnicos" localSheetId="27">#REF!</definedName>
    <definedName name="XMesTecnicos" localSheetId="31">#REF!</definedName>
    <definedName name="XMesTecnicos" localSheetId="28">#REF!</definedName>
    <definedName name="XMesTecnicos" localSheetId="29">#REF!</definedName>
    <definedName name="XMesTecnicos" localSheetId="30">#REF!</definedName>
    <definedName name="XMesTecnicos" localSheetId="8">#REF!</definedName>
    <definedName name="XMesTecnicos">#REF!</definedName>
    <definedName name="xo">#REF!</definedName>
    <definedName name="XSW" localSheetId="5" hidden="1">{#N/A,#N/A,TRUE,"1842CWN0"}</definedName>
    <definedName name="XSW" hidden="1">{#N/A,#N/A,TRUE,"1842CWN0"}</definedName>
    <definedName name="xsxs" localSheetId="5" hidden="1">{"TAB1",#N/A,TRUE,"GENERAL";"TAB2",#N/A,TRUE,"GENERAL";"TAB3",#N/A,TRUE,"GENERAL";"TAB4",#N/A,TRUE,"GENERAL";"TAB5",#N/A,TRUE,"GENERAL"}</definedName>
    <definedName name="xsxs" hidden="1">{"TAB1",#N/A,TRUE,"GENERAL";"TAB2",#N/A,TRUE,"GENERAL";"TAB3",#N/A,TRUE,"GENERAL";"TAB4",#N/A,TRUE,"GENERAL";"TAB5",#N/A,TRUE,"GENERAL"}</definedName>
    <definedName name="xx" localSheetId="4">#REF!</definedName>
    <definedName name="xx" localSheetId="5">#REF!</definedName>
    <definedName name="xx">[207]PERSONAL!$D$10</definedName>
    <definedName name="xxfg" localSheetId="5" hidden="1">{"via1",#N/A,TRUE,"general";"via2",#N/A,TRUE,"general";"via3",#N/A,TRUE,"general"}</definedName>
    <definedName name="xxfg" hidden="1">{"via1",#N/A,TRUE,"general";"via2",#N/A,TRUE,"general";"via3",#N/A,TRUE,"general"}</definedName>
    <definedName name="xxx" localSheetId="17">#REF!</definedName>
    <definedName name="xxx" localSheetId="18">#REF!</definedName>
    <definedName name="xxx" localSheetId="20">#REF!</definedName>
    <definedName name="xxx" localSheetId="21">#REF!</definedName>
    <definedName name="xxx" localSheetId="22">#REF!</definedName>
    <definedName name="xxx" localSheetId="23">#REF!</definedName>
    <definedName name="xxx" localSheetId="27">#REF!</definedName>
    <definedName name="xxx" localSheetId="31">#REF!</definedName>
    <definedName name="xxx" localSheetId="28">#REF!</definedName>
    <definedName name="xxx" localSheetId="29">#REF!</definedName>
    <definedName name="xxx" localSheetId="30">#REF!</definedName>
    <definedName name="xxx" localSheetId="8">#REF!</definedName>
    <definedName name="xxx" localSheetId="14">#REF!</definedName>
    <definedName name="xxx" localSheetId="11">#REF!</definedName>
    <definedName name="xxx" localSheetId="12">#REF!</definedName>
    <definedName name="XXX" localSheetId="4">'[208]Caida Escalonada Alcant'!$AB$18:$AD$246</definedName>
    <definedName name="XXX" localSheetId="5">'[208]Caida Escalonada Alcant'!$AB$18:$AD$246</definedName>
    <definedName name="xxx" localSheetId="13">#REF!</definedName>
    <definedName name="xxx">#REF!</definedName>
    <definedName name="XXXX" hidden="1">#REF!</definedName>
    <definedName name="xxxxx">[209]!absc</definedName>
    <definedName name="xxxxxds" localSheetId="5" hidden="1">{"via1",#N/A,TRUE,"general";"via2",#N/A,TRUE,"general";"via3",#N/A,TRUE,"general"}</definedName>
    <definedName name="xxxxxds" hidden="1">{"via1",#N/A,TRUE,"general";"via2",#N/A,TRUE,"general";"via3",#N/A,TRUE,"general"}</definedName>
    <definedName name="XXXXXX" localSheetId="5"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 localSheetId="5" hidden="1">{"via1",#N/A,TRUE,"general";"via2",#N/A,TRUE,"general";"via3",#N/A,TRUE,"general"}</definedName>
    <definedName name="XXXXXXXX" hidden="1">{"via1",#N/A,TRUE,"general";"via2",#N/A,TRUE,"general";"via3",#N/A,TRUE,"general"}</definedName>
    <definedName name="XXXXXXXXXX">#REF!</definedName>
    <definedName name="xxxxxxxxxx29" localSheetId="5" hidden="1">{"via1",#N/A,TRUE,"general";"via2",#N/A,TRUE,"general";"via3",#N/A,TRUE,"general"}</definedName>
    <definedName name="xxxxxxxxxx29" hidden="1">{"via1",#N/A,TRUE,"general";"via2",#N/A,TRUE,"general";"via3",#N/A,TRUE,"general"}</definedName>
    <definedName name="XXXXXXXXXXXX">#REF!</definedName>
    <definedName name="XZS" hidden="1">#REF!</definedName>
    <definedName name="XZXZV" localSheetId="5" hidden="1">{"via1",#N/A,TRUE,"general";"via2",#N/A,TRUE,"general";"via3",#N/A,TRUE,"general"}</definedName>
    <definedName name="XZXZV" hidden="1">{"via1",#N/A,TRUE,"general";"via2",#N/A,TRUE,"general";"via3",#N/A,TRUE,"general"}</definedName>
    <definedName name="xzzzzzzzzzzzza">#REF!</definedName>
    <definedName name="y" localSheetId="17">#REF!</definedName>
    <definedName name="y" localSheetId="18">#REF!</definedName>
    <definedName name="y" localSheetId="20">#REF!</definedName>
    <definedName name="y" localSheetId="21">#REF!</definedName>
    <definedName name="y" localSheetId="22">#REF!</definedName>
    <definedName name="y" localSheetId="23">#REF!</definedName>
    <definedName name="y" localSheetId="27">#REF!</definedName>
    <definedName name="y" localSheetId="31">#REF!</definedName>
    <definedName name="y" localSheetId="28">#REF!</definedName>
    <definedName name="y" localSheetId="29">#REF!</definedName>
    <definedName name="y" localSheetId="30">#REF!</definedName>
    <definedName name="y" localSheetId="8">#REF!</definedName>
    <definedName name="y" localSheetId="14">#REF!</definedName>
    <definedName name="y" localSheetId="11">#REF!</definedName>
    <definedName name="y" localSheetId="12">#REF!</definedName>
    <definedName name="Y" localSheetId="4">[39]!absc</definedName>
    <definedName name="Y" localSheetId="5">[39]!absc</definedName>
    <definedName name="y" localSheetId="13">#REF!</definedName>
    <definedName name="y">#REF!</definedName>
    <definedName name="y6y6" localSheetId="5" hidden="1">{"via1",#N/A,TRUE,"general";"via2",#N/A,TRUE,"general";"via3",#N/A,TRUE,"general"}</definedName>
    <definedName name="y6y6" hidden="1">{"via1",#N/A,TRUE,"general";"via2",#N/A,TRUE,"general";"via3",#N/A,TRUE,"general"}</definedName>
    <definedName name="YA">#REF!</definedName>
    <definedName name="yery" localSheetId="5" hidden="1">{"via1",#N/A,TRUE,"general";"via2",#N/A,TRUE,"general";"via3",#N/A,TRUE,"general"}</definedName>
    <definedName name="yery" hidden="1">{"via1",#N/A,TRUE,"general";"via2",#N/A,TRUE,"general";"via3",#N/A,TRUE,"general"}</definedName>
    <definedName name="YHN">#REF!</definedName>
    <definedName name="yhy" localSheetId="5"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5"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YO">'[210]AISLAMIENTO CATEGORIAS II Y III'!$G$1:$I$65536</definedName>
    <definedName name="yrey" localSheetId="5" hidden="1">{"via1",#N/A,TRUE,"general";"via2",#N/A,TRUE,"general";"via3",#N/A,TRUE,"general"}</definedName>
    <definedName name="yrey" hidden="1">{"via1",#N/A,TRUE,"general";"via2",#N/A,TRUE,"general";"via3",#N/A,TRUE,"general"}</definedName>
    <definedName name="yry" localSheetId="5" hidden="1">{"via1",#N/A,TRUE,"general";"via2",#N/A,TRUE,"general";"via3",#N/A,TRUE,"general"}</definedName>
    <definedName name="yry" hidden="1">{"via1",#N/A,TRUE,"general";"via2",#N/A,TRUE,"general";"via3",#N/A,TRUE,"general"}</definedName>
    <definedName name="YT">#REF!</definedName>
    <definedName name="ytj" localSheetId="5" hidden="1">{"TAB1",#N/A,TRUE,"GENERAL";"TAB2",#N/A,TRUE,"GENERAL";"TAB3",#N/A,TRUE,"GENERAL";"TAB4",#N/A,TRUE,"GENERAL";"TAB5",#N/A,TRUE,"GENERAL"}</definedName>
    <definedName name="ytj" hidden="1">{"TAB1",#N/A,TRUE,"GENERAL";"TAB2",#N/A,TRUE,"GENERAL";"TAB3",#N/A,TRUE,"GENERAL";"TAB4",#N/A,TRUE,"GENERAL";"TAB5",#N/A,TRUE,"GENERAL"}</definedName>
    <definedName name="ytjt6" localSheetId="5" hidden="1">{"via1",#N/A,TRUE,"general";"via2",#N/A,TRUE,"general";"via3",#N/A,TRUE,"general"}</definedName>
    <definedName name="ytjt6" hidden="1">{"via1",#N/A,TRUE,"general";"via2",#N/A,TRUE,"general";"via3",#N/A,TRUE,"general"}</definedName>
    <definedName name="ytrhhh">#REF!</definedName>
    <definedName name="ytrwyr" localSheetId="5" hidden="1">{"TAB1",#N/A,TRUE,"GENERAL";"TAB2",#N/A,TRUE,"GENERAL";"TAB3",#N/A,TRUE,"GENERAL";"TAB4",#N/A,TRUE,"GENERAL";"TAB5",#N/A,TRUE,"GENERAL"}</definedName>
    <definedName name="ytrwyr" hidden="1">{"TAB1",#N/A,TRUE,"GENERAL";"TAB2",#N/A,TRUE,"GENERAL";"TAB3",#N/A,TRUE,"GENERAL";"TAB4",#N/A,TRUE,"GENERAL";"TAB5",#N/A,TRUE,"GENERAL"}</definedName>
    <definedName name="ytry" localSheetId="5" hidden="1">{"via1",#N/A,TRUE,"general";"via2",#N/A,TRUE,"general";"via3",#N/A,TRUE,"general"}</definedName>
    <definedName name="ytry" hidden="1">{"via1",#N/A,TRUE,"general";"via2",#N/A,TRUE,"general";"via3",#N/A,TRUE,"general"}</definedName>
    <definedName name="ytryrty" localSheetId="5" hidden="1">{"via1",#N/A,TRUE,"general";"via2",#N/A,TRUE,"general";"via3",#N/A,TRUE,"general"}</definedName>
    <definedName name="ytryrty" hidden="1">{"via1",#N/A,TRUE,"general";"via2",#N/A,TRUE,"general";"via3",#N/A,TRUE,"general"}</definedName>
    <definedName name="YTRYUYT" localSheetId="5" hidden="1">{"TAB1",#N/A,TRUE,"GENERAL";"TAB2",#N/A,TRUE,"GENERAL";"TAB3",#N/A,TRUE,"GENERAL";"TAB4",#N/A,TRUE,"GENERAL";"TAB5",#N/A,TRUE,"GENERAL"}</definedName>
    <definedName name="YTRYUYT" hidden="1">{"TAB1",#N/A,TRUE,"GENERAL";"TAB2",#N/A,TRUE,"GENERAL";"TAB3",#N/A,TRUE,"GENERAL";"TAB4",#N/A,TRUE,"GENERAL";"TAB5",#N/A,TRUE,"GENERAL"}</definedName>
    <definedName name="ytudfgd" localSheetId="5" hidden="1">{"TAB1",#N/A,TRUE,"GENERAL";"TAB2",#N/A,TRUE,"GENERAL";"TAB3",#N/A,TRUE,"GENERAL";"TAB4",#N/A,TRUE,"GENERAL";"TAB5",#N/A,TRUE,"GENERAL"}</definedName>
    <definedName name="ytudfgd" hidden="1">{"TAB1",#N/A,TRUE,"GENERAL";"TAB2",#N/A,TRUE,"GENERAL";"TAB3",#N/A,TRUE,"GENERAL";"TAB4",#N/A,TRUE,"GENERAL";"TAB5",#N/A,TRUE,"GENERAL"}</definedName>
    <definedName name="yturtu7" localSheetId="5" hidden="1">{"TAB1",#N/A,TRUE,"GENERAL";"TAB2",#N/A,TRUE,"GENERAL";"TAB3",#N/A,TRUE,"GENERAL";"TAB4",#N/A,TRUE,"GENERAL";"TAB5",#N/A,TRUE,"GENERAL"}</definedName>
    <definedName name="yturtu7" hidden="1">{"TAB1",#N/A,TRUE,"GENERAL";"TAB2",#N/A,TRUE,"GENERAL";"TAB3",#N/A,TRUE,"GENERAL";"TAB4",#N/A,TRUE,"GENERAL";"TAB5",#N/A,TRUE,"GENERAL"}</definedName>
    <definedName name="yturu" localSheetId="5" hidden="1">{"TAB1",#N/A,TRUE,"GENERAL";"TAB2",#N/A,TRUE,"GENERAL";"TAB3",#N/A,TRUE,"GENERAL";"TAB4",#N/A,TRUE,"GENERAL";"TAB5",#N/A,TRUE,"GENERAL"}</definedName>
    <definedName name="yturu" hidden="1">{"TAB1",#N/A,TRUE,"GENERAL";"TAB2",#N/A,TRUE,"GENERAL";"TAB3",#N/A,TRUE,"GENERAL";"TAB4",#N/A,TRUE,"GENERAL";"TAB5",#N/A,TRUE,"GENERAL"}</definedName>
    <definedName name="ytuytfgh" localSheetId="5" hidden="1">{"via1",#N/A,TRUE,"general";"via2",#N/A,TRUE,"general";"via3",#N/A,TRUE,"general"}</definedName>
    <definedName name="ytuytfgh" hidden="1">{"via1",#N/A,TRUE,"general";"via2",#N/A,TRUE,"general";"via3",#N/A,TRUE,"general"}</definedName>
    <definedName name="yty" localSheetId="5" hidden="1">{"TAB1",#N/A,TRUE,"GENERAL";"TAB2",#N/A,TRUE,"GENERAL";"TAB3",#N/A,TRUE,"GENERAL";"TAB4",#N/A,TRUE,"GENERAL";"TAB5",#N/A,TRUE,"GENERAL"}</definedName>
    <definedName name="yty" hidden="1">{"TAB1",#N/A,TRUE,"GENERAL";"TAB2",#N/A,TRUE,"GENERAL";"TAB3",#N/A,TRUE,"GENERAL";"TAB4",#N/A,TRUE,"GENERAL";"TAB5",#N/A,TRUE,"GENERAL"}</definedName>
    <definedName name="ytyyh" localSheetId="5" hidden="1">{"via1",#N/A,TRUE,"general";"via2",#N/A,TRUE,"general";"via3",#N/A,TRUE,"general"}</definedName>
    <definedName name="ytyyh" hidden="1">{"via1",#N/A,TRUE,"general";"via2",#N/A,TRUE,"general";"via3",#N/A,TRUE,"general"}</definedName>
    <definedName name="ytzacdfg" localSheetId="5" hidden="1">{"TAB1",#N/A,TRUE,"GENERAL";"TAB2",#N/A,TRUE,"GENERAL";"TAB3",#N/A,TRUE,"GENERAL";"TAB4",#N/A,TRUE,"GENERAL";"TAB5",#N/A,TRUE,"GENERAL"}</definedName>
    <definedName name="ytzacdfg" hidden="1">{"TAB1",#N/A,TRUE,"GENERAL";"TAB2",#N/A,TRUE,"GENERAL";"TAB3",#N/A,TRUE,"GENERAL";"TAB4",#N/A,TRUE,"GENERAL";"TAB5",#N/A,TRUE,"GENERAL"}</definedName>
    <definedName name="yu">#REF!</definedName>
    <definedName name="yudre54" localSheetId="5" hidden="1">{"TAB1",#N/A,TRUE,"GENERAL";"TAB2",#N/A,TRUE,"GENERAL";"TAB3",#N/A,TRUE,"GENERAL";"TAB4",#N/A,TRUE,"GENERAL";"TAB5",#N/A,TRUE,"GENERAL"}</definedName>
    <definedName name="yudre54" hidden="1">{"TAB1",#N/A,TRUE,"GENERAL";"TAB2",#N/A,TRUE,"GENERAL";"TAB3",#N/A,TRUE,"GENERAL";"TAB4",#N/A,TRUE,"GENERAL";"TAB5",#N/A,TRUE,"GENERAL"}</definedName>
    <definedName name="yuhgh" localSheetId="5"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5" hidden="1">{"via1",#N/A,TRUE,"general";"via2",#N/A,TRUE,"general";"via3",#N/A,TRUE,"general"}</definedName>
    <definedName name="yutu" hidden="1">{"via1",#N/A,TRUE,"general";"via2",#N/A,TRUE,"general";"via3",#N/A,TRUE,"general"}</definedName>
    <definedName name="YUUI" localSheetId="17">#REF!</definedName>
    <definedName name="YUUI" localSheetId="18">#REF!</definedName>
    <definedName name="YUUI" localSheetId="20">#REF!</definedName>
    <definedName name="YUUI" localSheetId="21">#REF!</definedName>
    <definedName name="YUUI" localSheetId="22">#REF!</definedName>
    <definedName name="YUUI" localSheetId="23">#REF!</definedName>
    <definedName name="YUUI" localSheetId="27">#REF!</definedName>
    <definedName name="YUUI" localSheetId="31">#REF!</definedName>
    <definedName name="YUUI" localSheetId="28">#REF!</definedName>
    <definedName name="YUUI" localSheetId="29">#REF!</definedName>
    <definedName name="YUUI" localSheetId="30">#REF!</definedName>
    <definedName name="YUUI" localSheetId="8">#REF!</definedName>
    <definedName name="YUUI" localSheetId="14">#REF!</definedName>
    <definedName name="YUUI" localSheetId="11">#REF!</definedName>
    <definedName name="YUUI" localSheetId="12">#REF!</definedName>
    <definedName name="YUUI" localSheetId="13">#REF!</definedName>
    <definedName name="YUUI">#REF!</definedName>
    <definedName name="yuuiiy" localSheetId="5" hidden="1">{"via1",#N/A,TRUE,"general";"via2",#N/A,TRUE,"general";"via3",#N/A,TRUE,"general"}</definedName>
    <definedName name="yuuiiy" hidden="1">{"via1",#N/A,TRUE,"general";"via2",#N/A,TRUE,"general";"via3",#N/A,TRUE,"general"}</definedName>
    <definedName name="yuuuuuu" localSheetId="5" hidden="1">{"via1",#N/A,TRUE,"general";"via2",#N/A,TRUE,"general";"via3",#N/A,TRUE,"general"}</definedName>
    <definedName name="yuuuuuu" hidden="1">{"via1",#N/A,TRUE,"general";"via2",#N/A,TRUE,"general";"via3",#N/A,TRUE,"general"}</definedName>
    <definedName name="yy">#REF!</definedName>
    <definedName name="yyy" localSheetId="5" hidden="1">{"TAB1",#N/A,TRUE,"GENERAL";"TAB2",#N/A,TRUE,"GENERAL";"TAB3",#N/A,TRUE,"GENERAL";"TAB4",#N/A,TRUE,"GENERAL";"TAB5",#N/A,TRUE,"GENERAL"}</definedName>
    <definedName name="yyy" hidden="1">{"TAB1",#N/A,TRUE,"GENERAL";"TAB2",#N/A,TRUE,"GENERAL";"TAB3",#N/A,TRUE,"GENERAL";"TAB4",#N/A,TRUE,"GENERAL";"TAB5",#N/A,TRUE,"GENERAL"}</definedName>
    <definedName name="yyyuh" localSheetId="5" hidden="1">{"TAB1",#N/A,TRUE,"GENERAL";"TAB2",#N/A,TRUE,"GENERAL";"TAB3",#N/A,TRUE,"GENERAL";"TAB4",#N/A,TRUE,"GENERAL";"TAB5",#N/A,TRUE,"GENERAL"}</definedName>
    <definedName name="yyyuh" hidden="1">{"TAB1",#N/A,TRUE,"GENERAL";"TAB2",#N/A,TRUE,"GENERAL";"TAB3",#N/A,TRUE,"GENERAL";"TAB4",#N/A,TRUE,"GENERAL";"TAB5",#N/A,TRUE,"GENERAL"}</definedName>
    <definedName name="yyyyhhh" localSheetId="5" hidden="1">{"TAB1",#N/A,TRUE,"GENERAL";"TAB2",#N/A,TRUE,"GENERAL";"TAB3",#N/A,TRUE,"GENERAL";"TAB4",#N/A,TRUE,"GENERAL";"TAB5",#N/A,TRUE,"GENERAL"}</definedName>
    <definedName name="yyyyhhh" hidden="1">{"TAB1",#N/A,TRUE,"GENERAL";"TAB2",#N/A,TRUE,"GENERAL";"TAB3",#N/A,TRUE,"GENERAL";"TAB4",#N/A,TRUE,"GENERAL";"TAB5",#N/A,TRUE,"GENERAL"}</definedName>
    <definedName name="yyyyyf" localSheetId="5" hidden="1">{"via1",#N/A,TRUE,"general";"via2",#N/A,TRUE,"general";"via3",#N/A,TRUE,"general"}</definedName>
    <definedName name="yyyyyf" hidden="1">{"via1",#N/A,TRUE,"general";"via2",#N/A,TRUE,"general";"via3",#N/A,TRUE,"general"}</definedName>
    <definedName name="z" localSheetId="17">#REF!</definedName>
    <definedName name="z" localSheetId="18">#REF!</definedName>
    <definedName name="z" localSheetId="20">#REF!</definedName>
    <definedName name="z" localSheetId="21">#REF!</definedName>
    <definedName name="z" localSheetId="22">#REF!</definedName>
    <definedName name="z" localSheetId="23">#REF!</definedName>
    <definedName name="z" localSheetId="27">#REF!</definedName>
    <definedName name="z" localSheetId="31">#REF!</definedName>
    <definedName name="z" localSheetId="28">#REF!</definedName>
    <definedName name="z" localSheetId="29">#REF!</definedName>
    <definedName name="z" localSheetId="30">#REF!</definedName>
    <definedName name="z" localSheetId="3">#REF!</definedName>
    <definedName name="z" localSheetId="8">#REF!</definedName>
    <definedName name="z" localSheetId="10">#REF!</definedName>
    <definedName name="z" localSheetId="9">#REF!</definedName>
    <definedName name="z" localSheetId="16">#REF!</definedName>
    <definedName name="z" localSheetId="6">#REF!</definedName>
    <definedName name="z">#REF!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6A872D_15DF_436A_8459_CE22F6819FF4_.wvu.Rows" hidden="1">[29]Presentacion!#REF!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55C8B2E_861A_459E_9D09_3AF38A1DE99E_.wvu.Rows" hidden="1">[29]Presentacion!#REF!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540D718_D9AA_403F_AE49_60D937FD77E5_.wvu.Rows" hidden="1">[29]Presentacion!#REF!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AQ" localSheetId="5" hidden="1">{#N/A,#N/A,TRUE,"INGENIERIA";#N/A,#N/A,TRUE,"COMPRAS";#N/A,#N/A,TRUE,"DIRECCION";#N/A,#N/A,TRUE,"RESUMEN"}</definedName>
    <definedName name="ZAQ" hidden="1">{#N/A,#N/A,TRUE,"INGENIERIA";#N/A,#N/A,TRUE,"COMPRAS";#N/A,#N/A,TRUE,"DIRECCION";#N/A,#N/A,TRUE,"RESUMEN"}</definedName>
    <definedName name="zc">#REF!</definedName>
    <definedName name="zd">#REF!</definedName>
    <definedName name="zdervr" localSheetId="5" hidden="1">{"via1",#N/A,TRUE,"general";"via2",#N/A,TRUE,"general";"via3",#N/A,TRUE,"general"}</definedName>
    <definedName name="zdervr" hidden="1">{"via1",#N/A,TRUE,"general";"via2",#N/A,TRUE,"general";"via3",#N/A,TRUE,"general"}</definedName>
    <definedName name="ZDF">#REF!</definedName>
    <definedName name="zdr">#REF!</definedName>
    <definedName name="ZONA1">#REF!</definedName>
    <definedName name="ZONA3">#REF!</definedName>
    <definedName name="ZONA4">#REF!</definedName>
    <definedName name="zx">#REF!</definedName>
    <definedName name="zxczds" localSheetId="5" hidden="1">{"TAB1",#N/A,TRUE,"GENERAL";"TAB2",#N/A,TRUE,"GENERAL";"TAB3",#N/A,TRUE,"GENERAL";"TAB4",#N/A,TRUE,"GENERAL";"TAB5",#N/A,TRUE,"GENERAL"}</definedName>
    <definedName name="zxczds" hidden="1">{"TAB1",#N/A,TRUE,"GENERAL";"TAB2",#N/A,TRUE,"GENERAL";"TAB3",#N/A,TRUE,"GENERAL";"TAB4",#N/A,TRUE,"GENERAL";"TAB5",#N/A,TRUE,"GENERAL"}</definedName>
    <definedName name="zxsdftyu" localSheetId="5" hidden="1">{"via1",#N/A,TRUE,"general";"via2",#N/A,TRUE,"general";"via3",#N/A,TRUE,"general"}</definedName>
    <definedName name="zxsdftyu" hidden="1">{"via1",#N/A,TRUE,"general";"via2",#N/A,TRUE,"general";"via3",#N/A,TRUE,"general"}</definedName>
    <definedName name="zxvxczv" localSheetId="5" hidden="1">{"via1",#N/A,TRUE,"general";"via2",#N/A,TRUE,"general";"via3",#N/A,TRUE,"general"}</definedName>
    <definedName name="zxvxczv" hidden="1">{"via1",#N/A,TRUE,"general";"via2",#N/A,TRUE,"general";"via3",#N/A,TRUE,"general"}</definedName>
    <definedName name="zz">#REF!</definedName>
    <definedName name="ZZZZZZZZZZZ">'[81]A.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tc={0C89E4AD-F28E-4042-BA13-47187015F6F8}</author>
  </authors>
  <commentList>
    <comment ref="A10" authorId="0">
      <text>
        <r>
          <rPr>
            <sz val="10"/>
            <rFont val="SimSun"/>
            <charset val="134"/>
          </rPr>
          <t>[Comentario encadenado]
Su versión de Excel le permite leer este comentario encadenado; sin embargo, las ediciones que se apliquen se quitarán si el archivo se abre en una versión más reciente de Excel. Más información: https://go.microsoft.com/fwlink/?linkid=870924
Comentario:
    Pensar también en la posibilidad del uso de un dron</t>
        </r>
      </text>
    </comment>
  </commentList>
</comments>
</file>

<file path=xl/comments2.xml><?xml version="1.0" encoding="utf-8"?>
<comments xmlns="http://schemas.openxmlformats.org/spreadsheetml/2006/main">
  <authors>
    <author>tc={3C5934D9-61E7-4790-A20F-22CE94F6CCF8}</author>
    <author>tc={86AC064E-3EED-42A9-93E9-5BD151FB5C91}</author>
    <author>tc={BADA53CB-6F11-45A9-9EFD-5FE3316FD7A7}</author>
    <author>tc={327747BE-71E0-4E03-B5A0-1461FB261136}</author>
    <author>tc={DDD62850-0105-460C-8984-DC39F871A42B}</author>
  </authors>
  <commentList>
    <comment ref="A18" authorId="0">
      <text>
        <r>
          <rPr>
            <sz val="10"/>
            <rFont val="SimSun"/>
            <charset val="134"/>
          </rPr>
          <t>[Comentario encadenado]
Su versión de Excel le permite leer este comentario encadenado; sin embargo, las ediciones que se apliquen se quitarán si el archivo se abre en una versión más reciente de Excel. Más información: https://go.microsoft.com/fwlink/?linkid=870924
Comentario:
    Revisar SIPSA del DANE</t>
        </r>
      </text>
    </comment>
    <comment ref="B28" authorId="1">
      <text>
        <r>
          <rPr>
            <sz val="10"/>
            <rFont val="SimSun"/>
            <charset val="134"/>
          </rPr>
          <t>[Comentario encadenado]
Su versión de Excel le permite leer este comentario encadenado; sin embargo, las ediciones que se apliquen se quitarán si el archivo se abre en una versión más reciente de Excel. Más información: https://go.microsoft.com/fwlink/?linkid=870924
Comentario:
    El precio promedio de plantación forestal registrada, se encuentra entre $15.000 - $16.000</t>
        </r>
      </text>
    </comment>
    <comment ref="B31" authorId="2">
      <text>
        <r>
          <rPr>
            <sz val="10"/>
            <rFont val="SimSun"/>
            <charset val="134"/>
          </rPr>
          <t>[Comentario encadenado]
Su versión de Excel le permite leer este comentario encadenado; sin embargo, las ediciones que se apliquen se quitarán si el archivo se abre en una versión más reciente de Excel. Más información: https://go.microsoft.com/fwlink/?linkid=870924
Comentario:
    Está bajo el precio.</t>
        </r>
      </text>
    </comment>
    <comment ref="B35" authorId="3">
      <text>
        <r>
          <rPr>
            <sz val="10"/>
            <rFont val="SimSun"/>
            <charset val="134"/>
          </rPr>
          <t>[Comentario encadenado]
Su versión de Excel le permite leer este comentario encadenado; sin embargo, las ediciones que se apliquen se quitarán si el archivo se abre en una versión más reciente de Excel. Más información: https://go.microsoft.com/fwlink/?linkid=870924
Comentario:
    Muy delgado, es mejor el calibre 14 que es el intermedio</t>
        </r>
      </text>
    </comment>
    <comment ref="B36" authorId="4">
      <text>
        <r>
          <rPr>
            <sz val="10"/>
            <rFont val="SimSun"/>
            <charset val="134"/>
          </rPr>
          <t>[Comentario encadenado]
Su versión de Excel le permite leer este comentario encadenado; sin embargo, las ediciones que se apliquen se quitarán si el archivo se abre en una versión más reciente de Excel. Más información: https://go.microsoft.com/fwlink/?linkid=870924
Comentario:
    Falta incluir el número de líneas, ya que esto afecta directamente la cantidad de alambre de púas que se requiere.</t>
        </r>
      </text>
    </comment>
  </commentList>
</comments>
</file>

<file path=xl/sharedStrings.xml><?xml version="1.0" encoding="utf-8"?>
<sst xmlns="http://schemas.openxmlformats.org/spreadsheetml/2006/main" count="5356" uniqueCount="2540">
  <si>
    <t>PRESUPUESTO</t>
  </si>
  <si>
    <t xml:space="preserve">Proyecto: PROYECTO TIPO RECUPERACIÓN DE COBERTURA VEGETAL EN ÁREAS DISTURBADAS </t>
  </si>
  <si>
    <t xml:space="preserve">Municipio: </t>
  </si>
  <si>
    <t xml:space="preserve">ITEM </t>
  </si>
  <si>
    <t>Componente</t>
  </si>
  <si>
    <t>Unidad</t>
  </si>
  <si>
    <t>Cantidad</t>
  </si>
  <si>
    <t xml:space="preserve">V. Unitario </t>
  </si>
  <si>
    <t xml:space="preserve">V. Parcial </t>
  </si>
  <si>
    <t>MO NO Calificada</t>
  </si>
  <si>
    <t>MO  Calificada</t>
  </si>
  <si>
    <t>Materiales</t>
  </si>
  <si>
    <t xml:space="preserve">equipos </t>
  </si>
  <si>
    <t>transporte</t>
  </si>
  <si>
    <t>Suscribir  acuerdos voluntarios</t>
  </si>
  <si>
    <t>Und</t>
  </si>
  <si>
    <t xml:space="preserve">Realizar estudios de análisis de suelos </t>
  </si>
  <si>
    <t>Realizar adecuación del terreno y establecimiento de material vegetal</t>
  </si>
  <si>
    <t xml:space="preserve">Ha </t>
  </si>
  <si>
    <t>Realizar el aislamiento de las áreas con mayor presencia del tensionante identificado</t>
  </si>
  <si>
    <t>Km</t>
  </si>
  <si>
    <t>Instalar parcelas de monitoreo</t>
  </si>
  <si>
    <t xml:space="preserve"> </t>
  </si>
  <si>
    <t xml:space="preserve">Realizar el monitoreo a las acciones implementadas </t>
  </si>
  <si>
    <t xml:space="preserve">Und </t>
  </si>
  <si>
    <t>Realizar  el seguimiento técnico administrativo, jurídico y financiero</t>
  </si>
  <si>
    <t xml:space="preserve">Realizar el reporte de acciones de recuperación </t>
  </si>
  <si>
    <t>Interventoría (7%)</t>
  </si>
  <si>
    <t xml:space="preserve">Costo total </t>
  </si>
  <si>
    <t>Desarrollar talleres de sensibilización ambiental y fortalecimiento comunitario</t>
  </si>
  <si>
    <t>Generar capacidades en la población beneficiaria del proyecto</t>
  </si>
  <si>
    <t xml:space="preserve">Observaciones: 
1. Los costos incluidos en este documento son de referencia.  Las Entidades Territoriales deben ajustar el presupuesto con base en los precios de región.
2.  Se debe presentar la proyección para los los porcentajes de AIU y FM.
3.  El proyecto tipo plantea la realización de un taller general de sensibilización para 100 beneficiarios.  El implementador debe plantear un análisis respecto al número de talleres que se considere necesarios para la atención de la totalidad de beneficiarios incluidos en el proyecto.
4. Para la presentación se debe incluir la firma del profesional responsable con sus respectivos documentos. ( Matricula profesional, certificado de vigencia y memorial de responsabilidad). </t>
  </si>
  <si>
    <t>Proyecto: Recuperación De Cobertura Vegetal El Corregimiento De Doña María Del Municipio De Fundación</t>
  </si>
  <si>
    <t>M. obra calificada</t>
  </si>
  <si>
    <t>M. NO obra calificada</t>
  </si>
  <si>
    <t>Maquinaria y Equipo</t>
  </si>
  <si>
    <t>Transporte</t>
  </si>
  <si>
    <t xml:space="preserve">Serv. empresas </t>
  </si>
  <si>
    <t>imprevistos</t>
  </si>
  <si>
    <t>Impuestos</t>
  </si>
  <si>
    <t>Tranferencia</t>
  </si>
  <si>
    <t xml:space="preserve">1. </t>
  </si>
  <si>
    <t xml:space="preserve">PRELIMINARES </t>
  </si>
  <si>
    <t>1.1</t>
  </si>
  <si>
    <t>Visitas de campo para el tramite suscripcion y cierre de  acuerdos voluntarios Dirigidos</t>
  </si>
  <si>
    <t>un</t>
  </si>
  <si>
    <t>1.2</t>
  </si>
  <si>
    <t xml:space="preserve">Desmonte y limpieza en zonas no boscosas </t>
  </si>
  <si>
    <t>ha</t>
  </si>
  <si>
    <t>1.3</t>
  </si>
  <si>
    <t>Limpieza de cerca de alambre de púas con postes de madera  (Guarda fuegos)</t>
  </si>
  <si>
    <t>m</t>
  </si>
  <si>
    <t xml:space="preserve">CERRAMIENTOS </t>
  </si>
  <si>
    <t>2.1</t>
  </si>
  <si>
    <t>Aislamiento de las áreas con mayor presencia del tensionante identificado en cercas de puas</t>
  </si>
  <si>
    <t>2.2</t>
  </si>
  <si>
    <t>Aislamiento individal en corralles de madarea y alambres de puas</t>
  </si>
  <si>
    <t>3.</t>
  </si>
  <si>
    <t xml:space="preserve">ESTABLECIMIENTO, CONTROL Y MONITOREO  DE MATERIAL VEGETAL </t>
  </si>
  <si>
    <t>3.1</t>
  </si>
  <si>
    <t>Establecimiento de material  vegetal ( Incluye adecuacion de terreno y suministros)</t>
  </si>
  <si>
    <t>3.2</t>
  </si>
  <si>
    <t>Riego con agua a las  plantulas</t>
  </si>
  <si>
    <t>Dia</t>
  </si>
  <si>
    <t>COSTO DIRECTO</t>
  </si>
  <si>
    <t>Administración (30%)</t>
  </si>
  <si>
    <t>Imprevistos (1%)</t>
  </si>
  <si>
    <t>Utilidad (4%)</t>
  </si>
  <si>
    <t>A.I.U</t>
  </si>
  <si>
    <t>COSTO DIRECTO + AIU</t>
  </si>
  <si>
    <t>4.</t>
  </si>
  <si>
    <t xml:space="preserve">CAPACITACIONES Y CAMPAÑAS </t>
  </si>
  <si>
    <t>4.1</t>
  </si>
  <si>
    <t>Taller para el fortalecimiento de capacidades técnicas en la siembra, cuidado y aprovechamiento sostenible de especies arbóreas nativas, dirigido a propietarios y poseedores de predios vinculados al proyecto. (Grupos de 30  Personas)</t>
  </si>
  <si>
    <t>Sesión           (4 horas )</t>
  </si>
  <si>
    <t>4.2</t>
  </si>
  <si>
    <t>Taller sobre cambio climático, manejo de residuos sólidos, uso eficiente del agua y reforestación, dirigidos a estudiantes, niños y niñas del área de influencia del proyecto (grupos de hasta 30 personas).</t>
  </si>
  <si>
    <t>Sesión (3 horas )</t>
  </si>
  <si>
    <t>4.3</t>
  </si>
  <si>
    <t xml:space="preserve">Campaña De Divulgación Informativa En Educación Ambiental Y Gestión Del Cambio Climático  casa a casa </t>
  </si>
  <si>
    <t>Visitas                    (1/2 hora)</t>
  </si>
  <si>
    <t>COSTO TOTAL OBRA</t>
  </si>
  <si>
    <t xml:space="preserve">INTERVENTORÍA </t>
  </si>
  <si>
    <t>TOTAL PROYECTO</t>
  </si>
  <si>
    <t>Nombres y Apellidos: Marlon Andrés Páez Perdomo</t>
  </si>
  <si>
    <t>Ingeniero Ambiental</t>
  </si>
  <si>
    <t>Cedula de ciudadanía No: 1043931864</t>
  </si>
  <si>
    <t>Matricula profesional No: 021021-0605064 ATL</t>
  </si>
  <si>
    <t xml:space="preserve">CRONOGRAMA DE ACTIVIDADES E INVERSION </t>
  </si>
  <si>
    <t>ITEM</t>
  </si>
  <si>
    <t>ACTIVIDAD</t>
  </si>
  <si>
    <t>VALOR</t>
  </si>
  <si>
    <t>%</t>
  </si>
  <si>
    <t>Mes 1</t>
  </si>
  <si>
    <t>Mes 2</t>
  </si>
  <si>
    <t>Mes 3</t>
  </si>
  <si>
    <t>Mes 4</t>
  </si>
  <si>
    <t>Mes 5</t>
  </si>
  <si>
    <t>Capitulo</t>
  </si>
  <si>
    <t>Cap.</t>
  </si>
  <si>
    <t>SEM 1</t>
  </si>
  <si>
    <t>SEM 2</t>
  </si>
  <si>
    <t>SEM 3</t>
  </si>
  <si>
    <t>SEM 4</t>
  </si>
  <si>
    <t>Etapa Precontractual</t>
  </si>
  <si>
    <t>ETAPA DE LIQUIDACION</t>
  </si>
  <si>
    <t xml:space="preserve">Total Costos Directos </t>
  </si>
  <si>
    <t>Total Costos Directos  %</t>
  </si>
  <si>
    <t>VALOR  ACUMULADO</t>
  </si>
  <si>
    <t>costo directo</t>
  </si>
  <si>
    <t>PLAZO (MESES)</t>
  </si>
  <si>
    <t>DESCRIPCION DEL A.I.U.</t>
  </si>
  <si>
    <t>Costo de obra</t>
  </si>
  <si>
    <t xml:space="preserve">CÓDIGO </t>
  </si>
  <si>
    <t xml:space="preserve">DESCRIPCIÓN </t>
  </si>
  <si>
    <t>CANT.</t>
  </si>
  <si>
    <t>VR. UNITARIO</t>
  </si>
  <si>
    <t>DEDICACIÓN</t>
  </si>
  <si>
    <t>VALOR PARCIAL</t>
  </si>
  <si>
    <t xml:space="preserve"> ADMINISTRACION </t>
  </si>
  <si>
    <t>1,1,1</t>
  </si>
  <si>
    <t>personal admond, Directivos, varios de obra  +prestaciones sociales</t>
  </si>
  <si>
    <t>1,1,2</t>
  </si>
  <si>
    <t xml:space="preserve">Costos de manejo socio ambiental </t>
  </si>
  <si>
    <t>1,1,3</t>
  </si>
  <si>
    <t xml:space="preserve">Sistema de Seguridad Industrial/Dotación </t>
  </si>
  <si>
    <t>1,1,4</t>
  </si>
  <si>
    <t xml:space="preserve">Ensayos de Control de Calidad </t>
  </si>
  <si>
    <t>ADMINISTRACIÓN</t>
  </si>
  <si>
    <t>GASTOS VARIOS</t>
  </si>
  <si>
    <t>Valla Informatica general del proyecto</t>
  </si>
  <si>
    <t>Arriendo de Oficina (Amoblada, dotacion de oficina, computadores )</t>
  </si>
  <si>
    <t xml:space="preserve">Servicios publicos ( Agua, Energia, Aseo, Alcantarillado, Datos, Telefonia) de oficina </t>
  </si>
  <si>
    <t>Papelería/Empastes /copias</t>
  </si>
  <si>
    <t>1,1,5</t>
  </si>
  <si>
    <t>PMA</t>
  </si>
  <si>
    <t>1,1,6</t>
  </si>
  <si>
    <t>PMT</t>
  </si>
  <si>
    <t xml:space="preserve">Estudios de análisis de suelos </t>
  </si>
  <si>
    <t>GASTOS DE LEGALIZACION E IMPUESTOS</t>
  </si>
  <si>
    <t>% Sobre Total Obra</t>
  </si>
  <si>
    <t>1.2.1</t>
  </si>
  <si>
    <t xml:space="preserve">Polizas </t>
  </si>
  <si>
    <t>1.2.2</t>
  </si>
  <si>
    <t>Documentación y registros</t>
  </si>
  <si>
    <t>1.2.3</t>
  </si>
  <si>
    <t>Estampilla Prouniversidad (UNIMAG)</t>
  </si>
  <si>
    <t>1.2.4</t>
  </si>
  <si>
    <t>Estampilla Pro - Hospital (Troconis)</t>
  </si>
  <si>
    <t>1.2.5</t>
  </si>
  <si>
    <t>Estampilla Procultura</t>
  </si>
  <si>
    <t>1.2.6</t>
  </si>
  <si>
    <t xml:space="preserve">Fondo de seguridad Ciudadana </t>
  </si>
  <si>
    <t>1.2.7</t>
  </si>
  <si>
    <t>Retencion en la fuente sobre contrato de obras</t>
  </si>
  <si>
    <t>1.2.8</t>
  </si>
  <si>
    <t xml:space="preserve">industria y comercio </t>
  </si>
  <si>
    <t>1.2.9</t>
  </si>
  <si>
    <t>Madres comunitarias</t>
  </si>
  <si>
    <t>1.2.10</t>
  </si>
  <si>
    <t>Estampilla Adulto Mayor</t>
  </si>
  <si>
    <t>1.2.11</t>
  </si>
  <si>
    <t xml:space="preserve">Apoyo comisaria </t>
  </si>
  <si>
    <t>1.2.12</t>
  </si>
  <si>
    <t>Estampilla Pro - Deporte</t>
  </si>
  <si>
    <t>PERSONAL ADMINISTRATIVO Y TECNICO</t>
  </si>
  <si>
    <t>VR. UNITARIO CON F</t>
  </si>
  <si>
    <t>F.P</t>
  </si>
  <si>
    <t>1,3,5</t>
  </si>
  <si>
    <t xml:space="preserve">Residente de Obra ( Ing Ambiental - Ing Forestal ) </t>
  </si>
  <si>
    <t>1,3,8</t>
  </si>
  <si>
    <t>Inspector encargado del Componete SST</t>
  </si>
  <si>
    <t xml:space="preserve">IMPREVISTOS </t>
  </si>
  <si>
    <t xml:space="preserve">UTILIDAD </t>
  </si>
  <si>
    <t xml:space="preserve">A.I.U. </t>
  </si>
  <si>
    <t>PRESUPUESTO PMA</t>
  </si>
  <si>
    <t>PROGRAMA 6</t>
  </si>
  <si>
    <t>GESTION SOCIAL</t>
  </si>
  <si>
    <t>ATENCION A LA COMUNIDAD</t>
  </si>
  <si>
    <t>PROYECTO 1</t>
  </si>
  <si>
    <t xml:space="preserve">Descripcion </t>
  </si>
  <si>
    <t>Tiempo (meses)</t>
  </si>
  <si>
    <t>% Dedicacion</t>
  </si>
  <si>
    <t>Valor unitario</t>
  </si>
  <si>
    <t>Valor Total</t>
  </si>
  <si>
    <t>Oficina de Atención al Usuario  (instalación, adecuación, dotación y operación)</t>
  </si>
  <si>
    <t>Un</t>
  </si>
  <si>
    <t>TOTAL</t>
  </si>
  <si>
    <t>ACTIVIDADES CONSTRUCTIVAS</t>
  </si>
  <si>
    <t>INFORMACION Y DIVULGACION</t>
  </si>
  <si>
    <t>PROYECTO 2</t>
  </si>
  <si>
    <t>Tiempo (mes)</t>
  </si>
  <si>
    <t>Reuniones de inicio, avance y cierre del proyecto</t>
  </si>
  <si>
    <t>MES</t>
  </si>
  <si>
    <t>Instalación de buzones satélite</t>
  </si>
  <si>
    <t>UND</t>
  </si>
  <si>
    <t>Cartilla de finalización del contrato (productos de calidad litográfica, digital, entre otras)</t>
  </si>
  <si>
    <t>Volantes y/o plegables de producción masiva (de calidad litográfica, digital, entre otras)</t>
  </si>
  <si>
    <t>Pendones y/o afiches (de calidad litográfica, digital, entre otras)</t>
  </si>
  <si>
    <t>Perifoneo</t>
  </si>
  <si>
    <t>Cuñas radiales</t>
  </si>
  <si>
    <t>Logística de reuniones extraordinarias (alquiler de salones y/o sillas)</t>
  </si>
  <si>
    <t>Alquiler de video beam y/o sonido para reuniones extraordinarias</t>
  </si>
  <si>
    <t>Refrigerios reuniones inicio, avance, cierre, extraordinarias</t>
  </si>
  <si>
    <t>MANEJO DE LA INFRAESTRUCTURA DE PREDIOS Y DE SERVICIOS PUBLICOS</t>
  </si>
  <si>
    <t>PROYECTO 3</t>
  </si>
  <si>
    <t>Levantamiento de actas de vecindad de inicio, cierre y compromiso</t>
  </si>
  <si>
    <t>PROGRAMA 5</t>
  </si>
  <si>
    <t>RECUPERACION DEL DERECHO DE VIA</t>
  </si>
  <si>
    <t>PROYECTO 4</t>
  </si>
  <si>
    <t>Inventario de actividades económicas informales en el corredor</t>
  </si>
  <si>
    <t>CULTURA VIAL Y PARTICIPACION COMUNITARIA</t>
  </si>
  <si>
    <t>PROYECTO 5</t>
  </si>
  <si>
    <t>Kit de cultura vial</t>
  </si>
  <si>
    <t>Refrigerios talleres pedagógicos</t>
  </si>
  <si>
    <t>Refrigerios reuniones comité participación comunitaria</t>
  </si>
  <si>
    <t>CONTRATACION DE MANO DE OBRA</t>
  </si>
  <si>
    <t>PROYECTO 6</t>
  </si>
  <si>
    <t xml:space="preserve">Estudio, análisis y descripción de las dinámicas de contratación de mano de obra y verificación pagos y parafiscales. </t>
  </si>
  <si>
    <t>PERSONAL PROFESIONAL</t>
  </si>
  <si>
    <t>Factor Prestacional</t>
  </si>
  <si>
    <t xml:space="preserve">Tecnico ambiental </t>
  </si>
  <si>
    <t>PRESUPUESTO
PMT</t>
  </si>
  <si>
    <t xml:space="preserve"> PRESUPUESTO PLAN DE MANEJO DE TRANSITO (PMT)</t>
  </si>
  <si>
    <t>DESCRIPCION</t>
  </si>
  <si>
    <t>VR. UNIT</t>
  </si>
  <si>
    <t>VR. TOTAL</t>
  </si>
  <si>
    <t>PLAN DE MANEJO DE TRAFICO ( DISPOSITIVOS, SEÑALIZACION Y EQUIPOS)  (A)</t>
  </si>
  <si>
    <t xml:space="preserve">DISPOSITIVOS DE CONTROL </t>
  </si>
  <si>
    <t>BARRICADAS  METALICA CON REFLECTIVO GRADO INGENIERIA 240x150cm</t>
  </si>
  <si>
    <t>PALETAS PARE Y SIGA  REFLECTIVA DE 30 CM X 30 CM</t>
  </si>
  <si>
    <t>DELINEADORES TUBULARES (COLOMBINAS)</t>
  </si>
  <si>
    <t>CINTA PLASTICA "PELIGRO NO PASE" DE 100 METROS</t>
  </si>
  <si>
    <t>ROLLO</t>
  </si>
  <si>
    <t>SEÑALIZACION</t>
  </si>
  <si>
    <t>SEÑALIZACIÓN DE PRIMER NIVEL (PASAVIAS EN TELA)</t>
  </si>
  <si>
    <t>SEÑALES MOVILES DE APROXIMACIÓN</t>
  </si>
  <si>
    <t>EQUIPOS VARIOS</t>
  </si>
  <si>
    <t>CHALECOS REFLECTIVOS</t>
  </si>
  <si>
    <t>UNID.</t>
  </si>
  <si>
    <t xml:space="preserve">VOLANTES  INFORMATIVOS </t>
  </si>
  <si>
    <t xml:space="preserve">PITOS PARA AUXILIARES DE TRÁNSITO </t>
  </si>
  <si>
    <t xml:space="preserve">SUBTOTAL  PLAN DE MANEJO DE TRAFICO ( DISPOSITIVOS, SEÑALIZACION Y EQUIPOS)  </t>
  </si>
  <si>
    <t>ÍTEM</t>
  </si>
  <si>
    <t>DESCRIPCIÓN</t>
  </si>
  <si>
    <t>UNIDAD</t>
  </si>
  <si>
    <t>MESES</t>
  </si>
  <si>
    <t>FACTOR PRESTACIONAL</t>
  </si>
  <si>
    <t>PERSONAL PROFESIONAL, AUXILIARES DE TRANSITO Y BRIGADAS ( B )</t>
  </si>
  <si>
    <t>1</t>
  </si>
  <si>
    <t>AUXILIAR DE TRANSITO</t>
  </si>
  <si>
    <t>UN</t>
  </si>
  <si>
    <t xml:space="preserve">SUBTOTAL PLAN DE MANEJO DE TRAFICO ( PERSONAL )  </t>
  </si>
  <si>
    <t>VALOR TOTAL PMT INCLUIDO AIU</t>
  </si>
  <si>
    <t>CÁLCULO DETALLADO DEL VALOR DE LA INTERVENTORÍA  INTERVENTORÍA TÉCNICA, ADMINISTRATIVA,  FINANCIERA  y AMBIENTAL</t>
  </si>
  <si>
    <t>N°</t>
  </si>
  <si>
    <t>CONCEPTO</t>
  </si>
  <si>
    <t>A</t>
  </si>
  <si>
    <t>B</t>
  </si>
  <si>
    <t>C</t>
  </si>
  <si>
    <t>D</t>
  </si>
  <si>
    <t>E</t>
  </si>
  <si>
    <t>F</t>
  </si>
  <si>
    <t>G</t>
  </si>
  <si>
    <t>valor</t>
  </si>
  <si>
    <t>SUELDO MES BÁSICO</t>
  </si>
  <si>
    <t>CANTIDAD</t>
  </si>
  <si>
    <t>% DE DEDICACIÓN</t>
  </si>
  <si>
    <t>F.M</t>
  </si>
  <si>
    <t>VALOR MES (A * B * C * D)</t>
  </si>
  <si>
    <t>N° DE MESES</t>
  </si>
  <si>
    <t>TOTAL PARCIAL
(E * F)</t>
  </si>
  <si>
    <t>PERSONAL</t>
  </si>
  <si>
    <t>PERSONAL DE SUPERVISIÓN</t>
  </si>
  <si>
    <t>1.1.1</t>
  </si>
  <si>
    <t>Director de Interventoría</t>
  </si>
  <si>
    <t>1.1.2</t>
  </si>
  <si>
    <t xml:space="preserve">Ingeniero civil Residentes de de Interventoría  </t>
  </si>
  <si>
    <t>1.1.5</t>
  </si>
  <si>
    <t>SUBTOTAL COSTOS DE PERSONAL</t>
  </si>
  <si>
    <t>OTROS COSTOS DIRECTOS</t>
  </si>
  <si>
    <t>2</t>
  </si>
  <si>
    <t>mes</t>
  </si>
  <si>
    <t>Dedicacion</t>
  </si>
  <si>
    <t>VALOR UNITARIO</t>
  </si>
  <si>
    <t>VALOR TOTAL</t>
  </si>
  <si>
    <t>2.1.1</t>
  </si>
  <si>
    <t>Papelería y copias incluye papel y tinta de ploter</t>
  </si>
  <si>
    <t>2.1.2</t>
  </si>
  <si>
    <t>Arriendo de Oficina (Incluye Servicios Públicos, servicio de oficina, dotacion de oficina)</t>
  </si>
  <si>
    <t>2.1.4</t>
  </si>
  <si>
    <t xml:space="preserve">Arquiler de Motocicleta </t>
  </si>
  <si>
    <t>SUBTOTAL OTROS COSTOS DIRECTOS</t>
  </si>
  <si>
    <t>RESUMEN GENERAL</t>
  </si>
  <si>
    <t>COSTO DIRECTO SIN IVA  TOTAL (1 + 2)</t>
  </si>
  <si>
    <t>IVA (19%)</t>
  </si>
  <si>
    <t>3</t>
  </si>
  <si>
    <t>COSTO QUE NO SON AFECTADOS POR IVA</t>
  </si>
  <si>
    <t>ESTAMPILLAS</t>
  </si>
  <si>
    <t>3.1.1</t>
  </si>
  <si>
    <t>Estampilla Pro - Hospital</t>
  </si>
  <si>
    <t>3.1.2</t>
  </si>
  <si>
    <t>Estampilla PRO - UNIVERSIDAD</t>
  </si>
  <si>
    <t>3.1.3</t>
  </si>
  <si>
    <t>Estampilla CULTURA</t>
  </si>
  <si>
    <t>3.1.4</t>
  </si>
  <si>
    <t>Estampilla Pro ADULTO MAYOR</t>
  </si>
  <si>
    <t>3.1.5</t>
  </si>
  <si>
    <t>Estampilla Prodeporte</t>
  </si>
  <si>
    <t>Polizas GARANTÍA DE CALIDAD DEL SERVICIO y GARANTÍA DE CUMPLIMIENTO</t>
  </si>
  <si>
    <t>VALOR TOTAL INTERVENTORIA</t>
  </si>
  <si>
    <t xml:space="preserve">MEMORIA DE CANTIDADES </t>
  </si>
  <si>
    <t>Proyecto:</t>
  </si>
  <si>
    <t>ITEMS</t>
  </si>
  <si>
    <t>Esquema - Ubicación</t>
  </si>
  <si>
    <t xml:space="preserve">Descripción </t>
  </si>
  <si>
    <t xml:space="preserve">Cantidad </t>
  </si>
  <si>
    <t>Subtotal</t>
  </si>
  <si>
    <t xml:space="preserve">Visita realizada a fincas en los corregimientos de Doña Maria para suscribir acuerdos de voluntades con los propietarios o tenedores de parcelas y fincas de esta zona </t>
  </si>
  <si>
    <t>Total</t>
  </si>
  <si>
    <t>Fincas o parcelas en el corregimiento de Doña Maria  donde establecerá la plantación.</t>
  </si>
  <si>
    <t>Fincas o parcelas en el corregimiento de Doña Maria  donde establecerá la plantación..</t>
  </si>
  <si>
    <t xml:space="preserve">Corregimiento de Doña Maria </t>
  </si>
  <si>
    <t>Corregimiento de Doña Maria  incluidos fincas aledañas.</t>
  </si>
  <si>
    <t xml:space="preserve">DISTANCIAS DE ACARREOS </t>
  </si>
  <si>
    <t>MATERIAL</t>
  </si>
  <si>
    <t>Lugar</t>
  </si>
  <si>
    <t>DISTANCIA</t>
  </si>
  <si>
    <t>Tierra Negra</t>
  </si>
  <si>
    <t>Fincas en Algarrobo</t>
  </si>
  <si>
    <t>km</t>
  </si>
  <si>
    <t xml:space="preserve">Abono </t>
  </si>
  <si>
    <t>Aracataca - Vivero Palma de Mayorca  (10°38'38.94"N  74° 9'46.21"O)</t>
  </si>
  <si>
    <t>PRECIOS DE REFERENCIA PARA EL DEPARTAMENTO DEL MAGALENA</t>
  </si>
  <si>
    <t>CULCULO DEL FACTOR PRESTACIONAL</t>
  </si>
  <si>
    <t>Factor prestacional (%)</t>
  </si>
  <si>
    <t>1.-SALARIOS DE MANO DE OBRA</t>
  </si>
  <si>
    <r>
      <rPr>
        <b/>
        <sz val="12"/>
        <rFont val="Arial"/>
        <charset val="134"/>
      </rPr>
      <t xml:space="preserve">salarios </t>
    </r>
    <r>
      <rPr>
        <b/>
        <sz val="12"/>
        <rFont val="Calibri"/>
        <charset val="134"/>
      </rPr>
      <t>≤</t>
    </r>
    <r>
      <rPr>
        <b/>
        <sz val="12"/>
        <rFont val="Arial"/>
        <charset val="134"/>
      </rPr>
      <t xml:space="preserve"> 2 SMMLV</t>
    </r>
  </si>
  <si>
    <r>
      <rPr>
        <b/>
        <sz val="12"/>
        <rFont val="Arial"/>
        <charset val="134"/>
      </rPr>
      <t xml:space="preserve">salarios </t>
    </r>
    <r>
      <rPr>
        <b/>
        <sz val="12"/>
        <rFont val="Calibri"/>
        <charset val="134"/>
      </rPr>
      <t>≥</t>
    </r>
    <r>
      <rPr>
        <b/>
        <sz val="12"/>
        <rFont val="Arial"/>
        <charset val="134"/>
      </rPr>
      <t>2 SMMLV</t>
    </r>
  </si>
  <si>
    <t>A- Salario Minimo Legal</t>
  </si>
  <si>
    <t>B- Auxilio de Transporte</t>
  </si>
  <si>
    <t>C- Total Mensual</t>
  </si>
  <si>
    <t>D-  Anual (A*12)</t>
  </si>
  <si>
    <t>Subsidio de Transporte Anual (B*12)</t>
  </si>
  <si>
    <t>E-  Anual con Subsidio de Transporte</t>
  </si>
  <si>
    <t xml:space="preserve">PRESTACIONES </t>
  </si>
  <si>
    <t>BASE</t>
  </si>
  <si>
    <t xml:space="preserve">     Cesantias</t>
  </si>
  <si>
    <t xml:space="preserve">     Intereses</t>
  </si>
  <si>
    <t xml:space="preserve">     Vacaciones 15 Dias</t>
  </si>
  <si>
    <t xml:space="preserve">     Primas 30 Dias</t>
  </si>
  <si>
    <t>OTROS COSTOS</t>
  </si>
  <si>
    <t>Dotacion (Botas, overol y camiza)</t>
  </si>
  <si>
    <t>Implementos de seguridad industrial</t>
  </si>
  <si>
    <t>Seguro Colectivo</t>
  </si>
  <si>
    <t>Examenes medicos</t>
  </si>
  <si>
    <t>SEGURIDAD SOCIAL</t>
  </si>
  <si>
    <t xml:space="preserve">     Pensiones</t>
  </si>
  <si>
    <t xml:space="preserve">     Medicina Familiar</t>
  </si>
  <si>
    <t xml:space="preserve">     Riesgos Profesionales</t>
  </si>
  <si>
    <t>APORTES PARAFISCALES</t>
  </si>
  <si>
    <t xml:space="preserve">Cajas de Compensación Familiar </t>
  </si>
  <si>
    <t>ICBF</t>
  </si>
  <si>
    <t>SENA</t>
  </si>
  <si>
    <t xml:space="preserve">VALOR REAL DEL SALARIO </t>
  </si>
  <si>
    <t>ANALISIS DEL FACTOR MULTIPLICADOR - COSTOS DIRECTOS</t>
  </si>
  <si>
    <t xml:space="preserve">DESCRIPCION     </t>
  </si>
  <si>
    <t>FM (%)</t>
  </si>
  <si>
    <t>1. SALARIO</t>
  </si>
  <si>
    <r>
      <rPr>
        <sz val="12"/>
        <rFont val="Arial"/>
        <charset val="134"/>
      </rPr>
      <t xml:space="preserve">salarios </t>
    </r>
    <r>
      <rPr>
        <sz val="12"/>
        <rFont val="Calibri"/>
        <charset val="134"/>
      </rPr>
      <t>≤</t>
    </r>
    <r>
      <rPr>
        <sz val="12.7"/>
        <rFont val="Arial"/>
        <charset val="134"/>
      </rPr>
      <t xml:space="preserve"> 2 SMMLV</t>
    </r>
  </si>
  <si>
    <r>
      <rPr>
        <sz val="12"/>
        <rFont val="Arial"/>
        <charset val="134"/>
      </rPr>
      <t xml:space="preserve">salarios </t>
    </r>
    <r>
      <rPr>
        <sz val="12"/>
        <rFont val="Calibri"/>
        <charset val="134"/>
      </rPr>
      <t>≥</t>
    </r>
    <r>
      <rPr>
        <sz val="12.7"/>
        <rFont val="Arial"/>
        <charset val="134"/>
      </rPr>
      <t>2 SMMLV</t>
    </r>
  </si>
  <si>
    <t>Salario Anual</t>
  </si>
  <si>
    <t>SUB-TOTAL SALARIO</t>
  </si>
  <si>
    <t>Subsidio de Transporte Anual</t>
  </si>
  <si>
    <t>2. CALCULOS PRESTACIONALES</t>
  </si>
  <si>
    <t>PRESTACIONES</t>
  </si>
  <si>
    <t>Cesantías por Ley</t>
  </si>
  <si>
    <t>Intereses sobre cesantías</t>
  </si>
  <si>
    <t>Vacaciones Anuales</t>
  </si>
  <si>
    <t>Primas Anuales</t>
  </si>
  <si>
    <t xml:space="preserve">          </t>
  </si>
  <si>
    <t>Pensión</t>
  </si>
  <si>
    <t>Medicina Familiar</t>
  </si>
  <si>
    <t>Riesgos Profesionales</t>
  </si>
  <si>
    <t>SUB-TOTAL C. PRESTACIONALES</t>
  </si>
  <si>
    <t>SUB-TOTAL (1 + 2)</t>
  </si>
  <si>
    <t>4. HONORARIOS</t>
  </si>
  <si>
    <t>4.1. Utilidad</t>
  </si>
  <si>
    <t>SUB-TOTAL (4)</t>
  </si>
  <si>
    <t>FACTOR MULTIPLICADOR</t>
  </si>
  <si>
    <t>Matricula No. :</t>
  </si>
  <si>
    <t>08202115524 ATL</t>
  </si>
  <si>
    <t>LISTADO DE MANO DE OBRA</t>
  </si>
  <si>
    <t>unidad</t>
  </si>
  <si>
    <t>Ítem</t>
  </si>
  <si>
    <t>VALOR ($ COP)</t>
  </si>
  <si>
    <t>OBSERVACIONES</t>
  </si>
  <si>
    <t xml:space="preserve">Salario mínimo legal mensual vigente - SMLMV básico </t>
  </si>
  <si>
    <t xml:space="preserve">Subsidio de transporte </t>
  </si>
  <si>
    <t xml:space="preserve">Salario mínimo legal mensual vigente - SMLMV+ Subsidio de transporte </t>
  </si>
  <si>
    <t>día</t>
  </si>
  <si>
    <t xml:space="preserve">Jornal + subsidio de transporte </t>
  </si>
  <si>
    <t xml:space="preserve">Jornal basico sin  subsidio de transporte </t>
  </si>
  <si>
    <t>#</t>
  </si>
  <si>
    <t>Código</t>
  </si>
  <si>
    <t>Insumo</t>
  </si>
  <si>
    <t>Precio ($ COP)</t>
  </si>
  <si>
    <t xml:space="preserve">Factor de Jornal </t>
  </si>
  <si>
    <t>A0100030</t>
  </si>
  <si>
    <t xml:space="preserve">Maestro </t>
  </si>
  <si>
    <t>A0100150</t>
  </si>
  <si>
    <t>Ayudante</t>
  </si>
  <si>
    <t>A0100190</t>
  </si>
  <si>
    <t>Almacenista</t>
  </si>
  <si>
    <t>A0030010</t>
  </si>
  <si>
    <t>Obrero</t>
  </si>
  <si>
    <t>A0030020</t>
  </si>
  <si>
    <t>Obrero (2)</t>
  </si>
  <si>
    <t>A0030030</t>
  </si>
  <si>
    <t>Obrero (3)</t>
  </si>
  <si>
    <t>A0030040</t>
  </si>
  <si>
    <t>Obrero (4)</t>
  </si>
  <si>
    <t>A0030050</t>
  </si>
  <si>
    <t>Obrero (5)</t>
  </si>
  <si>
    <t>A0030060</t>
  </si>
  <si>
    <t>Obrero (6)</t>
  </si>
  <si>
    <t>A0030070</t>
  </si>
  <si>
    <t>Obrero (7)</t>
  </si>
  <si>
    <t>A0030080</t>
  </si>
  <si>
    <t>Obrero (8)</t>
  </si>
  <si>
    <t>A0030090</t>
  </si>
  <si>
    <t>Obrero (9)</t>
  </si>
  <si>
    <t>A0030100</t>
  </si>
  <si>
    <t>Obrero (10)</t>
  </si>
  <si>
    <t>A0100060</t>
  </si>
  <si>
    <t>Obrero (prueba de carga)</t>
  </si>
  <si>
    <t>A0100200</t>
  </si>
  <si>
    <t xml:space="preserve">Obrero de hincado </t>
  </si>
  <si>
    <t>A0030120</t>
  </si>
  <si>
    <t>Obreros de hincado (2)</t>
  </si>
  <si>
    <t>A0100210</t>
  </si>
  <si>
    <t xml:space="preserve">Obrero de izado </t>
  </si>
  <si>
    <t>A0030110</t>
  </si>
  <si>
    <t>Obreros de izado (2)</t>
  </si>
  <si>
    <t>A0040010</t>
  </si>
  <si>
    <t>Oficial</t>
  </si>
  <si>
    <t>A0040020</t>
  </si>
  <si>
    <t>Oficial (2)</t>
  </si>
  <si>
    <t>A0040030</t>
  </si>
  <si>
    <t>Oficial (3)</t>
  </si>
  <si>
    <t>A0100050</t>
  </si>
  <si>
    <t>Oficial + 3 Ayudantes (armado e inyección de anclajes)</t>
  </si>
  <si>
    <t>A0041000</t>
  </si>
  <si>
    <t>Oficial experto en desmontaje</t>
  </si>
  <si>
    <t>A0041001</t>
  </si>
  <si>
    <t>Oficial experto en explosivos</t>
  </si>
  <si>
    <t>A0041002</t>
  </si>
  <si>
    <t xml:space="preserve">Oficial  Obrero (3) Cuadrilla de un oficial y 3 Obreros. </t>
  </si>
  <si>
    <t>A0041008</t>
  </si>
  <si>
    <t>1 Oficial y 1 Obrero.</t>
  </si>
  <si>
    <t>A0041004</t>
  </si>
  <si>
    <t>Cuadrilla de Un Oficial y (2) Obreros.</t>
  </si>
  <si>
    <t>A0041006</t>
  </si>
  <si>
    <t>Cuadrilla de un oficial y (4) Obreros.</t>
  </si>
  <si>
    <t>A0100010</t>
  </si>
  <si>
    <t>Cuadrilla de desmontaje (10 personas)</t>
  </si>
  <si>
    <t>A0100180</t>
  </si>
  <si>
    <t>Cuadrilla de fabricación</t>
  </si>
  <si>
    <t>A0010010</t>
  </si>
  <si>
    <t>Cadenero</t>
  </si>
  <si>
    <t>A0100240</t>
  </si>
  <si>
    <t>Cadeneros (2)</t>
  </si>
  <si>
    <t>A0100220</t>
  </si>
  <si>
    <t>Carpintero</t>
  </si>
  <si>
    <t>A0100130</t>
  </si>
  <si>
    <t>Armador</t>
  </si>
  <si>
    <t>A0050010</t>
  </si>
  <si>
    <t>Paletero</t>
  </si>
  <si>
    <t>A0050020</t>
  </si>
  <si>
    <t>Paletero (2)</t>
  </si>
  <si>
    <t>A0070010</t>
  </si>
  <si>
    <t>Rastrillero</t>
  </si>
  <si>
    <t>A0070020</t>
  </si>
  <si>
    <t>Rastrilleros (2)</t>
  </si>
  <si>
    <t>A0100140</t>
  </si>
  <si>
    <t>Cortador</t>
  </si>
  <si>
    <t>A0100092</t>
  </si>
  <si>
    <t>Operador prueba de integridad</t>
  </si>
  <si>
    <t>A0100280</t>
  </si>
  <si>
    <t xml:space="preserve">Operador de maquinaria pesada </t>
  </si>
  <si>
    <t>A0060010</t>
  </si>
  <si>
    <t>Perforador</t>
  </si>
  <si>
    <t>A0100040</t>
  </si>
  <si>
    <t>Perforador + Ayudante1 + Ayudante2</t>
  </si>
  <si>
    <t>A0080010</t>
  </si>
  <si>
    <t>Soldador</t>
  </si>
  <si>
    <t>A0010083</t>
  </si>
  <si>
    <t>Soldador (2)</t>
  </si>
  <si>
    <t>A0080012</t>
  </si>
  <si>
    <t>Soldador 1A</t>
  </si>
  <si>
    <t>A0100090</t>
  </si>
  <si>
    <t>Soldador experto en montaje y pruebas</t>
  </si>
  <si>
    <t>A0040110</t>
  </si>
  <si>
    <t>Celador</t>
  </si>
  <si>
    <t>A0100160</t>
  </si>
  <si>
    <t xml:space="preserve">Inspector </t>
  </si>
  <si>
    <t>A0020010</t>
  </si>
  <si>
    <t>Inspector de fabricación y montaje</t>
  </si>
  <si>
    <t>A0100260</t>
  </si>
  <si>
    <t>Técnico electricista</t>
  </si>
  <si>
    <t>A0100250</t>
  </si>
  <si>
    <t>Técnico y/o profesionale HSEQ para obra</t>
  </si>
  <si>
    <t>A0090010</t>
  </si>
  <si>
    <t>Topógrafo</t>
  </si>
  <si>
    <t>A0100181</t>
  </si>
  <si>
    <t>Calculista</t>
  </si>
  <si>
    <t>A0100170</t>
  </si>
  <si>
    <t>Dibujante</t>
  </si>
  <si>
    <t>A0100182</t>
  </si>
  <si>
    <t>Dibujante 2</t>
  </si>
  <si>
    <t>A0100270</t>
  </si>
  <si>
    <t xml:space="preserve">Técnico agricola, técnico en botánica y/o jardinero </t>
  </si>
  <si>
    <t>A0100070</t>
  </si>
  <si>
    <t>Ingeniero residente</t>
  </si>
  <si>
    <t>A0100069</t>
  </si>
  <si>
    <t>Ingeniero director</t>
  </si>
  <si>
    <t>A0100082</t>
  </si>
  <si>
    <t xml:space="preserve">Ingeniero Especialista </t>
  </si>
  <si>
    <t>A0100071</t>
  </si>
  <si>
    <t xml:space="preserve">Ingeniero Geotecnista </t>
  </si>
  <si>
    <t>A0100020</t>
  </si>
  <si>
    <t>Ingeniero supervisor o residete de interventoria</t>
  </si>
  <si>
    <t>A0100080</t>
  </si>
  <si>
    <t>Ingeniero supervisor y director de interventoria</t>
  </si>
  <si>
    <t>A0100081</t>
  </si>
  <si>
    <t>Ingeniero Supervisor y Director de Prueba Pilote</t>
  </si>
  <si>
    <t>A0100230</t>
  </si>
  <si>
    <t>A0100294</t>
  </si>
  <si>
    <t xml:space="preserve">Operador de maquinaria liviana </t>
  </si>
  <si>
    <t>M.O0001</t>
  </si>
  <si>
    <t>dia</t>
  </si>
  <si>
    <t>Profesional trabajador(a) social</t>
  </si>
  <si>
    <t>M.O0002</t>
  </si>
  <si>
    <t xml:space="preserve">Profesional Psicólogo(a)  </t>
  </si>
  <si>
    <t>Profesional del derecho (Abogado(a))</t>
  </si>
  <si>
    <t>M.O0003</t>
  </si>
  <si>
    <t>Ingeniero Ambiental o Forestal</t>
  </si>
  <si>
    <t>M.O0004</t>
  </si>
  <si>
    <t>Fotografo</t>
  </si>
  <si>
    <t>M.O0005</t>
  </si>
  <si>
    <t>Personas capacitadas para la realizacion de la campaña</t>
  </si>
  <si>
    <t xml:space="preserve">LISTADO DE MATERIALES </t>
  </si>
  <si>
    <t>CATEGORÍA</t>
  </si>
  <si>
    <t>B0010045</t>
  </si>
  <si>
    <t>kg</t>
  </si>
  <si>
    <t>Abrasivo para sandblasting (arena sílica, de cuarzo y/o abrasivo sintético)</t>
  </si>
  <si>
    <t>Agregados</t>
  </si>
  <si>
    <t>B0020001</t>
  </si>
  <si>
    <t>Acero A-36 para estructura metálica</t>
  </si>
  <si>
    <t>Acero, alambres, soldadura y mallas metálicas</t>
  </si>
  <si>
    <t>B0020004</t>
  </si>
  <si>
    <t>Acero A-37</t>
  </si>
  <si>
    <t>B0020002</t>
  </si>
  <si>
    <t>Acero A-40</t>
  </si>
  <si>
    <t>B0020003</t>
  </si>
  <si>
    <t>Acero de refuerzo PDR-60, Fy: 4200 kg/cm2</t>
  </si>
  <si>
    <t>B0014905</t>
  </si>
  <si>
    <t>Adhesivo bituminoso para tacha</t>
  </si>
  <si>
    <t>Aditivos y adhesivos</t>
  </si>
  <si>
    <t>B0014896</t>
  </si>
  <si>
    <t>Adhesivo epoxico para pega de concreto endurecido  y concreto fresco</t>
  </si>
  <si>
    <t>B003003</t>
  </si>
  <si>
    <t>Aditivo acelerante de fraguado para concreto hidraulico</t>
  </si>
  <si>
    <t>B0014899</t>
  </si>
  <si>
    <t>Aditivo acuoso acelerante de fraguado y resistencia del concreto</t>
  </si>
  <si>
    <t>B0030001</t>
  </si>
  <si>
    <t>Aditivo curador para pilotes</t>
  </si>
  <si>
    <t>B003004</t>
  </si>
  <si>
    <t xml:space="preserve">Aditivo inclusor de aire para concreto </t>
  </si>
  <si>
    <t>B003007</t>
  </si>
  <si>
    <t>Aditivo para modificar la reología</t>
  </si>
  <si>
    <t>B003009</t>
  </si>
  <si>
    <t>Aditivo retardante de fraguado</t>
  </si>
  <si>
    <t>B003010</t>
  </si>
  <si>
    <t>Aditivos mejoradores de adherencia</t>
  </si>
  <si>
    <t>B0043090</t>
  </si>
  <si>
    <t>u</t>
  </si>
  <si>
    <t>Adoquín grama 20cm x 20cm e=8cm</t>
  </si>
  <si>
    <t>Prefabricados</t>
  </si>
  <si>
    <t>B0043080</t>
  </si>
  <si>
    <t>m2</t>
  </si>
  <si>
    <t>Adoquín rectangular biselado de 10cm x 20cm e=8cm</t>
  </si>
  <si>
    <t>B0053101</t>
  </si>
  <si>
    <t>m3</t>
  </si>
  <si>
    <t>Agregado fino para concreto (tamaño máximo 4,75mm - arena natural o trituración de roca, gravas, y/o escorias)</t>
  </si>
  <si>
    <t>B0053161</t>
  </si>
  <si>
    <t>Agregado fino para lechada asfáltica (trituración de piedra de cantera o grava natural - cantidad max de arena: 25% total de la mezcla de agregados)</t>
  </si>
  <si>
    <t>B0053192</t>
  </si>
  <si>
    <t>Agregado fino para mezcla asfáltica (arena de trituración de roca de cantera o de grava natural y arena natural - cantidad máxima de arena natural: 50% del agregado fino)</t>
  </si>
  <si>
    <t>B0053102</t>
  </si>
  <si>
    <t>Agregado fino tamaño No. 2 -  NTC 2240</t>
  </si>
  <si>
    <t>B0053103</t>
  </si>
  <si>
    <t>Agregado grueso (grava, grava triturada y/o roca triturada)</t>
  </si>
  <si>
    <t>B0053193</t>
  </si>
  <si>
    <t>Agregado grueso para mezcla asfáltica (trituración de roca y/o de grava)</t>
  </si>
  <si>
    <t>B0053100</t>
  </si>
  <si>
    <t>Agregado para concreto hidráulico</t>
  </si>
  <si>
    <t>B0053160</t>
  </si>
  <si>
    <t>Agregado para lechada asfáltica gradación tipo LA 10</t>
  </si>
  <si>
    <t>B0053150</t>
  </si>
  <si>
    <t>Agregado para lechada asfáltica gradación tipo LA 13</t>
  </si>
  <si>
    <t>B0053180</t>
  </si>
  <si>
    <t>Agregado para lechada asfáltica gradación tipo LA 3</t>
  </si>
  <si>
    <t>B0053170</t>
  </si>
  <si>
    <t>Agregado para lechada asfáltica gradación tipo LA 5</t>
  </si>
  <si>
    <t>B0053111</t>
  </si>
  <si>
    <t>Agregado para tratamiento superficial doble tipo TSD-10</t>
  </si>
  <si>
    <t>B0053112</t>
  </si>
  <si>
    <t>Agregado para tratamiento superficial doble tipo TSD-25</t>
  </si>
  <si>
    <t>B0053121</t>
  </si>
  <si>
    <t>Agregado para tratamiento superficial tipo TSS-13 / TSD-13</t>
  </si>
  <si>
    <t>B0053122</t>
  </si>
  <si>
    <t>Agregado para tratamiento superficial tipo TSS-19/TSD-19</t>
  </si>
  <si>
    <t>B0053194</t>
  </si>
  <si>
    <t>Agregado pétreo para mezcla asfáltica tipo MAF-19</t>
  </si>
  <si>
    <t>B0053195</t>
  </si>
  <si>
    <t>Agregado pétreo para mezcla asfáltica tipo MAF-25</t>
  </si>
  <si>
    <t>B0053196</t>
  </si>
  <si>
    <t>Agregado pétreo para mezcla asfáltica tipo MAF-38</t>
  </si>
  <si>
    <t>B0053197</t>
  </si>
  <si>
    <t>Agregado pétreo para mezcla asfáltica tipo MDF-19</t>
  </si>
  <si>
    <t>B0053198</t>
  </si>
  <si>
    <t>Agregado pétreo para mezcla asfáltica tipo MDF-25</t>
  </si>
  <si>
    <t>B0053199</t>
  </si>
  <si>
    <t>Agregado pétreo para mezcla asfáltica tipo MDF-38</t>
  </si>
  <si>
    <t>B0053191</t>
  </si>
  <si>
    <t>Agregado pétreo para triturar (crudo) para mezcla asfáltica</t>
  </si>
  <si>
    <t>B0063200</t>
  </si>
  <si>
    <t>L</t>
  </si>
  <si>
    <t>Agua</t>
  </si>
  <si>
    <t>Independiente</t>
  </si>
  <si>
    <t>B0073210</t>
  </si>
  <si>
    <t>Alambre de púa calibre 12 (350 m)</t>
  </si>
  <si>
    <t>B0073223</t>
  </si>
  <si>
    <t>Alambre dulce galvanizado calibre 9</t>
  </si>
  <si>
    <t>B0073211</t>
  </si>
  <si>
    <t>Alambre galvanizado aleación Zn-5A1-Mm y PVC</t>
  </si>
  <si>
    <t>B0073220</t>
  </si>
  <si>
    <t>Alambre galvanizado calibre 12</t>
  </si>
  <si>
    <t>B0073221</t>
  </si>
  <si>
    <t>Alambre galvanizado zinc y PVC</t>
  </si>
  <si>
    <t>B0073230</t>
  </si>
  <si>
    <t>Alambre negro para amarre calibre 18</t>
  </si>
  <si>
    <t>B031001</t>
  </si>
  <si>
    <t>Almohadillas de neopreno para puentes dureza 60 (35cmx45cmx5cm con laminas de 3mm)</t>
  </si>
  <si>
    <t>Cauchos y elastómeros</t>
  </si>
  <si>
    <t>B031002</t>
  </si>
  <si>
    <t>Almohadillas simples de neopreno para apoyo de panel de concreto</t>
  </si>
  <si>
    <t>B026011</t>
  </si>
  <si>
    <t>Amortiguador de impacto (para defensas metálicas)</t>
  </si>
  <si>
    <t>Señalización y seguridad vial</t>
  </si>
  <si>
    <t>B0113260</t>
  </si>
  <si>
    <t>Anclaje para fijación del manto de refuerzo de vegetacion.</t>
  </si>
  <si>
    <t>Anclajes</t>
  </si>
  <si>
    <t>B0013770</t>
  </si>
  <si>
    <t>Anclajes o cuñas para el tensionamiento</t>
  </si>
  <si>
    <t>B0013270</t>
  </si>
  <si>
    <t>Anfo</t>
  </si>
  <si>
    <t>Explosivos</t>
  </si>
  <si>
    <t>B0013280</t>
  </si>
  <si>
    <t>Angulo de 1-1/2" x 1/4" (cerramiento en malla)</t>
  </si>
  <si>
    <t>B031003</t>
  </si>
  <si>
    <t>Apoyo elástomérico para puentes tipo 3, reforzado con acero o tela, dureza 60. (alto: 25-35cm, lados: 35-70cm)</t>
  </si>
  <si>
    <t>B0303300</t>
  </si>
  <si>
    <t>Árbol tipo protector de 0.60 m (especie nativa)</t>
  </si>
  <si>
    <t>Árboles, vegetación, y fertilizantes.</t>
  </si>
  <si>
    <t>B0303310</t>
  </si>
  <si>
    <t>Árbol tipo paisajístico de 1.20m (especie nativa)</t>
  </si>
  <si>
    <t>B0093320</t>
  </si>
  <si>
    <t>Arena fina de rio para sello de juntas</t>
  </si>
  <si>
    <t>B009111</t>
  </si>
  <si>
    <t>Arena de trituración y/o arena natural</t>
  </si>
  <si>
    <t>B0093350</t>
  </si>
  <si>
    <t>Arena lavada</t>
  </si>
  <si>
    <t>B0093330</t>
  </si>
  <si>
    <t>Arena media de rio para capa de soporte</t>
  </si>
  <si>
    <t>B0013281</t>
  </si>
  <si>
    <t>Armadura de acero galvanizado A-663</t>
  </si>
  <si>
    <t>B008010</t>
  </si>
  <si>
    <t>gl</t>
  </si>
  <si>
    <t>Asfalto líquido MC 70</t>
  </si>
  <si>
    <t>Cementantes y bituminosos</t>
  </si>
  <si>
    <t>B008011</t>
  </si>
  <si>
    <t>Asfalto líquido MC-30</t>
  </si>
  <si>
    <t>B008009</t>
  </si>
  <si>
    <t>Asfalto líquido RC 250</t>
  </si>
  <si>
    <t>B0010090</t>
  </si>
  <si>
    <t xml:space="preserve">Baño portátil sencillo </t>
  </si>
  <si>
    <t>B0013381</t>
  </si>
  <si>
    <t>Barras de amarre corrugadas fy= 420 MPa</t>
  </si>
  <si>
    <t>B0013380</t>
  </si>
  <si>
    <t>Barras de transferencia de carga (1'')</t>
  </si>
  <si>
    <t>B0013390</t>
  </si>
  <si>
    <t>Barras de unión de 1/2"</t>
  </si>
  <si>
    <t>B0010016</t>
  </si>
  <si>
    <t>Barrera tipo maletín plástico de 2,00x1,40x0,50 m</t>
  </si>
  <si>
    <t>B0013410</t>
  </si>
  <si>
    <t>Bentonita</t>
  </si>
  <si>
    <t>B0013430</t>
  </si>
  <si>
    <t>Bolsacreto de 1m3</t>
  </si>
  <si>
    <t>Geosintéticos (Geomembranas, geotextiles, geoceldas, geomalla, geomantas, georedes)</t>
  </si>
  <si>
    <t>B0013437</t>
  </si>
  <si>
    <t>Bordillo o sardinel prefabricado en concreto de 21 MPa</t>
  </si>
  <si>
    <t>B0013438</t>
  </si>
  <si>
    <t>Bordillo prefabricado en concreto Ref.A80 NTC-4109, 0,20 x 0,35 x 0.80 m</t>
  </si>
  <si>
    <t>B0013436</t>
  </si>
  <si>
    <t>Bordillo prefabricado en concreto Ref.A85 NTC-4109, 0,20 x 0,35 x 0.80 m</t>
  </si>
  <si>
    <t>B0013432</t>
  </si>
  <si>
    <t>Botella de gas propano (40 lb) (5% de oxígeno)</t>
  </si>
  <si>
    <t>Gases y combustibles</t>
  </si>
  <si>
    <t>B0013434</t>
  </si>
  <si>
    <t>Botella de oxígeno (1800 lb)</t>
  </si>
  <si>
    <t>B0320001</t>
  </si>
  <si>
    <t>Cable de 1/2" (para anclajes)</t>
  </si>
  <si>
    <t>B0013451</t>
  </si>
  <si>
    <t>Cal hidratada</t>
  </si>
  <si>
    <t>B0013450</t>
  </si>
  <si>
    <t>Cal viva</t>
  </si>
  <si>
    <t>B0013460</t>
  </si>
  <si>
    <t>Camisa metálica para pilote calibre 36</t>
  </si>
  <si>
    <t>Formaletas</t>
  </si>
  <si>
    <t>B0013461</t>
  </si>
  <si>
    <t>Camisa metalica para pilote D=1 m calibre 36</t>
  </si>
  <si>
    <t>B0010060</t>
  </si>
  <si>
    <t>Canal drenante prefabricado (polímeros) para aguas lluvias  (0.32x0.40x1.0m)</t>
  </si>
  <si>
    <t>B0010061</t>
  </si>
  <si>
    <t>Canal drenante prefabricado en concreto, para aguas lluvias C-32 (0.32x0.40x1.0m)</t>
  </si>
  <si>
    <t>B0010062</t>
  </si>
  <si>
    <t>Canal drenante prefabricado en concreto, para aguas lluvias C-45 (0.45x0.40x1.0m)</t>
  </si>
  <si>
    <t>B0013480</t>
  </si>
  <si>
    <t>Captafaro de cara rectangular o trapezoide en metal, plástico u otros. L1:15cm - L2:5.5cm - H:8cm</t>
  </si>
  <si>
    <t>B0013484</t>
  </si>
  <si>
    <t>Celda especial de carga Osterberg (prueba pilotes)</t>
  </si>
  <si>
    <t>Equipo especializado</t>
  </si>
  <si>
    <t>B0103501</t>
  </si>
  <si>
    <t>Cemento Asfáltico de penetración 40-50</t>
  </si>
  <si>
    <t>B0103490</t>
  </si>
  <si>
    <t>Cemento Asfáltico de penetración 60-70</t>
  </si>
  <si>
    <t>B0103500</t>
  </si>
  <si>
    <t>Cemento Asfáltico de penetración 80-100</t>
  </si>
  <si>
    <t>B0103551</t>
  </si>
  <si>
    <t>Cemento asfáltico modificado con GCR tipo I</t>
  </si>
  <si>
    <t>B0103552</t>
  </si>
  <si>
    <t>Cemento asfáltico modificado con GCR tipo II</t>
  </si>
  <si>
    <t>B0103553</t>
  </si>
  <si>
    <t>Cemento asfáltico modificado con GCR tipo III</t>
  </si>
  <si>
    <t>B0103510</t>
  </si>
  <si>
    <t>Cemento asfáltico modificado con polímeros CAM-1 (tipo I)</t>
  </si>
  <si>
    <t>B0103520</t>
  </si>
  <si>
    <t>Cemento asfáltico modificado con polímeros CAM-2 (tipo II)</t>
  </si>
  <si>
    <t>B0103530</t>
  </si>
  <si>
    <t>Cemento asfáltico modificado con polímeros CAM-3 (tipo III)</t>
  </si>
  <si>
    <t>B0103540</t>
  </si>
  <si>
    <t>Cemento asfáltico modificado con polímeros CAM-4 (tipo IV)</t>
  </si>
  <si>
    <t>B0103550</t>
  </si>
  <si>
    <t>Cemento asfáltico modificado con polímeros CAM-5 (tipo V)</t>
  </si>
  <si>
    <t>B0103554</t>
  </si>
  <si>
    <t>Cemento asfáltico modificado con polímeros CAM-6 (tipo VI)</t>
  </si>
  <si>
    <t>B0103558</t>
  </si>
  <si>
    <t>Cemento hidráulico adicionado, ASTM C595 tipo IP</t>
  </si>
  <si>
    <t>B0103560</t>
  </si>
  <si>
    <t>Cemento hidráulico NTC 121 tipo ARS</t>
  </si>
  <si>
    <t>B0103561</t>
  </si>
  <si>
    <t>Cemento hidráulico NTC 121 tipo ART</t>
  </si>
  <si>
    <t>B0103563</t>
  </si>
  <si>
    <t>Cemento hidráulico NTC 121 tipo MRS</t>
  </si>
  <si>
    <t>B0103569</t>
  </si>
  <si>
    <t>Cemento hidráulico NTC 121 tipo UG</t>
  </si>
  <si>
    <t>B0103564</t>
  </si>
  <si>
    <t>Cemento portland ASTM C150 tipo I</t>
  </si>
  <si>
    <t>B0303570</t>
  </si>
  <si>
    <t>Cespedones</t>
  </si>
  <si>
    <t>B0013580</t>
  </si>
  <si>
    <t>Cicatrizante hormonal para remoción de especies vegetales</t>
  </si>
  <si>
    <t>B0013602</t>
  </si>
  <si>
    <t>Cinta de poliuretano para sello / empaque de juntas verticales entre páneles de concreto</t>
  </si>
  <si>
    <t>B0013590</t>
  </si>
  <si>
    <t>Cinta PVC 0,22 para sello de juntas</t>
  </si>
  <si>
    <t>B0013772</t>
  </si>
  <si>
    <t>Cloruro de calcio en esferas (Pellets) al 90%</t>
  </si>
  <si>
    <t>B0013771</t>
  </si>
  <si>
    <t>Cloruro de calcio en hojuelas (Flakes) al 77%</t>
  </si>
  <si>
    <t>B0014066</t>
  </si>
  <si>
    <t>Combustible ACPM</t>
  </si>
  <si>
    <t>B0133681</t>
  </si>
  <si>
    <t>Concreto hidráulico para pavimento MR-36 (3.5 MPa)</t>
  </si>
  <si>
    <t>Morteros, Concreto estructural y pavimento hidraulico</t>
  </si>
  <si>
    <t>B0133690</t>
  </si>
  <si>
    <t>Concreto hidráulico para pavimento MR-39 (3.8 MPa)</t>
  </si>
  <si>
    <t>B0133691</t>
  </si>
  <si>
    <t>Concreto hidráulico para pavimento MR-41 (4.0 MPa)</t>
  </si>
  <si>
    <t>B0133710</t>
  </si>
  <si>
    <t>Concreto hidráulico para pavimento MR-43 (4.2 MPa)</t>
  </si>
  <si>
    <t>B0133700</t>
  </si>
  <si>
    <t>Concreto hidráulico para pavimento MR-43 (4.2 MPa) - Fastrack: acelerado a 24 horas</t>
  </si>
  <si>
    <t>B0133720</t>
  </si>
  <si>
    <t>Concreto hidráulico para pavimento MR-50</t>
  </si>
  <si>
    <t>B0123660</t>
  </si>
  <si>
    <t>Concreto resistencia 14 MPa</t>
  </si>
  <si>
    <t>B0123650</t>
  </si>
  <si>
    <t>Concreto resistencia 21 MPa</t>
  </si>
  <si>
    <t>B0123620</t>
  </si>
  <si>
    <t>Concreto resistencia 28 MPa</t>
  </si>
  <si>
    <t>B0123640</t>
  </si>
  <si>
    <t>Concreto resistencia 32 MPa</t>
  </si>
  <si>
    <t>B0123630</t>
  </si>
  <si>
    <t>Concreto resistencia 35 MPa</t>
  </si>
  <si>
    <t>B0013730</t>
  </si>
  <si>
    <t>Cordón detonante</t>
  </si>
  <si>
    <t>B0013761</t>
  </si>
  <si>
    <t>Cuneta prefabricada de concreto perfil U y/o V NTC-4109 (0.20 x 0.30 x 1.0 m)</t>
  </si>
  <si>
    <t>B0013775</t>
  </si>
  <si>
    <t>Defensa de concreto prefabricada bidireccional de 0.80x1.50m</t>
  </si>
  <si>
    <t>B0013773</t>
  </si>
  <si>
    <t xml:space="preserve">Defensa metálica de 4,0 m galvanizada </t>
  </si>
  <si>
    <t>B0013774</t>
  </si>
  <si>
    <t>Defensa metálica galvanizada</t>
  </si>
  <si>
    <t>B0013780</t>
  </si>
  <si>
    <t>Delineador de corona (hito de arista) tipo: A en lámina galvanizada calibre 16 de 1.55x0.25 m con elementos retroreflectivo tipo III</t>
  </si>
  <si>
    <t>B0013782</t>
  </si>
  <si>
    <t>Delineador de corona (hito de arista) tipo: circular en lámina galvanizada calibre 16 de 1.55x0.25 m con elementos retroreflectivo tipo III</t>
  </si>
  <si>
    <t>B0013783</t>
  </si>
  <si>
    <t>Delineador de corona (hito de arista) tipo: rectangular en lámina galvanizada calibre 16 de 1.55x0.25 m con elementos retroreflectivo tipo III</t>
  </si>
  <si>
    <t>B0013784</t>
  </si>
  <si>
    <t>Delineador flexible de 1.20 m con elementos retroreflectivo tipo III</t>
  </si>
  <si>
    <t>B0013790</t>
  </si>
  <si>
    <t>Derecho de explotación y/o disposición de materiales</t>
  </si>
  <si>
    <t>B0013791</t>
  </si>
  <si>
    <t>Derechos de conformación y/o disposición de materiales sobrantes (Incluye todos los costos inherentes a las posibles obras requeridas en los sitios de disposición de sobrantes)</t>
  </si>
  <si>
    <t>B014001</t>
  </si>
  <si>
    <t>Disolvente para pintura (TINNER)</t>
  </si>
  <si>
    <t>B014002</t>
  </si>
  <si>
    <t>Disolvente para pintura de demarcacion vial (XILOL)</t>
  </si>
  <si>
    <t>B0013830</t>
  </si>
  <si>
    <t>Ductos para tensionamiento</t>
  </si>
  <si>
    <t>Tuberias</t>
  </si>
  <si>
    <t>B0014895</t>
  </si>
  <si>
    <t>Emulsión acrílica para recubrimiento y protección de estructuras de concreto en microfisuras y agentes ambientales</t>
  </si>
  <si>
    <t>B0063290</t>
  </si>
  <si>
    <t>Emulsion acuosa de parafina para curado de concreto, que evite la pérdida prematura de humedad de concretos y morteros</t>
  </si>
  <si>
    <t>B020011</t>
  </si>
  <si>
    <t>Emulsión asfáltica CRL-40 (CRL-0)</t>
  </si>
  <si>
    <t>B020013</t>
  </si>
  <si>
    <t>Emulsión asfáltica CRL-57 (CRL-1)</t>
  </si>
  <si>
    <t>B020014</t>
  </si>
  <si>
    <t>Emulsión asfáltica CRL-57h (CRL-1h)</t>
  </si>
  <si>
    <t>B020005</t>
  </si>
  <si>
    <t>Emulsión asfáltica de rotura media (CRM-65)</t>
  </si>
  <si>
    <t>B020007</t>
  </si>
  <si>
    <t>Emulsión asfáltica CRR-60 (CRR-1)</t>
  </si>
  <si>
    <t>B020008</t>
  </si>
  <si>
    <t>Emulsión asfáltica CRR-65 (CRR-2)</t>
  </si>
  <si>
    <t>B020015</t>
  </si>
  <si>
    <t>Emulsión asfáltica de rotura lenta modificada con polímeros CRL-57hm (CRL-1hm)</t>
  </si>
  <si>
    <t>B020016</t>
  </si>
  <si>
    <t>Emulsión asfáltica de rotura media modificada con polímeros CRM-60m (CRM-m)</t>
  </si>
  <si>
    <t>B020006</t>
  </si>
  <si>
    <t>Emulsión asfáltica de rotura rápida modificada con polímeros CRR-60m (CRR-1m)</t>
  </si>
  <si>
    <t>B020009</t>
  </si>
  <si>
    <t>Emulsión asfáltica de rotura rápida modificada con polímeros CRR-65m (CRR-2m)</t>
  </si>
  <si>
    <t>B0014897</t>
  </si>
  <si>
    <t xml:space="preserve">Emulsión de resina  acrílica o mortero cementoso modificado con polímeros para el recubrimiento protector contra la oxidación de acero de refuerzo. </t>
  </si>
  <si>
    <t>B0014772</t>
  </si>
  <si>
    <t>Emulsión plastificante para adicionar al concreto con accion impermeabilizante</t>
  </si>
  <si>
    <t>B0013960</t>
  </si>
  <si>
    <t xml:space="preserve">Estacón en madera, diámetro mayor a 10 cm, L=2 m </t>
  </si>
  <si>
    <t>Madera</t>
  </si>
  <si>
    <t>B0013971</t>
  </si>
  <si>
    <t>Estoperol en resina de 10 cm x 2.5 cm</t>
  </si>
  <si>
    <t>B0013970</t>
  </si>
  <si>
    <t>Estoperol en resina de 11 cm x 3 cm</t>
  </si>
  <si>
    <t>B0013980</t>
  </si>
  <si>
    <t>lb</t>
  </si>
  <si>
    <t>Explosivos 75% (INDUGEL)</t>
  </si>
  <si>
    <t>B0013991</t>
  </si>
  <si>
    <t>Fertilizante orgánico mineral</t>
  </si>
  <si>
    <t>B021000</t>
  </si>
  <si>
    <t>Formaleta de madera para concreto</t>
  </si>
  <si>
    <t>B021009</t>
  </si>
  <si>
    <t>Formaleta para cuneta y/o bordillo de concreto</t>
  </si>
  <si>
    <t>B021010</t>
  </si>
  <si>
    <t>Formaleta para gaviones</t>
  </si>
  <si>
    <t>B021005</t>
  </si>
  <si>
    <t>Formaleta para muros</t>
  </si>
  <si>
    <t>B0014040</t>
  </si>
  <si>
    <t>Fulminantes común, con tiempos de retardo de explosión para voladuras controladas</t>
  </si>
  <si>
    <t>B0014050</t>
  </si>
  <si>
    <t>Fundente</t>
  </si>
  <si>
    <t>B0014060</t>
  </si>
  <si>
    <t>Gas propano</t>
  </si>
  <si>
    <t>B0014065</t>
  </si>
  <si>
    <t>Gasolina corriente</t>
  </si>
  <si>
    <t>B0010050</t>
  </si>
  <si>
    <t xml:space="preserve">Geocelda para estabilización de suelos </t>
  </si>
  <si>
    <t>B028002</t>
  </si>
  <si>
    <t>Geodren planar diámetro 100 mm y h=0.50</t>
  </si>
  <si>
    <t>B028003</t>
  </si>
  <si>
    <t>Geodren planar diámetro  100 mm y h=1.00</t>
  </si>
  <si>
    <t>B028004</t>
  </si>
  <si>
    <t>Geodren planar diámetro  100 mm y h=2.00</t>
  </si>
  <si>
    <t>B0014112</t>
  </si>
  <si>
    <t>Geomalla biaxial de polipropileno con resistencia última a la tensión de 20 kN/m</t>
  </si>
  <si>
    <t>B0014113</t>
  </si>
  <si>
    <t>Geomalla biaxial de polipropileno con resistencia última a la tensión de 30 kN/m</t>
  </si>
  <si>
    <t>B0014114</t>
  </si>
  <si>
    <t>Geomalla biaxial para refuerzo de pavimentos asfálticos</t>
  </si>
  <si>
    <t>B026010</t>
  </si>
  <si>
    <t>Geomalla en fibra de vidrio</t>
  </si>
  <si>
    <t>B0264115</t>
  </si>
  <si>
    <t>Geomalla uniaxial de poliester de alta tenacidad con resistencia última a la tensión de 55 kN/m aproximadamente</t>
  </si>
  <si>
    <t>B0264116</t>
  </si>
  <si>
    <t>Geomalla uniaxial de poliéster de alta tenacidad con resistencia última a la tensión de 115 kN/m aproximadamente</t>
  </si>
  <si>
    <t>B025002</t>
  </si>
  <si>
    <t>Geotextil no tejido de polipoprileno con resistencia a la tensión Grab de 980 N, resistencia al punzonamiento de 2,8 kN y resistencia al rasgado trapezoidal de 350 N aproximadamente.</t>
  </si>
  <si>
    <t>B025008</t>
  </si>
  <si>
    <t>Geotextil no tejido para repavimentación con resistencia a la tensión Grab mínima de 450 N</t>
  </si>
  <si>
    <t>B025005</t>
  </si>
  <si>
    <t>Geotextil no tejido con resistencia a la tensión Grab de 700 N aproximadamente</t>
  </si>
  <si>
    <t>B025006</t>
  </si>
  <si>
    <t>Geotextil no tejido con resistencia a la tensión Grab de 720 N aproximadamente</t>
  </si>
  <si>
    <t>B025101</t>
  </si>
  <si>
    <t xml:space="preserve">Geotextil tejido de alto modulo con resistencia mínima a la rotura método Grab de 1400 N (MD) y 1500 N (TD) </t>
  </si>
  <si>
    <t>B025011</t>
  </si>
  <si>
    <t>Geotextil tejido con resistencia a la tensión Grab mínima de 1100 N</t>
  </si>
  <si>
    <t>B025001</t>
  </si>
  <si>
    <t>Geotextil tejido con resistencia a la tensión Grab mínima de 1400 N</t>
  </si>
  <si>
    <t>B025100</t>
  </si>
  <si>
    <t>Geotextil uniaxial con resistencia ultima a la tensión aproximada de MD de 170 Kn/m y TD de 50 kN/m.</t>
  </si>
  <si>
    <t>B0014180</t>
  </si>
  <si>
    <t>Grapas para poste de madera</t>
  </si>
  <si>
    <t>B0014184</t>
  </si>
  <si>
    <t>Grata de limpieza ondulada,  trenzada o torcida</t>
  </si>
  <si>
    <t>Básicos</t>
  </si>
  <si>
    <t>B0014181</t>
  </si>
  <si>
    <t>Gravilla para relleno de estructuras</t>
  </si>
  <si>
    <t>B0010030</t>
  </si>
  <si>
    <t>Hilo de poliéster o polipropileno para costura</t>
  </si>
  <si>
    <t>B0014192</t>
  </si>
  <si>
    <t>Impermeabilizante líquido acrílico y/o poliuretano para concreto</t>
  </si>
  <si>
    <t>B0014191</t>
  </si>
  <si>
    <t>Impermeabilización con membrana para concreto</t>
  </si>
  <si>
    <t>B0014190</t>
  </si>
  <si>
    <t xml:space="preserve">Imprimante y puente adhesivo epoxico </t>
  </si>
  <si>
    <t>B0010025</t>
  </si>
  <si>
    <t>Lámina HR calibre 36 de 4"x 8"</t>
  </si>
  <si>
    <t>B0014200</t>
  </si>
  <si>
    <t>Láminas impermeabilizantes de concreto con película asfáltica y polímeros de polipropileno</t>
  </si>
  <si>
    <t>B0014210</t>
  </si>
  <si>
    <t>Lechada para ductos (tensionamiento)</t>
  </si>
  <si>
    <t>B0014220</t>
  </si>
  <si>
    <t>Limpiador 1/4 de galón (anclajes)</t>
  </si>
  <si>
    <t>B0014230</t>
  </si>
  <si>
    <t>Listón en guadua para empradizar</t>
  </si>
  <si>
    <t>B0014228</t>
  </si>
  <si>
    <t>Listones o postes de madera para cerco de proteccion de árbol</t>
  </si>
  <si>
    <t>B0014229</t>
  </si>
  <si>
    <t>Listones o postes de madera para tutor de árbol (dimensiones)</t>
  </si>
  <si>
    <t>B033006</t>
  </si>
  <si>
    <t>Malla ciclónica para gaviones con zinc galvanizado y plastificada con PVC cal 12 (2m3)</t>
  </si>
  <si>
    <t>B033005</t>
  </si>
  <si>
    <t>Malla ciclónica para gaviones galvanizada aleación Zn-5A1-MM cal 12 (2m3)</t>
  </si>
  <si>
    <t>B033009</t>
  </si>
  <si>
    <t>Malla ciclónica para gaviones galvanizada aleación Zn-5A1-MM y plastificada con PVC cal 12 (2m3)</t>
  </si>
  <si>
    <t>B033010</t>
  </si>
  <si>
    <t>Malla electrosoldada de 4mm  e= 15 cm x 15 cm</t>
  </si>
  <si>
    <t>B033008</t>
  </si>
  <si>
    <t>Malla electrosoldada de 5mm  e= 15 cm x 15 cm</t>
  </si>
  <si>
    <t>B033001</t>
  </si>
  <si>
    <t>Malla eslabonada galvanizada calibre 12</t>
  </si>
  <si>
    <t>B033003</t>
  </si>
  <si>
    <t>Malla para colchogaviones, espesor 0,30m</t>
  </si>
  <si>
    <t>B033002</t>
  </si>
  <si>
    <t>Malla para gaviones clase 1 con zinc galvanizado (2m3)</t>
  </si>
  <si>
    <t>B033012</t>
  </si>
  <si>
    <t xml:space="preserve">Malla triple torsión </t>
  </si>
  <si>
    <t>B0014254</t>
  </si>
  <si>
    <t>Manguera de alta presión</t>
  </si>
  <si>
    <t>B0014260</t>
  </si>
  <si>
    <t>Manguera de polietileno de 3"</t>
  </si>
  <si>
    <t>B0014265</t>
  </si>
  <si>
    <t>Manto de refuerzo de vegetación - cesped tipo 5A, 5B y/o 5C</t>
  </si>
  <si>
    <t>B0014264</t>
  </si>
  <si>
    <t>Manto permanente para refuerzo de la vegetación (MRV) TIPO 5D</t>
  </si>
  <si>
    <t>B0014267</t>
  </si>
  <si>
    <t>Manto para control de erosión (MCE)</t>
  </si>
  <si>
    <t>B0014262</t>
  </si>
  <si>
    <t>Manto temporal para control de erocion (MCE) TIPO 2D</t>
  </si>
  <si>
    <t>B0014263</t>
  </si>
  <si>
    <t>Manto para control de erosión tipo 3B</t>
  </si>
  <si>
    <t>B0014261</t>
  </si>
  <si>
    <t>M2</t>
  </si>
  <si>
    <t>Manto para control de erosión tipo 4</t>
  </si>
  <si>
    <t>B0014266</t>
  </si>
  <si>
    <t xml:space="preserve">Manto permanente para refuerzo de la vegetación (TRM) </t>
  </si>
  <si>
    <t>B0014270</t>
  </si>
  <si>
    <t>Material de afirmado CBR ≥ 15%</t>
  </si>
  <si>
    <t xml:space="preserve">Agregados </t>
  </si>
  <si>
    <t>B0014301</t>
  </si>
  <si>
    <t>Material de base clase A (NT3) gradación fina BG 25</t>
  </si>
  <si>
    <t>B0014302</t>
  </si>
  <si>
    <t>Material de base clase A (NT3) gradación fina BG 38</t>
  </si>
  <si>
    <t>B0014303</t>
  </si>
  <si>
    <t>Material de base clase A (NT3) gradación gruesa BG 27</t>
  </si>
  <si>
    <t>B0014304</t>
  </si>
  <si>
    <t>Material de base clase A (NT3) gradación gruesa BG 40</t>
  </si>
  <si>
    <t>B0014305</t>
  </si>
  <si>
    <t>Material de base clase B (NT2) gradación fina BG 25</t>
  </si>
  <si>
    <t>B0014306</t>
  </si>
  <si>
    <t>Material de base clase B (NT2) gradación fina BG 38</t>
  </si>
  <si>
    <t>B0014307</t>
  </si>
  <si>
    <t>Material de base clase B (NT2) gradación gruesa BG 27</t>
  </si>
  <si>
    <t>B0014308</t>
  </si>
  <si>
    <t>Material de base clase B (NT2) gradación gruesa BG 40</t>
  </si>
  <si>
    <t>B0014309</t>
  </si>
  <si>
    <t>Material de base clase C (NT1) gradación fina BG 25</t>
  </si>
  <si>
    <t>B0014311</t>
  </si>
  <si>
    <t>Material de base clase C (NT1) gradación fina BG 38</t>
  </si>
  <si>
    <t>B0014312</t>
  </si>
  <si>
    <t>Material de base clase C (NT1) gradación gruesa BG 27</t>
  </si>
  <si>
    <t>B0014313</t>
  </si>
  <si>
    <t>Material de base clase C (NT1) gradación gruesa BG 40</t>
  </si>
  <si>
    <t>B0014314</t>
  </si>
  <si>
    <t>Material de base gradación BEE-25</t>
  </si>
  <si>
    <t>B0014315</t>
  </si>
  <si>
    <t>Material de base gradación BEE-38</t>
  </si>
  <si>
    <t>B0014316</t>
  </si>
  <si>
    <t>Material de base gradación BEE-5</t>
  </si>
  <si>
    <t>B0014373</t>
  </si>
  <si>
    <t>Material de recebo para relleno</t>
  </si>
  <si>
    <t>B0014374</t>
  </si>
  <si>
    <t>Material de relleno para bacheo tipo base y/o sub-base</t>
  </si>
  <si>
    <t>B0014375</t>
  </si>
  <si>
    <t>Material de relleno y oquedades para roca</t>
  </si>
  <si>
    <t>B0014341</t>
  </si>
  <si>
    <t>Material de sub- base clase A (NT3) gradación SBG-38</t>
  </si>
  <si>
    <t>B0014342</t>
  </si>
  <si>
    <t>Material de sub- base clase A (NT3) gradación SBG-50</t>
  </si>
  <si>
    <t>B0014343</t>
  </si>
  <si>
    <t>Material de sub- base clase B (NT2) gradación SBG-38</t>
  </si>
  <si>
    <t>B0014344</t>
  </si>
  <si>
    <t>Material de sub- base clase B (NT2) gradación SBG-50</t>
  </si>
  <si>
    <t>B0014345</t>
  </si>
  <si>
    <t>Material de sub- base clase C (NT1) gradación SBG-20</t>
  </si>
  <si>
    <t>B0014346</t>
  </si>
  <si>
    <t>Material de sub- base clase C (NT1) gradación SBG-38</t>
  </si>
  <si>
    <t>B0014347</t>
  </si>
  <si>
    <t>Material de sub- base clase C (NT1) gradación SBG-50</t>
  </si>
  <si>
    <t>B0014380</t>
  </si>
  <si>
    <t>Material drenante (3")</t>
  </si>
  <si>
    <t>B0014390</t>
  </si>
  <si>
    <t>Material filtrante  MF-150  de 6"</t>
  </si>
  <si>
    <t>B0014273</t>
  </si>
  <si>
    <t>Material fino o granular clase 1 para estabilizar con cemento</t>
  </si>
  <si>
    <t>B0014274</t>
  </si>
  <si>
    <t>Material fino o granular clase 2 (CBR &gt;= 10%) para estabilizar con cemento</t>
  </si>
  <si>
    <t>B0014400</t>
  </si>
  <si>
    <t>Material para pedraplén</t>
  </si>
  <si>
    <t>B0014405</t>
  </si>
  <si>
    <t>Material para sello de fisuras, grietas y juntas en pavimento asfaltico; compuesto por asfalto modificado con polímeros elastoméricos, que cumpla la norma ASTM D6690 y ASTM D5329.</t>
  </si>
  <si>
    <t>B0014410</t>
  </si>
  <si>
    <t>Material seleccionado para relleno</t>
  </si>
  <si>
    <t>B0014420</t>
  </si>
  <si>
    <t>Mecha Lenta</t>
  </si>
  <si>
    <t>B0014450</t>
  </si>
  <si>
    <t>Mezcla abierta en caliente tipo MAC‐50</t>
  </si>
  <si>
    <t>B0014440</t>
  </si>
  <si>
    <t>Mezcla abierta en caliente tipo MAC‐63</t>
  </si>
  <si>
    <t>B0014430</t>
  </si>
  <si>
    <t>Mezcla abierta en caliente tipo MAC‐75</t>
  </si>
  <si>
    <t>B0014461</t>
  </si>
  <si>
    <t>Mezcla abierta en frío MAF-19</t>
  </si>
  <si>
    <t>B0014542</t>
  </si>
  <si>
    <t>Mezcla abierta en frío MAF-25</t>
  </si>
  <si>
    <t>B0014469</t>
  </si>
  <si>
    <t>Mezcla abierta en frio MAF-38</t>
  </si>
  <si>
    <t>B0014505</t>
  </si>
  <si>
    <t>Mezcla asfáltica drenante</t>
  </si>
  <si>
    <t>B0014520</t>
  </si>
  <si>
    <t>Mezcla de alto modulo MAM-19</t>
  </si>
  <si>
    <t>B0014521</t>
  </si>
  <si>
    <t>Mezcla de alto modulo MAM-25</t>
  </si>
  <si>
    <t>B0014501</t>
  </si>
  <si>
    <t>Mezcla densa en caliente MDC-10</t>
  </si>
  <si>
    <t>B0014502</t>
  </si>
  <si>
    <t>Mezcla densa en caliente MDC-19</t>
  </si>
  <si>
    <t>B0014511</t>
  </si>
  <si>
    <t>Mezcla densa en caliente MDC-25</t>
  </si>
  <si>
    <t>B0014531</t>
  </si>
  <si>
    <t>Mezcla densa en frio MDF-19</t>
  </si>
  <si>
    <t>B0014541</t>
  </si>
  <si>
    <t>Mezcla densa en frio MDF-25</t>
  </si>
  <si>
    <t>B0014551</t>
  </si>
  <si>
    <t>Mezcla densa en frío MDF-38</t>
  </si>
  <si>
    <t>B0014570</t>
  </si>
  <si>
    <t xml:space="preserve">Mezcla discontinua en caliente tipo F‐10 </t>
  </si>
  <si>
    <t>B0014560</t>
  </si>
  <si>
    <t xml:space="preserve">Mezcla discontinua en caliente tipo F‐13 </t>
  </si>
  <si>
    <t>B0014590</t>
  </si>
  <si>
    <t>Mezcla discontinua en caliente tipo M‐10</t>
  </si>
  <si>
    <t>B0014580</t>
  </si>
  <si>
    <t>Mezcla discontinua en caliente tipo M‐13</t>
  </si>
  <si>
    <t>B0014601</t>
  </si>
  <si>
    <t>Mezcla fértil para taludes</t>
  </si>
  <si>
    <t>B0014600</t>
  </si>
  <si>
    <t>Mezcla gruesa en caliente MGC-25</t>
  </si>
  <si>
    <t>B0014599</t>
  </si>
  <si>
    <t>Mezcla gruesa en caliente MGC-38</t>
  </si>
  <si>
    <t>B0014421</t>
  </si>
  <si>
    <t>Mezcla semidensa en caliente MSC-19</t>
  </si>
  <si>
    <t>B0014422</t>
  </si>
  <si>
    <t>Mezcla semidensa en caliente MSC-25</t>
  </si>
  <si>
    <t>B0013940</t>
  </si>
  <si>
    <t xml:space="preserve">Microesferas reflectivas de vidrio </t>
  </si>
  <si>
    <t>B0014611</t>
  </si>
  <si>
    <t>Mortero 1:3 de recubrimiento</t>
  </si>
  <si>
    <t>B0014610</t>
  </si>
  <si>
    <t>Mortero 1:3 para juntas</t>
  </si>
  <si>
    <t>B0014612</t>
  </si>
  <si>
    <t>Mortero 1:4</t>
  </si>
  <si>
    <t>B0014898</t>
  </si>
  <si>
    <t>Mortero de cemento modificado para reparación de elementos estructurales de concreto</t>
  </si>
  <si>
    <t>B0014236</t>
  </si>
  <si>
    <t>Mortero de resistencia controlada (MCR)</t>
  </si>
  <si>
    <t>B0014237</t>
  </si>
  <si>
    <t>Mulch Orgánico</t>
  </si>
  <si>
    <t>B0014640</t>
  </si>
  <si>
    <t>Oxigeno industrial</t>
  </si>
  <si>
    <t>B0010015</t>
  </si>
  <si>
    <t>Paleta de pare y siga de 45 cm</t>
  </si>
  <si>
    <t>B0014650</t>
  </si>
  <si>
    <t>Paral en madera rolliza de 3" (tablestacados)</t>
  </si>
  <si>
    <t>B0014660</t>
  </si>
  <si>
    <t>Paral en madera rolliza de 5" y 4,5 m de longitud (tablestacados)</t>
  </si>
  <si>
    <t>B0014670</t>
  </si>
  <si>
    <t>Paral en madera rolliza de 6" y 5m de longitud (tablestacados)</t>
  </si>
  <si>
    <t>B0014690</t>
  </si>
  <si>
    <t>Pegante epóxico para tacha</t>
  </si>
  <si>
    <t>B0014700</t>
  </si>
  <si>
    <t>Piedra para concreto ciclópeo (rajón o canto rodado)</t>
  </si>
  <si>
    <t>B0014710</t>
  </si>
  <si>
    <t>Piedra para gaviónes (entre 80mm y 200mm)</t>
  </si>
  <si>
    <t>B0014735</t>
  </si>
  <si>
    <t>Pilote prefabricado en concreto de 28MPa de diámetro 0.40m</t>
  </si>
  <si>
    <t>B0014740</t>
  </si>
  <si>
    <t>Pintura acrílica pura para demarcacion vial.</t>
  </si>
  <si>
    <t>B0014750</t>
  </si>
  <si>
    <t>Pintura acrílica, esmalte o similar</t>
  </si>
  <si>
    <t>B0014760</t>
  </si>
  <si>
    <t>Pintura anticorrosiva</t>
  </si>
  <si>
    <t>B0014239</t>
  </si>
  <si>
    <t>Pintura Imprimante</t>
  </si>
  <si>
    <t>B0014790</t>
  </si>
  <si>
    <t xml:space="preserve">Poste de madera curada de 2.3m para cercas </t>
  </si>
  <si>
    <t>B0014800</t>
  </si>
  <si>
    <t>Poste para señal de tránsito en ángulo de hierro de 2" x 2" x 1/4" de 3.5m.</t>
  </si>
  <si>
    <t>B0014801</t>
  </si>
  <si>
    <t>Poste para señal de tránsito en ángulo de hierro de 2" x 2" x 1/8" de 3.5m.</t>
  </si>
  <si>
    <t>B0014820</t>
  </si>
  <si>
    <t>Postes de 1.20m de concreto reforzado de 21 MPa para cercas (segun especificaciones)</t>
  </si>
  <si>
    <t>prefabricados</t>
  </si>
  <si>
    <t>B0014830</t>
  </si>
  <si>
    <t>Postes de fijacion galvanizado para defensa metálica (1,80m)</t>
  </si>
  <si>
    <t>B0014840</t>
  </si>
  <si>
    <t xml:space="preserve">Puntilla de acero estriada con cabeza de 1" </t>
  </si>
  <si>
    <t>B0014870</t>
  </si>
  <si>
    <t>Resina termoplástica para demarcación vial y tachas</t>
  </si>
  <si>
    <t>B0010001</t>
  </si>
  <si>
    <t xml:space="preserve">Rollo de cinta amarilla para señalización - 500m </t>
  </si>
  <si>
    <t>B0014875</t>
  </si>
  <si>
    <t>Rollo de tela verde para cerramiento - 100m</t>
  </si>
  <si>
    <t>B0014876</t>
  </si>
  <si>
    <t>Rollo de tela verde para cerramiento - 50m</t>
  </si>
  <si>
    <t>B0014880</t>
  </si>
  <si>
    <t>Salida en PVC D=2"</t>
  </si>
  <si>
    <t>B0014892</t>
  </si>
  <si>
    <t>Sección de tope de defensa metálica</t>
  </si>
  <si>
    <t>B0014890</t>
  </si>
  <si>
    <t>Sección final de defensa metálica</t>
  </si>
  <si>
    <t>B0013601</t>
  </si>
  <si>
    <t>Sello de poliuretano en cinta para juntas en pavimentos de concreto hidraulico.</t>
  </si>
  <si>
    <t>B0014900</t>
  </si>
  <si>
    <t>Sello de silicona o sellador autonivelante</t>
  </si>
  <si>
    <t>B0014910</t>
  </si>
  <si>
    <t>Semillas para empradizar</t>
  </si>
  <si>
    <t>B0014921</t>
  </si>
  <si>
    <t>Señal informativa (SI-05 y SI-06) tablero en lámina galvanizada calibre 20, retroreflectivo tipo IX.</t>
  </si>
  <si>
    <t>B0014922</t>
  </si>
  <si>
    <t>Señal informativa elevada (SI-05 y SI-06) tablero en lámina galvanizada calibre 22, retroreflectivo tipo IX.</t>
  </si>
  <si>
    <t>B0014923</t>
  </si>
  <si>
    <t>Señal informativa turística ST rectangular y/o en forma de flecha. Tablero en lámina galvanizada; calibre 22, reflectivo tipo IX.</t>
  </si>
  <si>
    <t>B0014960</t>
  </si>
  <si>
    <t>Señal preventiva delineador de curva horizontal SP-75.Tablero en láminada galvanizada de 75x60cm, calibre 16, reflectivo tipo IX.</t>
  </si>
  <si>
    <t>B0014965</t>
  </si>
  <si>
    <t>Señal SI-04 (Poste de referencia). Tablero en lámina galvanizada de 1m ó 1,25m x 0,45m; calibre 20, reflectivo tipo IX.</t>
  </si>
  <si>
    <t>B0014966</t>
  </si>
  <si>
    <t>Señal SI-04 (Poste de referencia). Tablero en lámina galvanizado de 1,25m x 0,45m; calibre 20, reflectivo tipo IX.</t>
  </si>
  <si>
    <t>B0014950</t>
  </si>
  <si>
    <t>Señal SP-54 tablero en lámina galvanizada de 1,70m x 0,25m, calibre 16, retrorreflectiva tipo IX.</t>
  </si>
  <si>
    <t>B0014930</t>
  </si>
  <si>
    <t>Señal SR, SP y/o SI, tablero en lámina galvanizada de 75x75 cm, calibre 16, retrorreflectiva tipo IX.</t>
  </si>
  <si>
    <t>B0014920</t>
  </si>
  <si>
    <t>Señal SR, SP y/o SI, tablero en lámina galvanizada de 90x90 cm, calibre 16, retrorreflectiva tipo IX.</t>
  </si>
  <si>
    <t>B0014980</t>
  </si>
  <si>
    <t>Señal temporal preventiva SP en tablero de lámina galvanizada calibre 16, reflectiva tipo IX.</t>
  </si>
  <si>
    <t>B0014981</t>
  </si>
  <si>
    <t xml:space="preserve">Señalizador vial tubular en PVC para señalización provisional de obra </t>
  </si>
  <si>
    <t>B0014982</t>
  </si>
  <si>
    <t xml:space="preserve">Señalizador vial tubular en PVC, base apernada </t>
  </si>
  <si>
    <t>B021008</t>
  </si>
  <si>
    <t>Sistema con sello para juntas de dilatación y compresión en puentes (BEJS)</t>
  </si>
  <si>
    <t>B0015000</t>
  </si>
  <si>
    <t>Soldadura 6013 de 1/8</t>
  </si>
  <si>
    <t>B0015010</t>
  </si>
  <si>
    <t>Soldadura 7018</t>
  </si>
  <si>
    <t>B0015020</t>
  </si>
  <si>
    <t>Soldadura en PVC 1/8 de galón (anclajes)</t>
  </si>
  <si>
    <t>B0015030</t>
  </si>
  <si>
    <t>Soldadura L-70</t>
  </si>
  <si>
    <t>B0015071</t>
  </si>
  <si>
    <t>Tablestaca de madera aserrada (0.25x0.03x3m)</t>
  </si>
  <si>
    <t>B0015060</t>
  </si>
  <si>
    <t>Tablestaca en madera aserrada (0.25x0.05x3m)</t>
  </si>
  <si>
    <t>B0015080</t>
  </si>
  <si>
    <t>Tablestaca metálica - riel de acero grado 36</t>
  </si>
  <si>
    <t>B0015090</t>
  </si>
  <si>
    <t>Tacha retrorreflectiva bidireccional amarilla y/o blanca (área minima retrorreflectante 6cm2)</t>
  </si>
  <si>
    <t>B0015091</t>
  </si>
  <si>
    <t>Tacha retrorreflectiva unidireccional amarilla y/o blanca (área mínima retrorreflectante 6cm2)</t>
  </si>
  <si>
    <t>B0015100</t>
  </si>
  <si>
    <t>Tachón en resina de 25x15x6 cm</t>
  </si>
  <si>
    <t>B0015105</t>
  </si>
  <si>
    <t>Tanque de agua 1000 L</t>
  </si>
  <si>
    <t>B0015106</t>
  </si>
  <si>
    <t>Tanque de agua 2000 L</t>
  </si>
  <si>
    <t>B0015110</t>
  </si>
  <si>
    <t>Tapón en PVC RD21 de 1"  (para anclaje)</t>
  </si>
  <si>
    <t>B0013740</t>
  </si>
  <si>
    <t>Tela de fique o similar</t>
  </si>
  <si>
    <t>B0013745</t>
  </si>
  <si>
    <t>Textil de tejido abierto (TTA)</t>
  </si>
  <si>
    <t>B0015130</t>
  </si>
  <si>
    <t>Tierra abonada y/o orgánica</t>
  </si>
  <si>
    <t>B0015141</t>
  </si>
  <si>
    <t>Tornillos de unión de D= 12 mm</t>
  </si>
  <si>
    <t>B0015150</t>
  </si>
  <si>
    <t>Torón de tensionamiento 1/2" o 5/8"</t>
  </si>
  <si>
    <t>B0015164</t>
  </si>
  <si>
    <t>Transductores electrónicos medidores de deformación/desplazamiento (incluye cables, protección contra el concreto y panel de lectura)</t>
  </si>
  <si>
    <t>B0015166</t>
  </si>
  <si>
    <t>Transductores mecánicos  medidores de deformación/desplazamiento (incluye cables, protección contra el concreto y panel de lectura)</t>
  </si>
  <si>
    <t>B0015350</t>
  </si>
  <si>
    <t>Triturado tamaño 1/2''</t>
  </si>
  <si>
    <t>B0015170</t>
  </si>
  <si>
    <t>Trompetas de 12 torones (tensionamiento)</t>
  </si>
  <si>
    <t>B0015360</t>
  </si>
  <si>
    <t>Tubería de lámina corrugada de acero con recubrimiento bituminoso helicoidal tipo B – AASHTO M 190 calibre 12 y diámetro 600mm</t>
  </si>
  <si>
    <t>B0015300</t>
  </si>
  <si>
    <t>Tubería de lámina corrugada de acero galvanizado helicoidal tipo I y/o II – ASTM A 760 calibre 12 y diámetro 600mm</t>
  </si>
  <si>
    <t>B0015233</t>
  </si>
  <si>
    <t>Tubería de PVC alcantarillado diametro= 36" / 900mm  (Norma NTC-5055)</t>
  </si>
  <si>
    <t>B0015304</t>
  </si>
  <si>
    <t>Tubería metálica de alta resistencia con límite elástico mínimo de 700 MPa</t>
  </si>
  <si>
    <t>B0015200</t>
  </si>
  <si>
    <t>Tubería Perforada en PVC de 2"</t>
  </si>
  <si>
    <t>B0015231</t>
  </si>
  <si>
    <t>Tubería Pvc Alcantarillado D= 24"</t>
  </si>
  <si>
    <t>B0015232</t>
  </si>
  <si>
    <t>Tubería Pvc Alcantarillado D= 36"</t>
  </si>
  <si>
    <t>B0015220</t>
  </si>
  <si>
    <t>Tubería PVC de 1" (para escamas en concreto)</t>
  </si>
  <si>
    <t>B0015210</t>
  </si>
  <si>
    <t>Tubería PVC RD21 de 1" (para anclajes)</t>
  </si>
  <si>
    <t>B0015251</t>
  </si>
  <si>
    <t>Tubo concreto reforzado 600mm (clase II)</t>
  </si>
  <si>
    <t>B0015250</t>
  </si>
  <si>
    <t>Tubo concreto reforzado 900mm (clase II)</t>
  </si>
  <si>
    <t>B0015240</t>
  </si>
  <si>
    <t>Tubo concreto reforzado 900mm (clase III)</t>
  </si>
  <si>
    <t>B0015260</t>
  </si>
  <si>
    <t>Tubo concreto simple clase II de 450 mm</t>
  </si>
  <si>
    <t>B0015270</t>
  </si>
  <si>
    <t>Tubo concreto simple clase II de 500 mm</t>
  </si>
  <si>
    <t>B0015281</t>
  </si>
  <si>
    <t>Tubo concreto simple clase III de 500 mm</t>
  </si>
  <si>
    <t>B0015280</t>
  </si>
  <si>
    <t>Tubo concreto simple clase III de 600 mm</t>
  </si>
  <si>
    <t>B0015320</t>
  </si>
  <si>
    <t>Unión en PVC RD21 de 1" (para anclajes)</t>
  </si>
  <si>
    <t>B0015334</t>
  </si>
  <si>
    <t>Uniones metálicas de alta resistencia para tubería, con límite elástico mínimo de 700 MPa</t>
  </si>
  <si>
    <t>B0015361</t>
  </si>
  <si>
    <t>Varilla 5/8</t>
  </si>
  <si>
    <t>B0014701</t>
  </si>
  <si>
    <t>Varilla corrugada  No. 6</t>
  </si>
  <si>
    <t>B0015364</t>
  </si>
  <si>
    <t>Varilla de acero corrugada  1/2"</t>
  </si>
  <si>
    <t>B0015363</t>
  </si>
  <si>
    <t>Varilla de acero corrugada  3/8"</t>
  </si>
  <si>
    <t>B0015368</t>
  </si>
  <si>
    <t>Varilla de acero corrugada  No. 10</t>
  </si>
  <si>
    <t>B0015369</t>
  </si>
  <si>
    <t>Varilla de acero corrugada  No. 12</t>
  </si>
  <si>
    <t>B0015365</t>
  </si>
  <si>
    <t>Varilla de acero corrugada  No. 5</t>
  </si>
  <si>
    <t>B0015366</t>
  </si>
  <si>
    <t>Varilla de acero corrugada  No. 6</t>
  </si>
  <si>
    <t>B0015367</t>
  </si>
  <si>
    <t>Varilla de acero corrugada  No. 8</t>
  </si>
  <si>
    <t>B0033075</t>
  </si>
  <si>
    <t>Producto químico tipo 1 - incluyendo agua, (la elección del estabilizante y su cantidad dependerá del diseño).</t>
  </si>
  <si>
    <t>B0033076</t>
  </si>
  <si>
    <t>Kg</t>
  </si>
  <si>
    <t>Producto químico tipo 2.1 - incluyendo agua, (la elección del estabilizante y su cantidad dependerá del diseño).</t>
  </si>
  <si>
    <t>B0033077</t>
  </si>
  <si>
    <t>Producto químico tipo 2.2 - incluyendo agua, (la elección del estabilizante y su cantidad dependerá del diseño).</t>
  </si>
  <si>
    <t>B0033078</t>
  </si>
  <si>
    <t>Producto químico tipo 3.1 - incluyendo agua, (la elección del estabilizante y su cantidad dependerá del diseño).</t>
  </si>
  <si>
    <t>B0033079</t>
  </si>
  <si>
    <t>Producto químico tipo 3.2 (relacionados con nanotecnología) - incluyendo agua, (la elección del estabilizante y su cantidad dependerá del diseño).</t>
  </si>
  <si>
    <t>B0033080</t>
  </si>
  <si>
    <t>Producto químico tipo 3.3 - incluyendo agua, (la elección del estabilizante y su cantidad dependerá del diseño).</t>
  </si>
  <si>
    <t>B0033081</t>
  </si>
  <si>
    <t>Producto químico tipo 3.4 (relacionados con polímeros) - no incluye agua, (la elección del estabilizante y su cantidad dependerá del diseño).</t>
  </si>
  <si>
    <t>B0033082</t>
  </si>
  <si>
    <t>Producto químico tipo 4.1 - incluyendo agua, (la elección del estabilizante y su cantidad dependerá del diseño).</t>
  </si>
  <si>
    <t>B0033083</t>
  </si>
  <si>
    <t>Producto químico tipo 4.2 - incluyendo agua, (la elección del estabilizante y su cantidad dependerá del diseño).</t>
  </si>
  <si>
    <t>B0033056</t>
  </si>
  <si>
    <t>B0033057</t>
  </si>
  <si>
    <t xml:space="preserve">insecticida(s) orgánico(s) para protección vegetal  </t>
  </si>
  <si>
    <t>B0033043</t>
  </si>
  <si>
    <t>Agente espumígeno para concreto celular - Isocem S/L</t>
  </si>
  <si>
    <t xml:space="preserve"> B0033044</t>
  </si>
  <si>
    <t>Megabolsa de 4,25m x 2,28m x 1,45m de capacidad máxima de 14m3 (incluye hilo de alta tenacidad para sellado)</t>
  </si>
  <si>
    <t>B0033046</t>
  </si>
  <si>
    <t>Piezas de connexion metalicas galvanizadas entre placas</t>
  </si>
  <si>
    <t>B0033047</t>
  </si>
  <si>
    <t>Dispositivo de de connexion al cabeza del anclaje Dn1' pasivo scello continuo</t>
  </si>
  <si>
    <t>B0033048</t>
  </si>
  <si>
    <t>Tacha reflectiva con espigo tipo A (bidirecional de 1 solo color)</t>
  </si>
  <si>
    <t>B0033049</t>
  </si>
  <si>
    <t>Tacha electrónica solar monocromática autónoma - unidireccional</t>
  </si>
  <si>
    <t>B0033088</t>
  </si>
  <si>
    <t>Tacha electrónica solar monocromática autónoma - bidireccional</t>
  </si>
  <si>
    <t>B0033050</t>
  </si>
  <si>
    <t>Tacha electrónica solar monocromática autónoma - bidireccional de 2 colores</t>
  </si>
  <si>
    <t>B0033089</t>
  </si>
  <si>
    <t>Tacha electrónica solar monocromática sincronizable - unidireccional</t>
  </si>
  <si>
    <t>B0033051</t>
  </si>
  <si>
    <t>Tacha electrónica solar monocromática sincronizable - bidireccional</t>
  </si>
  <si>
    <t>B0033063</t>
  </si>
  <si>
    <t>Tacha electrónica solar monocromática sincronizable - bidireccional de 2 colores</t>
  </si>
  <si>
    <t>B0033065</t>
  </si>
  <si>
    <t>Tacha electrónica solar LED RGB full color sincronizable con semáforo</t>
  </si>
  <si>
    <t>B0033067</t>
  </si>
  <si>
    <t>Tacha electrónica solar LED RGB full color sincronizable con radar de velocidad para intersecciones con alto riesgo de accidente</t>
  </si>
  <si>
    <t xml:space="preserve">B0033072 </t>
  </si>
  <si>
    <t>Tacha electrónica solar LED RGB full color sincronizable con radar de velocidad y contador y clasificador vehicular</t>
  </si>
  <si>
    <t xml:space="preserve">B0033061 </t>
  </si>
  <si>
    <t xml:space="preserve">Hilo polyester para maquina cerradora de sacos (rollo 2500m)						</t>
  </si>
  <si>
    <t xml:space="preserve">B0033064 </t>
  </si>
  <si>
    <t xml:space="preserve">Inmunizante y preservante de madera						</t>
  </si>
  <si>
    <t>B0033059</t>
  </si>
  <si>
    <t xml:space="preserve">Biorollo en material de tejido retractil HDPE+UV fotodegradable de diametro aproximado de  18cm.(Incluye Geocable para sujeción)						</t>
  </si>
  <si>
    <t>B0033066</t>
  </si>
  <si>
    <t xml:space="preserve">Geotextil tejido de alto modulo con resistencia mínima a la rotura método Grab de 1870 N (MD) y 1860 N (TD) 					</t>
  </si>
  <si>
    <t xml:space="preserve">B0033069 
</t>
  </si>
  <si>
    <t>Geobiomalla para control de erosión en taludes en tejido retractil 3D multifilamento HDPE+UV fotodegradable</t>
  </si>
  <si>
    <t>B0033090</t>
  </si>
  <si>
    <t>Hidroretenedores</t>
  </si>
  <si>
    <t xml:space="preserve">B0033062 
</t>
  </si>
  <si>
    <t>Cable de fibras multifilamento de poliéster de alta tenacidad, resistente a rayos UV y abrasión en cuerpos de agua</t>
  </si>
  <si>
    <t>B0033070</t>
  </si>
  <si>
    <t>Anclaje reforzado L= 1m (incluye pata de ancla, cable de 1/8" y prensa metálica, carga maxima 500kg)</t>
  </si>
  <si>
    <t xml:space="preserve">B0033071 
</t>
  </si>
  <si>
    <t>Geomalla biaxial de polipropileno con resistencia última a la tensión de 50 kN/m</t>
  </si>
  <si>
    <t xml:space="preserve">B0033073 </t>
  </si>
  <si>
    <t xml:space="preserve">Hidrosiembra para mantenimiento						</t>
  </si>
  <si>
    <t xml:space="preserve">B0033055 </t>
  </si>
  <si>
    <t xml:space="preserve">Malla tipo gallenero </t>
  </si>
  <si>
    <t xml:space="preserve">B0033052 
</t>
  </si>
  <si>
    <t xml:space="preserve">Poste de PVC cerca agujeros 4"   (2.1 m)						</t>
  </si>
  <si>
    <t xml:space="preserve">B0033053 
</t>
  </si>
  <si>
    <t xml:space="preserve">Tapa poste						</t>
  </si>
  <si>
    <t xml:space="preserve">B0033054 
</t>
  </si>
  <si>
    <t xml:space="preserve">Pie de amigo (1.5 m)						</t>
  </si>
  <si>
    <t>B0033045</t>
  </si>
  <si>
    <t>Placa de concreto C30/37 y aceros de refuerzo  - 3m² - Ts=170 Kn</t>
  </si>
  <si>
    <t>B0033074</t>
  </si>
  <si>
    <t>Sistema de barrera de rodillos (incluye postes, carril, rodillos absorbentes de impacto y pernos y tuercas)</t>
  </si>
  <si>
    <t xml:space="preserve">B0033058 </t>
  </si>
  <si>
    <t>Especie baja, rastrera o de cobertura, nativa de la zona para revegetalización</t>
  </si>
  <si>
    <t>B0033084</t>
  </si>
  <si>
    <t>Producto químico tipo 5.1 - incluyendo agua, (la elección del estabilizante y su cantidad dependerá del diseño).</t>
  </si>
  <si>
    <t>B0033085</t>
  </si>
  <si>
    <t>Producto químico tipo 5.2 - incluyendo agua, (la elección del estabilizante y su cantidad dependerá del diseño).</t>
  </si>
  <si>
    <t>B0033086</t>
  </si>
  <si>
    <t>Producto químico tipo 5.3 - incluyendo agua, (la elección del estabilizante y su cantidad dependerá del diseño).</t>
  </si>
  <si>
    <t>B0033087</t>
  </si>
  <si>
    <t>Producto químico tipo 5.4 - incluyendo agua, (la elección del estabilizante y su cantidad dependerá del diseño).</t>
  </si>
  <si>
    <t xml:space="preserve">B0033033 
</t>
  </si>
  <si>
    <t>Subbase granular con agregado siderurgico - clase A, gradación SBG-50</t>
  </si>
  <si>
    <t>B0033034</t>
  </si>
  <si>
    <t xml:space="preserve">Subbase granular con agregado siderúrgico - clase B, gradación SBG-50     </t>
  </si>
  <si>
    <t>B0033035</t>
  </si>
  <si>
    <t>Subbase granular con agregado siderúrgico - clase B, gradación SBD-38</t>
  </si>
  <si>
    <t>B0033036</t>
  </si>
  <si>
    <t>Subbase granular con agregado siderúrgico - clase C, gradación SBG-50</t>
  </si>
  <si>
    <t>B0033037</t>
  </si>
  <si>
    <t>Subbase granular con agregado siderúrgico - clase C, gradación SBD-38</t>
  </si>
  <si>
    <t>B0033038</t>
  </si>
  <si>
    <t xml:space="preserve">Fibras de aramida y poliolefina						</t>
  </si>
  <si>
    <t>B0033039</t>
  </si>
  <si>
    <t>Mezcla asfáltica prefabricada almacenada en frío para parcheo tipo MP-25</t>
  </si>
  <si>
    <t>B0033040</t>
  </si>
  <si>
    <t>Mezcla asfáltica prefabricada almacenada en frío para parcheo tipo MP-19</t>
  </si>
  <si>
    <t>B0033041</t>
  </si>
  <si>
    <t>Mezcla asfáltica prefabricada almacenada en frío para parcheo tipo MP-12</t>
  </si>
  <si>
    <t xml:space="preserve">B0033032 </t>
  </si>
  <si>
    <t>Mezcla asfáltica natural</t>
  </si>
  <si>
    <t xml:space="preserve">B0033042 </t>
  </si>
  <si>
    <t>Grano de Caucho Reciclado (GCR)</t>
  </si>
  <si>
    <t>B0033096</t>
  </si>
  <si>
    <t>Agregado pétreo para mezcla asfaltica (procesado)</t>
  </si>
  <si>
    <t>B0033091</t>
  </si>
  <si>
    <t>Prueba dinamica de capapcidad de carga para pilotes (PDA)</t>
  </si>
  <si>
    <t>B0033092</t>
  </si>
  <si>
    <t>Prueba tipo de baja deformacion por impacto PIT</t>
  </si>
  <si>
    <t>B0033093</t>
  </si>
  <si>
    <t>Ensayo crosshole en pilotes diametro entre 0,7m y 0,8m con 3 tubos</t>
  </si>
  <si>
    <t>B0033094</t>
  </si>
  <si>
    <t>Ensayos crosshole en pilotes diametro entre 1,1m y 1,4m con 4 tubos</t>
  </si>
  <si>
    <t>B0033095</t>
  </si>
  <si>
    <t>Ensayos crosshole en pilotes diametro 1,5m con 5 tubos</t>
  </si>
  <si>
    <t>B0033097</t>
  </si>
  <si>
    <t xml:space="preserve">Saco de fique de 1,00m x 0,70m </t>
  </si>
  <si>
    <t>B0033098</t>
  </si>
  <si>
    <t xml:space="preserve">Manto permanente para refuerzo de la vegetación (MRV) TIPO 5E </t>
  </si>
  <si>
    <t>B0033102</t>
  </si>
  <si>
    <t>Manto permanente para refuerzo de la vegetación (MRV) TIPO 5F</t>
  </si>
  <si>
    <t>B0033100</t>
  </si>
  <si>
    <t>Grapas CON VARILLA DE 3/8" Long 60 cm</t>
  </si>
  <si>
    <t>anclajes</t>
  </si>
  <si>
    <t>B0033101</t>
  </si>
  <si>
    <t>Anclaje de percusion con plato de carga para fijación del para refuerzo de la vegetación (MRV) TIPO 5D</t>
  </si>
  <si>
    <t>B0033099</t>
  </si>
  <si>
    <t>Anclaje de percusion con plato de carga para fijación del para refuerzo de la vegetación (MRV) TIPO 5E</t>
  </si>
  <si>
    <t>B0033103</t>
  </si>
  <si>
    <t>Anclaje de percusion con plato de carga para fijación del para refuerzo de la vegetación (MRV) TIPO 5F</t>
  </si>
  <si>
    <t>B0033105</t>
  </si>
  <si>
    <t>Manto temporal para control de erocion (MCE) TIPO 1A</t>
  </si>
  <si>
    <t>B0033106</t>
  </si>
  <si>
    <t>Manto temporal para control de erocion (MCE) TIPO 1B</t>
  </si>
  <si>
    <t>B0033107</t>
  </si>
  <si>
    <t>Manto temporal para control de erocion (MCE) TIPO 2A</t>
  </si>
  <si>
    <t>B0033108</t>
  </si>
  <si>
    <t>Manto temporal para control de erocion (MCE) TIPO 2B</t>
  </si>
  <si>
    <t>B0033109</t>
  </si>
  <si>
    <t>Manto temporal para control de erocion (MCE) TIPO 2C</t>
  </si>
  <si>
    <t>MP0001</t>
  </si>
  <si>
    <t>POSTE DE CONCRETO DE 12mX1030 daN</t>
  </si>
  <si>
    <t>PROPIOS -  RED ELECTRICA</t>
  </si>
  <si>
    <t>MP0002</t>
  </si>
  <si>
    <t>ARANDELA GALVANIZADA EN CALIENTE 4"X4"X1/4"</t>
  </si>
  <si>
    <t>MP0003</t>
  </si>
  <si>
    <t>VARILLA DE ANCLAJE GALVANIZADA EN CALIENTE 5/8"X1,8m</t>
  </si>
  <si>
    <t>MP0004</t>
  </si>
  <si>
    <t>GUARDACABO GALVANIZADO EN CALIENTE DE 1/2"</t>
  </si>
  <si>
    <t>MP0005</t>
  </si>
  <si>
    <t>RETENCIÓN PREFORMADA TERMINAL CABLE DE ACERO 3/8"</t>
  </si>
  <si>
    <t>MP0006</t>
  </si>
  <si>
    <t>TUBO CERRADO SEÑALIZACIÓN PROTECCIÓN RETENIDAS 25mm</t>
  </si>
  <si>
    <t>MP0007</t>
  </si>
  <si>
    <t>PLATINA DE SUJECIÓN DE RETENIDA</t>
  </si>
  <si>
    <t>MP0008</t>
  </si>
  <si>
    <t>CABLE SUPER GX 3/8"</t>
  </si>
  <si>
    <t>MP0009</t>
  </si>
  <si>
    <t>AISLADOR DE PORCELANA TIPO TENSOR ANSI 54-2</t>
  </si>
  <si>
    <t>MP0010</t>
  </si>
  <si>
    <t>PERNO MAQUINA GALVANIZADO EN CALIENTE 5/8"X12"</t>
  </si>
  <si>
    <t>MP0011</t>
  </si>
  <si>
    <t>ARANDELA REDONDA DE 5/8" GALVANIZADA EN CALIENTE</t>
  </si>
  <si>
    <t>MP0012</t>
  </si>
  <si>
    <t>ARANDELA DE PRESIÓN DE 5/8" GALVANIZADA EN CALIENTE</t>
  </si>
  <si>
    <t>MP0013</t>
  </si>
  <si>
    <t>GRILLETE RECTO DE 7/8" GALVANIZADO EN CALIENTE</t>
  </si>
  <si>
    <t>MP0014</t>
  </si>
  <si>
    <t>POSTE METALICO DE 7 METROS</t>
  </si>
  <si>
    <t>MP0015</t>
  </si>
  <si>
    <t>FAROL SOLAR BOSUM O EQUIVALENTE IP65 30W</t>
  </si>
  <si>
    <t>MP0016</t>
  </si>
  <si>
    <t>POSTE METALICO 2 - 3 METROS</t>
  </si>
  <si>
    <t>MP0017</t>
  </si>
  <si>
    <t>LAMPARA SOLAR 30W</t>
  </si>
  <si>
    <t>MP0018</t>
  </si>
  <si>
    <t>BRAZO PARA LAMPARA</t>
  </si>
  <si>
    <t>MP0019</t>
  </si>
  <si>
    <t>Interruptor senc./p leviton lx01cl</t>
  </si>
  <si>
    <t>MP0020</t>
  </si>
  <si>
    <t>Interruptor doble./pleviton lx01cl</t>
  </si>
  <si>
    <t>MP0021</t>
  </si>
  <si>
    <t>Alambre aislado #12</t>
  </si>
  <si>
    <t>MP0022</t>
  </si>
  <si>
    <t>Caja exagonal plastica</t>
  </si>
  <si>
    <t>MP0023</t>
  </si>
  <si>
    <t>Soporte loza plafond</t>
  </si>
  <si>
    <t>MP0024</t>
  </si>
  <si>
    <t>Tuberia conduit 1 1/2"</t>
  </si>
  <si>
    <t>MP0025</t>
  </si>
  <si>
    <t>Curva de 90 cxe 1/2"</t>
  </si>
  <si>
    <t>MP0026</t>
  </si>
  <si>
    <t>Cinta aislante scoth 20</t>
  </si>
  <si>
    <t>MP0027</t>
  </si>
  <si>
    <t>MP0028</t>
  </si>
  <si>
    <t>Soprte plafon de losa</t>
  </si>
  <si>
    <t>MP0029</t>
  </si>
  <si>
    <t>Bombilla 25 w  ahorradora</t>
  </si>
  <si>
    <t>MP0030</t>
  </si>
  <si>
    <t>Alambre solido no. 10</t>
  </si>
  <si>
    <t>MP0031</t>
  </si>
  <si>
    <t>caja 2x4 plastica</t>
  </si>
  <si>
    <t>MP0032</t>
  </si>
  <si>
    <t>Tomacorriente  doble</t>
  </si>
  <si>
    <t>MP0033</t>
  </si>
  <si>
    <t>Abrazaderas de Acero Inoxidable 6.1/8 A 7</t>
  </si>
  <si>
    <t>MP0034</t>
  </si>
  <si>
    <t xml:space="preserve">Reflector Led 100W Luz Blanca  Referencia jeta Highpowe 100w 6k O similar </t>
  </si>
  <si>
    <t>MP0035</t>
  </si>
  <si>
    <t>Fotocelda Foto Sensor Apagado Automatico</t>
  </si>
  <si>
    <t>MP0036</t>
  </si>
  <si>
    <t>Flanche Metalico 40x40</t>
  </si>
  <si>
    <t>MP0037</t>
  </si>
  <si>
    <t>Tuerca Hexagonal Flange 1/2</t>
  </si>
  <si>
    <t>MP0038</t>
  </si>
  <si>
    <t>Poste metalico conico 8 metros para alumbrado publico</t>
  </si>
  <si>
    <t>MP0039</t>
  </si>
  <si>
    <t>Soporte o brazo Metalico para Lampara de alumbrado Publico incluye abrazadera al poste</t>
  </si>
  <si>
    <t>MP0040</t>
  </si>
  <si>
    <t>Lampara alumbrado Publico - Luz Solar De Calle Led De 30 W Ip65 Resistente Al Agua Luz B</t>
  </si>
  <si>
    <t>MP0041</t>
  </si>
  <si>
    <t>MP0042</t>
  </si>
  <si>
    <t>Tubería pf + uad de 1/2"</t>
  </si>
  <si>
    <t>PROPIOS -RED HIDROSANITARIA</t>
  </si>
  <si>
    <t>MP0043</t>
  </si>
  <si>
    <t>Collar de derivación en hd 2"x½" Para Tubería pf + uad de 1/2"</t>
  </si>
  <si>
    <t>MP0044</t>
  </si>
  <si>
    <t>Adaptadores (macho, hembra, acoples tapon) de Tubería pf + uad de 1/2"</t>
  </si>
  <si>
    <t>MP0045</t>
  </si>
  <si>
    <t>Tubería pead corrugada estructural D=150 mms</t>
  </si>
  <si>
    <t>MP0046</t>
  </si>
  <si>
    <t>Cinta Peligro de 70 mm</t>
  </si>
  <si>
    <t>MP0047</t>
  </si>
  <si>
    <t xml:space="preserve">Silla Yee Pvc Novafort de 200 x 160 m.m. </t>
  </si>
  <si>
    <t>MP0048</t>
  </si>
  <si>
    <t>Soldadura PVC</t>
  </si>
  <si>
    <t>MP0049</t>
  </si>
  <si>
    <t>Arena de sello (fina)</t>
  </si>
  <si>
    <t>MP0050</t>
  </si>
  <si>
    <t>Codos pvc 1/2"</t>
  </si>
  <si>
    <t>MP0051</t>
  </si>
  <si>
    <t>Union pvc 1/2"</t>
  </si>
  <si>
    <t>MP0052</t>
  </si>
  <si>
    <t>Tapon pvc 1/2"</t>
  </si>
  <si>
    <t>MP0053</t>
  </si>
  <si>
    <t>Teflon</t>
  </si>
  <si>
    <t>MP0054</t>
  </si>
  <si>
    <t>MP0055</t>
  </si>
  <si>
    <t>MP0056</t>
  </si>
  <si>
    <t>MP0057</t>
  </si>
  <si>
    <t>MP0058</t>
  </si>
  <si>
    <t>MP0059</t>
  </si>
  <si>
    <t>MP0060</t>
  </si>
  <si>
    <t>Tuberia PVC Union Platinao 2" RDE 26</t>
  </si>
  <si>
    <t>MP0061</t>
  </si>
  <si>
    <t>Union de reparación de 2"</t>
  </si>
  <si>
    <t>MP0062</t>
  </si>
  <si>
    <t>Tuberia PVC Union Platinao 3" RDE 32.5</t>
  </si>
  <si>
    <t>MP0063</t>
  </si>
  <si>
    <t>Union de reparación de 3"</t>
  </si>
  <si>
    <t>MP0064</t>
  </si>
  <si>
    <t>Tuberia PVC Union Platinao 4" RDE 32.5</t>
  </si>
  <si>
    <t>MP0065</t>
  </si>
  <si>
    <t>Union de reparación de 4"</t>
  </si>
  <si>
    <t>MP0066</t>
  </si>
  <si>
    <t>Escalones 3/4", pintados con aticorrosivo</t>
  </si>
  <si>
    <t>MP0067</t>
  </si>
  <si>
    <t>Tapa en ferroconcreto D= 0.60 m.</t>
  </si>
  <si>
    <t>MP0068</t>
  </si>
  <si>
    <t>Sillas Yee de 8" x 6" (200 mm x 160 mm)</t>
  </si>
  <si>
    <t>MP0069</t>
  </si>
  <si>
    <t>Acondicionador de superficie</t>
  </si>
  <si>
    <t>MP0070</t>
  </si>
  <si>
    <t xml:space="preserve">Adhesivo Epóxico </t>
  </si>
  <si>
    <t>MP0071</t>
  </si>
  <si>
    <t>Abrazaderas 8"</t>
  </si>
  <si>
    <t>MP0072</t>
  </si>
  <si>
    <t>Tuberia de PVC con sistema de unión mecanica, de pared interior lisa y exterior corrugada, de diametro 4" (100 mm).</t>
  </si>
  <si>
    <t>MP0073</t>
  </si>
  <si>
    <t>Tuberia de PVC con sistema de unión mecanica, de pared interior lisa y exterior corrugada, de diametro 6" (160 mm).</t>
  </si>
  <si>
    <t>MP0074</t>
  </si>
  <si>
    <t>Tuberia de PVC con sistema de unión mecanica,  de pared interior lisa y exterior corrugada, de diametro 8" (200 mm).</t>
  </si>
  <si>
    <t>MP0075</t>
  </si>
  <si>
    <t>Tuberia de PVC con sistema de unión mecanica, de pared interior lisa y exterior corrugada, de diametro 10" (250 mm).</t>
  </si>
  <si>
    <t>MP0076</t>
  </si>
  <si>
    <t>Tuberia de PVC con sistema de unión mecanica, de pared interior lisa y exterior corrugada, de diametro 18" (450 mm).</t>
  </si>
  <si>
    <t>MP0077</t>
  </si>
  <si>
    <t>Tapón De Prueba 2 Sanitaria</t>
  </si>
  <si>
    <t>MP0078</t>
  </si>
  <si>
    <t>Sanitarios, color blanco, Incluye griferia</t>
  </si>
  <si>
    <t>MP0079</t>
  </si>
  <si>
    <t>Cemento Blanco</t>
  </si>
  <si>
    <t>MP0080</t>
  </si>
  <si>
    <t xml:space="preserve">lavamanos de Pedestal,  color blanco, incluye griferia </t>
  </si>
  <si>
    <t>MP0081</t>
  </si>
  <si>
    <t>Orinal Petite con grifería de porcelana</t>
  </si>
  <si>
    <t>MP0082</t>
  </si>
  <si>
    <t>Tanque 500 Litros incluye accesorios</t>
  </si>
  <si>
    <t>MP0083</t>
  </si>
  <si>
    <t xml:space="preserve"> Tubería hidráulica de ½”</t>
  </si>
  <si>
    <t>MP0084</t>
  </si>
  <si>
    <t xml:space="preserve">Tubería hidráulica de ¾” </t>
  </si>
  <si>
    <t>MP0085</t>
  </si>
  <si>
    <t>Codo 90 x 3/4 Presión</t>
  </si>
  <si>
    <t>MP0086</t>
  </si>
  <si>
    <t>Valvula PVC 3/4-pulg Lisa 235Psi</t>
  </si>
  <si>
    <t>MP0087</t>
  </si>
  <si>
    <t>Válvula pvc 1/2 pulgadas lisa 235 psi</t>
  </si>
  <si>
    <t>MP0088</t>
  </si>
  <si>
    <t>l</t>
  </si>
  <si>
    <t xml:space="preserve">Pegante PVC en Humedo </t>
  </si>
  <si>
    <t>MP0089</t>
  </si>
  <si>
    <t>Codo 90 x 1/2 Pulgada Presión</t>
  </si>
  <si>
    <t>MP0090</t>
  </si>
  <si>
    <t>Adaptador Hembra 1/2 " presion</t>
  </si>
  <si>
    <t>MP0091</t>
  </si>
  <si>
    <t>Adaptador Hembra 3/4"  presion</t>
  </si>
  <si>
    <t>MP0092</t>
  </si>
  <si>
    <t>Tubo 2x6m Sanitaria</t>
  </si>
  <si>
    <t>MP0093</t>
  </si>
  <si>
    <t>Tubo 3x6m Sanitaria</t>
  </si>
  <si>
    <t>MP0094</t>
  </si>
  <si>
    <t>Tubo 4x6m Sanitaria</t>
  </si>
  <si>
    <t>MP0095</t>
  </si>
  <si>
    <t>Codo 90 X 4 Cxc Sanitaria</t>
  </si>
  <si>
    <t>MP0096</t>
  </si>
  <si>
    <t>Codo 90 x 3 CxC Sanitaria</t>
  </si>
  <si>
    <t>MP0097</t>
  </si>
  <si>
    <t>Codo 90 x 2 CxC Sanitaria</t>
  </si>
  <si>
    <t>MP0098</t>
  </si>
  <si>
    <t>Yee 4 Sanitaria</t>
  </si>
  <si>
    <t>MP0099</t>
  </si>
  <si>
    <t>Buje Soldado 4x2 Sanitaria</t>
  </si>
  <si>
    <t>MP0100</t>
  </si>
  <si>
    <t>Buje Soldado 4x3 Sanitaria</t>
  </si>
  <si>
    <t>MP0101</t>
  </si>
  <si>
    <t>Unión 4 Sanitaria</t>
  </si>
  <si>
    <t>MP0102</t>
  </si>
  <si>
    <t>Sifon 180 Sin Tapón 2Pulg</t>
  </si>
  <si>
    <t>MP0103</t>
  </si>
  <si>
    <t>Sifón 3 Sanitaria</t>
  </si>
  <si>
    <t>MP0104</t>
  </si>
  <si>
    <t>LOSETA PREFABRICADA 30X30</t>
  </si>
  <si>
    <t>PROPIOS -  ACABADOS</t>
  </si>
  <si>
    <t>MP0105</t>
  </si>
  <si>
    <t>REPISA ORDINARIO 3m</t>
  </si>
  <si>
    <t>MP0106</t>
  </si>
  <si>
    <t>Piso duro piso blanco 33,8x33,8 o similar</t>
  </si>
  <si>
    <t>MP0107</t>
  </si>
  <si>
    <t>Pegacor max blanco o similar</t>
  </si>
  <si>
    <t>MP0108</t>
  </si>
  <si>
    <t>Boquilla blanca</t>
  </si>
  <si>
    <t>MP0109</t>
  </si>
  <si>
    <t>Estuco Plastico preparado</t>
  </si>
  <si>
    <t>MP0110</t>
  </si>
  <si>
    <t>Lija pabsa 60</t>
  </si>
  <si>
    <t>MP0111</t>
  </si>
  <si>
    <t xml:space="preserve">Ventanas de aluminio - vidrio </t>
  </si>
  <si>
    <t>MP0112</t>
  </si>
  <si>
    <t>Chazos plasticos y tornillos</t>
  </si>
  <si>
    <t>MP0113</t>
  </si>
  <si>
    <t>Puerta metalica 2x0,9 Galvanizada cal 20</t>
  </si>
  <si>
    <t>MP0114</t>
  </si>
  <si>
    <t>Puerta metalica 1,3x0,8 Galvanizada cal 25</t>
  </si>
  <si>
    <t>MP0115</t>
  </si>
  <si>
    <t>Lamina undulada de fibro cemento</t>
  </si>
  <si>
    <t>MP0116</t>
  </si>
  <si>
    <t>Omega galvanizado rolado 2 3/16 x 5/8</t>
  </si>
  <si>
    <t>MP0117</t>
  </si>
  <si>
    <t>Angulo galvanizado rolado 2 3/16 x 5/8</t>
  </si>
  <si>
    <t>MP0118</t>
  </si>
  <si>
    <t>principal vigueta gLVnizada rolado 3/4 x 3/4</t>
  </si>
  <si>
    <t>MP0119</t>
  </si>
  <si>
    <t>Lamina pvc blanca  por 30 cm</t>
  </si>
  <si>
    <t>MP0120</t>
  </si>
  <si>
    <t>Tornilleria</t>
  </si>
  <si>
    <t>MP0121</t>
  </si>
  <si>
    <t>Bloque de cemento 10x20x40</t>
  </si>
  <si>
    <t>PROPIOS - ACABADOS</t>
  </si>
  <si>
    <t>MP0122</t>
  </si>
  <si>
    <t>Tubo cuadrado 100 x 2.5mm x 6m</t>
  </si>
  <si>
    <t>PROPIOS - ESTRCUTURA METALICA</t>
  </si>
  <si>
    <t>MP0123</t>
  </si>
  <si>
    <t>Tubo cerramiento galvanizado 2" x 1.5mm x 6m</t>
  </si>
  <si>
    <t>MP0124</t>
  </si>
  <si>
    <t>ml</t>
  </si>
  <si>
    <t>Perfil C Gr50 100 x 50 x 1.5mm x 6m Galvanizado</t>
  </si>
  <si>
    <t>MP0125</t>
  </si>
  <si>
    <t>Amarre Teja Tapa Plástica 26cm Cal 18 100un</t>
  </si>
  <si>
    <t>MP0126</t>
  </si>
  <si>
    <t>Soldadura liquida 1/4kg.</t>
  </si>
  <si>
    <t>MP0127</t>
  </si>
  <si>
    <t>Perfil C Gr50 150 x 50 x 1.5mm x 6m Galvanizado</t>
  </si>
  <si>
    <t>MP0128</t>
  </si>
  <si>
    <t>Tornillo Cubierta Estr Metal 12X3</t>
  </si>
  <si>
    <t>MP0129</t>
  </si>
  <si>
    <t>BANCA EN CONCRETO REFORZADO SEGÚN DISEÑO.</t>
  </si>
  <si>
    <t>PROPIOS -  URBANISTICOS</t>
  </si>
  <si>
    <t>MP0130</t>
  </si>
  <si>
    <t>CANECA M-121 TIPO IDU. CALIBRE18 ELABORADO EN ACERO INOXIDABLE SAE-304, CON MECANISMO DE GIRO ANTIVANDALICO.</t>
  </si>
  <si>
    <t>MP0131</t>
  </si>
  <si>
    <t>Punto Ecológico De 55 Litros De 3 Puestos Reglamentario</t>
  </si>
  <si>
    <t>MP0132</t>
  </si>
  <si>
    <t>Liston de Madera 2"x2" de 3m de Longitud</t>
  </si>
  <si>
    <t>MP0133</t>
  </si>
  <si>
    <t xml:space="preserve">Orcones de Madera 4"x4" 4m </t>
  </si>
  <si>
    <t>MP0134</t>
  </si>
  <si>
    <t xml:space="preserve">Orcones de Madera 4"x4" 3,5m </t>
  </si>
  <si>
    <t>MP0135</t>
  </si>
  <si>
    <t>Varilla Roscada 1/4 x 1 m</t>
  </si>
  <si>
    <t>MP0136</t>
  </si>
  <si>
    <t xml:space="preserve">Tuerca Hexagonal Flange 1/4 </t>
  </si>
  <si>
    <t>MP0137</t>
  </si>
  <si>
    <t xml:space="preserve">Orcones de Madera 4"x4" 3 m </t>
  </si>
  <si>
    <t>MP0138</t>
  </si>
  <si>
    <t xml:space="preserve">Pintura Barniz para Madera Caoba </t>
  </si>
  <si>
    <t>MP0139</t>
  </si>
  <si>
    <t>Aviso en estructura Metalica de 2.5m x 0,4m</t>
  </si>
  <si>
    <t>MP0140</t>
  </si>
  <si>
    <t>Tornillo autoperforante de 3"x</t>
  </si>
  <si>
    <t>MP0141</t>
  </si>
  <si>
    <t>Varilla Roscada 1/2" x 1 m</t>
  </si>
  <si>
    <t>MP0142</t>
  </si>
  <si>
    <t>HUMUS DE LOMBRIZ</t>
  </si>
  <si>
    <t>PROPIOS -  VEJETACION</t>
  </si>
  <si>
    <t>MP0143</t>
  </si>
  <si>
    <t>gr</t>
  </si>
  <si>
    <t>SEMILLA PASTO TIPO BERMUDA</t>
  </si>
  <si>
    <t>MP0144</t>
  </si>
  <si>
    <t xml:space="preserve">ARBOL SEGUN ESPECIE MEDIANO </t>
  </si>
  <si>
    <t>MP0145</t>
  </si>
  <si>
    <t>Liston de Madera 2"x4" de 3m de Longitud</t>
  </si>
  <si>
    <t>MP0146</t>
  </si>
  <si>
    <t>Cal Agrícola</t>
  </si>
  <si>
    <t>MP0147</t>
  </si>
  <si>
    <t>Biofertilizante</t>
  </si>
  <si>
    <t>MP0148</t>
  </si>
  <si>
    <t>Fertilizante 15-15-15</t>
  </si>
  <si>
    <t>MP0149</t>
  </si>
  <si>
    <t>Herbicida</t>
  </si>
  <si>
    <t>MP0150</t>
  </si>
  <si>
    <t>Fungisida</t>
  </si>
  <si>
    <t>MP0151</t>
  </si>
  <si>
    <t>Control Hormiga</t>
  </si>
  <si>
    <t>MP0152</t>
  </si>
  <si>
    <t xml:space="preserve">Arboles de especies Nayivas  en Bolsa No 25  (siembra+reposición)  </t>
  </si>
  <si>
    <t>MP0153</t>
  </si>
  <si>
    <t>Puntales redondos de 1,5 m de alto y minimo 2 pulgadas de diametro de madera.</t>
  </si>
  <si>
    <t>MP0154</t>
  </si>
  <si>
    <t>Malla Gallinero 1 1/4pulgadas</t>
  </si>
  <si>
    <t>MP0155</t>
  </si>
  <si>
    <t>Poste de madera para cercas de 2,4 m diametro min 6" ( Templete)</t>
  </si>
  <si>
    <t>MP0156</t>
  </si>
  <si>
    <t>Planta trepadora trinitaria o similar de 1,5 m de altura en bolsa  No 35.</t>
  </si>
  <si>
    <t>MP0157</t>
  </si>
  <si>
    <t xml:space="preserve">Planta Agaves de 0,6 m Altura </t>
  </si>
  <si>
    <t>MP0158</t>
  </si>
  <si>
    <t xml:space="preserve">Bisagra Para Porton Negra De 15.24 cm </t>
  </si>
  <si>
    <t>MP0159</t>
  </si>
  <si>
    <t>Planta trepadora trinitaria o similar en bolsa  No 25.</t>
  </si>
  <si>
    <t>MP0160</t>
  </si>
  <si>
    <t>Planta trinitaria Enana o similar en bolsa  No 25.</t>
  </si>
  <si>
    <t>MP0161</t>
  </si>
  <si>
    <t>Concreto Ciclopeo 60% concreto 3000 psi, 40% Piedra</t>
  </si>
  <si>
    <t>MP0162</t>
  </si>
  <si>
    <t>Motocicleta 125 cc Con combustible</t>
  </si>
  <si>
    <t xml:space="preserve">Propios </t>
  </si>
  <si>
    <t>LISTADO DE TRANSPORTE</t>
  </si>
  <si>
    <t>T0100002</t>
  </si>
  <si>
    <t>kg-km</t>
  </si>
  <si>
    <t>Transporte de acero</t>
  </si>
  <si>
    <t>T0010001</t>
  </si>
  <si>
    <t>t-km</t>
  </si>
  <si>
    <t>T0010011</t>
  </si>
  <si>
    <t>m3-km</t>
  </si>
  <si>
    <t>Transporte de adoquín e=8cm</t>
  </si>
  <si>
    <t>T0010400</t>
  </si>
  <si>
    <t>Transporte de agregados</t>
  </si>
  <si>
    <t>T0010004</t>
  </si>
  <si>
    <t>Transporte de arena</t>
  </si>
  <si>
    <t>T0010053</t>
  </si>
  <si>
    <t>Transporte de barrera de seguridad en concreto</t>
  </si>
  <si>
    <t>T0010550</t>
  </si>
  <si>
    <t>Transporte de cal</t>
  </si>
  <si>
    <t>T0015011</t>
  </si>
  <si>
    <t>Transporte de cemento asfáltico</t>
  </si>
  <si>
    <t>T0010500</t>
  </si>
  <si>
    <t>Transporte de cemento hidráulico</t>
  </si>
  <si>
    <t>T0010009</t>
  </si>
  <si>
    <t>Transporte de concreto</t>
  </si>
  <si>
    <t>T0010120</t>
  </si>
  <si>
    <t>Transporte de emulsión asfáltica</t>
  </si>
  <si>
    <t>T0010160</t>
  </si>
  <si>
    <t xml:space="preserve">Transporte de estructuras metálicas </t>
  </si>
  <si>
    <t>T0010570</t>
  </si>
  <si>
    <t>T0010560</t>
  </si>
  <si>
    <t>Transporte de formaleta</t>
  </si>
  <si>
    <t>T0010088</t>
  </si>
  <si>
    <t>Transporte de madera</t>
  </si>
  <si>
    <t>T0010010</t>
  </si>
  <si>
    <t>Transporte de material de afirmado</t>
  </si>
  <si>
    <t>T0010020</t>
  </si>
  <si>
    <t>Transporte de material de base</t>
  </si>
  <si>
    <t>T0010032</t>
  </si>
  <si>
    <t>Transporte de material de demolición</t>
  </si>
  <si>
    <t>T0010025</t>
  </si>
  <si>
    <t>Transporte de material de excavación</t>
  </si>
  <si>
    <t>T0010062</t>
  </si>
  <si>
    <t>Transporte de material de relleno</t>
  </si>
  <si>
    <t>T0010036</t>
  </si>
  <si>
    <t>Transporte de material de remoción</t>
  </si>
  <si>
    <t>T0010030</t>
  </si>
  <si>
    <t>Transporte de material de sub-base</t>
  </si>
  <si>
    <t>T0010040</t>
  </si>
  <si>
    <t>Transporte de material desmontado</t>
  </si>
  <si>
    <t>T0010028</t>
  </si>
  <si>
    <t>Transporte de material drenante</t>
  </si>
  <si>
    <t>T0010006</t>
  </si>
  <si>
    <t>Transporte de material fresado</t>
  </si>
  <si>
    <t>T0010480</t>
  </si>
  <si>
    <t>Transporte de material sobrante de poda</t>
  </si>
  <si>
    <t>T0010130</t>
  </si>
  <si>
    <t>Transporte de mezcla asfáltica drenante</t>
  </si>
  <si>
    <t>T0010510</t>
  </si>
  <si>
    <t>Transporte de mezcla de mortero</t>
  </si>
  <si>
    <t>T0010065</t>
  </si>
  <si>
    <t>Transporte de mezcla en caliente</t>
  </si>
  <si>
    <t>T0010240</t>
  </si>
  <si>
    <t>Transporte de mezcla en frío</t>
  </si>
  <si>
    <t>T0010091</t>
  </si>
  <si>
    <t>Transporte de piedra para concreto ciclópeo</t>
  </si>
  <si>
    <t>T0010094</t>
  </si>
  <si>
    <t>Transporte de piedra para gaviones</t>
  </si>
  <si>
    <t>T0010114</t>
  </si>
  <si>
    <t>Transporte de tubería</t>
  </si>
  <si>
    <t>T0010115</t>
  </si>
  <si>
    <t>Transporte de tubería de concreto</t>
  </si>
  <si>
    <t>T0010016</t>
  </si>
  <si>
    <t>Transporte tierra abonada</t>
  </si>
  <si>
    <t>T0100006</t>
  </si>
  <si>
    <t>m2-km</t>
  </si>
  <si>
    <t xml:space="preserve">Transporte de Megabolsa </t>
  </si>
  <si>
    <t>T0100005</t>
  </si>
  <si>
    <t xml:space="preserve">Transporte de mezcla asfáltica natural </t>
  </si>
  <si>
    <t>LISTADO DE EQUIPOS</t>
  </si>
  <si>
    <t>CLASIFICACIÓN</t>
  </si>
  <si>
    <t>C0010011</t>
  </si>
  <si>
    <t>Andamiaje para aplicar la carga (Equipo sustituto de la tara)</t>
  </si>
  <si>
    <t>Mixto - Herramienta menor</t>
  </si>
  <si>
    <t>C0010010</t>
  </si>
  <si>
    <t>h</t>
  </si>
  <si>
    <t>Aspersor manual de 20 litros</t>
  </si>
  <si>
    <t>C0010015</t>
  </si>
  <si>
    <t>Astilladora de madera para triturar, potencia aproximada 75 HP</t>
  </si>
  <si>
    <t>C0010600</t>
  </si>
  <si>
    <t>Motobomba de concreto</t>
  </si>
  <si>
    <t>Concreto y mortero</t>
  </si>
  <si>
    <t>C0010020</t>
  </si>
  <si>
    <t>Barredora de succión, almacenamiento aproximado 6 m3</t>
  </si>
  <si>
    <t>C0010030</t>
  </si>
  <si>
    <t>Bomba de concreto, producción: 30 m3/h- 50 m3/h</t>
  </si>
  <si>
    <t>C0010040</t>
  </si>
  <si>
    <t>Bomba de inyección de lechada</t>
  </si>
  <si>
    <t>C0010034</t>
  </si>
  <si>
    <t>Bomba eléctrica para accionar la celda especial de carga</t>
  </si>
  <si>
    <t>C0010050</t>
  </si>
  <si>
    <t>Bomba para gato de tensionamiento (fuerza máxima 300 toneladas)</t>
  </si>
  <si>
    <t>C0010053</t>
  </si>
  <si>
    <t>Buldozer potencia al volante de 305 HP, motor de 2100 RPM, longitud de hoja 6,39m</t>
  </si>
  <si>
    <t>Movimiento de tierra</t>
  </si>
  <si>
    <t>C0010052</t>
  </si>
  <si>
    <t>Buldozer, potencia al volante de 140 HP, motor de 2200 RPM, longitud de hoja 4,80m</t>
  </si>
  <si>
    <t>C0010051</t>
  </si>
  <si>
    <t>Buldozer, Potencia al volante de 80 HP, motor de 2400 RPM, longitud de hoja 3,99m</t>
  </si>
  <si>
    <t>C0010961</t>
  </si>
  <si>
    <t>Caldera para pintura termoplástica (NTC 4744-2)</t>
  </si>
  <si>
    <t>C0010125</t>
  </si>
  <si>
    <t>Camabaja capacidad de 30-40 toneladas</t>
  </si>
  <si>
    <t xml:space="preserve">Transporte – Acarreo </t>
  </si>
  <si>
    <t>C0010100</t>
  </si>
  <si>
    <t>Camión 350 (F-350, Cheyenne 350 o similares)</t>
  </si>
  <si>
    <t>C0010105</t>
  </si>
  <si>
    <t>Camión con capacidad de 5 ton o superior</t>
  </si>
  <si>
    <t>C0010110</t>
  </si>
  <si>
    <t xml:space="preserve">Camión de slurry, volumen de depósito de emulsión 4m3 a 6 m3, ancho aproximado 7 m </t>
  </si>
  <si>
    <t>Asfalto</t>
  </si>
  <si>
    <t>C0010115</t>
  </si>
  <si>
    <t>Camión grúa capacidad 5 toneladas</t>
  </si>
  <si>
    <t>C0010118</t>
  </si>
  <si>
    <t>Camión mixer</t>
  </si>
  <si>
    <t>C0010120</t>
  </si>
  <si>
    <t>Camioneta 4x4 cuatro puestas tipo pick up</t>
  </si>
  <si>
    <t>C0010124</t>
  </si>
  <si>
    <t>Camisa metálica para pilote calibre 36 D=1.20m - Recuperable (kg)</t>
  </si>
  <si>
    <t>C0010123</t>
  </si>
  <si>
    <t>Camisa metálica para pilote calibre 36 D=1m - Recuperable (m)</t>
  </si>
  <si>
    <t>C0010130</t>
  </si>
  <si>
    <t>Cargador: potencia en el volante 110 hp, clasificación de rpm del motor 2300</t>
  </si>
  <si>
    <t>C0010140</t>
  </si>
  <si>
    <t>Cargador: potencia en el volante 125 hp, clasificación de rpm del motor 2300</t>
  </si>
  <si>
    <t>C0010150</t>
  </si>
  <si>
    <t>Carrotanque de agua(1000 Galones)</t>
  </si>
  <si>
    <t>C0010160</t>
  </si>
  <si>
    <t>Carrotanque irrigador de asfalto, 1000 galones de capacidad</t>
  </si>
  <si>
    <t>C0010170</t>
  </si>
  <si>
    <t>Cizalla manual de 90 cm</t>
  </si>
  <si>
    <t>C0010214</t>
  </si>
  <si>
    <t>Compactador de rodillo potencia: 80HP, peso: 7 ton</t>
  </si>
  <si>
    <t xml:space="preserve">Compactación – Nivelación  </t>
  </si>
  <si>
    <t>C0010211</t>
  </si>
  <si>
    <t>Compactador de rodillo potencia: 99 hp, peso: 8 toneladas</t>
  </si>
  <si>
    <t>C0010212</t>
  </si>
  <si>
    <t>Compactador de rodillo, potencia 105 hp, peso de 6 toneladas</t>
  </si>
  <si>
    <t>C0010200</t>
  </si>
  <si>
    <t>Compactador manual (saltarín) peso de operación (kg.) 52, fuerza de impacto por golpe (KN) 12</t>
  </si>
  <si>
    <t>C0010210</t>
  </si>
  <si>
    <t>Compactador manual de rodillo</t>
  </si>
  <si>
    <t>C0010220</t>
  </si>
  <si>
    <t>Compactador manual vibratorio (CANGURO) (Apisonadores), potencia aproximada 5 HP</t>
  </si>
  <si>
    <t>C0010190</t>
  </si>
  <si>
    <t>Compactador manual vibratorio (rana) con motor de 6 hp</t>
  </si>
  <si>
    <t>C0010230</t>
  </si>
  <si>
    <t>Compactador neumático de Potencia 70 HP, peso de 13 ton</t>
  </si>
  <si>
    <t>C0010213</t>
  </si>
  <si>
    <t>Compactador neumático peso 3,5 ton</t>
  </si>
  <si>
    <t>C0010240</t>
  </si>
  <si>
    <t>Compactador vibratorio potencia aproximada de 15 Kw</t>
  </si>
  <si>
    <t>C0010250</t>
  </si>
  <si>
    <t>Compresor (barrido y soplado)</t>
  </si>
  <si>
    <t>C0010280</t>
  </si>
  <si>
    <t>Compresor para penetrar roca</t>
  </si>
  <si>
    <t>C0010270</t>
  </si>
  <si>
    <t>Compresor portátil de 70 a 120 HP, con martillo</t>
  </si>
  <si>
    <t>C0010295</t>
  </si>
  <si>
    <t xml:space="preserve">Cortadora de adoquines </t>
  </si>
  <si>
    <t>C0010290</t>
  </si>
  <si>
    <t>Cortadora de pavimento, profundidad de corte: 16- 19 cm. capacidad de disco: desde 12" hasta 20" de diámetro</t>
  </si>
  <si>
    <t>C0010311</t>
  </si>
  <si>
    <t>Derretidora de asfalto (crafco o similar)</t>
  </si>
  <si>
    <t>C0010300</t>
  </si>
  <si>
    <t>Diferencial de 2 toneladas</t>
  </si>
  <si>
    <t xml:space="preserve">Carga – Izaje </t>
  </si>
  <si>
    <t>C0010310</t>
  </si>
  <si>
    <t>Diferencial de 3 toneladas</t>
  </si>
  <si>
    <t>C0010351</t>
  </si>
  <si>
    <t>Equipo autopropulsado para aplicación de pintura termoplástica (NTC 4744-2)</t>
  </si>
  <si>
    <t>C0010314</t>
  </si>
  <si>
    <t>Equipo de acarreo interno</t>
  </si>
  <si>
    <t>C0010321</t>
  </si>
  <si>
    <t>Equipo de izaje</t>
  </si>
  <si>
    <t>C0010401</t>
  </si>
  <si>
    <t>Equipo de medición (deformímetros eléctricos, mecánicos, celdas de carga, etc.) para prueba de carga</t>
  </si>
  <si>
    <t>C0010330</t>
  </si>
  <si>
    <t>Equipo de oxicorte y soldadura, capacidad de corte 6"-14"</t>
  </si>
  <si>
    <t>C0010340</t>
  </si>
  <si>
    <t>Equipo de perforación (TRACKDRILL), potencia aproximada 40 HP, 2100 golpes / minuto</t>
  </si>
  <si>
    <t>C0010350</t>
  </si>
  <si>
    <t>Equipo de pintura (Compresor). Presión máxima de trabajo 7 HP</t>
  </si>
  <si>
    <t>C0010352</t>
  </si>
  <si>
    <t>Equipo de rayos X y/o ultrasonido industrial</t>
  </si>
  <si>
    <t>C0010381</t>
  </si>
  <si>
    <t>Equipo de sandblasting y pintura, compresora 250cfm a 100 psi, pulmón de 70 gal (250 L) para 160 psi</t>
  </si>
  <si>
    <t>C0010360</t>
  </si>
  <si>
    <t>Equipo de soldadura 250 AMP</t>
  </si>
  <si>
    <t>C0010365</t>
  </si>
  <si>
    <t>Equipo de soldadura 400 AMP</t>
  </si>
  <si>
    <t>C0010380</t>
  </si>
  <si>
    <t>Equipo de soldadura 600 AMP</t>
  </si>
  <si>
    <t>C0010383</t>
  </si>
  <si>
    <t>Equipo de topografía teodolito electrónico con abertura de anteojo de 42- 45 mm. aumento del anteojo: 30x.distancia mínima de enfoque: 1 - 1.5 m. precisión: 5´´</t>
  </si>
  <si>
    <t>C0010410</t>
  </si>
  <si>
    <t>Esparcidor de gravilla, ancho de esparcimiento 3 - 7.5 m</t>
  </si>
  <si>
    <t>C0010420</t>
  </si>
  <si>
    <t>Estación Total con precisión angular de 6". Precisión lineal 2 mm ± 2 ppm</t>
  </si>
  <si>
    <t>C0010441</t>
  </si>
  <si>
    <t>Formaleta metálica para baranda de concreto (m)</t>
  </si>
  <si>
    <t>C0010445</t>
  </si>
  <si>
    <t>Formaleta metálica para concreto (m2)</t>
  </si>
  <si>
    <t>C0010443</t>
  </si>
  <si>
    <t>Formaleta metálica para defensa de concreto (m)</t>
  </si>
  <si>
    <t>C0010447</t>
  </si>
  <si>
    <t>Formaleta metálica para fabricación de paneles de concreto (m2)</t>
  </si>
  <si>
    <t>C0010430</t>
  </si>
  <si>
    <t>Formaleta metálica para pavimento en concreto hidráulico (m)</t>
  </si>
  <si>
    <t>C0010435</t>
  </si>
  <si>
    <t>Formaleta metálica para pilotes de concreto prefabricado in situ (m)</t>
  </si>
  <si>
    <t>C0010450</t>
  </si>
  <si>
    <t>Formaleta para camisa de pilote</t>
  </si>
  <si>
    <t>C0010455</t>
  </si>
  <si>
    <t>glo</t>
  </si>
  <si>
    <t>Formaleta, platina y accesorios (glo)</t>
  </si>
  <si>
    <t>C0010456</t>
  </si>
  <si>
    <t>Formaleta, platina y accesorios (m)</t>
  </si>
  <si>
    <t>C0010460</t>
  </si>
  <si>
    <t>Fresadora de pavimento, ancho de trabajo 1.3 m a 1.5 m, potencia aproximada 430 HP, profundidad de corte 30 cm</t>
  </si>
  <si>
    <t>C0010461</t>
  </si>
  <si>
    <t>Fresadora de pavimento, ancho de trabajo 2 m, con tambor especial de puntas de acero de alta dureza, profundidad de corte menor a 2.5 cm para microfresado (W2000 o similares)</t>
  </si>
  <si>
    <t>C0010462</t>
  </si>
  <si>
    <t>Fresadora de pavimento, ancho de trabajo 2 m, potencia aproximada 580 HP, profundidad de corte 30 cm</t>
  </si>
  <si>
    <t>C0010480</t>
  </si>
  <si>
    <t>Gato para tensionamiento, fuerza Max 300 toneladas</t>
  </si>
  <si>
    <t>C0010500</t>
  </si>
  <si>
    <t>Grúa capacidad 10 toneladas</t>
  </si>
  <si>
    <t>C0010490</t>
  </si>
  <si>
    <t>Grúa capacidad 15 toneladas</t>
  </si>
  <si>
    <t>C0010520</t>
  </si>
  <si>
    <t>Grúa telescópica capacidad 50 toneladas</t>
  </si>
  <si>
    <t>C0010491</t>
  </si>
  <si>
    <t>Grúa torre capacidad 1 tonelada en la punta</t>
  </si>
  <si>
    <t>C0010530</t>
  </si>
  <si>
    <t>Guadañadora cilindraje 38-58 cm3</t>
  </si>
  <si>
    <t>C0010535</t>
  </si>
  <si>
    <t>Lanza de aire comprimido caliente, velocidad de descargue 1000 m/s, temperatura del aire a presión 1000 °c</t>
  </si>
  <si>
    <t>C0010544</t>
  </si>
  <si>
    <t>Manómetro cable de acero para bajar la celda</t>
  </si>
  <si>
    <t>C0010547</t>
  </si>
  <si>
    <t>Máquina estabilizadora con cámara de tambor rotatorio de paso sencillo</t>
  </si>
  <si>
    <t>C0010541</t>
  </si>
  <si>
    <t>Máquina hidrosembradora 1000 - 4000 litros</t>
  </si>
  <si>
    <t>C0010540</t>
  </si>
  <si>
    <t>Máquina térmica para aplicación de adhesivo para tacha</t>
  </si>
  <si>
    <t>C0010550</t>
  </si>
  <si>
    <t>Mezcladora de concreto tipo trompo</t>
  </si>
  <si>
    <t>C0010555</t>
  </si>
  <si>
    <t>Miniretroexcavadora sobre neumáticos de 37,5 kW</t>
  </si>
  <si>
    <t>C0010560</t>
  </si>
  <si>
    <t>Montacargas capacidad 2-10 toneladas</t>
  </si>
  <si>
    <t>C0010570</t>
  </si>
  <si>
    <t>Motobomba 3 pulgadas</t>
  </si>
  <si>
    <t>C0010580</t>
  </si>
  <si>
    <t>Motobomba 4 pulgadas</t>
  </si>
  <si>
    <t>C0010590</t>
  </si>
  <si>
    <t xml:space="preserve">Motobomba 6 pulgadas </t>
  </si>
  <si>
    <t>C0010610</t>
  </si>
  <si>
    <t>Motoniveladora potencia 215 HP, ancho de cuchilla 4,27 m, peso 18 ton</t>
  </si>
  <si>
    <t>C0010611</t>
  </si>
  <si>
    <t>Motoniveladora, potencia 140 HP, ancho de cuchilla 3,66 m, peso 11 ton</t>
  </si>
  <si>
    <t>C0010620</t>
  </si>
  <si>
    <t>Motosierra, 4.5 HP - 7.1 HP, longitud de espada 45-90 cm</t>
  </si>
  <si>
    <t>C0010621</t>
  </si>
  <si>
    <t>Motosoldador, 300 amperios</t>
  </si>
  <si>
    <t>C0010630</t>
  </si>
  <si>
    <t>Pala auxiliar de piloteadora</t>
  </si>
  <si>
    <t>C0010640</t>
  </si>
  <si>
    <t>Pala grúa (dragalina) potencia del motor aproximada 320 Kw - 390 Kw, capacidad de carga aproximada 70 -100 toneladas</t>
  </si>
  <si>
    <t>C0010850</t>
  </si>
  <si>
    <t>Parales-taco metálico o puntal (escamas en concreto)</t>
  </si>
  <si>
    <t>C0010651</t>
  </si>
  <si>
    <t>Piloteadora potencia mínima de 250KW, fuerza elevadora 200KN</t>
  </si>
  <si>
    <t>C0010660</t>
  </si>
  <si>
    <t>Planta de asfalto en caliente continua de 120 toneladas de capacidad</t>
  </si>
  <si>
    <t>C0010661</t>
  </si>
  <si>
    <t>Planta de asfalto en caliente móvil discontinua de 60 toneladas de capacidad</t>
  </si>
  <si>
    <t>C0010662</t>
  </si>
  <si>
    <t>Planta de asfalto en frío de 60 toneladas/hora de capacidad</t>
  </si>
  <si>
    <t>C0010665</t>
  </si>
  <si>
    <t>Planta dosificadora (mezcladora) de concreto</t>
  </si>
  <si>
    <t>C0010680</t>
  </si>
  <si>
    <t>Planta eléctrica 3000 watts -4000 watts</t>
  </si>
  <si>
    <t>C0010670</t>
  </si>
  <si>
    <t>Planta para mezcla de asfalto en frio de 160 toneladas/hora de capacidad</t>
  </si>
  <si>
    <t>C0010690</t>
  </si>
  <si>
    <t>Planta trituradora y unidad de clasificación</t>
  </si>
  <si>
    <t>C0010704</t>
  </si>
  <si>
    <t>Puente grúa</t>
  </si>
  <si>
    <t>C0010710</t>
  </si>
  <si>
    <t>Pulidora (8500 REV)</t>
  </si>
  <si>
    <t>C0010720</t>
  </si>
  <si>
    <t>Pulvimixer potencia aproximada 500 HP</t>
  </si>
  <si>
    <t>C0010730</t>
  </si>
  <si>
    <t xml:space="preserve">Recicladora de pavimento potencia aproximada 430 HP </t>
  </si>
  <si>
    <t>C0010740</t>
  </si>
  <si>
    <t>Regla vibratoria de concreto, de longitud de 3 a 5 m, potencia de 6 a 9 HP</t>
  </si>
  <si>
    <t>C0010750</t>
  </si>
  <si>
    <t>Retrocargador, pala de 1,1 m3 de capacidad, profundidad de excavación de 4.400 mm y una altura de 5.680 mm</t>
  </si>
  <si>
    <t>C0010780</t>
  </si>
  <si>
    <t>Retroexcavadora de pivote central y desplazamiento lateral de mínimo 60 kw de potencia</t>
  </si>
  <si>
    <t>C0010822</t>
  </si>
  <si>
    <t>Retroexcavadora sobre llantas, motor 62HP, Profundidad de excavación de 5.41 metros</t>
  </si>
  <si>
    <t>C0010823</t>
  </si>
  <si>
    <t>Retroexcavadora sobre neumáticos de 85 kW, equipada con descabezador hidráulico para pilotes</t>
  </si>
  <si>
    <t>C0010790</t>
  </si>
  <si>
    <t>Retroexcavadora sobre oruga, potencia 158 kw, balde de 1.5 m3</t>
  </si>
  <si>
    <t>C0010810</t>
  </si>
  <si>
    <t>Retroexcavadora sobre orugas de profundidad de excavación mínima de 6,0 m, de 80 kw de potencia</t>
  </si>
  <si>
    <t>C0010765</t>
  </si>
  <si>
    <t>Retroexcavadora, potencia en el volante 78 HP 2200 rpm</t>
  </si>
  <si>
    <t>C0010840</t>
  </si>
  <si>
    <t>Ruteadora para asfalto, potencia mínima 15 kW</t>
  </si>
  <si>
    <t>C0010841</t>
  </si>
  <si>
    <t>Sensor de Impacto para prueba de integridad sobre pilotes tipo</t>
  </si>
  <si>
    <t>C0010845</t>
  </si>
  <si>
    <t>Shuttle buggy</t>
  </si>
  <si>
    <t>C0010847</t>
  </si>
  <si>
    <t>Silo para almacenamiento de concreto, capacidad 10 m3</t>
  </si>
  <si>
    <t>C0010854</t>
  </si>
  <si>
    <t>Taladro de 1/2", pulidora, lijadora y circular</t>
  </si>
  <si>
    <t>C0010855</t>
  </si>
  <si>
    <t>Taladro industrial (columna, de árbol o similares)</t>
  </si>
  <si>
    <t>C0010859</t>
  </si>
  <si>
    <t>Tara (Recebo, Agua, Etc.)</t>
  </si>
  <si>
    <t>C0010911</t>
  </si>
  <si>
    <t>Terminadora de asfalto (Finisher), potencia 130 HP, peso 15 ton.</t>
  </si>
  <si>
    <t>C0010910</t>
  </si>
  <si>
    <t>Terminadora de asfalto (Finisher), potencia en el volante 174 HP, R=20M3/H, velocidad de desplazamiento 114 m/min</t>
  </si>
  <si>
    <t>C0010920</t>
  </si>
  <si>
    <t>Vehículo delineador para aplicación de pintura con mínimo 2 boquillas (NTC 4744-2)</t>
  </si>
  <si>
    <t>C0010922</t>
  </si>
  <si>
    <t>Vibrador de concreto, potencia aproximada de 3 hp, mangueras de 4 a 6 metros</t>
  </si>
  <si>
    <t>C0010923</t>
  </si>
  <si>
    <t>Vibrocompactador, potencia 153 HP, peso 10 ton</t>
  </si>
  <si>
    <t>C0010180</t>
  </si>
  <si>
    <t>Vibrocompactador, tipo benitìn, de peso 700 kg a 1.5 toneladas</t>
  </si>
  <si>
    <t>C0010958</t>
  </si>
  <si>
    <t>Volqueta 14 m3</t>
  </si>
  <si>
    <t>C0010960</t>
  </si>
  <si>
    <t>Volqueta 6 m3</t>
  </si>
  <si>
    <t>C0010959</t>
  </si>
  <si>
    <t>Volqueta 7 m3</t>
  </si>
  <si>
    <t>C0011055</t>
  </si>
  <si>
    <t>Compresor portátil de 70 a 120 HP, con dos (2) martillos</t>
  </si>
  <si>
    <t>C001182</t>
  </si>
  <si>
    <t>Bomba de Achique 3 - 4 Hp (Electrobomba)</t>
  </si>
  <si>
    <t>C0011074</t>
  </si>
  <si>
    <t>Máquina de mortero celular, incluye mixers, bomba de inyección, compresor, etc.</t>
  </si>
  <si>
    <t>C0011076</t>
  </si>
  <si>
    <t>Maquina cosedora portatil para instalacion geosinteticos</t>
  </si>
  <si>
    <t>C0011077</t>
  </si>
  <si>
    <t>Formaleta metálica para megabolsas (4.25m de largo X 2.25m de ancho X 1.30m de alto)</t>
  </si>
  <si>
    <t>C0011085</t>
  </si>
  <si>
    <t>Grúa telescópica capacidad de elevación de 100Tn</t>
  </si>
  <si>
    <t>C0011078</t>
  </si>
  <si>
    <t>sistema Robot de pose (retro hidraulica de 12 ton + abrazadera )</t>
  </si>
  <si>
    <t>C0011086</t>
  </si>
  <si>
    <t>Sopladora</t>
  </si>
  <si>
    <t>C0011083</t>
  </si>
  <si>
    <t>Generador eléctrico (fuente del taladro)</t>
  </si>
  <si>
    <t>C0011075</t>
  </si>
  <si>
    <t>Hincador o martinete hidraulico 5-9 t para hinca de pilotes prefabricados montado sobre grua u oruga</t>
  </si>
  <si>
    <t>C0011087</t>
  </si>
  <si>
    <t xml:space="preserve">mini cargador </t>
  </si>
  <si>
    <t>C0011090</t>
  </si>
  <si>
    <t>carcamo 10 m3 de capacidad</t>
  </si>
  <si>
    <t>C0011088</t>
  </si>
  <si>
    <t>Planta electrica Motogenerador g.p. 100 kw</t>
  </si>
  <si>
    <t>C0011089</t>
  </si>
  <si>
    <t>Turbomezclador 3500-1200</t>
  </si>
  <si>
    <t>EQUIALGA1</t>
  </si>
  <si>
    <t>GRUA CARGA POSTES</t>
  </si>
  <si>
    <t xml:space="preserve">PROPIOS </t>
  </si>
  <si>
    <t>EQUIALGA2</t>
  </si>
  <si>
    <t xml:space="preserve">Escalera Tipo Tijera </t>
  </si>
  <si>
    <t>EQUIALGA03</t>
  </si>
  <si>
    <t>un/hora</t>
  </si>
  <si>
    <t>Chasa 2,4x0,6</t>
  </si>
  <si>
    <t>EQUIALGA04</t>
  </si>
  <si>
    <t>U</t>
  </si>
  <si>
    <t>Andamios</t>
  </si>
  <si>
    <t>EQUIALGA05</t>
  </si>
  <si>
    <t xml:space="preserve">Tractor </t>
  </si>
  <si>
    <t>EQUIALGA06</t>
  </si>
  <si>
    <t>Rastra</t>
  </si>
  <si>
    <t>EQUIALGA07</t>
  </si>
  <si>
    <t>Trailer</t>
  </si>
  <si>
    <t>EQUIALGA08</t>
  </si>
  <si>
    <t xml:space="preserve">Fumigadora Manual </t>
  </si>
  <si>
    <t>EQUIALGA09</t>
  </si>
  <si>
    <t xml:space="preserve">Motocicleta 125 cc Con combustible </t>
  </si>
  <si>
    <t>EQUIALGA10</t>
  </si>
  <si>
    <t>GPS Submetrico con  Wi-Fi, BLUETOOTH, ANT+</t>
  </si>
  <si>
    <t xml:space="preserve">ANALISIS DE COSTOS </t>
  </si>
  <si>
    <t xml:space="preserve">Item </t>
  </si>
  <si>
    <t>COTIZACIÓN 1</t>
  </si>
  <si>
    <t>COTIZACIÓN 2</t>
  </si>
  <si>
    <t xml:space="preserve">PROMEDIO </t>
  </si>
  <si>
    <t>Kilo</t>
  </si>
  <si>
    <t>Fertilizante triple 15-15-15</t>
  </si>
  <si>
    <t>Gallinaza</t>
  </si>
  <si>
    <t>Lorsban polvo</t>
  </si>
  <si>
    <t>Litro</t>
  </si>
  <si>
    <t xml:space="preserve"> Postes tres caras para cerca </t>
  </si>
  <si>
    <t>Postes Pieamigo</t>
  </si>
  <si>
    <t xml:space="preserve">Unidad </t>
  </si>
  <si>
    <t>Alambre de pua calibre 12.5</t>
  </si>
  <si>
    <t>Rollo</t>
  </si>
  <si>
    <t>Grapas de 1"</t>
  </si>
  <si>
    <t>Herbicida sistemico selectivo</t>
  </si>
  <si>
    <t xml:space="preserve">Litro </t>
  </si>
  <si>
    <t xml:space="preserve">Ráfaga </t>
  </si>
  <si>
    <t>CALCULO DE LAS HORAS EFECTIVAS TRABAJADAS</t>
  </si>
  <si>
    <t xml:space="preserve">SMMLV </t>
  </si>
  <si>
    <t>Auxilio de Transporte</t>
  </si>
  <si>
    <t xml:space="preserve">del </t>
  </si>
  <si>
    <t>(B) AUX. TRANS MES</t>
  </si>
  <si>
    <t xml:space="preserve"> (A) SALARIO MES</t>
  </si>
  <si>
    <t>SALARIO ANUAL SMMLV</t>
  </si>
  <si>
    <t>SUELDO ANUAL (Ax 12)</t>
  </si>
  <si>
    <t>AUX. TRANS ANUAL SIN DESC (B*12)</t>
  </si>
  <si>
    <t>(C ) CESANTÍAS (A*12*8.33%)</t>
  </si>
  <si>
    <t>INTERES DE CESANTIA ( A*12*1%)</t>
  </si>
  <si>
    <t>VACACIONES  (A*12*4.17%)</t>
  </si>
  <si>
    <t>PRIMA (A*12*8.33%)</t>
  </si>
  <si>
    <t xml:space="preserve">Dotacion (Botas, overol y camiza) </t>
  </si>
  <si>
    <t xml:space="preserve">Implementos seguridad industrial  </t>
  </si>
  <si>
    <t xml:space="preserve">Seguro Colectivo </t>
  </si>
  <si>
    <t>Examenes medicos (A*12*0,77%)</t>
  </si>
  <si>
    <t>PENSIÓN (A*12*12%)</t>
  </si>
  <si>
    <t>Medicina Familiar (A*12*8.5%)</t>
  </si>
  <si>
    <t>RIESGOS PROFESIONALES (A*12*6,96%)</t>
  </si>
  <si>
    <t>CAJA DE COMPENSACIÓN (A*12*4%)</t>
  </si>
  <si>
    <t>APORTES SENA (A*12*3%)</t>
  </si>
  <si>
    <t>F.I.C APORTES SENA (A*12*2%)</t>
  </si>
  <si>
    <t>TOTAL (X)</t>
  </si>
  <si>
    <t>FACTOR PRESTACION</t>
  </si>
  <si>
    <t>SALARIO NOMINAL</t>
  </si>
  <si>
    <t>ANUAL + TRANSP</t>
  </si>
  <si>
    <t>MENSUAL + TRANSP</t>
  </si>
  <si>
    <t>DÍA PROM CON TRANSP</t>
  </si>
  <si>
    <t>HORA PROM CON TRANSP</t>
  </si>
  <si>
    <t>CÁLCULO DEL SOBRECOSTO PARA HORAS EFECTIVAS TRABAJADAS</t>
  </si>
  <si>
    <t>(F) SALARIO MÍNIMO ANUAL CON PRESTACIONES</t>
  </si>
  <si>
    <t xml:space="preserve">(G) HORAS CALENDARIO ANUALES </t>
  </si>
  <si>
    <t>360x8  HORAS</t>
  </si>
  <si>
    <t>(H) HORAS LABORALESANUALES</t>
  </si>
  <si>
    <t>52 SEMANAS X48 HORAS</t>
  </si>
  <si>
    <t>(I) HORAS EFECTIVAS ANUALES</t>
  </si>
  <si>
    <t>2920-((52DOMINGOS+15 FESTIVOS+3PERMISOS+15DIAS VACACIONES)X8 HORAS)</t>
  </si>
  <si>
    <t>(J) VALOR HORA CALENDARIO  (F/G)</t>
  </si>
  <si>
    <t>(K) VALOR HORA LABORAL (F/H)</t>
  </si>
  <si>
    <t>(L) VALOR HORA EFECTIVA (F/I)</t>
  </si>
  <si>
    <t>PORCENTAJE SALARIO VS SALARIO MÁS ADICIONES ((TOTAL ANUALX100%)/(SUELDO ANUAL+AUXILIO TRANSPORTE ANUAL)</t>
  </si>
  <si>
    <t xml:space="preserve">PORCENTAJE HORA EFECTIVA  BASE HORA CALENDARIO </t>
  </si>
  <si>
    <t>SUELDOS Y PARAFISCALES PERSONAL DE OBRA POR ADMINISTRACIÓN</t>
  </si>
  <si>
    <t>DIRECTOR DE OBRA</t>
  </si>
  <si>
    <t>RESIDENTE DE OBRA</t>
  </si>
  <si>
    <t>ALMACENISTA</t>
  </si>
  <si>
    <t>VIGILANTE</t>
  </si>
  <si>
    <t>COMISION TOPOGRÁFICA</t>
  </si>
  <si>
    <t>TOPÓGRAFO</t>
  </si>
  <si>
    <t>EJERO O CADENERO</t>
  </si>
  <si>
    <t>ALQUILER EQUIPO</t>
  </si>
  <si>
    <t>(C ) CESANTÍAS (A+B)*10%</t>
  </si>
  <si>
    <t>VACACIONES (A+B)</t>
  </si>
  <si>
    <t>PRIMA (A+B)</t>
  </si>
  <si>
    <t>INTERÉS DE CESANTIA (CX12%)</t>
  </si>
  <si>
    <t>FONDO FORMACIÓN PROFESIONAL DEL SENA (A+12/40)</t>
  </si>
  <si>
    <t>AUX. TRANSP CON DESC (B/30)-(360-18)</t>
  </si>
  <si>
    <t>SALUD, ENFERMEDAD GENERAL Y MUERTE SEGÚN CREE</t>
  </si>
  <si>
    <t>PENSIÓN ((A*12)*12%)</t>
  </si>
  <si>
    <t>RIESGOS PROFESIONALES ((A*12)*6,96)</t>
  </si>
  <si>
    <t>CAJA DE COMPENSACIÓN (A*12)*4%)</t>
  </si>
  <si>
    <t>SENA SEGÚN CREE</t>
  </si>
  <si>
    <t>ICBF SEGÚN CREE</t>
  </si>
  <si>
    <t xml:space="preserve">DOTACIÓN </t>
  </si>
  <si>
    <t>EXAMEN MÉDICO</t>
  </si>
  <si>
    <t xml:space="preserve">TOTAL MES </t>
  </si>
  <si>
    <t xml:space="preserve">RECURSOS HUMANOS  </t>
  </si>
  <si>
    <t>MAESTRO AUXILIAR</t>
  </si>
  <si>
    <t>CONTRAMAESTRO</t>
  </si>
  <si>
    <t>EJERO</t>
  </si>
  <si>
    <t>OFICIALES</t>
  </si>
  <si>
    <t>AYUDANTES</t>
  </si>
  <si>
    <t>TECNICO EN SEGURIDAD INDUSTRIAL</t>
  </si>
  <si>
    <t>AUXILIAR ADMINISTRATIVO</t>
  </si>
  <si>
    <t>MAESTRO GENERAL</t>
  </si>
  <si>
    <t>AUX TRANS ANUAL SIN DESC (B*12)</t>
  </si>
  <si>
    <t>(B) AUX TRANS MES</t>
  </si>
  <si>
    <t xml:space="preserve">DOTACIóN </t>
  </si>
  <si>
    <t>TOTAL ANUAL (X)</t>
  </si>
  <si>
    <t>COMISIÓN TOPOGRÁFICA</t>
  </si>
  <si>
    <t>AYUDANTE</t>
  </si>
  <si>
    <t>DATOS ESPECÍFICOS</t>
  </si>
  <si>
    <t>Análisis de Precios Unitario</t>
  </si>
  <si>
    <t>I. EQUIPO</t>
  </si>
  <si>
    <t>TARIFA/HORA</t>
  </si>
  <si>
    <t>RENDIMIENTO</t>
  </si>
  <si>
    <t>Vr. UNITARIO</t>
  </si>
  <si>
    <t>HERRAMIENTA MENOR (%)</t>
  </si>
  <si>
    <t>SUBTOTAL $</t>
  </si>
  <si>
    <t>II. MATERIALES</t>
  </si>
  <si>
    <t>PRECIO UNIT.</t>
  </si>
  <si>
    <t>III. TRANSPORTES</t>
  </si>
  <si>
    <t>CANTIDAD      (1)</t>
  </si>
  <si>
    <t>DISTANCIA (2)</t>
  </si>
  <si>
    <t>(1) * (2)</t>
  </si>
  <si>
    <t>TARIFA</t>
  </si>
  <si>
    <t>IV. MANO DE OBRA</t>
  </si>
  <si>
    <t>TRABAJADOR</t>
  </si>
  <si>
    <t>JORNAL</t>
  </si>
  <si>
    <t>PRESTACIONES (%)</t>
  </si>
  <si>
    <t>JORNAL TOTAL</t>
  </si>
  <si>
    <t>TOTAL COSTO DIRECTO $</t>
  </si>
  <si>
    <t>V. COSTOS INDIRECTOS</t>
  </si>
  <si>
    <t>Descripción</t>
  </si>
  <si>
    <t>Porcentaje</t>
  </si>
  <si>
    <t>ADMINISTRACION</t>
  </si>
  <si>
    <t>UTILIDAD</t>
  </si>
  <si>
    <t>PFinal01</t>
  </si>
  <si>
    <t>Precio Unitario Total Aproximado al Peso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</si>
  <si>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</si>
  <si>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</si>
  <si>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</si>
  <si>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</si>
  <si>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Firma</t>
  </si>
  <si>
    <t>Nombre:</t>
  </si>
  <si>
    <t>Representante Legal del Interventor o su Apoderado</t>
  </si>
  <si>
    <t>Original: Archivo de Gestión del Contrato (Subdirección Administrativa).</t>
  </si>
  <si>
    <t>Copias: Unidad Ejecutora, Contratista, Interventor y Dirección Territorial.</t>
  </si>
  <si>
    <t>ESP. INVÍAS</t>
  </si>
  <si>
    <t>Entidad Formuladora</t>
  </si>
  <si>
    <t>Nombre del Proyecto</t>
  </si>
  <si>
    <t xml:space="preserve">PROYECTO TIPO RECUPERACIÓN DE COBERTURA VEGETAL EN ÁREAS DISTURBADAS </t>
  </si>
  <si>
    <t>Municipio</t>
  </si>
  <si>
    <t xml:space="preserve">Actividad </t>
  </si>
  <si>
    <t>Número de Acuerdos</t>
  </si>
  <si>
    <t>Número de Hectáreas</t>
  </si>
  <si>
    <t>Tiempo de la actividad</t>
  </si>
  <si>
    <t>RENDIMIENTO/DEDICACIÓN</t>
  </si>
  <si>
    <t>COSTO UNITARIO</t>
  </si>
  <si>
    <t>1. EQUIPOS</t>
  </si>
  <si>
    <t>GPS 30x (alquiler)</t>
  </si>
  <si>
    <t xml:space="preserve">5. MATERIALES </t>
  </si>
  <si>
    <t xml:space="preserve">Papeleria </t>
  </si>
  <si>
    <t>und</t>
  </si>
  <si>
    <t xml:space="preserve">SUBTOTAL </t>
  </si>
  <si>
    <t xml:space="preserve">TOTAL </t>
  </si>
  <si>
    <t>Valor por acuerdo</t>
  </si>
  <si>
    <t>Nota: Se proyecta los profesionales contratados por prestación de servicios</t>
  </si>
  <si>
    <t>DISEÑO DE LA PLANTACION</t>
  </si>
  <si>
    <t>Cuadro</t>
  </si>
  <si>
    <t>X</t>
  </si>
  <si>
    <t>Tresbolillo</t>
  </si>
  <si>
    <t>1. Distancias de Siembra (mts)</t>
  </si>
  <si>
    <t>Costo Unitario $</t>
  </si>
  <si>
    <t>2. Número de Plántulas por Ha (especies nativas de rapido crecimiento y especies nativasde lento crecimiento y/o amenazadas )</t>
  </si>
  <si>
    <t>3. Porcentaje de reposición  %</t>
  </si>
  <si>
    <t>4. INSUMOS</t>
  </si>
  <si>
    <t>Nombre</t>
  </si>
  <si>
    <t>Costo / kg (Lt)</t>
  </si>
  <si>
    <t>Insumo 1 (Gramos / Arbol)</t>
  </si>
  <si>
    <t>Insumo 2 (Gramos / Arbol)</t>
  </si>
  <si>
    <t>Insumo 3 (Gramos / Arbol)</t>
  </si>
  <si>
    <t>Abono orgánico</t>
  </si>
  <si>
    <t>Control Arvenses - Cantidad/Ha (Kg-Lt.)</t>
  </si>
  <si>
    <t>Control fitosanitario 1 - Cantidad /Ha (Kg - Lt.)</t>
  </si>
  <si>
    <t>5. Costo por Jornal  (con prestaciones)</t>
  </si>
  <si>
    <t>6. Herramientas (% de la MO)</t>
  </si>
  <si>
    <t>7. Transporte Mayor y Menor Insumos (% de Insumos)</t>
  </si>
  <si>
    <t>METAS TOTALES</t>
  </si>
  <si>
    <t>Has</t>
  </si>
  <si>
    <t>CATEGORIA DE INVERSIÓN</t>
  </si>
  <si>
    <t>Cantidad / Ha</t>
  </si>
  <si>
    <t>Valor  Unitario ($)</t>
  </si>
  <si>
    <t>Valor Total/Ha ($)</t>
  </si>
  <si>
    <t>COSTOS DIRECTOS</t>
  </si>
  <si>
    <t>1.1. MANO DE OBRA</t>
  </si>
  <si>
    <t>Preparación terreno</t>
  </si>
  <si>
    <t>Jornal</t>
  </si>
  <si>
    <t>Plateo</t>
  </si>
  <si>
    <t>Trazado plantación</t>
  </si>
  <si>
    <t>Ahoyado</t>
  </si>
  <si>
    <t>Aplicación de correctivos</t>
  </si>
  <si>
    <t>Plantación (siembra)</t>
  </si>
  <si>
    <t xml:space="preserve">Control fitosanitario </t>
  </si>
  <si>
    <t>Reposición (Replante)</t>
  </si>
  <si>
    <t>Transporte interno de insumos</t>
  </si>
  <si>
    <t>Control de Malezas (3 año)</t>
  </si>
  <si>
    <t>SUBTOTAL MANO DE OBRA</t>
  </si>
  <si>
    <t xml:space="preserve"> 1.2. INSUMOS </t>
  </si>
  <si>
    <t>Plántulas (siembra+reposición)</t>
  </si>
  <si>
    <t>Plántulas</t>
  </si>
  <si>
    <t>SUBTOTAL INSUMOS</t>
  </si>
  <si>
    <t>2. EQUIPOS Y HERRAMIENTAS</t>
  </si>
  <si>
    <t>Herramientas ( 5 % de M.O)</t>
  </si>
  <si>
    <t xml:space="preserve">Transp. Mayor y Menor ( 10 % Insumos) </t>
  </si>
  <si>
    <t>SUBTOTAL EQUIPOS Y HERRAMIENTAS</t>
  </si>
  <si>
    <t>AIU</t>
  </si>
  <si>
    <t>Administración</t>
  </si>
  <si>
    <t>Imprevistos</t>
  </si>
  <si>
    <t>Utilidad</t>
  </si>
  <si>
    <t>Total Costo de Obra / ha</t>
  </si>
  <si>
    <t>Número de kilomertros</t>
  </si>
  <si>
    <t>DISEÑO DE AISLAMIENTO</t>
  </si>
  <si>
    <t>1. Distancia entre postes mts.</t>
  </si>
  <si>
    <t>2. Distancia pie amigos mts.</t>
  </si>
  <si>
    <t>3. Hilos alambre</t>
  </si>
  <si>
    <t>4. # Postes/KM</t>
  </si>
  <si>
    <t>5. # Postes Piamigo/KM</t>
  </si>
  <si>
    <t>6. Rollos alambre/KM (300 m)</t>
  </si>
  <si>
    <t>7. Grapas/km en kg.</t>
  </si>
  <si>
    <t xml:space="preserve">8. Costo por Jornal  </t>
  </si>
  <si>
    <t xml:space="preserve">9. Costo Transp. mayor (% de insumos) </t>
  </si>
  <si>
    <t>10. Herramientas  (%  M.O.)</t>
  </si>
  <si>
    <t>11. Metros Lineal (Ha)</t>
  </si>
  <si>
    <t>KM</t>
  </si>
  <si>
    <t>COSTOS / KM  (1000 ML)</t>
  </si>
  <si>
    <t>Valor Unitario
$</t>
  </si>
  <si>
    <t>Valor Total
$</t>
  </si>
  <si>
    <t>1.  MANO DE OBRA</t>
  </si>
  <si>
    <t>Trazado</t>
  </si>
  <si>
    <t>Transporte menor</t>
  </si>
  <si>
    <t>Hincado</t>
  </si>
  <si>
    <t>Templado y grapado</t>
  </si>
  <si>
    <r>
      <rPr>
        <sz val="9"/>
        <rFont val="Arial"/>
        <charset val="134"/>
      </rPr>
      <t>Mantenimiento</t>
    </r>
    <r>
      <rPr>
        <sz val="9"/>
        <color rgb="FFFF0000"/>
        <rFont val="Arial"/>
        <charset val="134"/>
      </rPr>
      <t xml:space="preserve"> </t>
    </r>
    <r>
      <rPr>
        <sz val="9"/>
        <rFont val="Arial"/>
        <charset val="134"/>
      </rPr>
      <t>de cercos (1 año)</t>
    </r>
  </si>
  <si>
    <t>2. INSUMOS</t>
  </si>
  <si>
    <t>Alambre de pua (Rollo)</t>
  </si>
  <si>
    <t>Postes</t>
  </si>
  <si>
    <t>Pie Amigos</t>
  </si>
  <si>
    <t>Grapa (Kgr.)</t>
  </si>
  <si>
    <t>3. EQUIPOS Y HERRAMIENTAS - TRANSPORTE</t>
  </si>
  <si>
    <t>Herramientas (5% M.O)</t>
  </si>
  <si>
    <t>Transporte (10% Insumos)</t>
  </si>
  <si>
    <t>SUBTOTAL Equipos y Herramientas -Transporte</t>
  </si>
  <si>
    <t>SUBTOTAL AISLAMIENTO</t>
  </si>
  <si>
    <t>Total Costo de Obra / km</t>
  </si>
  <si>
    <t>Nota: Materiales puestos en sitio</t>
  </si>
  <si>
    <t>Actividad</t>
  </si>
  <si>
    <t>Número de  Parcelas</t>
  </si>
  <si>
    <t xml:space="preserve">Tamaño de Parcelas </t>
  </si>
  <si>
    <t>20x50</t>
  </si>
  <si>
    <t>PLAZO</t>
  </si>
  <si>
    <t>Tubos pvc</t>
  </si>
  <si>
    <t xml:space="preserve">Placas de aluminio </t>
  </si>
  <si>
    <t>papeleria (formatos, tablas, lapiceros, etc)</t>
  </si>
  <si>
    <t>Cabuya  para demarcar mts</t>
  </si>
  <si>
    <t xml:space="preserve"> Arriendo de vehículo 4x4 (2) con conductor, gasolina y peajes</t>
  </si>
  <si>
    <t xml:space="preserve"> Alquiler de equipos Amplificador Profesional 120Wrms Trípode + Micrófono</t>
  </si>
  <si>
    <t>Refrigerio</t>
  </si>
  <si>
    <t>Hidratación (Botella plastica con agua)</t>
  </si>
  <si>
    <t xml:space="preserve">Folletos impresos full Color </t>
  </si>
  <si>
    <t>Almuersos para personal capacitador y logistico</t>
  </si>
  <si>
    <t>Folletos impresos full Color</t>
  </si>
  <si>
    <t>Motocicleta (2)</t>
  </si>
  <si>
    <t>1. PERSONAL (M O calificada)</t>
  </si>
  <si>
    <t>Profesional SIG</t>
  </si>
  <si>
    <t>Prof</t>
  </si>
  <si>
    <t xml:space="preserve">Número de Personas </t>
  </si>
  <si>
    <t>Número de Talleres</t>
  </si>
  <si>
    <t>Alquiler de salón audiovisuales</t>
  </si>
  <si>
    <t>Hora</t>
  </si>
  <si>
    <t>Refrigerios * 2</t>
  </si>
  <si>
    <t>Costos menores de papelería sobre mano de obra</t>
  </si>
  <si>
    <t>AÑO1</t>
  </si>
  <si>
    <t>Versión:</t>
  </si>
  <si>
    <t>FCA</t>
  </si>
  <si>
    <t>Última actualización:
21/12/2017</t>
  </si>
  <si>
    <t>NOMBRE DEL PROYECTO:</t>
  </si>
  <si>
    <t>TIPO DE EVENTO</t>
  </si>
  <si>
    <t>Socializacion</t>
  </si>
  <si>
    <t>NÚMERO DE MESES DESTINADO A LA ACTIVIDAD</t>
  </si>
  <si>
    <t>BENEFICIARIOS CON ASISTENCIA TECNICA</t>
  </si>
  <si>
    <t>CANTIDAD / DEDICACION</t>
  </si>
  <si>
    <t>VALOR TOTAL POR ASISTENCIA ($)</t>
  </si>
  <si>
    <t>VALOR TOTAL  ($)</t>
  </si>
  <si>
    <t>2. AUDITORIO Y/O ESCENARIOS</t>
  </si>
  <si>
    <t>3. TRANSPORTE</t>
  </si>
  <si>
    <t>TRASLADO AÉREO</t>
  </si>
  <si>
    <t>TRASLADO TERRESTRE</t>
  </si>
  <si>
    <t>TRASLADO ACUÁTICO</t>
  </si>
  <si>
    <t>4. ALIMENTACIÓN</t>
  </si>
  <si>
    <t>5. HOSPEDAJE</t>
  </si>
  <si>
    <t>6. PERSONAL (mano de obra calificada)</t>
  </si>
  <si>
    <t>Auxiliar adminitrativo</t>
  </si>
  <si>
    <t>Dedicación</t>
  </si>
  <si>
    <t>Ingeniero agrónomo o en áreas afines</t>
  </si>
  <si>
    <t>Tecnico operativo agronomo</t>
  </si>
  <si>
    <t>Gastos de viaje</t>
  </si>
  <si>
    <t>MATERIALES</t>
  </si>
  <si>
    <t>Papelería</t>
  </si>
  <si>
    <t>Elaboración e impresión material divulgativo-pedagógico</t>
  </si>
  <si>
    <t>IPC PROYECTADO</t>
  </si>
  <si>
    <t>Sub Total</t>
  </si>
  <si>
    <t>TITULO</t>
  </si>
  <si>
    <t>PERMIMETRO DE AISLAMIENTO</t>
  </si>
  <si>
    <t xml:space="preserve">Jornal </t>
  </si>
  <si>
    <t>Metros lineales por Ha</t>
  </si>
  <si>
    <t>Salario Minimo 2022</t>
  </si>
  <si>
    <t>Kilometros Lineales por Ha</t>
  </si>
  <si>
    <t>Aux Transporte</t>
  </si>
  <si>
    <t>JORNAL ($)</t>
  </si>
  <si>
    <t>Valor del Jornal</t>
  </si>
  <si>
    <t>Aux Transporte Día</t>
  </si>
  <si>
    <t>PRIMA DE SERVICIOS</t>
  </si>
  <si>
    <t>MEDIDAS DE RESTAURACION PRELIMINARES</t>
  </si>
  <si>
    <t>CESANTIAS</t>
  </si>
  <si>
    <t>MODELO DE RESTAURACION</t>
  </si>
  <si>
    <t xml:space="preserve">PORCENTAJE </t>
  </si>
  <si>
    <t>AREA PRELIMINAR
 (Ha)</t>
  </si>
  <si>
    <t>INTERESES A LA CESANTIAS</t>
  </si>
  <si>
    <t xml:space="preserve">REFORESTACION PROTECTORA </t>
  </si>
  <si>
    <t>VACACIONES</t>
  </si>
  <si>
    <t>PENSION</t>
  </si>
  <si>
    <t>SALUD</t>
  </si>
  <si>
    <t>INSUMOS</t>
  </si>
  <si>
    <t>ARL</t>
  </si>
  <si>
    <t>INSUMO</t>
  </si>
  <si>
    <t>CAJA COMPENSACION</t>
  </si>
  <si>
    <t>Triple 15</t>
  </si>
  <si>
    <t xml:space="preserve">Abono orgánico </t>
  </si>
  <si>
    <t xml:space="preserve">Valor jornal + prestaciones </t>
  </si>
  <si>
    <t>Rafaga</t>
  </si>
  <si>
    <t>AISLAMIENTO</t>
  </si>
  <si>
    <t xml:space="preserve">4. # Postes/KM (Postes de madera de aserrío de 3 caras y/o cuatro caras y/o postes vivos) </t>
  </si>
  <si>
    <t>6. Rollos alambre/KM</t>
  </si>
  <si>
    <t>POSTES:</t>
  </si>
  <si>
    <t>Dimensión (Largo m - Diámetro cm)</t>
  </si>
  <si>
    <t>2.2m-10cm</t>
  </si>
  <si>
    <t>Inmunización</t>
  </si>
  <si>
    <t>No</t>
  </si>
  <si>
    <t>Calibre alambre de púa</t>
  </si>
  <si>
    <t>Distancia entre hilos (cm)</t>
  </si>
</sst>
</file>

<file path=xl/styles.xml><?xml version="1.0" encoding="utf-8"?>
<styleSheet xmlns="http://schemas.openxmlformats.org/spreadsheetml/2006/main" xmlns:mc="http://schemas.openxmlformats.org/markup-compatibility/2006" xmlns:xr9="http://schemas.microsoft.com/office/spreadsheetml/2016/revision9" mc:Ignorable="xr9">
  <numFmts count="47">
    <numFmt numFmtId="41" formatCode="_(* #,##0_);_(* \(#,##0\);_(* &quot;-&quot;_);_(@_)"/>
    <numFmt numFmtId="43" formatCode="_(* #,##0.00_);_(* \(#,##0.00\);_(* &quot;-&quot;??_);_(@_)"/>
    <numFmt numFmtId="44" formatCode="_(&quot;$&quot;* #,##0.00_);_(&quot;$&quot;* \(#,##0.00\);_(&quot;$&quot;* &quot;-&quot;??_);_(@_)"/>
    <numFmt numFmtId="176" formatCode="_-* #,##0.00\ _$_-;\-* #,##0.00\ _$_-;_-* &quot;-&quot;??\ _$_-;_-@_-"/>
    <numFmt numFmtId="177" formatCode="_-&quot;$&quot;\ * #,##0.00_-;\-&quot;$&quot;\ * #,##0.00_-;_-&quot;$&quot;\ * &quot;-&quot;??_-;_-@_-"/>
    <numFmt numFmtId="178" formatCode="_(&quot;$&quot;\ * #,##0_);_(&quot;$&quot;\ * \(#,##0\);_(&quot;$&quot;\ * &quot;-&quot;_);_(@_)"/>
    <numFmt numFmtId="179" formatCode="_-* #,##0_-;\-* #,##0_-;_-* &quot;-&quot;_-;_-@_-"/>
    <numFmt numFmtId="180" formatCode="_-* #,##0.00\ _€_-;\-* #,##0.00\ _€_-;_-* &quot;-&quot;??\ _€_-;_-@_-"/>
    <numFmt numFmtId="181" formatCode="_ * #,##0.00_ ;_ * \-#,##0.00_ ;_ * &quot;-&quot;??_ ;_ @_ "/>
    <numFmt numFmtId="182" formatCode="_-&quot;$&quot;\ * #,##0_-;\-&quot;$&quot;\ * #,##0_-;_-&quot;$&quot;\ * &quot;-&quot;_-;_-@_-"/>
    <numFmt numFmtId="183" formatCode="_(&quot;$&quot;\ * #,##0.00_);_(&quot;$&quot;\ * \(#,##0.00\);_(&quot;$&quot;\ * &quot;-&quot;??_);_(@_)"/>
    <numFmt numFmtId="184" formatCode="_-&quot;$&quot;* #,##0.00_-;\-&quot;$&quot;* #,##0.00_-;_-&quot;$&quot;* &quot;-&quot;??_-;_-@_-"/>
    <numFmt numFmtId="185" formatCode="_ [$€-2]\ * #,##0.00_ ;_ [$€-2]\ * \-#,##0.00_ ;_ [$€-2]\ * &quot;-&quot;??_ "/>
    <numFmt numFmtId="186" formatCode="_-&quot;$&quot;\ * #,##0_-;\-&quot;$&quot;\ * #,##0_-;_-&quot;$&quot;\ * &quot;-&quot;??_-;_-@_-"/>
    <numFmt numFmtId="187" formatCode="#,##0.0"/>
    <numFmt numFmtId="188" formatCode="_-* #,##0\ _$_-;\-* #,##0\ _$_-;_-* &quot;-&quot;??\ _$_-;_-@_-"/>
    <numFmt numFmtId="189" formatCode="0.000"/>
    <numFmt numFmtId="190" formatCode="_ * #,##0_ ;_ * \-#,##0_ ;_ * &quot;-&quot;??_ ;_ @_ "/>
    <numFmt numFmtId="191" formatCode="0.0%"/>
    <numFmt numFmtId="192" formatCode="&quot;$&quot;\ #,##0"/>
    <numFmt numFmtId="193" formatCode="_([$$-240A]\ * #,##0.00_);_([$$-240A]\ * \(#,##0.00\);_([$$-240A]\ * &quot;-&quot;??_);_(@_)"/>
    <numFmt numFmtId="194" formatCode="#,##0.000"/>
    <numFmt numFmtId="195" formatCode="_(* #,##0_);_(* \(#,##0\);_(* &quot;-&quot;??_);_(@_)"/>
    <numFmt numFmtId="196" formatCode="0.0000"/>
    <numFmt numFmtId="197" formatCode="_-* #,##0.0_-;\-* #,##0.0_-;_-* &quot;-&quot;?_-;_-@_-"/>
    <numFmt numFmtId="198" formatCode="_-* #,##0.00_-;\-* #,##0.00_-;_-* &quot;-&quot;??_-;_-@_-"/>
    <numFmt numFmtId="199" formatCode="#,##0.00000"/>
    <numFmt numFmtId="200" formatCode="_-&quot;$&quot;* #,##0_-;\-&quot;$&quot;* #,##0_-;_-&quot;$&quot;* &quot;-&quot;??_-;_-@_-"/>
    <numFmt numFmtId="201" formatCode="0.00000%"/>
    <numFmt numFmtId="202" formatCode="[$$-240A]\ #,##0.00"/>
    <numFmt numFmtId="203" formatCode="&quot;$&quot;#,##0.0"/>
    <numFmt numFmtId="204" formatCode="[$$-240A]\ #,##0.0"/>
    <numFmt numFmtId="205" formatCode="&quot;$&quot;\ #,##0.0"/>
    <numFmt numFmtId="206" formatCode="&quot;$&quot;\ #,##0.00;[Red]&quot;$&quot;\ \-#,##0.00"/>
    <numFmt numFmtId="207" formatCode="&quot;$&quot;#,##0"/>
    <numFmt numFmtId="208" formatCode="_(* #,##0.0000_);_(* \(#,##0.0000\);_(* &quot;-&quot;??_);_(@_)"/>
    <numFmt numFmtId="209" formatCode="_-* #,##0.00\ _P_t_s_-;\-* #,##0.00\ _P_t_s_-;_-* &quot;-&quot;??\ _P_t_s_-;_-@_-"/>
    <numFmt numFmtId="210" formatCode="d\-mmm\-yyyy"/>
    <numFmt numFmtId="211" formatCode="0.0"/>
    <numFmt numFmtId="212" formatCode="_-&quot;$&quot;* #,##0_-;\-&quot;$&quot;* #,##0_-;_-&quot;$&quot;* &quot;-&quot;_-;_-@_-"/>
    <numFmt numFmtId="213" formatCode="_-[$$-240A]\ * #,##0.00_ ;_-[$$-240A]\ * \-#,##0.00\ ;_-[$$-240A]\ * &quot;-&quot;??_ ;_-@_ "/>
    <numFmt numFmtId="214" formatCode="_-&quot;$&quot;\ * #,##0.00_-;\-&quot;$&quot;\ * #,##0.00_-;_-&quot;$&quot;\ * &quot;-&quot;_-;_-@_-"/>
    <numFmt numFmtId="215" formatCode="0.000%"/>
    <numFmt numFmtId="216" formatCode="_(* #,##0.0_);_(* \(#,##0.0\);_(* &quot;-&quot;??_);_(@_)"/>
    <numFmt numFmtId="217" formatCode="_([$$-240A]\ * #,##0.0_);_([$$-240A]\ * \(#,##0.0\);_([$$-240A]\ * &quot;-&quot;??_);_(@_)"/>
    <numFmt numFmtId="218" formatCode="_([$$-240A]\ * #,##0_);_([$$-240A]\ * \(#,##0\);_([$$-240A]\ * &quot;-&quot;??_);_(@_)"/>
    <numFmt numFmtId="219" formatCode="&quot;$&quot;\ #,##0.00"/>
  </numFmts>
  <fonts count="146">
    <font>
      <sz val="11"/>
      <color theme="1"/>
      <name val="Calibri"/>
      <charset val="134"/>
      <scheme val="minor"/>
    </font>
    <font>
      <sz val="9"/>
      <color theme="1"/>
      <name val="Arial"/>
      <charset val="134"/>
    </font>
    <font>
      <b/>
      <sz val="9"/>
      <color theme="1"/>
      <name val="Arial"/>
      <charset val="134"/>
    </font>
    <font>
      <sz val="9"/>
      <name val="Arial"/>
      <charset val="134"/>
    </font>
    <font>
      <sz val="8"/>
      <color theme="1"/>
      <name val="Arial"/>
      <charset val="134"/>
    </font>
    <font>
      <sz val="10"/>
      <color indexed="8"/>
      <name val="Arial"/>
      <charset val="134"/>
    </font>
    <font>
      <b/>
      <sz val="10"/>
      <name val="Arial Narrow"/>
      <charset val="134"/>
    </font>
    <font>
      <sz val="8"/>
      <name val="Arial Narrow"/>
      <charset val="134"/>
    </font>
    <font>
      <b/>
      <sz val="11"/>
      <color theme="0"/>
      <name val="Arial Narrow"/>
      <charset val="134"/>
    </font>
    <font>
      <b/>
      <sz val="10"/>
      <color indexed="8"/>
      <name val="Arial"/>
      <charset val="134"/>
    </font>
    <font>
      <b/>
      <sz val="9"/>
      <color indexed="8"/>
      <name val="Arial"/>
      <charset val="134"/>
    </font>
    <font>
      <b/>
      <sz val="12"/>
      <name val="Arial"/>
      <charset val="134"/>
    </font>
    <font>
      <sz val="9"/>
      <color indexed="8"/>
      <name val="Arial"/>
      <charset val="134"/>
    </font>
    <font>
      <b/>
      <sz val="8"/>
      <color indexed="8"/>
      <name val="Arial"/>
      <charset val="134"/>
    </font>
    <font>
      <b/>
      <sz val="8"/>
      <color theme="1"/>
      <name val="Arial"/>
      <charset val="134"/>
    </font>
    <font>
      <b/>
      <sz val="10"/>
      <color theme="1"/>
      <name val="Arial"/>
      <charset val="134"/>
    </font>
    <font>
      <b/>
      <sz val="8"/>
      <name val="Arial"/>
      <charset val="134"/>
    </font>
    <font>
      <b/>
      <sz val="10"/>
      <color rgb="FFFF0000"/>
      <name val="Arial"/>
      <charset val="134"/>
    </font>
    <font>
      <b/>
      <sz val="10"/>
      <name val="Arial"/>
      <charset val="134"/>
    </font>
    <font>
      <sz val="8"/>
      <color indexed="8"/>
      <name val="Arial"/>
      <charset val="134"/>
    </font>
    <font>
      <sz val="9"/>
      <color theme="1"/>
      <name val="Calibri"/>
      <charset val="134"/>
      <scheme val="minor"/>
    </font>
    <font>
      <b/>
      <sz val="9"/>
      <name val="Arial"/>
      <charset val="134"/>
    </font>
    <font>
      <b/>
      <sz val="9"/>
      <color theme="1"/>
      <name val="Calibri"/>
      <charset val="134"/>
      <scheme val="minor"/>
    </font>
    <font>
      <i/>
      <sz val="9"/>
      <color theme="1"/>
      <name val="Calibri"/>
      <charset val="134"/>
      <scheme val="minor"/>
    </font>
    <font>
      <sz val="11"/>
      <color rgb="FF000000"/>
      <name val="Calibri"/>
      <charset val="134"/>
    </font>
    <font>
      <sz val="10"/>
      <name val="Arial"/>
      <charset val="134"/>
    </font>
    <font>
      <sz val="10"/>
      <color theme="1"/>
      <name val="Calibri"/>
      <charset val="134"/>
      <scheme val="minor"/>
    </font>
    <font>
      <sz val="8"/>
      <name val="Arial"/>
      <charset val="134"/>
    </font>
    <font>
      <b/>
      <sz val="11"/>
      <color theme="1"/>
      <name val="Calibri"/>
      <charset val="134"/>
      <scheme val="minor"/>
    </font>
    <font>
      <sz val="10"/>
      <name val="Tahoma"/>
      <charset val="134"/>
    </font>
    <font>
      <sz val="10"/>
      <color rgb="FFFF0000"/>
      <name val="Tahoma"/>
      <charset val="134"/>
    </font>
    <font>
      <sz val="9"/>
      <color rgb="FFFF0000"/>
      <name val="Arial"/>
      <charset val="134"/>
    </font>
    <font>
      <b/>
      <sz val="9"/>
      <color rgb="FF000000"/>
      <name val="Arial"/>
      <charset val="134"/>
    </font>
    <font>
      <b/>
      <sz val="9"/>
      <color rgb="FFFF0000"/>
      <name val="Arial"/>
      <charset val="134"/>
    </font>
    <font>
      <sz val="9"/>
      <color rgb="FF000000"/>
      <name val="Arial"/>
      <charset val="134"/>
    </font>
    <font>
      <b/>
      <sz val="8"/>
      <color indexed="8"/>
      <name val="Calibri"/>
      <charset val="134"/>
    </font>
    <font>
      <sz val="8"/>
      <name val="Calibri"/>
      <charset val="134"/>
    </font>
    <font>
      <sz val="8"/>
      <color theme="0"/>
      <name val="Calibri"/>
      <charset val="134"/>
    </font>
    <font>
      <sz val="8"/>
      <color indexed="8"/>
      <name val="Calibri"/>
      <charset val="134"/>
    </font>
    <font>
      <b/>
      <sz val="14"/>
      <name val="Calibri"/>
      <charset val="134"/>
    </font>
    <font>
      <b/>
      <sz val="11"/>
      <color indexed="8"/>
      <name val="Calibri"/>
      <charset val="134"/>
    </font>
    <font>
      <b/>
      <sz val="8"/>
      <name val="Calibri"/>
      <charset val="134"/>
    </font>
    <font>
      <b/>
      <sz val="8"/>
      <color indexed="16"/>
      <name val="Calibri"/>
      <charset val="134"/>
    </font>
    <font>
      <b/>
      <sz val="10"/>
      <name val="Calibri"/>
      <charset val="134"/>
    </font>
    <font>
      <sz val="10"/>
      <name val="Calibri"/>
      <charset val="134"/>
    </font>
    <font>
      <sz val="10"/>
      <color indexed="8"/>
      <name val="Calibri"/>
      <charset val="134"/>
    </font>
    <font>
      <b/>
      <sz val="10"/>
      <color indexed="8"/>
      <name val="Calibri"/>
      <charset val="134"/>
    </font>
    <font>
      <sz val="8"/>
      <color theme="1"/>
      <name val="Calibri"/>
      <charset val="134"/>
      <scheme val="minor"/>
    </font>
    <font>
      <b/>
      <sz val="14"/>
      <color theme="1"/>
      <name val="Calibri"/>
      <charset val="134"/>
      <scheme val="minor"/>
    </font>
    <font>
      <sz val="10"/>
      <color rgb="FF000000"/>
      <name val="Calibri"/>
      <charset val="134"/>
    </font>
    <font>
      <b/>
      <sz val="11"/>
      <color rgb="FF000000"/>
      <name val="Calibri"/>
      <charset val="134"/>
    </font>
    <font>
      <b/>
      <sz val="12"/>
      <color theme="1"/>
      <name val="Calibri"/>
      <charset val="134"/>
      <scheme val="minor"/>
    </font>
    <font>
      <b/>
      <sz val="12"/>
      <color theme="1" tint="0.149998474074526"/>
      <name val="Calibri"/>
      <charset val="134"/>
      <scheme val="minor"/>
    </font>
    <font>
      <sz val="11"/>
      <color theme="1"/>
      <name val="Calibri"/>
      <charset val="134"/>
    </font>
    <font>
      <b/>
      <sz val="16"/>
      <color theme="1"/>
      <name val="Calibri"/>
      <charset val="134"/>
      <scheme val="minor"/>
    </font>
    <font>
      <b/>
      <sz val="10"/>
      <color theme="1"/>
      <name val="Calibri"/>
      <charset val="134"/>
      <scheme val="minor"/>
    </font>
    <font>
      <sz val="11"/>
      <color theme="1" tint="0.149998474074526"/>
      <name val="Calibri"/>
      <charset val="134"/>
      <scheme val="minor"/>
    </font>
    <font>
      <sz val="11"/>
      <name val="Calibri"/>
      <charset val="134"/>
      <scheme val="minor"/>
    </font>
    <font>
      <b/>
      <sz val="12"/>
      <name val="Calibri"/>
      <charset val="134"/>
      <scheme val="minor"/>
    </font>
    <font>
      <b/>
      <sz val="11"/>
      <name val="Calibri"/>
      <charset val="134"/>
      <scheme val="minor"/>
    </font>
    <font>
      <sz val="11"/>
      <color theme="1"/>
      <name val="Aptos"/>
      <charset val="134"/>
    </font>
    <font>
      <b/>
      <sz val="10"/>
      <name val="Tahoma"/>
      <charset val="134"/>
    </font>
    <font>
      <b/>
      <sz val="11"/>
      <name val="Tahoma"/>
      <charset val="134"/>
    </font>
    <font>
      <sz val="11"/>
      <name val="Tahoma"/>
      <charset val="134"/>
    </font>
    <font>
      <sz val="12"/>
      <name val="Arial"/>
      <charset val="134"/>
    </font>
    <font>
      <sz val="12"/>
      <name val="Tahoma"/>
      <charset val="134"/>
    </font>
    <font>
      <b/>
      <sz val="12"/>
      <color indexed="8"/>
      <name val="Calibri"/>
      <charset val="134"/>
    </font>
    <font>
      <b/>
      <sz val="10"/>
      <color indexed="8"/>
      <name val="MS Sans Serif"/>
      <charset val="134"/>
    </font>
    <font>
      <sz val="10"/>
      <name val="MS Sans Serif"/>
      <charset val="134"/>
    </font>
    <font>
      <sz val="10"/>
      <color indexed="8"/>
      <name val="MS Sans Serif"/>
      <charset val="134"/>
    </font>
    <font>
      <sz val="11"/>
      <name val="Arial"/>
      <charset val="134"/>
    </font>
    <font>
      <b/>
      <sz val="14"/>
      <color theme="1"/>
      <name val="Arial"/>
      <charset val="134"/>
    </font>
    <font>
      <sz val="12"/>
      <color theme="1"/>
      <name val="Arial"/>
      <charset val="134"/>
    </font>
    <font>
      <sz val="10"/>
      <color theme="1"/>
      <name val="Times New Roman"/>
      <charset val="134"/>
    </font>
    <font>
      <b/>
      <sz val="10"/>
      <color theme="1"/>
      <name val="Times New Roman"/>
      <charset val="134"/>
    </font>
    <font>
      <b/>
      <sz val="10"/>
      <name val="Times New Roman"/>
      <charset val="134"/>
    </font>
    <font>
      <sz val="11"/>
      <color theme="1"/>
      <name val="Verdana"/>
      <charset val="134"/>
    </font>
    <font>
      <sz val="8"/>
      <color theme="0"/>
      <name val="Arial"/>
      <charset val="134"/>
    </font>
    <font>
      <b/>
      <sz val="14"/>
      <name val="Arial"/>
      <charset val="134"/>
    </font>
    <font>
      <i/>
      <sz val="8"/>
      <name val="Arial"/>
      <charset val="134"/>
    </font>
    <font>
      <sz val="11"/>
      <color theme="1"/>
      <name val="Arial Narrow"/>
      <charset val="134"/>
    </font>
    <font>
      <b/>
      <sz val="16"/>
      <color theme="0"/>
      <name val="Arial"/>
      <charset val="134"/>
    </font>
    <font>
      <b/>
      <sz val="16"/>
      <name val="Arial"/>
      <charset val="134"/>
    </font>
    <font>
      <b/>
      <sz val="11"/>
      <color theme="1"/>
      <name val="Arial"/>
      <charset val="134"/>
    </font>
    <font>
      <b/>
      <sz val="12"/>
      <color theme="0"/>
      <name val="Arial"/>
      <charset val="134"/>
    </font>
    <font>
      <sz val="11"/>
      <color theme="1"/>
      <name val="Arial"/>
      <charset val="134"/>
    </font>
    <font>
      <b/>
      <sz val="11"/>
      <name val="Arial"/>
      <charset val="134"/>
    </font>
    <font>
      <b/>
      <sz val="11"/>
      <color theme="0"/>
      <name val="Arial"/>
      <charset val="134"/>
    </font>
    <font>
      <sz val="11"/>
      <color rgb="FF000000"/>
      <name val="Arial"/>
      <charset val="134"/>
    </font>
    <font>
      <sz val="16"/>
      <color theme="1"/>
      <name val="Arial Narrow"/>
      <charset val="134"/>
    </font>
    <font>
      <sz val="14"/>
      <color theme="1"/>
      <name val="Calibri"/>
      <charset val="134"/>
      <scheme val="minor"/>
    </font>
    <font>
      <b/>
      <sz val="12"/>
      <color theme="0"/>
      <name val="Arial Narrow"/>
      <charset val="134"/>
    </font>
    <font>
      <b/>
      <sz val="10"/>
      <color theme="1"/>
      <name val="Arial Narrow"/>
      <charset val="134"/>
    </font>
    <font>
      <sz val="10"/>
      <color theme="1"/>
      <name val="Arial Narrow"/>
      <charset val="134"/>
    </font>
    <font>
      <b/>
      <sz val="16"/>
      <color theme="1"/>
      <name val="Arial Narrow"/>
      <charset val="134"/>
    </font>
    <font>
      <sz val="14"/>
      <color theme="1"/>
      <name val="Verdana"/>
      <charset val="134"/>
    </font>
    <font>
      <b/>
      <sz val="14"/>
      <color theme="1"/>
      <name val="Verdana"/>
      <charset val="134"/>
    </font>
    <font>
      <sz val="14"/>
      <name val="Verdana"/>
      <charset val="134"/>
    </font>
    <font>
      <b/>
      <sz val="16"/>
      <name val="Verdana"/>
      <charset val="134"/>
    </font>
    <font>
      <b/>
      <sz val="14"/>
      <name val="Verdana"/>
      <charset val="134"/>
    </font>
    <font>
      <b/>
      <sz val="18"/>
      <name val="Verdana"/>
      <charset val="134"/>
    </font>
    <font>
      <b/>
      <sz val="14"/>
      <color rgb="FF000000"/>
      <name val="Verdana"/>
      <charset val="134"/>
    </font>
    <font>
      <b/>
      <sz val="14"/>
      <color indexed="8"/>
      <name val="Verdana"/>
      <charset val="134"/>
    </font>
    <font>
      <sz val="14"/>
      <color indexed="8"/>
      <name val="Verdana"/>
      <charset val="134"/>
    </font>
    <font>
      <sz val="14"/>
      <color rgb="FFFF0000"/>
      <name val="Verdana"/>
      <charset val="134"/>
    </font>
    <font>
      <b/>
      <i/>
      <sz val="14"/>
      <name val="Verdana"/>
      <charset val="134"/>
    </font>
    <font>
      <b/>
      <i/>
      <u/>
      <sz val="14"/>
      <name val="Verdana"/>
      <charset val="134"/>
    </font>
    <font>
      <b/>
      <sz val="6"/>
      <name val="Arial"/>
      <charset val="134"/>
    </font>
    <font>
      <b/>
      <sz val="5"/>
      <name val="Arial"/>
      <charset val="134"/>
    </font>
    <font>
      <sz val="9"/>
      <name val="Calibri"/>
      <charset val="134"/>
      <scheme val="minor"/>
    </font>
    <font>
      <sz val="8"/>
      <name val="Calibri"/>
      <charset val="134"/>
      <scheme val="minor"/>
    </font>
    <font>
      <sz val="6"/>
      <name val="Calibri"/>
      <charset val="134"/>
      <scheme val="minor"/>
    </font>
    <font>
      <sz val="10"/>
      <name val="Times New Roman"/>
      <charset val="134"/>
    </font>
    <font>
      <sz val="12"/>
      <color theme="1"/>
      <name val="Times New Roman"/>
      <charset val="134"/>
    </font>
    <font>
      <b/>
      <sz val="12"/>
      <color theme="1"/>
      <name val="Arial"/>
      <charset val="134"/>
    </font>
    <font>
      <sz val="7"/>
      <color rgb="FF555555"/>
      <name val="Arial"/>
      <charset val="134"/>
    </font>
    <font>
      <sz val="10"/>
      <color theme="1"/>
      <name val="Arial"/>
      <charset val="134"/>
    </font>
    <font>
      <b/>
      <sz val="10"/>
      <color rgb="FF000000"/>
      <name val="Arial"/>
      <charset val="134"/>
    </font>
    <font>
      <i/>
      <sz val="10"/>
      <color rgb="FF000000"/>
      <name val="Arial"/>
      <charset val="134"/>
    </font>
    <font>
      <u/>
      <sz val="11"/>
      <color rgb="FF0000FF"/>
      <name val="Calibri"/>
      <charset val="0"/>
      <scheme val="minor"/>
    </font>
    <font>
      <u/>
      <sz val="11"/>
      <color rgb="FF800080"/>
      <name val="Calibri"/>
      <charset val="0"/>
      <scheme val="minor"/>
    </font>
    <font>
      <sz val="11"/>
      <color theme="1"/>
      <name val="Calibri"/>
      <charset val="134"/>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sz val="11"/>
      <color rgb="FF006100"/>
      <name val="Calibri"/>
      <charset val="134"/>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sz val="11"/>
      <color theme="0"/>
      <name val="Calibri"/>
      <charset val="134"/>
      <scheme val="minor"/>
    </font>
    <font>
      <sz val="11"/>
      <color indexed="8"/>
      <name val="Calibri"/>
      <charset val="134"/>
    </font>
    <font>
      <sz val="11"/>
      <color rgb="FF9C6500"/>
      <name val="Calibri"/>
      <charset val="134"/>
      <scheme val="minor"/>
    </font>
    <font>
      <sz val="11"/>
      <color rgb="FF9C5700"/>
      <name val="Calibri"/>
      <charset val="134"/>
      <scheme val="minor"/>
    </font>
    <font>
      <sz val="12"/>
      <name val="Calibri"/>
      <charset val="134"/>
    </font>
    <font>
      <sz val="12.7"/>
      <name val="Arial"/>
      <charset val="134"/>
    </font>
    <font>
      <b/>
      <sz val="12"/>
      <name val="Calibri"/>
      <charset val="134"/>
    </font>
    <font>
      <sz val="10"/>
      <name val="SimSun"/>
      <charset val="134"/>
    </font>
  </fonts>
  <fills count="66">
    <fill>
      <patternFill patternType="none"/>
    </fill>
    <fill>
      <patternFill patternType="gray125"/>
    </fill>
    <fill>
      <patternFill patternType="solid">
        <fgColor theme="0" tint="-0.149998474074526"/>
        <bgColor indexed="64"/>
      </patternFill>
    </fill>
    <fill>
      <patternFill patternType="solid">
        <fgColor theme="0"/>
        <bgColor indexed="64"/>
      </patternFill>
    </fill>
    <fill>
      <patternFill patternType="solid">
        <fgColor theme="2" tint="-0.0999786370433668"/>
        <bgColor indexed="64"/>
      </patternFill>
    </fill>
    <fill>
      <patternFill patternType="solid">
        <fgColor theme="0" tint="-0.499984740745262"/>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9" tint="-0.249977111117893"/>
        <bgColor indexed="64"/>
      </patternFill>
    </fill>
    <fill>
      <patternFill patternType="solid">
        <fgColor rgb="FFFFFFFF"/>
        <bgColor rgb="FF000000"/>
      </patternFill>
    </fill>
    <fill>
      <patternFill patternType="solid">
        <fgColor theme="9" tint="-0.249946592608417"/>
        <bgColor rgb="FF000000"/>
      </patternFill>
    </fill>
    <fill>
      <patternFill patternType="solid">
        <fgColor rgb="FFFFFFC9"/>
        <bgColor indexed="64"/>
      </patternFill>
    </fill>
    <fill>
      <patternFill patternType="solid">
        <fgColor rgb="FFFFFFC9"/>
        <bgColor rgb="FF000000"/>
      </patternFill>
    </fill>
    <fill>
      <gradientFill type="path" left="0.5" right="0.5" top="0.5" bottom="0.5">
        <stop position="0">
          <color theme="2" tint="-0.898037659840693"/>
        </stop>
        <stop position="1">
          <color theme="9" tint="-0.250984221930601"/>
        </stop>
      </gradientFill>
    </fill>
    <fill>
      <patternFill patternType="solid">
        <fgColor theme="9" tint="-0.249977111117893"/>
        <bgColor rgb="FF000000"/>
      </patternFill>
    </fill>
    <fill>
      <patternFill patternType="solid">
        <fgColor theme="9" tint="0.799981688894314"/>
        <bgColor rgb="FF000000"/>
      </patternFill>
    </fill>
    <fill>
      <patternFill patternType="solid">
        <fgColor theme="9" tint="-0.249946592608417"/>
        <bgColor indexed="64"/>
      </patternFill>
    </fill>
    <fill>
      <patternFill patternType="solid">
        <fgColor rgb="FFFFFF00"/>
        <bgColor indexed="64"/>
      </patternFill>
    </fill>
    <fill>
      <patternFill patternType="solid">
        <fgColor theme="5"/>
        <bgColor indexed="64"/>
      </patternFill>
    </fill>
    <fill>
      <patternFill patternType="solid">
        <fgColor theme="0"/>
        <bgColor rgb="FF000000"/>
      </patternFill>
    </fill>
    <fill>
      <patternFill patternType="solid">
        <fgColor theme="5" tint="0.799981688894314"/>
        <bgColor indexed="64"/>
      </patternFill>
    </fill>
    <fill>
      <patternFill patternType="solid">
        <fgColor theme="0" tint="-0.249977111117893"/>
        <bgColor indexed="64"/>
      </patternFill>
    </fill>
    <fill>
      <patternFill patternType="solid">
        <fgColor theme="8" tint="-0.249977111117893"/>
        <bgColor indexed="64"/>
      </patternFill>
    </fill>
    <fill>
      <patternFill patternType="solid">
        <fgColor theme="1"/>
        <bgColor indexed="64"/>
      </patternFill>
    </fill>
    <fill>
      <patternFill patternType="solid">
        <fgColor indexed="9"/>
        <bgColor indexed="64"/>
      </patternFill>
    </fill>
    <fill>
      <patternFill patternType="solid">
        <fgColor rgb="FF92D050"/>
        <bgColor indexed="64"/>
      </patternFill>
    </fill>
    <fill>
      <patternFill patternType="solid">
        <fgColor theme="0" tint="-0.0499893185216834"/>
        <bgColor indexed="64"/>
      </patternFill>
    </fill>
    <fill>
      <patternFill patternType="solid">
        <fgColor rgb="FF00B0F0"/>
        <bgColor indexed="64"/>
      </patternFill>
    </fill>
    <fill>
      <patternFill patternType="solid">
        <fgColor theme="1" tint="0.499984740745262"/>
        <bgColor indexed="64"/>
      </patternFill>
    </fill>
    <fill>
      <patternFill patternType="solid">
        <fgColor rgb="FFFF0000"/>
        <bgColor indexed="64"/>
      </patternFill>
    </fill>
    <fill>
      <patternFill patternType="solid">
        <fgColor rgb="FFF9F9F9"/>
        <bgColor indexed="64"/>
      </patternFill>
    </fill>
    <fill>
      <patternFill patternType="solid">
        <fgColor rgb="FFE9E9E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46"/>
        <bgColor indexed="64"/>
      </patternFill>
    </fill>
    <fill>
      <patternFill patternType="solid">
        <fgColor indexed="57"/>
        <bgColor indexed="64"/>
      </patternFill>
    </fill>
    <fill>
      <patternFill patternType="solid">
        <fgColor rgb="FFFFEB9C"/>
        <bgColor indexed="64"/>
      </patternFill>
    </fill>
  </fills>
  <borders count="16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auto="1"/>
      </left>
      <right style="medium">
        <color auto="1"/>
      </right>
      <top style="medium">
        <color auto="1"/>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medium">
        <color auto="1"/>
      </right>
      <top/>
      <bottom/>
      <diagonal/>
    </border>
    <border>
      <left style="medium">
        <color auto="1"/>
      </left>
      <right/>
      <top/>
      <bottom/>
      <diagonal/>
    </border>
    <border>
      <left/>
      <right style="medium">
        <color auto="1"/>
      </right>
      <top/>
      <bottom/>
      <diagonal/>
    </border>
    <border>
      <left style="medium">
        <color auto="1"/>
      </left>
      <right/>
      <top/>
      <bottom style="thin">
        <color auto="1"/>
      </bottom>
      <diagonal/>
    </border>
    <border>
      <left style="medium">
        <color auto="1"/>
      </left>
      <right/>
      <top style="thin">
        <color auto="1"/>
      </top>
      <bottom/>
      <diagonal/>
    </border>
    <border>
      <left style="medium">
        <color auto="1"/>
      </left>
      <right style="medium">
        <color auto="1"/>
      </right>
      <top/>
      <bottom style="medium">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double">
        <color auto="1"/>
      </left>
      <right/>
      <top style="medium">
        <color auto="1"/>
      </top>
      <bottom style="medium">
        <color auto="1"/>
      </bottom>
      <diagonal/>
    </border>
    <border>
      <left/>
      <right style="double">
        <color auto="1"/>
      </right>
      <top style="medium">
        <color auto="1"/>
      </top>
      <bottom style="medium">
        <color auto="1"/>
      </bottom>
      <diagonal/>
    </border>
    <border>
      <left style="double">
        <color auto="1"/>
      </left>
      <right/>
      <top style="medium">
        <color auto="1"/>
      </top>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right/>
      <top style="medium">
        <color auto="1"/>
      </top>
      <bottom style="thin">
        <color auto="1"/>
      </bottom>
      <diagonal/>
    </border>
    <border>
      <left/>
      <right style="double">
        <color auto="1"/>
      </right>
      <top style="medium">
        <color auto="1"/>
      </top>
      <bottom style="thin">
        <color auto="1"/>
      </bottom>
      <diagonal/>
    </border>
    <border>
      <left style="double">
        <color auto="1"/>
      </left>
      <right style="double">
        <color auto="1"/>
      </right>
      <top style="thin">
        <color auto="1"/>
      </top>
      <bottom style="thin">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double">
        <color auto="1"/>
      </left>
      <right/>
      <top style="thin">
        <color auto="1"/>
      </top>
      <bottom style="thin">
        <color auto="1"/>
      </bottom>
      <diagonal/>
    </border>
    <border>
      <left/>
      <right style="double">
        <color auto="1"/>
      </right>
      <top style="thin">
        <color auto="1"/>
      </top>
      <bottom style="thin">
        <color auto="1"/>
      </bottom>
      <diagonal/>
    </border>
    <border>
      <left/>
      <right/>
      <top style="thin">
        <color auto="1"/>
      </top>
      <bottom style="thin">
        <color auto="1"/>
      </bottom>
      <diagonal/>
    </border>
    <border>
      <left style="medium">
        <color auto="1"/>
      </left>
      <right style="thin">
        <color auto="1"/>
      </right>
      <top style="thin">
        <color auto="1"/>
      </top>
      <bottom style="thin">
        <color auto="1"/>
      </bottom>
      <diagonal/>
    </border>
    <border>
      <left/>
      <right style="medium">
        <color auto="1"/>
      </right>
      <top style="thin">
        <color auto="1"/>
      </top>
      <bottom/>
      <diagonal/>
    </border>
    <border>
      <left style="double">
        <color auto="1"/>
      </left>
      <right/>
      <top style="thin">
        <color auto="1"/>
      </top>
      <bottom/>
      <diagonal/>
    </border>
    <border>
      <left/>
      <right style="double">
        <color auto="1"/>
      </right>
      <top style="thin">
        <color auto="1"/>
      </top>
      <bottom/>
      <diagonal/>
    </border>
    <border>
      <left/>
      <right/>
      <top style="thin">
        <color auto="1"/>
      </top>
      <bottom/>
      <diagonal/>
    </border>
    <border>
      <left style="double">
        <color auto="1"/>
      </left>
      <right style="double">
        <color auto="1"/>
      </right>
      <top style="thin">
        <color auto="1"/>
      </top>
      <bottom/>
      <diagonal/>
    </border>
    <border>
      <left/>
      <right style="medium">
        <color auto="1"/>
      </right>
      <top/>
      <bottom style="thin">
        <color auto="1"/>
      </bottom>
      <diagonal/>
    </border>
    <border>
      <left style="double">
        <color auto="1"/>
      </left>
      <right style="medium">
        <color auto="1"/>
      </right>
      <top style="medium">
        <color auto="1"/>
      </top>
      <bottom/>
      <diagonal/>
    </border>
    <border>
      <left style="medium">
        <color auto="1"/>
      </left>
      <right/>
      <top style="thin">
        <color auto="1"/>
      </top>
      <bottom style="medium">
        <color auto="1"/>
      </bottom>
      <diagonal/>
    </border>
    <border>
      <left/>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medium">
        <color auto="1"/>
      </top>
      <bottom style="medium">
        <color auto="1"/>
      </bottom>
      <diagonal/>
    </border>
    <border>
      <left/>
      <right style="thin">
        <color auto="1"/>
      </right>
      <top style="medium">
        <color auto="1"/>
      </top>
      <bottom style="thin">
        <color auto="1"/>
      </bottom>
      <diagonal/>
    </border>
    <border>
      <left style="medium">
        <color auto="1"/>
      </left>
      <right style="thin">
        <color auto="1"/>
      </right>
      <top/>
      <bottom/>
      <diagonal/>
    </border>
    <border>
      <left style="thin">
        <color rgb="FF23919D"/>
      </left>
      <right style="thin">
        <color rgb="FF23919D"/>
      </right>
      <top style="thin">
        <color rgb="FF23919D"/>
      </top>
      <bottom style="thin">
        <color rgb="FF23919D"/>
      </bottom>
      <diagonal/>
    </border>
    <border>
      <left/>
      <right style="thin">
        <color auto="1"/>
      </right>
      <top style="thin">
        <color auto="1"/>
      </top>
      <bottom/>
      <diagonal/>
    </border>
    <border>
      <left style="thin">
        <color auto="1"/>
      </left>
      <right style="thin">
        <color auto="1"/>
      </right>
      <top style="thin">
        <color auto="1"/>
      </top>
      <bottom style="medium">
        <color auto="1"/>
      </bottom>
      <diagonal/>
    </border>
    <border>
      <left/>
      <right/>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right style="medium">
        <color auto="1"/>
      </right>
      <top style="thin">
        <color auto="1"/>
      </top>
      <bottom style="medium">
        <color auto="1"/>
      </bottom>
      <diagonal/>
    </border>
    <border>
      <left style="thin">
        <color auto="1"/>
      </left>
      <right style="thin">
        <color auto="1"/>
      </right>
      <top style="medium">
        <color auto="1"/>
      </top>
      <bottom style="medium">
        <color auto="1"/>
      </bottom>
      <diagonal/>
    </border>
    <border>
      <left/>
      <right style="thin">
        <color auto="1"/>
      </right>
      <top style="medium">
        <color auto="1"/>
      </top>
      <bottom/>
      <diagonal/>
    </border>
    <border>
      <left style="thin">
        <color auto="1"/>
      </left>
      <right/>
      <top style="thin">
        <color auto="1"/>
      </top>
      <bottom/>
      <diagonal/>
    </border>
    <border>
      <left style="medium">
        <color auto="1"/>
      </left>
      <right style="medium">
        <color auto="1"/>
      </right>
      <top style="thin">
        <color auto="1"/>
      </top>
      <bottom style="medium">
        <color auto="1"/>
      </bottom>
      <diagonal/>
    </border>
    <border>
      <left style="thin">
        <color auto="1"/>
      </left>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thin">
        <color auto="1"/>
      </left>
      <right style="medium">
        <color auto="1"/>
      </right>
      <top style="thin">
        <color auto="1"/>
      </top>
      <bottom style="medium">
        <color auto="1"/>
      </bottom>
      <diagonal/>
    </border>
    <border>
      <left style="thin">
        <color auto="1"/>
      </left>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style="medium">
        <color auto="1"/>
      </top>
      <bottom style="thin">
        <color auto="1"/>
      </bottom>
      <diagonal/>
    </border>
    <border>
      <left style="thin">
        <color auto="1"/>
      </left>
      <right style="medium">
        <color auto="1"/>
      </right>
      <top style="thin">
        <color auto="1"/>
      </top>
      <bottom/>
      <diagonal/>
    </border>
    <border>
      <left style="thin">
        <color auto="1"/>
      </left>
      <right style="medium">
        <color auto="1"/>
      </right>
      <top/>
      <bottom/>
      <diagonal/>
    </border>
    <border>
      <left style="medium">
        <color auto="1"/>
      </left>
      <right style="thin">
        <color auto="1"/>
      </right>
      <top style="thin">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top/>
      <bottom/>
      <diagonal/>
    </border>
    <border>
      <left style="thin">
        <color auto="1"/>
      </left>
      <right style="thin">
        <color auto="1"/>
      </right>
      <top/>
      <bottom/>
      <diagonal/>
    </border>
    <border>
      <left style="thin">
        <color rgb="FF23919D"/>
      </left>
      <right/>
      <top style="thin">
        <color rgb="FF23919D"/>
      </top>
      <bottom style="thin">
        <color rgb="FF23919D"/>
      </bottom>
      <diagonal/>
    </border>
    <border>
      <left/>
      <right/>
      <top style="thin">
        <color rgb="FF23919D"/>
      </top>
      <bottom style="thin">
        <color rgb="FF23919D"/>
      </bottom>
      <diagonal/>
    </border>
    <border>
      <left/>
      <right style="thin">
        <color rgb="FF23919D"/>
      </right>
      <top style="thin">
        <color rgb="FF23919D"/>
      </top>
      <bottom style="thin">
        <color rgb="FF23919D"/>
      </bottom>
      <diagonal/>
    </border>
    <border>
      <left style="thin">
        <color rgb="FF23919D"/>
      </left>
      <right style="thin">
        <color rgb="FF23919D"/>
      </right>
      <top/>
      <bottom/>
      <diagonal/>
    </border>
    <border>
      <left style="thin">
        <color rgb="FF23919D"/>
      </left>
      <right/>
      <top/>
      <bottom/>
      <diagonal/>
    </border>
    <border>
      <left/>
      <right/>
      <top/>
      <bottom style="thin">
        <color rgb="FF23919D"/>
      </bottom>
      <diagonal/>
    </border>
    <border>
      <left style="thin">
        <color rgb="FF23919D"/>
      </left>
      <right style="thin">
        <color rgb="FF23919D"/>
      </right>
      <top style="thin">
        <color rgb="FF23919D"/>
      </top>
      <bottom/>
      <diagonal/>
    </border>
    <border>
      <left style="thin">
        <color rgb="FF23919D"/>
      </left>
      <right/>
      <top style="thin">
        <color rgb="FF23919D"/>
      </top>
      <bottom/>
      <diagonal/>
    </border>
    <border>
      <left style="medium">
        <color auto="1"/>
      </left>
      <right style="thin">
        <color auto="1"/>
      </right>
      <top style="thin">
        <color auto="1"/>
      </top>
      <bottom/>
      <diagonal/>
    </border>
    <border>
      <left style="medium">
        <color auto="1"/>
      </left>
      <right style="thin">
        <color auto="1"/>
      </right>
      <top style="medium">
        <color auto="1"/>
      </top>
      <bottom/>
      <diagonal/>
    </border>
    <border>
      <left style="medium">
        <color auto="1"/>
      </left>
      <right style="thin">
        <color auto="1"/>
      </right>
      <top/>
      <bottom style="medium">
        <color auto="1"/>
      </bottom>
      <diagonal/>
    </border>
    <border>
      <left/>
      <right style="thin">
        <color auto="1"/>
      </right>
      <top/>
      <bottom/>
      <diagonal/>
    </border>
    <border>
      <left style="thin">
        <color auto="1"/>
      </left>
      <right/>
      <top/>
      <bottom style="medium">
        <color auto="1"/>
      </bottom>
      <diagonal/>
    </border>
    <border>
      <left style="medium">
        <color auto="1"/>
      </left>
      <right style="thin">
        <color auto="1"/>
      </right>
      <top/>
      <bottom style="thin">
        <color auto="1"/>
      </bottom>
      <diagonal/>
    </border>
    <border>
      <left style="thin">
        <color auto="1"/>
      </left>
      <right/>
      <top style="medium">
        <color auto="1"/>
      </top>
      <bottom style="medium">
        <color auto="1"/>
      </bottom>
      <diagonal/>
    </border>
    <border>
      <left style="medium">
        <color auto="1"/>
      </left>
      <right style="thin">
        <color auto="1"/>
      </right>
      <top style="thin">
        <color auto="1"/>
      </top>
      <bottom style="double">
        <color auto="1"/>
      </bottom>
      <diagonal/>
    </border>
    <border>
      <left style="thin">
        <color auto="1"/>
      </left>
      <right/>
      <top style="thin">
        <color auto="1"/>
      </top>
      <bottom style="double">
        <color auto="1"/>
      </bottom>
      <diagonal/>
    </border>
    <border>
      <left/>
      <right/>
      <top style="thin">
        <color auto="1"/>
      </top>
      <bottom style="double">
        <color auto="1"/>
      </bottom>
      <diagonal/>
    </border>
    <border>
      <left style="medium">
        <color auto="1"/>
      </left>
      <right/>
      <top style="double">
        <color auto="1"/>
      </top>
      <bottom style="medium">
        <color auto="1"/>
      </bottom>
      <diagonal/>
    </border>
    <border>
      <left/>
      <right/>
      <top style="double">
        <color auto="1"/>
      </top>
      <bottom style="medium">
        <color auto="1"/>
      </bottom>
      <diagonal/>
    </border>
    <border>
      <left/>
      <right style="thin">
        <color auto="1"/>
      </right>
      <top style="medium">
        <color auto="1"/>
      </top>
      <bottom style="medium">
        <color auto="1"/>
      </bottom>
      <diagonal/>
    </border>
    <border>
      <left style="thin">
        <color auto="1"/>
      </left>
      <right style="medium">
        <color auto="1"/>
      </right>
      <top style="double">
        <color auto="1"/>
      </top>
      <bottom style="thin">
        <color auto="1"/>
      </bottom>
      <diagonal/>
    </border>
    <border>
      <left/>
      <right style="thin">
        <color auto="1"/>
      </right>
      <top style="thin">
        <color auto="1"/>
      </top>
      <bottom style="double">
        <color auto="1"/>
      </bottom>
      <diagonal/>
    </border>
    <border>
      <left/>
      <right style="medium">
        <color auto="1"/>
      </right>
      <top style="double">
        <color auto="1"/>
      </top>
      <bottom style="medium">
        <color auto="1"/>
      </bottom>
      <diagonal/>
    </border>
    <border>
      <left/>
      <right style="thin">
        <color auto="1"/>
      </right>
      <top/>
      <bottom style="medium">
        <color auto="1"/>
      </bottom>
      <diagonal/>
    </border>
    <border>
      <left style="medium">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medium">
        <color auto="1"/>
      </right>
      <top style="thin">
        <color auto="1"/>
      </top>
      <bottom style="hair">
        <color auto="1"/>
      </bottom>
      <diagonal/>
    </border>
    <border>
      <left style="medium">
        <color auto="1"/>
      </left>
      <right style="hair">
        <color auto="1"/>
      </right>
      <top/>
      <bottom style="hair">
        <color auto="1"/>
      </bottom>
      <diagonal/>
    </border>
    <border>
      <left style="hair">
        <color auto="1"/>
      </left>
      <right style="hair">
        <color auto="1"/>
      </right>
      <top/>
      <bottom style="hair">
        <color auto="1"/>
      </bottom>
      <diagonal/>
    </border>
    <border>
      <left style="hair">
        <color auto="1"/>
      </left>
      <right style="medium">
        <color auto="1"/>
      </right>
      <top/>
      <bottom style="hair">
        <color auto="1"/>
      </bottom>
      <diagonal/>
    </border>
    <border>
      <left style="medium">
        <color auto="1"/>
      </left>
      <right/>
      <top/>
      <bottom style="hair">
        <color auto="1"/>
      </bottom>
      <diagonal/>
    </border>
    <border>
      <left style="hair">
        <color auto="1"/>
      </left>
      <right style="hair">
        <color auto="1"/>
      </right>
      <top style="hair">
        <color auto="1"/>
      </top>
      <bottom style="hair">
        <color auto="1"/>
      </bottom>
      <diagonal/>
    </border>
    <border>
      <left/>
      <right style="hair">
        <color auto="1"/>
      </right>
      <top/>
      <bottom style="hair">
        <color auto="1"/>
      </bottom>
      <diagonal/>
    </border>
    <border>
      <left/>
      <right style="hair">
        <color auto="1"/>
      </right>
      <top style="hair">
        <color auto="1"/>
      </top>
      <bottom style="hair">
        <color auto="1"/>
      </bottom>
      <diagonal/>
    </border>
    <border>
      <left/>
      <right style="hair">
        <color auto="1"/>
      </right>
      <top/>
      <bottom style="medium">
        <color auto="1"/>
      </bottom>
      <diagonal/>
    </border>
    <border>
      <left style="hair">
        <color auto="1"/>
      </left>
      <right style="medium">
        <color auto="1"/>
      </right>
      <top/>
      <bottom style="medium">
        <color auto="1"/>
      </bottom>
      <diagonal/>
    </border>
    <border>
      <left style="medium">
        <color auto="1"/>
      </left>
      <right style="medium">
        <color auto="1"/>
      </right>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medium">
        <color auto="1"/>
      </top>
      <bottom style="hair">
        <color auto="1"/>
      </bottom>
      <diagonal/>
    </border>
    <border>
      <left style="medium">
        <color auto="1"/>
      </left>
      <right style="medium">
        <color auto="1"/>
      </right>
      <top style="hair">
        <color auto="1"/>
      </top>
      <bottom style="hair">
        <color auto="1"/>
      </bottom>
      <diagonal/>
    </border>
    <border>
      <left style="medium">
        <color auto="1"/>
      </left>
      <right style="medium">
        <color auto="1"/>
      </right>
      <top style="hair">
        <color auto="1"/>
      </top>
      <bottom style="thin">
        <color auto="1"/>
      </bottom>
      <diagonal/>
    </border>
    <border>
      <left style="medium">
        <color auto="1"/>
      </left>
      <right/>
      <top style="hair">
        <color auto="1"/>
      </top>
      <bottom/>
      <diagonal/>
    </border>
    <border>
      <left/>
      <right/>
      <top style="hair">
        <color auto="1"/>
      </top>
      <bottom/>
      <diagonal/>
    </border>
    <border>
      <left style="medium">
        <color auto="1"/>
      </left>
      <right style="medium">
        <color auto="1"/>
      </right>
      <top style="hair">
        <color auto="1"/>
      </top>
      <bottom style="medium">
        <color auto="1"/>
      </bottom>
      <diagonal/>
    </border>
    <border>
      <left style="medium">
        <color auto="1"/>
      </left>
      <right style="medium">
        <color auto="1"/>
      </right>
      <top/>
      <bottom style="hair">
        <color auto="1"/>
      </bottom>
      <diagonal/>
    </border>
    <border>
      <left style="medium">
        <color auto="1"/>
      </left>
      <right style="medium">
        <color auto="1"/>
      </right>
      <top style="dotted">
        <color auto="1"/>
      </top>
      <bottom style="dotted">
        <color auto="1"/>
      </bottom>
      <diagonal/>
    </border>
    <border>
      <left style="medium">
        <color auto="1"/>
      </left>
      <right style="dotted">
        <color auto="1"/>
      </right>
      <top style="dotted">
        <color auto="1"/>
      </top>
      <bottom style="dotted">
        <color auto="1"/>
      </bottom>
      <diagonal/>
    </border>
    <border>
      <left style="dotted">
        <color auto="1"/>
      </left>
      <right style="dotted">
        <color auto="1"/>
      </right>
      <top style="dotted">
        <color auto="1"/>
      </top>
      <bottom style="dotted">
        <color auto="1"/>
      </bottom>
      <diagonal/>
    </border>
    <border>
      <left style="medium">
        <color auto="1"/>
      </left>
      <right style="medium">
        <color auto="1"/>
      </right>
      <top style="dotted">
        <color auto="1"/>
      </top>
      <bottom/>
      <diagonal/>
    </border>
    <border>
      <left style="medium">
        <color auto="1"/>
      </left>
      <right style="medium">
        <color auto="1"/>
      </right>
      <top style="thin">
        <color auto="1"/>
      </top>
      <bottom/>
      <diagonal/>
    </border>
    <border>
      <left style="medium">
        <color auto="1"/>
      </left>
      <right style="dotted">
        <color auto="1"/>
      </right>
      <top style="dotted">
        <color auto="1"/>
      </top>
      <bottom/>
      <diagonal/>
    </border>
    <border>
      <left style="dotted">
        <color auto="1"/>
      </left>
      <right style="dotted">
        <color auto="1"/>
      </right>
      <top style="dotted">
        <color auto="1"/>
      </top>
      <bottom/>
      <diagonal/>
    </border>
    <border>
      <left style="medium">
        <color auto="1"/>
      </left>
      <right style="dotted">
        <color auto="1"/>
      </right>
      <top style="medium">
        <color auto="1"/>
      </top>
      <bottom style="medium">
        <color auto="1"/>
      </bottom>
      <diagonal/>
    </border>
    <border>
      <left style="dotted">
        <color auto="1"/>
      </left>
      <right style="dotted">
        <color auto="1"/>
      </right>
      <top style="medium">
        <color auto="1"/>
      </top>
      <bottom style="medium">
        <color auto="1"/>
      </bottom>
      <diagonal/>
    </border>
    <border>
      <left/>
      <right style="hair">
        <color auto="1"/>
      </right>
      <top style="thin">
        <color auto="1"/>
      </top>
      <bottom/>
      <diagonal/>
    </border>
    <border>
      <left style="hair">
        <color auto="1"/>
      </left>
      <right/>
      <top style="thin">
        <color auto="1"/>
      </top>
      <bottom/>
      <diagonal/>
    </border>
    <border>
      <left/>
      <right style="hair">
        <color auto="1"/>
      </right>
      <top/>
      <bottom/>
      <diagonal/>
    </border>
    <border>
      <left style="hair">
        <color auto="1"/>
      </left>
      <right/>
      <top/>
      <bottom/>
      <diagonal/>
    </border>
    <border>
      <left/>
      <right style="hair">
        <color auto="1"/>
      </right>
      <top/>
      <bottom style="thin">
        <color auto="1"/>
      </bottom>
      <diagonal/>
    </border>
    <border>
      <left style="hair">
        <color auto="1"/>
      </left>
      <right/>
      <top/>
      <bottom style="thin">
        <color auto="1"/>
      </bottom>
      <diagonal/>
    </border>
    <border>
      <left/>
      <right style="thin">
        <color auto="1"/>
      </right>
      <top style="hair">
        <color auto="1"/>
      </top>
      <bottom/>
      <diagonal/>
    </border>
    <border>
      <left/>
      <right style="medium">
        <color auto="1"/>
      </right>
      <top style="hair">
        <color auto="1"/>
      </top>
      <bottom/>
      <diagonal/>
    </border>
    <border>
      <left style="dotted">
        <color auto="1"/>
      </left>
      <right style="medium">
        <color auto="1"/>
      </right>
      <top style="dotted">
        <color auto="1"/>
      </top>
      <bottom style="dotted">
        <color auto="1"/>
      </bottom>
      <diagonal/>
    </border>
    <border>
      <left style="medium">
        <color auto="1"/>
      </left>
      <right/>
      <top style="medium">
        <color auto="1"/>
      </top>
      <bottom style="dotted">
        <color auto="1"/>
      </bottom>
      <diagonal/>
    </border>
    <border>
      <left/>
      <right/>
      <top style="medium">
        <color auto="1"/>
      </top>
      <bottom style="dotted">
        <color auto="1"/>
      </bottom>
      <diagonal/>
    </border>
    <border>
      <left style="medium">
        <color auto="1"/>
      </left>
      <right/>
      <top style="dotted">
        <color auto="1"/>
      </top>
      <bottom style="dotted">
        <color auto="1"/>
      </bottom>
      <diagonal/>
    </border>
    <border>
      <left/>
      <right/>
      <top style="dotted">
        <color auto="1"/>
      </top>
      <bottom style="dotted">
        <color auto="1"/>
      </bottom>
      <diagonal/>
    </border>
    <border>
      <left style="dotted">
        <color auto="1"/>
      </left>
      <right style="medium">
        <color auto="1"/>
      </right>
      <top style="dotted">
        <color auto="1"/>
      </top>
      <bottom/>
      <diagonal/>
    </border>
    <border>
      <left style="dotted">
        <color auto="1"/>
      </left>
      <right style="medium">
        <color auto="1"/>
      </right>
      <top style="medium">
        <color auto="1"/>
      </top>
      <bottom style="medium">
        <color auto="1"/>
      </bottom>
      <diagonal/>
    </border>
    <border>
      <left/>
      <right style="hair">
        <color auto="1"/>
      </right>
      <top style="hair">
        <color auto="1"/>
      </top>
      <bottom/>
      <diagonal/>
    </border>
    <border>
      <left style="thin">
        <color auto="1"/>
      </left>
      <right/>
      <top style="hair">
        <color auto="1"/>
      </top>
      <bottom/>
      <diagonal/>
    </border>
    <border>
      <left/>
      <right style="medium">
        <color auto="1"/>
      </right>
      <top style="medium">
        <color auto="1"/>
      </top>
      <bottom style="dotted">
        <color auto="1"/>
      </bottom>
      <diagonal/>
    </border>
    <border>
      <left/>
      <right style="medium">
        <color auto="1"/>
      </right>
      <top style="dotted">
        <color auto="1"/>
      </top>
      <bottom style="dotted">
        <color auto="1"/>
      </bottom>
      <diagonal/>
    </border>
    <border>
      <left style="hair">
        <color auto="1"/>
      </left>
      <right/>
      <top style="hair">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105">
    <xf numFmtId="0" fontId="0" fillId="0" borderId="0"/>
    <xf numFmtId="176" fontId="0" fillId="0" borderId="0" applyFont="0" applyFill="0" applyBorder="0" applyAlignment="0" applyProtection="0"/>
    <xf numFmtId="177" fontId="0" fillId="0" borderId="0" applyFont="0" applyFill="0" applyBorder="0" applyAlignment="0" applyProtection="0"/>
    <xf numFmtId="9" fontId="0" fillId="0" borderId="0" applyFont="0" applyFill="0" applyBorder="0" applyAlignment="0" applyProtection="0"/>
    <xf numFmtId="41" fontId="0" fillId="0" borderId="0" applyFont="0" applyFill="0" applyBorder="0" applyAlignment="0" applyProtection="0"/>
    <xf numFmtId="178" fontId="0" fillId="0" borderId="0" applyFont="0" applyFill="0" applyBorder="0" applyAlignment="0" applyProtection="0"/>
    <xf numFmtId="0" fontId="119" fillId="0" borderId="0" applyNumberFormat="0" applyFill="0" applyBorder="0" applyAlignment="0" applyProtection="0">
      <alignment vertical="center"/>
    </xf>
    <xf numFmtId="0" fontId="120" fillId="0" borderId="0" applyNumberFormat="0" applyFill="0" applyBorder="0" applyAlignment="0" applyProtection="0">
      <alignment vertical="center"/>
    </xf>
    <xf numFmtId="0" fontId="121" fillId="32" borderId="156" applyNumberFormat="0" applyFont="0" applyAlignment="0" applyProtection="0">
      <alignment vertical="center"/>
    </xf>
    <xf numFmtId="0" fontId="122" fillId="0" borderId="0" applyNumberFormat="0" applyFill="0" applyBorder="0" applyAlignment="0" applyProtection="0">
      <alignment vertical="center"/>
    </xf>
    <xf numFmtId="0" fontId="123" fillId="0" borderId="0" applyNumberFormat="0" applyFill="0" applyBorder="0" applyAlignment="0" applyProtection="0">
      <alignment vertical="center"/>
    </xf>
    <xf numFmtId="0" fontId="124" fillId="0" borderId="0" applyNumberFormat="0" applyFill="0" applyBorder="0" applyAlignment="0" applyProtection="0">
      <alignment vertical="center"/>
    </xf>
    <xf numFmtId="0" fontId="125" fillId="0" borderId="157" applyNumberFormat="0" applyFill="0" applyAlignment="0" applyProtection="0">
      <alignment vertical="center"/>
    </xf>
    <xf numFmtId="0" fontId="126" fillId="0" borderId="157" applyNumberFormat="0" applyFill="0" applyAlignment="0" applyProtection="0">
      <alignment vertical="center"/>
    </xf>
    <xf numFmtId="0" fontId="127" fillId="0" borderId="158" applyNumberFormat="0" applyFill="0" applyAlignment="0" applyProtection="0">
      <alignment vertical="center"/>
    </xf>
    <xf numFmtId="0" fontId="127" fillId="0" borderId="0" applyNumberFormat="0" applyFill="0" applyBorder="0" applyAlignment="0" applyProtection="0">
      <alignment vertical="center"/>
    </xf>
    <xf numFmtId="0" fontId="128" fillId="33" borderId="159" applyNumberFormat="0" applyAlignment="0" applyProtection="0">
      <alignment vertical="center"/>
    </xf>
    <xf numFmtId="0" fontId="129" fillId="34" borderId="160" applyNumberFormat="0" applyAlignment="0" applyProtection="0">
      <alignment vertical="center"/>
    </xf>
    <xf numFmtId="0" fontId="130" fillId="34" borderId="159" applyNumberFormat="0" applyAlignment="0" applyProtection="0">
      <alignment vertical="center"/>
    </xf>
    <xf numFmtId="0" fontId="131" fillId="35" borderId="161" applyNumberFormat="0" applyAlignment="0" applyProtection="0">
      <alignment vertical="center"/>
    </xf>
    <xf numFmtId="0" fontId="132" fillId="0" borderId="162" applyNumberFormat="0" applyFill="0" applyAlignment="0" applyProtection="0">
      <alignment vertical="center"/>
    </xf>
    <xf numFmtId="0" fontId="28" fillId="0" borderId="163" applyNumberFormat="0" applyFill="0" applyAlignment="0" applyProtection="0"/>
    <xf numFmtId="0" fontId="133" fillId="36" borderId="0" applyNumberFormat="0" applyBorder="0" applyAlignment="0" applyProtection="0"/>
    <xf numFmtId="0" fontId="134" fillId="37" borderId="0" applyNumberFormat="0" applyBorder="0" applyAlignment="0" applyProtection="0">
      <alignment vertical="center"/>
    </xf>
    <xf numFmtId="0" fontId="135" fillId="38" borderId="0" applyNumberFormat="0" applyBorder="0" applyAlignment="0" applyProtection="0">
      <alignment vertical="center"/>
    </xf>
    <xf numFmtId="0" fontId="136" fillId="39" borderId="0" applyNumberFormat="0" applyBorder="0" applyAlignment="0" applyProtection="0">
      <alignment vertical="center"/>
    </xf>
    <xf numFmtId="0" fontId="137" fillId="40" borderId="0" applyNumberFormat="0" applyBorder="0" applyAlignment="0" applyProtection="0">
      <alignment vertical="center"/>
    </xf>
    <xf numFmtId="0" fontId="137" fillId="41" borderId="0" applyNumberFormat="0" applyBorder="0" applyAlignment="0" applyProtection="0">
      <alignment vertical="center"/>
    </xf>
    <xf numFmtId="0" fontId="136" fillId="42" borderId="0" applyNumberFormat="0" applyBorder="0" applyAlignment="0" applyProtection="0">
      <alignment vertical="center"/>
    </xf>
    <xf numFmtId="0" fontId="136" fillId="43" borderId="0" applyNumberFormat="0" applyBorder="0" applyAlignment="0" applyProtection="0">
      <alignment vertical="center"/>
    </xf>
    <xf numFmtId="0" fontId="137" fillId="44" borderId="0" applyNumberFormat="0" applyBorder="0" applyAlignment="0" applyProtection="0">
      <alignment vertical="center"/>
    </xf>
    <xf numFmtId="0" fontId="137" fillId="45" borderId="0" applyNumberFormat="0" applyBorder="0" applyAlignment="0" applyProtection="0">
      <alignment vertical="center"/>
    </xf>
    <xf numFmtId="0" fontId="136" fillId="46" borderId="0" applyNumberFormat="0" applyBorder="0" applyAlignment="0" applyProtection="0">
      <alignment vertical="center"/>
    </xf>
    <xf numFmtId="0" fontId="136" fillId="47" borderId="0" applyNumberFormat="0" applyBorder="0" applyAlignment="0" applyProtection="0">
      <alignment vertical="center"/>
    </xf>
    <xf numFmtId="0" fontId="137" fillId="48" borderId="0" applyNumberFormat="0" applyBorder="0" applyAlignment="0" applyProtection="0">
      <alignment vertical="center"/>
    </xf>
    <xf numFmtId="0" fontId="137" fillId="49" borderId="0" applyNumberFormat="0" applyBorder="0" applyAlignment="0" applyProtection="0">
      <alignment vertical="center"/>
    </xf>
    <xf numFmtId="0" fontId="136" fillId="50" borderId="0" applyNumberFormat="0" applyBorder="0" applyAlignment="0" applyProtection="0">
      <alignment vertical="center"/>
    </xf>
    <xf numFmtId="0" fontId="136" fillId="51" borderId="0" applyNumberFormat="0" applyBorder="0" applyAlignment="0" applyProtection="0">
      <alignment vertical="center"/>
    </xf>
    <xf numFmtId="0" fontId="137" fillId="52" borderId="0" applyNumberFormat="0" applyBorder="0" applyAlignment="0" applyProtection="0">
      <alignment vertical="center"/>
    </xf>
    <xf numFmtId="0" fontId="137" fillId="53" borderId="0" applyNumberFormat="0" applyBorder="0" applyAlignment="0" applyProtection="0">
      <alignment vertical="center"/>
    </xf>
    <xf numFmtId="0" fontId="136" fillId="54" borderId="0" applyNumberFormat="0" applyBorder="0" applyAlignment="0" applyProtection="0">
      <alignment vertical="center"/>
    </xf>
    <xf numFmtId="0" fontId="136" fillId="55" borderId="0" applyNumberFormat="0" applyBorder="0" applyAlignment="0" applyProtection="0">
      <alignment vertical="center"/>
    </xf>
    <xf numFmtId="0" fontId="137" fillId="56" borderId="0" applyNumberFormat="0" applyBorder="0" applyAlignment="0" applyProtection="0">
      <alignment vertical="center"/>
    </xf>
    <xf numFmtId="0" fontId="137" fillId="57" borderId="0" applyNumberFormat="0" applyBorder="0" applyAlignment="0" applyProtection="0">
      <alignment vertical="center"/>
    </xf>
    <xf numFmtId="0" fontId="136" fillId="58" borderId="0" applyNumberFormat="0" applyBorder="0" applyAlignment="0" applyProtection="0">
      <alignment vertical="center"/>
    </xf>
    <xf numFmtId="0" fontId="136" fillId="59" borderId="0" applyNumberFormat="0" applyBorder="0" applyAlignment="0" applyProtection="0">
      <alignment vertical="center"/>
    </xf>
    <xf numFmtId="0" fontId="137" fillId="60" borderId="0" applyNumberFormat="0" applyBorder="0" applyAlignment="0" applyProtection="0">
      <alignment vertical="center"/>
    </xf>
    <xf numFmtId="0" fontId="137" fillId="61" borderId="0" applyNumberFormat="0" applyBorder="0" applyAlignment="0" applyProtection="0">
      <alignment vertical="center"/>
    </xf>
    <xf numFmtId="0" fontId="136" fillId="62" borderId="0" applyNumberFormat="0" applyBorder="0" applyAlignment="0" applyProtection="0">
      <alignment vertical="center"/>
    </xf>
    <xf numFmtId="0" fontId="0" fillId="63" borderId="0" applyNumberFormat="0" applyBorder="0" applyAlignment="0" applyProtection="0"/>
    <xf numFmtId="0" fontId="138" fillId="64" borderId="0" applyNumberFormat="0" applyBorder="0" applyAlignment="0" applyProtection="0"/>
    <xf numFmtId="179" fontId="25" fillId="0" borderId="0" applyFont="0" applyFill="0" applyBorder="0" applyAlignment="0" applyProtection="0"/>
    <xf numFmtId="43" fontId="0" fillId="0" borderId="0" applyFont="0" applyFill="0" applyBorder="0" applyAlignment="0" applyProtection="0"/>
    <xf numFmtId="180" fontId="0" fillId="0" borderId="0" applyFont="0" applyFill="0" applyBorder="0" applyAlignment="0" applyProtection="0"/>
    <xf numFmtId="0" fontId="25" fillId="0" borderId="0" applyFont="0" applyFill="0" applyBorder="0" applyAlignment="0" applyProtection="0"/>
    <xf numFmtId="43" fontId="139" fillId="0" borderId="0" applyFont="0" applyFill="0" applyBorder="0" applyAlignment="0" applyProtection="0"/>
    <xf numFmtId="43" fontId="69" fillId="0" borderId="0" applyFont="0" applyFill="0" applyBorder="0" applyAlignment="0" applyProtection="0"/>
    <xf numFmtId="43" fontId="24" fillId="0" borderId="0" applyFont="0" applyFill="0" applyBorder="0" applyAlignment="0" applyProtection="0"/>
    <xf numFmtId="181" fontId="25" fillId="0" borderId="0" applyFont="0" applyFill="0" applyBorder="0" applyAlignment="0" applyProtection="0"/>
    <xf numFmtId="43" fontId="139" fillId="0" borderId="0" applyFont="0" applyFill="0" applyBorder="0" applyAlignment="0" applyProtection="0"/>
    <xf numFmtId="180" fontId="0" fillId="0" borderId="0" applyFont="0" applyFill="0" applyBorder="0" applyAlignment="0" applyProtection="0"/>
    <xf numFmtId="43" fontId="25" fillId="0" borderId="0" applyFont="0" applyFill="0" applyBorder="0" applyAlignment="0" applyProtection="0"/>
    <xf numFmtId="43" fontId="0" fillId="0" borderId="0" applyFont="0" applyFill="0" applyBorder="0" applyAlignment="0" applyProtection="0"/>
    <xf numFmtId="182" fontId="25" fillId="0" borderId="0" applyFont="0" applyFill="0" applyBorder="0" applyAlignment="0" applyProtection="0"/>
    <xf numFmtId="178" fontId="25" fillId="0" borderId="0" applyFont="0" applyFill="0" applyBorder="0" applyAlignment="0" applyProtection="0"/>
    <xf numFmtId="183" fontId="24" fillId="0" borderId="0" applyFont="0" applyFill="0" applyBorder="0" applyAlignment="0" applyProtection="0"/>
    <xf numFmtId="183" fontId="139" fillId="0" borderId="0" applyFont="0" applyFill="0" applyBorder="0" applyAlignment="0" applyProtection="0"/>
    <xf numFmtId="184" fontId="0" fillId="0" borderId="0" applyFont="0" applyFill="0" applyBorder="0" applyAlignment="0" applyProtection="0"/>
    <xf numFmtId="184" fontId="0" fillId="0" borderId="0" applyFont="0" applyFill="0" applyBorder="0" applyAlignment="0" applyProtection="0"/>
    <xf numFmtId="183" fontId="139" fillId="0" borderId="0" applyFont="0" applyFill="0" applyBorder="0" applyAlignment="0" applyProtection="0"/>
    <xf numFmtId="183" fontId="25" fillId="0" borderId="0" applyFont="0" applyFill="0" applyBorder="0" applyAlignment="0" applyProtection="0"/>
    <xf numFmtId="177" fontId="0" fillId="0" borderId="0" applyFont="0" applyFill="0" applyBorder="0" applyAlignment="0" applyProtection="0"/>
    <xf numFmtId="183" fontId="69" fillId="0" borderId="0" applyFont="0" applyFill="0" applyBorder="0" applyAlignment="0" applyProtection="0"/>
    <xf numFmtId="183" fontId="0" fillId="0" borderId="0" applyFont="0" applyFill="0" applyBorder="0" applyAlignment="0" applyProtection="0"/>
    <xf numFmtId="177" fontId="0" fillId="0" borderId="0" applyFont="0" applyFill="0" applyBorder="0" applyAlignment="0" applyProtection="0"/>
    <xf numFmtId="0" fontId="140" fillId="65" borderId="0" applyNumberFormat="0" applyBorder="0" applyAlignment="0" applyProtection="0"/>
    <xf numFmtId="0" fontId="141" fillId="65" borderId="0" applyNumberFormat="0" applyBorder="0" applyAlignment="0" applyProtection="0"/>
    <xf numFmtId="0" fontId="25" fillId="0" borderId="0"/>
    <xf numFmtId="0" fontId="25" fillId="0" borderId="0"/>
    <xf numFmtId="0" fontId="25" fillId="0" borderId="0"/>
    <xf numFmtId="0" fontId="0" fillId="0" borderId="0"/>
    <xf numFmtId="0" fontId="25" fillId="0" borderId="0"/>
    <xf numFmtId="0" fontId="24" fillId="0" borderId="0" applyNumberFormat="0" applyBorder="0" applyAlignment="0"/>
    <xf numFmtId="0" fontId="25" fillId="0" borderId="0"/>
    <xf numFmtId="185" fontId="25" fillId="0" borderId="0"/>
    <xf numFmtId="185" fontId="0" fillId="0" borderId="0"/>
    <xf numFmtId="185" fontId="0" fillId="0" borderId="0"/>
    <xf numFmtId="0" fontId="25" fillId="0" borderId="0"/>
    <xf numFmtId="0" fontId="25" fillId="0" borderId="0"/>
    <xf numFmtId="0" fontId="0" fillId="0" borderId="0"/>
    <xf numFmtId="0" fontId="0" fillId="0" borderId="0"/>
    <xf numFmtId="0" fontId="25" fillId="0" borderId="0"/>
    <xf numFmtId="0" fontId="0" fillId="0" borderId="0"/>
    <xf numFmtId="0" fontId="25" fillId="0" borderId="0"/>
    <xf numFmtId="9" fontId="0" fillId="0" borderId="0" applyFont="0" applyFill="0" applyBorder="0" applyAlignment="0" applyProtection="0"/>
    <xf numFmtId="9" fontId="25" fillId="0" borderId="0" applyFont="0" applyFill="0" applyBorder="0" applyAlignment="0" applyProtection="0"/>
    <xf numFmtId="9" fontId="24" fillId="0" borderId="0" applyFont="0" applyFill="0" applyBorder="0" applyAlignment="0" applyProtection="0"/>
    <xf numFmtId="9" fontId="69" fillId="0" borderId="0" applyFont="0" applyFill="0" applyBorder="0" applyAlignment="0" applyProtection="0"/>
    <xf numFmtId="9" fontId="0" fillId="0" borderId="0" applyFont="0" applyFill="0" applyBorder="0" applyAlignment="0" applyProtection="0"/>
    <xf numFmtId="9" fontId="139" fillId="0" borderId="0" applyFont="0" applyFill="0" applyBorder="0" applyAlignment="0" applyProtection="0"/>
    <xf numFmtId="9" fontId="3" fillId="0" borderId="0" applyFont="0" applyFill="0" applyBorder="0" applyAlignment="0" applyProtection="0"/>
    <xf numFmtId="9" fontId="25" fillId="0" borderId="0" applyFont="0" applyFill="0" applyBorder="0" applyAlignment="0" applyProtection="0"/>
    <xf numFmtId="9" fontId="0" fillId="0" borderId="0" applyFont="0" applyFill="0" applyBorder="0" applyAlignment="0" applyProtection="0"/>
    <xf numFmtId="9" fontId="25" fillId="0" borderId="0" applyFont="0" applyFill="0" applyBorder="0" applyAlignment="0" applyProtection="0"/>
    <xf numFmtId="0" fontId="28" fillId="0" borderId="163" applyNumberFormat="0" applyFill="0" applyAlignment="0" applyProtection="0"/>
  </cellStyleXfs>
  <cellXfs count="1586">
    <xf numFmtId="0" fontId="0" fillId="0" borderId="0" xfId="0"/>
    <xf numFmtId="0" fontId="1" fillId="0" borderId="0" xfId="0" applyFont="1" applyAlignment="1">
      <alignment vertical="center"/>
    </xf>
    <xf numFmtId="0" fontId="2" fillId="2" borderId="1" xfId="0" applyFont="1" applyFill="1" applyBorder="1" applyAlignment="1">
      <alignment horizontal="center" vertical="center"/>
    </xf>
    <xf numFmtId="0" fontId="3" fillId="0" borderId="1" xfId="0" applyFont="1" applyBorder="1" applyAlignment="1">
      <alignment horizontal="justify" vertical="center" wrapText="1"/>
    </xf>
    <xf numFmtId="0" fontId="1" fillId="0" borderId="0" xfId="0" applyFont="1" applyAlignment="1">
      <alignment vertical="center" wrapText="1"/>
    </xf>
    <xf numFmtId="3" fontId="1" fillId="0" borderId="0" xfId="0" applyNumberFormat="1" applyFont="1" applyAlignment="1">
      <alignment horizontal="center" vertical="center"/>
    </xf>
    <xf numFmtId="0" fontId="2" fillId="3" borderId="1" xfId="0" applyFont="1" applyFill="1" applyBorder="1" applyAlignment="1">
      <alignment horizontal="center" vertical="center"/>
    </xf>
    <xf numFmtId="0" fontId="1" fillId="0" borderId="1" xfId="0" applyFont="1" applyBorder="1" applyAlignment="1">
      <alignment vertical="center" wrapText="1"/>
    </xf>
    <xf numFmtId="3" fontId="1" fillId="0" borderId="1" xfId="0" applyNumberFormat="1" applyFont="1" applyBorder="1" applyAlignment="1">
      <alignment horizontal="center" vertical="center"/>
    </xf>
    <xf numFmtId="0" fontId="2" fillId="3" borderId="1" xfId="0" applyFont="1" applyFill="1" applyBorder="1" applyAlignment="1">
      <alignment vertical="center"/>
    </xf>
    <xf numFmtId="186" fontId="2" fillId="0" borderId="1" xfId="2" applyNumberFormat="1" applyFont="1" applyBorder="1" applyAlignment="1">
      <alignment vertical="center"/>
    </xf>
    <xf numFmtId="4" fontId="1" fillId="0" borderId="1" xfId="0" applyNumberFormat="1" applyFont="1" applyBorder="1" applyAlignment="1">
      <alignment horizontal="center" vertical="center"/>
    </xf>
    <xf numFmtId="1" fontId="1" fillId="0" borderId="0" xfId="0" applyNumberFormat="1" applyFont="1" applyAlignment="1">
      <alignment vertical="center"/>
    </xf>
    <xf numFmtId="0" fontId="1" fillId="0" borderId="1" xfId="0" applyFont="1" applyBorder="1" applyAlignment="1">
      <alignment vertical="center"/>
    </xf>
    <xf numFmtId="186" fontId="1" fillId="3" borderId="1" xfId="2" applyNumberFormat="1" applyFont="1" applyFill="1" applyBorder="1" applyAlignment="1">
      <alignment vertical="center"/>
    </xf>
    <xf numFmtId="3" fontId="1" fillId="0" borderId="1" xfId="0" applyNumberFormat="1" applyFont="1" applyBorder="1" applyAlignment="1">
      <alignment horizontal="center" vertical="center" wrapText="1"/>
    </xf>
    <xf numFmtId="0" fontId="1" fillId="3" borderId="1" xfId="0" applyFont="1" applyFill="1" applyBorder="1" applyAlignment="1">
      <alignment vertical="center"/>
    </xf>
    <xf numFmtId="0" fontId="2" fillId="2" borderId="2" xfId="0" applyFont="1" applyFill="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9" fontId="1" fillId="0" borderId="1" xfId="0" applyNumberFormat="1" applyFont="1" applyBorder="1" applyAlignment="1">
      <alignment horizontal="center" vertical="center"/>
    </xf>
    <xf numFmtId="187" fontId="1" fillId="0" borderId="2" xfId="0" applyNumberFormat="1" applyFont="1" applyBorder="1" applyAlignment="1">
      <alignment horizontal="center" vertical="center"/>
    </xf>
    <xf numFmtId="186" fontId="1" fillId="0" borderId="1" xfId="2" applyNumberFormat="1" applyFont="1" applyBorder="1" applyAlignment="1">
      <alignment vertical="center"/>
    </xf>
    <xf numFmtId="9" fontId="1" fillId="0" borderId="0" xfId="0" applyNumberFormat="1" applyFont="1" applyAlignment="1">
      <alignment horizontal="center" vertical="center"/>
    </xf>
    <xf numFmtId="187" fontId="2" fillId="0" borderId="2" xfId="0" applyNumberFormat="1" applyFont="1" applyBorder="1" applyAlignment="1">
      <alignment horizontal="center" vertical="center"/>
    </xf>
    <xf numFmtId="3" fontId="1" fillId="0" borderId="0" xfId="0" applyNumberFormat="1" applyFont="1" applyAlignment="1">
      <alignment vertical="center"/>
    </xf>
    <xf numFmtId="0" fontId="1" fillId="0" borderId="1" xfId="0" applyFont="1" applyBorder="1" applyAlignment="1">
      <alignment horizontal="center" vertical="center" wrapText="1"/>
    </xf>
    <xf numFmtId="188" fontId="1" fillId="0" borderId="0" xfId="1" applyNumberFormat="1" applyFont="1" applyAlignment="1">
      <alignment vertical="center"/>
    </xf>
    <xf numFmtId="186" fontId="2" fillId="3" borderId="1" xfId="2" applyNumberFormat="1" applyFont="1" applyFill="1" applyBorder="1" applyAlignment="1">
      <alignment vertical="center"/>
    </xf>
    <xf numFmtId="189" fontId="1" fillId="0" borderId="0" xfId="0" applyNumberFormat="1" applyFont="1" applyAlignment="1">
      <alignment vertical="center"/>
    </xf>
    <xf numFmtId="4" fontId="1" fillId="0" borderId="0" xfId="0" applyNumberFormat="1" applyFont="1" applyAlignment="1">
      <alignment vertical="center"/>
    </xf>
    <xf numFmtId="0" fontId="4" fillId="0" borderId="1" xfId="0" applyFont="1" applyBorder="1" applyAlignment="1">
      <alignment vertical="center" wrapText="1"/>
    </xf>
    <xf numFmtId="0" fontId="4" fillId="0" borderId="2" xfId="0" applyFont="1" applyBorder="1" applyAlignment="1">
      <alignment vertical="center" wrapText="1"/>
    </xf>
    <xf numFmtId="0" fontId="4" fillId="0" borderId="3" xfId="0" applyFont="1" applyBorder="1" applyAlignment="1">
      <alignment vertical="center" wrapText="1"/>
    </xf>
    <xf numFmtId="0" fontId="4" fillId="0" borderId="1" xfId="0" applyFont="1" applyBorder="1" applyAlignment="1">
      <alignment horizontal="right" vertical="center" wrapText="1"/>
    </xf>
    <xf numFmtId="0" fontId="0" fillId="0" borderId="0" xfId="0" applyAlignment="1">
      <alignment horizontal="center"/>
    </xf>
    <xf numFmtId="0" fontId="5" fillId="4" borderId="0" xfId="91" applyFont="1" applyFill="1"/>
    <xf numFmtId="0" fontId="5" fillId="4" borderId="0" xfId="91" applyFont="1" applyFill="1" applyAlignment="1">
      <alignment horizontal="center"/>
    </xf>
    <xf numFmtId="0" fontId="6" fillId="0" borderId="4" xfId="91" applyFont="1" applyBorder="1" applyAlignment="1">
      <alignment vertical="center"/>
    </xf>
    <xf numFmtId="0" fontId="6" fillId="0" borderId="5" xfId="91" applyFont="1" applyBorder="1" applyAlignment="1">
      <alignment horizontal="center" vertical="center" wrapText="1"/>
    </xf>
    <xf numFmtId="0" fontId="6" fillId="0" borderId="6" xfId="91" applyFont="1" applyBorder="1" applyAlignment="1">
      <alignment horizontal="center" vertical="center" wrapText="1"/>
    </xf>
    <xf numFmtId="0" fontId="6" fillId="0" borderId="7" xfId="91" applyFont="1" applyBorder="1" applyAlignment="1">
      <alignment horizontal="center" vertical="center" wrapText="1"/>
    </xf>
    <xf numFmtId="0" fontId="7" fillId="0" borderId="5" xfId="91" applyFont="1" applyBorder="1" applyAlignment="1">
      <alignment horizontal="center" vertical="center"/>
    </xf>
    <xf numFmtId="0" fontId="6" fillId="0" borderId="8" xfId="91" applyFont="1" applyBorder="1" applyAlignment="1">
      <alignment vertical="center" wrapText="1"/>
    </xf>
    <xf numFmtId="0" fontId="6" fillId="0" borderId="9" xfId="91" applyFont="1" applyBorder="1" applyAlignment="1">
      <alignment horizontal="center" vertical="center" wrapText="1"/>
    </xf>
    <xf numFmtId="0" fontId="6" fillId="0" borderId="0" xfId="91" applyFont="1" applyAlignment="1">
      <alignment horizontal="center" vertical="center" wrapText="1"/>
    </xf>
    <xf numFmtId="0" fontId="6" fillId="0" borderId="10" xfId="91" applyFont="1" applyBorder="1" applyAlignment="1">
      <alignment horizontal="center" vertical="center" wrapText="1"/>
    </xf>
    <xf numFmtId="0" fontId="7" fillId="0" borderId="11" xfId="91" applyFont="1" applyBorder="1" applyAlignment="1">
      <alignment horizontal="center" vertical="center"/>
    </xf>
    <xf numFmtId="0" fontId="7" fillId="0" borderId="8" xfId="91" applyFont="1" applyBorder="1" applyAlignment="1">
      <alignment horizontal="center" vertical="center" wrapText="1"/>
    </xf>
    <xf numFmtId="0" fontId="7" fillId="0" borderId="12" xfId="91" applyFont="1" applyBorder="1" applyAlignment="1">
      <alignment horizontal="center" vertical="center" wrapText="1"/>
    </xf>
    <xf numFmtId="0" fontId="7" fillId="0" borderId="13" xfId="91" applyFont="1" applyBorder="1" applyAlignment="1">
      <alignment horizontal="center" vertical="center" wrapText="1"/>
    </xf>
    <xf numFmtId="0" fontId="6" fillId="0" borderId="14" xfId="91" applyFont="1" applyBorder="1" applyAlignment="1">
      <alignment horizontal="center" vertical="center" wrapText="1"/>
    </xf>
    <xf numFmtId="0" fontId="6" fillId="0" borderId="15" xfId="91" applyFont="1" applyBorder="1" applyAlignment="1">
      <alignment horizontal="center" vertical="center" wrapText="1"/>
    </xf>
    <xf numFmtId="0" fontId="6" fillId="0" borderId="16" xfId="91" applyFont="1" applyBorder="1" applyAlignment="1">
      <alignment horizontal="center" vertical="center" wrapText="1"/>
    </xf>
    <xf numFmtId="0" fontId="7" fillId="0" borderId="14" xfId="91" applyFont="1" applyBorder="1" applyAlignment="1">
      <alignment horizontal="center" vertical="center" wrapText="1"/>
    </xf>
    <xf numFmtId="0" fontId="8" fillId="5" borderId="17" xfId="91" applyFont="1" applyFill="1" applyBorder="1" applyAlignment="1">
      <alignment horizontal="center" vertical="center" wrapText="1"/>
    </xf>
    <xf numFmtId="0" fontId="8" fillId="5" borderId="18" xfId="91" applyFont="1" applyFill="1" applyBorder="1" applyAlignment="1">
      <alignment horizontal="center" vertical="center" wrapText="1"/>
    </xf>
    <xf numFmtId="0" fontId="9" fillId="0" borderId="5" xfId="91" applyFont="1" applyBorder="1" applyAlignment="1">
      <alignment horizontal="right" vertical="center" wrapText="1"/>
    </xf>
    <xf numFmtId="0" fontId="9" fillId="0" borderId="6" xfId="91" applyFont="1" applyBorder="1" applyAlignment="1">
      <alignment horizontal="right" vertical="center" wrapText="1"/>
    </xf>
    <xf numFmtId="0" fontId="9" fillId="0" borderId="6" xfId="91" applyFont="1" applyBorder="1" applyAlignment="1">
      <alignment horizontal="center" vertical="center" wrapText="1"/>
    </xf>
    <xf numFmtId="0" fontId="10" fillId="0" borderId="6" xfId="91" applyFont="1" applyBorder="1" applyAlignment="1">
      <alignment horizontal="left" vertical="center" wrapText="1"/>
    </xf>
    <xf numFmtId="0" fontId="9" fillId="0" borderId="9" xfId="91" applyFont="1" applyBorder="1" applyAlignment="1">
      <alignment horizontal="right" vertical="center" wrapText="1"/>
    </xf>
    <xf numFmtId="0" fontId="9" fillId="0" borderId="0" xfId="91" applyFont="1" applyAlignment="1">
      <alignment horizontal="right" vertical="center" wrapText="1"/>
    </xf>
    <xf numFmtId="0" fontId="9" fillId="0" borderId="0" xfId="91" applyFont="1" applyAlignment="1">
      <alignment horizontal="center" vertical="center" wrapText="1"/>
    </xf>
    <xf numFmtId="0" fontId="10" fillId="0" borderId="0" xfId="91" applyFont="1" applyAlignment="1">
      <alignment horizontal="left" vertical="center" wrapText="1"/>
    </xf>
    <xf numFmtId="0" fontId="9" fillId="3" borderId="9" xfId="91" applyFont="1" applyFill="1" applyBorder="1" applyAlignment="1">
      <alignment vertical="center"/>
    </xf>
    <xf numFmtId="0" fontId="11" fillId="6" borderId="0" xfId="91" applyFont="1" applyFill="1" applyAlignment="1">
      <alignment horizontal="left" vertical="center" wrapText="1"/>
    </xf>
    <xf numFmtId="0" fontId="11" fillId="3" borderId="0" xfId="91" applyFont="1" applyFill="1" applyAlignment="1">
      <alignment horizontal="left" vertical="center" wrapText="1"/>
    </xf>
    <xf numFmtId="0" fontId="11" fillId="3" borderId="0" xfId="91" applyFont="1" applyFill="1" applyAlignment="1">
      <alignment horizontal="center" vertical="center" wrapText="1"/>
    </xf>
    <xf numFmtId="0" fontId="12" fillId="6" borderId="0" xfId="91" applyFont="1" applyFill="1" applyAlignment="1">
      <alignment horizontal="justify" vertical="center" wrapText="1"/>
    </xf>
    <xf numFmtId="0" fontId="9" fillId="3" borderId="0" xfId="91" applyFont="1" applyFill="1" applyAlignment="1">
      <alignment vertical="center"/>
    </xf>
    <xf numFmtId="0" fontId="9" fillId="3" borderId="0" xfId="91" applyFont="1" applyFill="1" applyAlignment="1">
      <alignment horizontal="center" vertical="center"/>
    </xf>
    <xf numFmtId="0" fontId="13" fillId="3" borderId="9" xfId="91" applyFont="1" applyFill="1" applyBorder="1" applyAlignment="1">
      <alignment horizontal="right" vertical="center" wrapText="1"/>
    </xf>
    <xf numFmtId="0" fontId="12" fillId="6" borderId="0" xfId="91" applyFont="1" applyFill="1" applyAlignment="1" applyProtection="1">
      <alignment horizontal="center" vertical="center" wrapText="1"/>
      <protection locked="0"/>
    </xf>
    <xf numFmtId="0" fontId="12" fillId="0" borderId="0" xfId="91" applyFont="1" applyAlignment="1">
      <alignment horizontal="justify" vertical="center" wrapText="1"/>
    </xf>
    <xf numFmtId="0" fontId="12" fillId="0" borderId="0" xfId="91" applyFont="1" applyAlignment="1">
      <alignment vertical="center" wrapText="1"/>
    </xf>
    <xf numFmtId="0" fontId="12" fillId="0" borderId="0" xfId="91" applyFont="1" applyAlignment="1">
      <alignment horizontal="center" vertical="center" wrapText="1"/>
    </xf>
    <xf numFmtId="3" fontId="5" fillId="6" borderId="0" xfId="91" applyNumberFormat="1" applyFont="1" applyFill="1" applyAlignment="1" applyProtection="1">
      <alignment horizontal="center" vertical="center"/>
      <protection locked="0"/>
    </xf>
    <xf numFmtId="0" fontId="13" fillId="3" borderId="9" xfId="91" applyFont="1" applyFill="1" applyBorder="1" applyAlignment="1">
      <alignment horizontal="center" vertical="center" wrapText="1"/>
    </xf>
    <xf numFmtId="0" fontId="13" fillId="3" borderId="0" xfId="91" applyFont="1" applyFill="1" applyAlignment="1">
      <alignment horizontal="center" vertical="center" wrapText="1"/>
    </xf>
    <xf numFmtId="0" fontId="5" fillId="6" borderId="0" xfId="91" applyFont="1" applyFill="1" applyAlignment="1" applyProtection="1">
      <alignment horizontal="center" vertical="center"/>
      <protection locked="0"/>
    </xf>
    <xf numFmtId="0" fontId="13" fillId="3" borderId="9" xfId="91" applyFont="1" applyFill="1" applyBorder="1" applyAlignment="1">
      <alignment vertical="center" wrapText="1"/>
    </xf>
    <xf numFmtId="0" fontId="5" fillId="0" borderId="14" xfId="91" applyFont="1" applyBorder="1"/>
    <xf numFmtId="0" fontId="5" fillId="0" borderId="15" xfId="91" applyFont="1" applyBorder="1"/>
    <xf numFmtId="0" fontId="5" fillId="0" borderId="15" xfId="91" applyFont="1" applyBorder="1" applyAlignment="1">
      <alignment horizontal="center"/>
    </xf>
    <xf numFmtId="0" fontId="13" fillId="6" borderId="17" xfId="91" applyFont="1" applyFill="1" applyBorder="1" applyAlignment="1">
      <alignment horizontal="center" vertical="center" wrapText="1"/>
    </xf>
    <xf numFmtId="0" fontId="13" fillId="6" borderId="19" xfId="91" applyFont="1" applyFill="1" applyBorder="1" applyAlignment="1">
      <alignment horizontal="center" vertical="center" wrapText="1"/>
    </xf>
    <xf numFmtId="1" fontId="13" fillId="6" borderId="17" xfId="91" applyNumberFormat="1" applyFont="1" applyFill="1" applyBorder="1" applyAlignment="1">
      <alignment horizontal="center" vertical="center" wrapText="1"/>
    </xf>
    <xf numFmtId="0" fontId="13" fillId="6" borderId="20" xfId="91" applyFont="1" applyFill="1" applyBorder="1" applyAlignment="1">
      <alignment horizontal="center" vertical="center" wrapText="1"/>
    </xf>
    <xf numFmtId="0" fontId="13" fillId="6" borderId="21" xfId="91" applyFont="1" applyFill="1" applyBorder="1" applyAlignment="1">
      <alignment horizontal="center" vertical="center" wrapText="1"/>
    </xf>
    <xf numFmtId="0" fontId="13" fillId="6" borderId="18" xfId="91" applyFont="1" applyFill="1" applyBorder="1" applyAlignment="1">
      <alignment horizontal="center" vertical="center" wrapText="1"/>
    </xf>
    <xf numFmtId="0" fontId="13" fillId="6" borderId="22" xfId="91" applyFont="1" applyFill="1" applyBorder="1" applyAlignment="1">
      <alignment vertical="center" wrapText="1"/>
    </xf>
    <xf numFmtId="0" fontId="14" fillId="0" borderId="23" xfId="91" applyFont="1" applyBorder="1" applyAlignment="1">
      <alignment vertical="center"/>
    </xf>
    <xf numFmtId="0" fontId="14" fillId="0" borderId="24" xfId="91" applyFont="1" applyBorder="1" applyAlignment="1">
      <alignment vertical="center"/>
    </xf>
    <xf numFmtId="3" fontId="15" fillId="0" borderId="23" xfId="91" applyNumberFormat="1" applyFont="1" applyBorder="1" applyAlignment="1" applyProtection="1">
      <alignment horizontal="center" vertical="center" wrapText="1"/>
      <protection locked="0"/>
    </xf>
    <xf numFmtId="3" fontId="15" fillId="0" borderId="25" xfId="91" applyNumberFormat="1" applyFont="1" applyBorder="1" applyAlignment="1" applyProtection="1">
      <alignment horizontal="center" vertical="center" wrapText="1"/>
      <protection locked="0"/>
    </xf>
    <xf numFmtId="3" fontId="15" fillId="0" borderId="26" xfId="91" applyNumberFormat="1" applyFont="1" applyBorder="1" applyAlignment="1" applyProtection="1">
      <alignment horizontal="center" vertical="center" wrapText="1"/>
      <protection locked="0"/>
    </xf>
    <xf numFmtId="3" fontId="15" fillId="0" borderId="27" xfId="91" applyNumberFormat="1" applyFont="1" applyBorder="1" applyAlignment="1" applyProtection="1">
      <alignment vertical="center" wrapText="1"/>
      <protection locked="0"/>
    </xf>
    <xf numFmtId="0" fontId="14" fillId="0" borderId="28" xfId="91" applyFont="1" applyBorder="1" applyAlignment="1">
      <alignment vertical="center"/>
    </xf>
    <xf numFmtId="0" fontId="14" fillId="0" borderId="29" xfId="91" applyFont="1" applyBorder="1" applyAlignment="1">
      <alignment vertical="center"/>
    </xf>
    <xf numFmtId="1" fontId="4" fillId="0" borderId="28" xfId="91" applyNumberFormat="1" applyFont="1" applyBorder="1" applyAlignment="1" applyProtection="1">
      <alignment horizontal="center" vertical="center" wrapText="1"/>
      <protection locked="0"/>
    </xf>
    <xf numFmtId="0" fontId="4" fillId="0" borderId="30" xfId="91" applyFont="1" applyBorder="1" applyAlignment="1" applyProtection="1">
      <alignment horizontal="center" vertical="center" wrapText="1"/>
      <protection locked="0"/>
    </xf>
    <xf numFmtId="0" fontId="4" fillId="0" borderId="31" xfId="91" applyFont="1" applyBorder="1" applyAlignment="1" applyProtection="1">
      <alignment horizontal="center" vertical="center" wrapText="1"/>
      <protection locked="0"/>
    </xf>
    <xf numFmtId="3" fontId="4" fillId="0" borderId="27" xfId="91" applyNumberFormat="1" applyFont="1" applyBorder="1" applyAlignment="1" applyProtection="1">
      <alignment horizontal="right" vertical="center"/>
      <protection locked="0"/>
    </xf>
    <xf numFmtId="190" fontId="15" fillId="0" borderId="27" xfId="58" applyNumberFormat="1" applyFont="1" applyFill="1" applyBorder="1" applyAlignment="1" applyProtection="1">
      <alignment vertical="center"/>
    </xf>
    <xf numFmtId="0" fontId="14" fillId="0" borderId="28" xfId="91" applyFont="1" applyBorder="1" applyAlignment="1">
      <alignment horizontal="left" vertical="center"/>
    </xf>
    <xf numFmtId="0" fontId="14" fillId="0" borderId="29" xfId="91" applyFont="1" applyBorder="1" applyAlignment="1">
      <alignment horizontal="left" vertical="center"/>
    </xf>
    <xf numFmtId="190" fontId="15" fillId="0" borderId="28" xfId="58" applyNumberFormat="1" applyFont="1" applyFill="1" applyBorder="1" applyAlignment="1" applyProtection="1">
      <alignment horizontal="center" vertical="center" wrapText="1"/>
    </xf>
    <xf numFmtId="190" fontId="15" fillId="0" borderId="32" xfId="58" applyNumberFormat="1" applyFont="1" applyFill="1" applyBorder="1" applyAlignment="1" applyProtection="1">
      <alignment horizontal="center" vertical="center" wrapText="1"/>
    </xf>
    <xf numFmtId="190" fontId="15" fillId="0" borderId="31" xfId="58" applyNumberFormat="1" applyFont="1" applyFill="1" applyBorder="1" applyAlignment="1" applyProtection="1">
      <alignment horizontal="center" vertical="center" wrapText="1"/>
    </xf>
    <xf numFmtId="190" fontId="14" fillId="0" borderId="27" xfId="58" applyNumberFormat="1" applyFont="1" applyFill="1" applyBorder="1" applyAlignment="1" applyProtection="1">
      <alignment vertical="center" wrapText="1"/>
    </xf>
    <xf numFmtId="0" fontId="4" fillId="0" borderId="28" xfId="91" applyFont="1" applyBorder="1" applyAlignment="1">
      <alignment vertical="center" wrapText="1"/>
    </xf>
    <xf numFmtId="0" fontId="4" fillId="0" borderId="29" xfId="91" applyFont="1" applyBorder="1" applyAlignment="1">
      <alignment vertical="center" wrapText="1"/>
    </xf>
    <xf numFmtId="3" fontId="4" fillId="0" borderId="32" xfId="91" applyNumberFormat="1" applyFont="1" applyBorder="1" applyAlignment="1" applyProtection="1">
      <alignment horizontal="right" vertical="center"/>
      <protection locked="0"/>
    </xf>
    <xf numFmtId="3" fontId="4" fillId="0" borderId="27" xfId="91" applyNumberFormat="1" applyFont="1" applyBorder="1" applyAlignment="1">
      <alignment vertical="center"/>
    </xf>
    <xf numFmtId="9" fontId="4" fillId="0" borderId="30" xfId="3" applyFont="1" applyFill="1" applyBorder="1" applyAlignment="1" applyProtection="1">
      <alignment horizontal="center" vertical="center" wrapText="1"/>
      <protection locked="0"/>
    </xf>
    <xf numFmtId="9" fontId="4" fillId="0" borderId="31" xfId="3" applyFont="1" applyFill="1" applyBorder="1" applyAlignment="1" applyProtection="1">
      <alignment horizontal="center" vertical="center" wrapText="1"/>
      <protection locked="0"/>
    </xf>
    <xf numFmtId="0" fontId="14" fillId="0" borderId="28" xfId="91" applyFont="1" applyBorder="1" applyAlignment="1">
      <alignment vertical="center" wrapText="1"/>
    </xf>
    <xf numFmtId="0" fontId="14" fillId="0" borderId="29" xfId="91" applyFont="1" applyBorder="1" applyAlignment="1">
      <alignment vertical="center" wrapText="1"/>
    </xf>
    <xf numFmtId="190" fontId="15" fillId="0" borderId="28" xfId="58" applyNumberFormat="1" applyFont="1" applyFill="1" applyBorder="1" applyAlignment="1" applyProtection="1">
      <alignment horizontal="center" vertical="center" wrapText="1"/>
      <protection locked="0"/>
    </xf>
    <xf numFmtId="190" fontId="15" fillId="0" borderId="32" xfId="58" applyNumberFormat="1" applyFont="1" applyFill="1" applyBorder="1" applyAlignment="1" applyProtection="1">
      <alignment horizontal="center" vertical="center" wrapText="1"/>
      <protection locked="0"/>
    </xf>
    <xf numFmtId="190" fontId="15" fillId="0" borderId="31" xfId="58" applyNumberFormat="1" applyFont="1" applyFill="1" applyBorder="1" applyAlignment="1" applyProtection="1">
      <alignment horizontal="center" vertical="center" wrapText="1"/>
      <protection locked="0"/>
    </xf>
    <xf numFmtId="190" fontId="14" fillId="0" borderId="27" xfId="58" applyNumberFormat="1" applyFont="1" applyFill="1" applyBorder="1" applyAlignment="1" applyProtection="1">
      <alignment vertical="center" wrapText="1"/>
      <protection locked="0"/>
    </xf>
    <xf numFmtId="3" fontId="14" fillId="0" borderId="27" xfId="91" applyNumberFormat="1" applyFont="1" applyBorder="1" applyAlignment="1">
      <alignment vertical="center"/>
    </xf>
    <xf numFmtId="0" fontId="4" fillId="0" borderId="33" xfId="91" applyFont="1" applyBorder="1" applyAlignment="1" applyProtection="1">
      <alignment vertical="center" wrapText="1"/>
      <protection locked="0"/>
    </xf>
    <xf numFmtId="0" fontId="4" fillId="0" borderId="2" xfId="91" applyFont="1" applyBorder="1" applyAlignment="1" applyProtection="1">
      <alignment horizontal="center" vertical="center" wrapText="1"/>
      <protection locked="0"/>
    </xf>
    <xf numFmtId="9" fontId="4" fillId="0" borderId="30" xfId="3" applyFont="1" applyFill="1" applyBorder="1" applyAlignment="1" applyProtection="1">
      <alignment horizontal="center" vertical="center"/>
      <protection locked="0"/>
    </xf>
    <xf numFmtId="9" fontId="4" fillId="0" borderId="31" xfId="3" applyFont="1" applyFill="1" applyBorder="1" applyAlignment="1" applyProtection="1">
      <alignment horizontal="center" vertical="center"/>
      <protection locked="0"/>
    </xf>
    <xf numFmtId="3" fontId="4" fillId="0" borderId="30" xfId="58" applyNumberFormat="1" applyFont="1" applyFill="1" applyBorder="1" applyAlignment="1" applyProtection="1">
      <alignment horizontal="center" vertical="center" wrapText="1"/>
      <protection locked="0"/>
    </xf>
    <xf numFmtId="3" fontId="4" fillId="0" borderId="31" xfId="58" applyNumberFormat="1" applyFont="1" applyFill="1" applyBorder="1" applyAlignment="1" applyProtection="1">
      <alignment horizontal="center" vertical="center" wrapText="1"/>
      <protection locked="0"/>
    </xf>
    <xf numFmtId="3" fontId="15" fillId="0" borderId="28" xfId="91" applyNumberFormat="1" applyFont="1" applyBorder="1" applyAlignment="1">
      <alignment horizontal="center" vertical="center"/>
    </xf>
    <xf numFmtId="3" fontId="15" fillId="0" borderId="32" xfId="91" applyNumberFormat="1" applyFont="1" applyBorder="1" applyAlignment="1">
      <alignment horizontal="center" vertical="center"/>
    </xf>
    <xf numFmtId="3" fontId="15" fillId="0" borderId="31" xfId="91" applyNumberFormat="1" applyFont="1" applyBorder="1" applyAlignment="1">
      <alignment horizontal="center" vertical="center"/>
    </xf>
    <xf numFmtId="0" fontId="4" fillId="0" borderId="28" xfId="91" applyFont="1" applyBorder="1" applyAlignment="1" applyProtection="1">
      <alignment vertical="center" wrapText="1"/>
      <protection locked="0"/>
    </xf>
    <xf numFmtId="0" fontId="4" fillId="0" borderId="29" xfId="91" applyFont="1" applyBorder="1" applyAlignment="1" applyProtection="1">
      <alignment vertical="center" wrapText="1"/>
      <protection locked="0"/>
    </xf>
    <xf numFmtId="191" fontId="4" fillId="0" borderId="30" xfId="91" applyNumberFormat="1" applyFont="1" applyBorder="1" applyAlignment="1" applyProtection="1">
      <alignment horizontal="center" vertical="center" wrapText="1"/>
      <protection locked="0"/>
    </xf>
    <xf numFmtId="191" fontId="4" fillId="0" borderId="31" xfId="91" applyNumberFormat="1" applyFont="1" applyBorder="1" applyAlignment="1" applyProtection="1">
      <alignment horizontal="center" vertical="center" wrapText="1"/>
      <protection locked="0"/>
    </xf>
    <xf numFmtId="0" fontId="14" fillId="0" borderId="12" xfId="91" applyFont="1" applyBorder="1" applyAlignment="1">
      <alignment vertical="center" wrapText="1"/>
    </xf>
    <xf numFmtId="0" fontId="14" fillId="0" borderId="34" xfId="91" applyFont="1" applyBorder="1" applyAlignment="1">
      <alignment vertical="center" wrapText="1"/>
    </xf>
    <xf numFmtId="1" fontId="4" fillId="0" borderId="12" xfId="91" applyNumberFormat="1" applyFont="1" applyBorder="1" applyAlignment="1">
      <alignment horizontal="center" vertical="center" wrapText="1"/>
    </xf>
    <xf numFmtId="9" fontId="4" fillId="0" borderId="35" xfId="95" applyFont="1" applyFill="1" applyBorder="1" applyAlignment="1" applyProtection="1">
      <alignment horizontal="center" vertical="center" wrapText="1"/>
      <protection locked="0"/>
    </xf>
    <xf numFmtId="9" fontId="4" fillId="0" borderId="36" xfId="95" applyFont="1" applyFill="1" applyBorder="1" applyAlignment="1" applyProtection="1">
      <alignment horizontal="center" vertical="center" wrapText="1"/>
      <protection locked="0"/>
    </xf>
    <xf numFmtId="3" fontId="4" fillId="0" borderId="37" xfId="91" applyNumberFormat="1" applyFont="1" applyBorder="1" applyAlignment="1" applyProtection="1">
      <alignment horizontal="right" vertical="center"/>
      <protection locked="0"/>
    </xf>
    <xf numFmtId="3" fontId="4" fillId="0" borderId="38" xfId="91" applyNumberFormat="1" applyFont="1" applyBorder="1" applyAlignment="1">
      <alignment vertical="center"/>
    </xf>
    <xf numFmtId="0" fontId="9" fillId="0" borderId="1" xfId="91" applyFont="1" applyBorder="1" applyAlignment="1">
      <alignment horizontal="right" vertical="center"/>
    </xf>
    <xf numFmtId="3" fontId="16" fillId="0" borderId="1" xfId="91" applyNumberFormat="1" applyFont="1" applyBorder="1" applyAlignment="1">
      <alignment vertical="center"/>
    </xf>
    <xf numFmtId="0" fontId="5" fillId="0" borderId="0" xfId="91" applyFont="1"/>
    <xf numFmtId="0" fontId="5" fillId="0" borderId="0" xfId="91" applyFont="1" applyAlignment="1">
      <alignment horizontal="center"/>
    </xf>
    <xf numFmtId="0" fontId="17" fillId="0" borderId="0" xfId="91" applyFont="1" applyAlignment="1">
      <alignment wrapText="1"/>
    </xf>
    <xf numFmtId="0" fontId="7" fillId="0" borderId="7" xfId="91" applyFont="1" applyBorder="1" applyAlignment="1">
      <alignment horizontal="center" vertical="center"/>
    </xf>
    <xf numFmtId="0" fontId="7" fillId="0" borderId="39" xfId="91" applyFont="1" applyBorder="1" applyAlignment="1">
      <alignment horizontal="center" vertical="center"/>
    </xf>
    <xf numFmtId="0" fontId="7" fillId="0" borderId="34" xfId="91" applyFont="1" applyBorder="1" applyAlignment="1">
      <alignment horizontal="center" vertical="center" wrapText="1"/>
    </xf>
    <xf numFmtId="0" fontId="7" fillId="0" borderId="16" xfId="91" applyFont="1" applyBorder="1" applyAlignment="1">
      <alignment horizontal="center" vertical="center" wrapText="1"/>
    </xf>
    <xf numFmtId="0" fontId="8" fillId="5" borderId="19" xfId="91" applyFont="1" applyFill="1" applyBorder="1" applyAlignment="1">
      <alignment horizontal="center" vertical="center" wrapText="1"/>
    </xf>
    <xf numFmtId="0" fontId="10" fillId="0" borderId="7" xfId="91" applyFont="1" applyBorder="1" applyAlignment="1">
      <alignment horizontal="left" vertical="center" wrapText="1"/>
    </xf>
    <xf numFmtId="0" fontId="10" fillId="0" borderId="10" xfId="91" applyFont="1" applyBorder="1" applyAlignment="1">
      <alignment horizontal="left" vertical="center" wrapText="1"/>
    </xf>
    <xf numFmtId="0" fontId="11" fillId="6" borderId="10" xfId="91" applyFont="1" applyFill="1" applyBorder="1" applyAlignment="1">
      <alignment horizontal="left" vertical="center" wrapText="1"/>
    </xf>
    <xf numFmtId="0" fontId="11" fillId="3" borderId="10" xfId="91" applyFont="1" applyFill="1" applyBorder="1" applyAlignment="1">
      <alignment horizontal="left" vertical="center" wrapText="1"/>
    </xf>
    <xf numFmtId="0" fontId="12" fillId="6" borderId="10" xfId="91" applyFont="1" applyFill="1" applyBorder="1" applyAlignment="1">
      <alignment horizontal="justify" vertical="center" wrapText="1"/>
    </xf>
    <xf numFmtId="0" fontId="9" fillId="3" borderId="10" xfId="91" applyFont="1" applyFill="1" applyBorder="1" applyAlignment="1">
      <alignment vertical="center"/>
    </xf>
    <xf numFmtId="0" fontId="12" fillId="0" borderId="10" xfId="91" applyFont="1" applyBorder="1" applyAlignment="1">
      <alignment horizontal="justify" vertical="center" wrapText="1"/>
    </xf>
    <xf numFmtId="0" fontId="12" fillId="0" borderId="10" xfId="91" applyFont="1" applyBorder="1" applyAlignment="1">
      <alignment vertical="center" wrapText="1"/>
    </xf>
    <xf numFmtId="0" fontId="5" fillId="6" borderId="10" xfId="91" applyFont="1" applyFill="1" applyBorder="1" applyAlignment="1" applyProtection="1">
      <alignment horizontal="center" vertical="center" wrapText="1"/>
      <protection locked="0"/>
    </xf>
    <xf numFmtId="0" fontId="5" fillId="0" borderId="16" xfId="91" applyFont="1" applyBorder="1"/>
    <xf numFmtId="0" fontId="13" fillId="6" borderId="40" xfId="91" applyFont="1" applyFill="1" applyBorder="1" applyAlignment="1">
      <alignment vertical="center" wrapText="1"/>
    </xf>
    <xf numFmtId="3" fontId="18" fillId="0" borderId="29" xfId="91" applyNumberFormat="1" applyFont="1" applyBorder="1" applyAlignment="1" applyProtection="1">
      <alignment vertical="center" wrapText="1"/>
      <protection locked="0"/>
    </xf>
    <xf numFmtId="190" fontId="9" fillId="0" borderId="29" xfId="58" applyNumberFormat="1" applyFont="1" applyFill="1" applyBorder="1" applyAlignment="1" applyProtection="1">
      <alignment vertical="center"/>
    </xf>
    <xf numFmtId="190" fontId="13" fillId="0" borderId="29" xfId="58" applyNumberFormat="1" applyFont="1" applyFill="1" applyBorder="1" applyAlignment="1" applyProtection="1">
      <alignment vertical="center" wrapText="1"/>
    </xf>
    <xf numFmtId="3" fontId="19" fillId="0" borderId="29" xfId="91" applyNumberFormat="1" applyFont="1" applyBorder="1" applyAlignment="1">
      <alignment vertical="center"/>
    </xf>
    <xf numFmtId="190" fontId="16" fillId="0" borderId="27" xfId="58" applyNumberFormat="1" applyFont="1" applyFill="1" applyBorder="1" applyAlignment="1" applyProtection="1">
      <alignment vertical="center" wrapText="1"/>
      <protection locked="0"/>
    </xf>
    <xf numFmtId="3" fontId="13" fillId="0" borderId="29" xfId="91" applyNumberFormat="1" applyFont="1" applyBorder="1" applyAlignment="1">
      <alignment vertical="center"/>
    </xf>
    <xf numFmtId="190" fontId="16" fillId="0" borderId="29" xfId="58" applyNumberFormat="1" applyFont="1" applyFill="1" applyBorder="1" applyAlignment="1" applyProtection="1">
      <alignment vertical="center" wrapText="1"/>
      <protection locked="0"/>
    </xf>
    <xf numFmtId="3" fontId="19" fillId="0" borderId="27" xfId="91" applyNumberFormat="1" applyFont="1" applyBorder="1" applyAlignment="1">
      <alignment vertical="center"/>
    </xf>
    <xf numFmtId="3" fontId="16" fillId="0" borderId="27" xfId="91" applyNumberFormat="1" applyFont="1" applyBorder="1" applyAlignment="1">
      <alignment vertical="center"/>
    </xf>
    <xf numFmtId="3" fontId="19" fillId="0" borderId="34" xfId="91" applyNumberFormat="1" applyFont="1" applyBorder="1" applyAlignment="1">
      <alignment horizontal="right" vertical="center"/>
    </xf>
    <xf numFmtId="0" fontId="20" fillId="0" borderId="0" xfId="0" applyFont="1"/>
    <xf numFmtId="0" fontId="21" fillId="6" borderId="1" xfId="0" applyFont="1" applyFill="1" applyBorder="1" applyAlignment="1">
      <alignment vertical="center" wrapText="1"/>
    </xf>
    <xf numFmtId="0" fontId="21" fillId="6" borderId="2" xfId="0" applyFont="1" applyFill="1" applyBorder="1" applyAlignment="1">
      <alignment horizontal="center" vertical="center" wrapText="1"/>
    </xf>
    <xf numFmtId="0" fontId="21" fillId="6" borderId="32" xfId="0" applyFont="1" applyFill="1" applyBorder="1" applyAlignment="1">
      <alignment horizontal="center" vertical="center" wrapText="1"/>
    </xf>
    <xf numFmtId="0" fontId="21" fillId="6" borderId="3" xfId="0" applyFont="1" applyFill="1" applyBorder="1" applyAlignment="1">
      <alignment horizontal="center" vertical="center" wrapText="1"/>
    </xf>
    <xf numFmtId="0" fontId="10" fillId="6" borderId="1" xfId="0" applyFont="1" applyFill="1" applyBorder="1" applyAlignment="1">
      <alignment horizontal="right" vertical="center" wrapText="1"/>
    </xf>
    <xf numFmtId="0" fontId="21" fillId="0" borderId="1" xfId="0" applyFont="1" applyBorder="1" applyAlignment="1">
      <alignment horizontal="left" vertical="center" wrapText="1"/>
    </xf>
    <xf numFmtId="0" fontId="10" fillId="0" borderId="1" xfId="0" applyFont="1" applyBorder="1" applyAlignment="1">
      <alignment horizontal="justify" vertical="center" wrapText="1"/>
    </xf>
    <xf numFmtId="0" fontId="21" fillId="0" borderId="2" xfId="0" applyFont="1" applyBorder="1" applyAlignment="1">
      <alignment horizontal="center" vertical="center" wrapText="1"/>
    </xf>
    <xf numFmtId="0" fontId="21" fillId="0" borderId="32" xfId="0" applyFont="1" applyBorder="1" applyAlignment="1">
      <alignment horizontal="center" vertical="center" wrapText="1"/>
    </xf>
    <xf numFmtId="0" fontId="21" fillId="7" borderId="1" xfId="0" applyFont="1" applyFill="1" applyBorder="1" applyAlignment="1">
      <alignment horizontal="center" vertical="center" wrapText="1"/>
    </xf>
    <xf numFmtId="0" fontId="21" fillId="0" borderId="1" xfId="0" applyFont="1" applyBorder="1" applyAlignment="1">
      <alignment horizontal="center" vertical="center" wrapText="1"/>
    </xf>
    <xf numFmtId="0" fontId="22" fillId="0" borderId="1" xfId="0" applyFont="1" applyBorder="1" applyAlignment="1">
      <alignment horizontal="center" vertical="center"/>
    </xf>
    <xf numFmtId="3" fontId="10" fillId="0" borderId="1" xfId="0" applyNumberFormat="1" applyFont="1" applyBorder="1" applyAlignment="1" applyProtection="1">
      <alignment horizontal="center" vertical="center"/>
      <protection locked="0"/>
    </xf>
    <xf numFmtId="0" fontId="10" fillId="6" borderId="1" xfId="0" applyFont="1" applyFill="1" applyBorder="1" applyAlignment="1">
      <alignment horizontal="center" vertical="center" wrapText="1"/>
    </xf>
    <xf numFmtId="0" fontId="10" fillId="0" borderId="2" xfId="0" applyFont="1" applyBorder="1" applyAlignment="1">
      <alignment horizontal="center" vertical="center" wrapText="1"/>
    </xf>
    <xf numFmtId="0" fontId="10" fillId="0" borderId="3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2" xfId="0" applyFont="1" applyBorder="1" applyAlignment="1">
      <alignment horizontal="center" vertical="center"/>
    </xf>
    <xf numFmtId="0" fontId="10" fillId="0" borderId="32" xfId="0" applyFont="1" applyBorder="1" applyAlignment="1">
      <alignment horizontal="center" vertical="center"/>
    </xf>
    <xf numFmtId="0" fontId="10" fillId="0" borderId="3" xfId="0" applyFont="1" applyBorder="1" applyAlignment="1">
      <alignment horizontal="center" vertical="center"/>
    </xf>
    <xf numFmtId="1" fontId="10" fillId="6" borderId="1" xfId="0" applyNumberFormat="1" applyFont="1" applyFill="1" applyBorder="1" applyAlignment="1">
      <alignment horizontal="center" vertical="center" wrapText="1"/>
    </xf>
    <xf numFmtId="0" fontId="10" fillId="6" borderId="1" xfId="0" applyFont="1" applyFill="1" applyBorder="1" applyAlignment="1">
      <alignment vertical="center" wrapText="1"/>
    </xf>
    <xf numFmtId="0" fontId="10" fillId="0" borderId="1" xfId="0" applyFont="1" applyBorder="1" applyAlignment="1">
      <alignment vertical="center"/>
    </xf>
    <xf numFmtId="3" fontId="21" fillId="0" borderId="1" xfId="0" applyNumberFormat="1" applyFont="1" applyBorder="1" applyAlignment="1">
      <alignment horizontal="right" vertical="center" wrapText="1"/>
    </xf>
    <xf numFmtId="0" fontId="12" fillId="0" borderId="1" xfId="0" applyFont="1" applyBorder="1" applyAlignment="1" applyProtection="1">
      <alignment vertical="center"/>
      <protection locked="0"/>
    </xf>
    <xf numFmtId="1" fontId="12" fillId="0" borderId="1" xfId="0" applyNumberFormat="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9" fontId="3" fillId="0" borderId="1" xfId="0" applyNumberFormat="1" applyFont="1" applyBorder="1" applyAlignment="1" applyProtection="1">
      <alignment horizontal="center" vertical="center" wrapText="1"/>
      <protection locked="0"/>
    </xf>
    <xf numFmtId="192" fontId="3" fillId="0" borderId="1" xfId="0" applyNumberFormat="1" applyFont="1" applyBorder="1" applyAlignment="1" applyProtection="1">
      <alignment horizontal="right" vertical="center"/>
      <protection locked="0"/>
    </xf>
    <xf numFmtId="192" fontId="21" fillId="0" borderId="1" xfId="0" applyNumberFormat="1" applyFont="1" applyBorder="1" applyAlignment="1">
      <alignment horizontal="center" vertical="center" wrapText="1"/>
    </xf>
    <xf numFmtId="9" fontId="20" fillId="0" borderId="0" xfId="3" applyFont="1"/>
    <xf numFmtId="0" fontId="10" fillId="0" borderId="1" xfId="0" applyFont="1" applyBorder="1" applyAlignment="1">
      <alignment vertical="center" wrapText="1"/>
    </xf>
    <xf numFmtId="0" fontId="12" fillId="0" borderId="1" xfId="0" applyFont="1" applyBorder="1" applyAlignment="1" applyProtection="1">
      <alignment vertical="center" wrapText="1"/>
      <protection locked="0"/>
    </xf>
    <xf numFmtId="1" fontId="3" fillId="0" borderId="1" xfId="0" applyNumberFormat="1" applyFont="1" applyBorder="1" applyAlignment="1" applyProtection="1">
      <alignment horizontal="center" vertical="center" wrapText="1"/>
      <protection locked="0"/>
    </xf>
    <xf numFmtId="0" fontId="10" fillId="2" borderId="2" xfId="0" applyFont="1" applyFill="1" applyBorder="1" applyAlignment="1">
      <alignment horizontal="left" vertical="center"/>
    </xf>
    <xf numFmtId="0" fontId="10" fillId="2" borderId="32" xfId="0" applyFont="1" applyFill="1" applyBorder="1" applyAlignment="1">
      <alignment horizontal="left" vertical="center"/>
    </xf>
    <xf numFmtId="0" fontId="10" fillId="2" borderId="3" xfId="0" applyFont="1" applyFill="1" applyBorder="1" applyAlignment="1">
      <alignment horizontal="left" vertical="center"/>
    </xf>
    <xf numFmtId="0" fontId="1" fillId="0" borderId="0" xfId="0" applyFont="1"/>
    <xf numFmtId="0" fontId="2" fillId="6" borderId="1" xfId="0" applyFont="1" applyFill="1" applyBorder="1" applyAlignment="1">
      <alignment horizontal="center" vertical="center"/>
    </xf>
    <xf numFmtId="0" fontId="21" fillId="6" borderId="1" xfId="0" applyFont="1" applyFill="1" applyBorder="1" applyAlignment="1">
      <alignment horizontal="center" vertical="center" wrapText="1"/>
    </xf>
    <xf numFmtId="0" fontId="21" fillId="0" borderId="3" xfId="0" applyFont="1" applyBorder="1" applyAlignment="1">
      <alignment horizontal="center" vertical="center" wrapText="1"/>
    </xf>
    <xf numFmtId="0" fontId="21" fillId="7" borderId="1" xfId="0" applyFont="1" applyFill="1" applyBorder="1" applyAlignment="1">
      <alignment horizontal="left" vertical="center" wrapText="1"/>
    </xf>
    <xf numFmtId="0" fontId="23" fillId="0" borderId="0" xfId="0" applyFont="1" applyAlignment="1">
      <alignment horizontal="center" vertical="center"/>
    </xf>
    <xf numFmtId="0" fontId="12" fillId="3" borderId="1" xfId="0" applyFont="1" applyFill="1" applyBorder="1" applyAlignment="1" applyProtection="1">
      <alignment vertical="center" wrapText="1"/>
      <protection locked="0"/>
    </xf>
    <xf numFmtId="1" fontId="3" fillId="3" borderId="1" xfId="0" applyNumberFormat="1" applyFont="1" applyFill="1" applyBorder="1" applyAlignment="1" applyProtection="1">
      <alignment horizontal="center" vertical="center" wrapText="1"/>
      <protection locked="0"/>
    </xf>
    <xf numFmtId="0" fontId="3" fillId="3" borderId="1" xfId="0" applyFont="1" applyFill="1" applyBorder="1" applyAlignment="1" applyProtection="1">
      <alignment horizontal="center" vertical="center" wrapText="1"/>
      <protection locked="0"/>
    </xf>
    <xf numFmtId="9" fontId="3" fillId="3" borderId="1" xfId="0" applyNumberFormat="1" applyFont="1" applyFill="1" applyBorder="1" applyAlignment="1" applyProtection="1">
      <alignment horizontal="center" vertical="center" wrapText="1"/>
      <protection locked="0"/>
    </xf>
    <xf numFmtId="192" fontId="3" fillId="3" borderId="1" xfId="0" applyNumberFormat="1" applyFont="1" applyFill="1" applyBorder="1" applyAlignment="1" applyProtection="1">
      <alignment horizontal="right" vertical="center"/>
      <protection locked="0"/>
    </xf>
    <xf numFmtId="192" fontId="21" fillId="3" borderId="1" xfId="0" applyNumberFormat="1" applyFont="1" applyFill="1" applyBorder="1" applyAlignment="1">
      <alignment horizontal="center" vertical="center" wrapText="1"/>
    </xf>
    <xf numFmtId="0" fontId="24" fillId="0" borderId="0" xfId="82"/>
    <xf numFmtId="0" fontId="18" fillId="8" borderId="33" xfId="82" applyFont="1" applyFill="1" applyBorder="1" applyAlignment="1" applyProtection="1">
      <alignment horizontal="center"/>
      <protection locked="0"/>
    </xf>
    <xf numFmtId="0" fontId="18" fillId="8" borderId="1" xfId="82" applyFont="1" applyFill="1" applyBorder="1" applyAlignment="1" applyProtection="1">
      <alignment horizontal="center"/>
      <protection locked="0"/>
    </xf>
    <xf numFmtId="0" fontId="25" fillId="9" borderId="41" xfId="82" applyFont="1" applyFill="1" applyBorder="1" applyAlignment="1">
      <alignment horizontal="center"/>
    </xf>
    <xf numFmtId="0" fontId="25" fillId="9" borderId="42" xfId="82" applyFont="1" applyFill="1" applyBorder="1" applyAlignment="1">
      <alignment horizontal="center"/>
    </xf>
    <xf numFmtId="0" fontId="18" fillId="10" borderId="43" xfId="82" applyFont="1" applyFill="1" applyBorder="1" applyAlignment="1">
      <alignment horizontal="center" vertical="center"/>
    </xf>
    <xf numFmtId="0" fontId="18" fillId="10" borderId="23" xfId="82" applyFont="1" applyFill="1" applyBorder="1" applyAlignment="1">
      <alignment horizontal="center" vertical="center" wrapText="1"/>
    </xf>
    <xf numFmtId="0" fontId="18" fillId="10" borderId="25" xfId="82" applyFont="1" applyFill="1" applyBorder="1" applyAlignment="1">
      <alignment horizontal="center" vertical="center" wrapText="1"/>
    </xf>
    <xf numFmtId="0" fontId="18" fillId="11" borderId="44" xfId="82" applyFont="1" applyFill="1" applyBorder="1" applyAlignment="1">
      <alignment horizontal="center"/>
    </xf>
    <xf numFmtId="0" fontId="18" fillId="12" borderId="41" xfId="82" applyFont="1" applyFill="1" applyBorder="1" applyAlignment="1">
      <alignment horizontal="center" wrapText="1"/>
    </xf>
    <xf numFmtId="0" fontId="18" fillId="12" borderId="42" xfId="82" applyFont="1" applyFill="1" applyBorder="1" applyAlignment="1">
      <alignment horizontal="center" wrapText="1"/>
    </xf>
    <xf numFmtId="0" fontId="25" fillId="13" borderId="9" xfId="82" applyFont="1" applyFill="1" applyBorder="1"/>
    <xf numFmtId="0" fontId="25" fillId="13" borderId="0" xfId="82" applyFont="1" applyFill="1" applyBorder="1"/>
    <xf numFmtId="0" fontId="18" fillId="12" borderId="12" xfId="82" applyFont="1" applyFill="1" applyBorder="1"/>
    <xf numFmtId="0" fontId="25" fillId="12" borderId="37" xfId="82" applyFont="1" applyFill="1" applyBorder="1"/>
    <xf numFmtId="0" fontId="18" fillId="12" borderId="9" xfId="82" applyFont="1" applyFill="1" applyBorder="1"/>
    <xf numFmtId="0" fontId="25" fillId="12" borderId="0" xfId="82" applyFont="1" applyFill="1" applyBorder="1"/>
    <xf numFmtId="0" fontId="18" fillId="10" borderId="23" xfId="82" applyFont="1" applyFill="1" applyBorder="1" applyAlignment="1">
      <alignment horizontal="center"/>
    </xf>
    <xf numFmtId="0" fontId="18" fillId="10" borderId="25" xfId="82" applyFont="1" applyFill="1" applyBorder="1" applyAlignment="1">
      <alignment horizontal="center"/>
    </xf>
    <xf numFmtId="0" fontId="18" fillId="10" borderId="45" xfId="82" applyFont="1" applyFill="1" applyBorder="1" applyAlignment="1">
      <alignment horizontal="center"/>
    </xf>
    <xf numFmtId="0" fontId="25" fillId="0" borderId="46" xfId="82" applyFont="1" applyBorder="1" applyAlignment="1" applyProtection="1">
      <alignment horizontal="center" vertical="center" wrapText="1"/>
      <protection locked="0"/>
    </xf>
    <xf numFmtId="0" fontId="25" fillId="9" borderId="28" xfId="82" applyFont="1" applyFill="1" applyBorder="1" applyAlignment="1">
      <alignment horizontal="left"/>
    </xf>
    <xf numFmtId="0" fontId="25" fillId="9" borderId="32" xfId="82" applyFont="1" applyFill="1" applyBorder="1" applyAlignment="1">
      <alignment horizontal="left"/>
    </xf>
    <xf numFmtId="0" fontId="25" fillId="9" borderId="3" xfId="82" applyFont="1" applyFill="1" applyBorder="1" applyAlignment="1">
      <alignment horizontal="left"/>
    </xf>
    <xf numFmtId="0" fontId="26" fillId="3" borderId="47" xfId="90" applyFont="1" applyFill="1" applyBorder="1" applyAlignment="1">
      <alignment horizontal="center" vertical="center" wrapText="1"/>
    </xf>
    <xf numFmtId="0" fontId="27" fillId="0" borderId="0" xfId="82" applyFont="1" applyAlignment="1">
      <alignment horizontal="left" vertical="top" wrapText="1"/>
    </xf>
    <xf numFmtId="0" fontId="25" fillId="9" borderId="37" xfId="82" applyFont="1" applyFill="1" applyBorder="1" applyAlignment="1">
      <alignment horizontal="left"/>
    </xf>
    <xf numFmtId="0" fontId="25" fillId="0" borderId="28" xfId="79" applyBorder="1" applyAlignment="1">
      <alignment horizontal="left"/>
    </xf>
    <xf numFmtId="0" fontId="25" fillId="0" borderId="32" xfId="82" applyFont="1" applyBorder="1"/>
    <xf numFmtId="0" fontId="25" fillId="9" borderId="32" xfId="82" applyFont="1" applyFill="1" applyBorder="1" applyAlignment="1">
      <alignment horizontal="center"/>
    </xf>
    <xf numFmtId="0" fontId="25" fillId="9" borderId="37" xfId="82" applyFont="1" applyFill="1" applyBorder="1" applyAlignment="1">
      <alignment horizontal="center"/>
    </xf>
    <xf numFmtId="0" fontId="25" fillId="9" borderId="48" xfId="82" applyFont="1" applyFill="1" applyBorder="1" applyAlignment="1">
      <alignment horizontal="center"/>
    </xf>
    <xf numFmtId="0" fontId="25" fillId="0" borderId="49" xfId="0" applyFont="1" applyBorder="1" applyAlignment="1" applyProtection="1">
      <alignment horizontal="left" vertical="center" wrapText="1"/>
      <protection locked="0"/>
    </xf>
    <xf numFmtId="0" fontId="18" fillId="9" borderId="17" xfId="82" applyFont="1" applyFill="1" applyBorder="1" applyAlignment="1">
      <alignment horizontal="right"/>
    </xf>
    <xf numFmtId="0" fontId="18" fillId="9" borderId="18" xfId="82" applyFont="1" applyFill="1" applyBorder="1" applyAlignment="1">
      <alignment horizontal="right"/>
    </xf>
    <xf numFmtId="0" fontId="18" fillId="9" borderId="9" xfId="82" applyFont="1" applyFill="1" applyBorder="1"/>
    <xf numFmtId="0" fontId="25" fillId="9" borderId="0" xfId="82" applyFont="1" applyFill="1" applyBorder="1"/>
    <xf numFmtId="0" fontId="18" fillId="12" borderId="28" xfId="82" applyFont="1" applyFill="1" applyBorder="1"/>
    <xf numFmtId="0" fontId="25" fillId="12" borderId="32" xfId="82" applyFont="1" applyFill="1" applyBorder="1"/>
    <xf numFmtId="0" fontId="25" fillId="12" borderId="14" xfId="82" applyFont="1" applyFill="1" applyBorder="1"/>
    <xf numFmtId="0" fontId="25" fillId="12" borderId="15" xfId="82" applyFont="1" applyFill="1" applyBorder="1"/>
    <xf numFmtId="0" fontId="18" fillId="14" borderId="23" xfId="82" applyFont="1" applyFill="1" applyBorder="1" applyAlignment="1">
      <alignment horizontal="center"/>
    </xf>
    <xf numFmtId="0" fontId="18" fillId="14" borderId="25" xfId="82" applyFont="1" applyFill="1" applyBorder="1" applyAlignment="1">
      <alignment horizontal="center"/>
    </xf>
    <xf numFmtId="0" fontId="25" fillId="9" borderId="11" xfId="82" applyFont="1" applyFill="1" applyBorder="1" applyAlignment="1">
      <alignment horizontal="left"/>
    </xf>
    <xf numFmtId="0" fontId="18" fillId="9" borderId="50" xfId="82" applyFont="1" applyFill="1" applyBorder="1" applyAlignment="1">
      <alignment horizontal="center"/>
    </xf>
    <xf numFmtId="0" fontId="25" fillId="9" borderId="28" xfId="82" applyFont="1" applyFill="1" applyBorder="1" applyAlignment="1"/>
    <xf numFmtId="0" fontId="25" fillId="9" borderId="32" xfId="82" applyFont="1" applyFill="1" applyBorder="1" applyAlignment="1"/>
    <xf numFmtId="0" fontId="25" fillId="9" borderId="9" xfId="82" applyFont="1" applyFill="1" applyBorder="1"/>
    <xf numFmtId="0" fontId="25" fillId="12" borderId="9" xfId="82" applyFont="1" applyFill="1" applyBorder="1"/>
    <xf numFmtId="0" fontId="18" fillId="14" borderId="51" xfId="82" applyFont="1" applyFill="1" applyBorder="1" applyAlignment="1">
      <alignment horizontal="center" vertical="center"/>
    </xf>
    <xf numFmtId="0" fontId="25" fillId="0" borderId="32" xfId="79" applyBorder="1" applyAlignment="1">
      <alignment horizontal="left"/>
    </xf>
    <xf numFmtId="0" fontId="25" fillId="0" borderId="3" xfId="79" applyBorder="1" applyAlignment="1">
      <alignment horizontal="left"/>
    </xf>
    <xf numFmtId="0" fontId="25" fillId="9" borderId="52" xfId="82" applyFont="1" applyFill="1" applyBorder="1" applyAlignment="1">
      <alignment horizontal="center"/>
    </xf>
    <xf numFmtId="0" fontId="25" fillId="0" borderId="28" xfId="79" applyBorder="1"/>
    <xf numFmtId="0" fontId="25" fillId="9" borderId="37" xfId="82" applyFont="1" applyFill="1" applyBorder="1" applyAlignment="1"/>
    <xf numFmtId="0" fontId="25" fillId="9" borderId="41" xfId="82" applyFont="1" applyFill="1" applyBorder="1" applyAlignment="1"/>
    <xf numFmtId="0" fontId="25" fillId="9" borderId="42" xfId="82" applyFont="1" applyFill="1" applyBorder="1" applyAlignment="1"/>
    <xf numFmtId="0" fontId="25" fillId="9" borderId="49" xfId="82" applyFont="1" applyFill="1" applyBorder="1" applyAlignment="1"/>
    <xf numFmtId="0" fontId="18" fillId="9" borderId="14" xfId="82" applyFont="1" applyFill="1" applyBorder="1" applyAlignment="1">
      <alignment horizontal="right"/>
    </xf>
    <xf numFmtId="0" fontId="18" fillId="9" borderId="15" xfId="82" applyFont="1" applyFill="1" applyBorder="1" applyAlignment="1">
      <alignment horizontal="right"/>
    </xf>
    <xf numFmtId="0" fontId="18" fillId="8" borderId="23" xfId="82" applyFont="1" applyFill="1" applyBorder="1" applyAlignment="1">
      <alignment horizontal="center" vertical="center"/>
    </xf>
    <xf numFmtId="0" fontId="18" fillId="8" borderId="25" xfId="82" applyFont="1" applyFill="1" applyBorder="1" applyAlignment="1">
      <alignment horizontal="center" vertical="center"/>
    </xf>
    <xf numFmtId="0" fontId="25" fillId="9" borderId="12" xfId="82" applyFont="1" applyFill="1" applyBorder="1" applyAlignment="1"/>
    <xf numFmtId="0" fontId="18" fillId="15" borderId="28" xfId="82" applyFont="1" applyFill="1" applyBorder="1" applyAlignment="1"/>
    <xf numFmtId="0" fontId="18" fillId="15" borderId="32" xfId="82" applyFont="1" applyFill="1" applyBorder="1" applyAlignment="1"/>
    <xf numFmtId="0" fontId="18" fillId="15" borderId="12" xfId="82" applyFont="1" applyFill="1" applyBorder="1" applyAlignment="1"/>
    <xf numFmtId="0" fontId="18" fillId="15" borderId="37" xfId="82" applyFont="1" applyFill="1" applyBorder="1" applyAlignment="1"/>
    <xf numFmtId="0" fontId="18" fillId="15" borderId="41" xfId="82" applyFont="1" applyFill="1" applyBorder="1" applyAlignment="1"/>
    <xf numFmtId="0" fontId="18" fillId="15" borderId="42" xfId="82" applyFont="1" applyFill="1" applyBorder="1" applyAlignment="1"/>
    <xf numFmtId="0" fontId="25" fillId="0" borderId="5" xfId="82" applyFont="1" applyBorder="1"/>
    <xf numFmtId="0" fontId="25" fillId="0" borderId="6" xfId="82" applyFont="1" applyBorder="1"/>
    <xf numFmtId="0" fontId="28" fillId="0" borderId="9" xfId="21" applyFill="1" applyBorder="1" applyProtection="1"/>
    <xf numFmtId="0" fontId="28" fillId="0" borderId="0" xfId="21" applyFill="1" applyBorder="1" applyAlignment="1" applyProtection="1">
      <alignment horizontal="center" vertical="center"/>
    </xf>
    <xf numFmtId="0" fontId="28" fillId="0" borderId="0" xfId="21" applyFill="1" applyBorder="1" applyAlignment="1" applyProtection="1">
      <alignment horizontal="left" vertical="center" wrapText="1"/>
    </xf>
    <xf numFmtId="0" fontId="25" fillId="0" borderId="0" xfId="82" applyFont="1" applyBorder="1"/>
    <xf numFmtId="0" fontId="18" fillId="8" borderId="53" xfId="82" applyFont="1" applyFill="1" applyBorder="1" applyAlignment="1" applyProtection="1">
      <alignment horizontal="center"/>
      <protection locked="0"/>
    </xf>
    <xf numFmtId="0" fontId="25" fillId="9" borderId="54" xfId="82" applyFont="1" applyFill="1" applyBorder="1" applyAlignment="1">
      <alignment horizontal="center"/>
    </xf>
    <xf numFmtId="0" fontId="18" fillId="16" borderId="25" xfId="82" applyFont="1" applyFill="1" applyBorder="1" applyAlignment="1">
      <alignment horizontal="center" vertical="center" wrapText="1"/>
    </xf>
    <xf numFmtId="0" fontId="18" fillId="16" borderId="55" xfId="0" applyFont="1" applyFill="1" applyBorder="1" applyAlignment="1">
      <alignment horizontal="center" vertical="center" wrapText="1"/>
    </xf>
    <xf numFmtId="0" fontId="18" fillId="10" borderId="25" xfId="82" applyFont="1" applyFill="1" applyBorder="1" applyAlignment="1">
      <alignment horizontal="center" vertical="center"/>
    </xf>
    <xf numFmtId="0" fontId="18" fillId="10" borderId="24" xfId="82" applyFont="1" applyFill="1" applyBorder="1" applyAlignment="1">
      <alignment horizontal="center" vertical="center"/>
    </xf>
    <xf numFmtId="0" fontId="25" fillId="16" borderId="56" xfId="82" applyFont="1" applyFill="1" applyBorder="1"/>
    <xf numFmtId="0" fontId="18" fillId="12" borderId="54" xfId="82" applyFont="1" applyFill="1" applyBorder="1" applyAlignment="1">
      <alignment horizontal="center" wrapText="1"/>
    </xf>
    <xf numFmtId="0" fontId="18" fillId="12" borderId="42" xfId="82" applyFont="1" applyFill="1" applyBorder="1" applyAlignment="1">
      <alignment horizontal="center"/>
    </xf>
    <xf numFmtId="0" fontId="18" fillId="12" borderId="57" xfId="82" applyFont="1" applyFill="1" applyBorder="1" applyAlignment="1">
      <alignment horizontal="center"/>
    </xf>
    <xf numFmtId="0" fontId="18" fillId="12" borderId="34" xfId="82" applyFont="1" applyFill="1" applyBorder="1" applyAlignment="1">
      <alignment horizontal="center"/>
    </xf>
    <xf numFmtId="189" fontId="18" fillId="12" borderId="58" xfId="82" applyNumberFormat="1" applyFont="1" applyFill="1" applyBorder="1" applyAlignment="1"/>
    <xf numFmtId="0" fontId="25" fillId="13" borderId="10" xfId="82" applyFont="1" applyFill="1" applyBorder="1"/>
    <xf numFmtId="0" fontId="25" fillId="12" borderId="34" xfId="82" applyFont="1" applyFill="1" applyBorder="1"/>
    <xf numFmtId="0" fontId="25" fillId="12" borderId="10" xfId="82" applyFont="1" applyFill="1" applyBorder="1"/>
    <xf numFmtId="0" fontId="18" fillId="10" borderId="59" xfId="82" applyFont="1" applyFill="1" applyBorder="1" applyAlignment="1">
      <alignment horizontal="center"/>
    </xf>
    <xf numFmtId="0" fontId="18" fillId="10" borderId="51" xfId="82" applyFont="1" applyFill="1" applyBorder="1" applyAlignment="1">
      <alignment horizontal="center"/>
    </xf>
    <xf numFmtId="0" fontId="18" fillId="10" borderId="60" xfId="82" applyFont="1" applyFill="1" applyBorder="1" applyAlignment="1">
      <alignment horizontal="center"/>
    </xf>
    <xf numFmtId="0" fontId="18" fillId="9" borderId="61" xfId="82" applyFont="1" applyFill="1" applyBorder="1" applyAlignment="1">
      <alignment horizontal="center"/>
    </xf>
    <xf numFmtId="0" fontId="18" fillId="9" borderId="62" xfId="82" applyFont="1" applyFill="1" applyBorder="1" applyAlignment="1">
      <alignment horizontal="center"/>
    </xf>
    <xf numFmtId="193" fontId="25" fillId="9" borderId="63" xfId="82" applyNumberFormat="1" applyFont="1" applyFill="1" applyBorder="1" applyAlignment="1">
      <alignment horizontal="right"/>
    </xf>
    <xf numFmtId="2" fontId="25" fillId="9" borderId="61" xfId="82" applyNumberFormat="1" applyFont="1" applyFill="1" applyBorder="1" applyAlignment="1">
      <alignment horizontal="right"/>
    </xf>
    <xf numFmtId="2" fontId="25" fillId="9" borderId="62" xfId="82" applyNumberFormat="1" applyFont="1" applyFill="1" applyBorder="1" applyAlignment="1">
      <alignment horizontal="right"/>
    </xf>
    <xf numFmtId="193" fontId="25" fillId="9" borderId="64" xfId="82" applyNumberFormat="1" applyFont="1" applyFill="1" applyBorder="1" applyAlignment="1">
      <alignment horizontal="right"/>
    </xf>
    <xf numFmtId="0" fontId="25" fillId="9" borderId="2" xfId="82" applyFont="1" applyFill="1" applyBorder="1" applyAlignment="1"/>
    <xf numFmtId="0" fontId="25" fillId="9" borderId="3" xfId="82" applyFont="1" applyFill="1" applyBorder="1" applyAlignment="1"/>
    <xf numFmtId="2" fontId="25" fillId="9" borderId="2" xfId="82" applyNumberFormat="1" applyFont="1" applyFill="1" applyBorder="1" applyAlignment="1">
      <alignment horizontal="right"/>
    </xf>
    <xf numFmtId="2" fontId="25" fillId="9" borderId="3" xfId="82" applyNumberFormat="1" applyFont="1" applyFill="1" applyBorder="1" applyAlignment="1">
      <alignment horizontal="right"/>
    </xf>
    <xf numFmtId="0" fontId="25" fillId="9" borderId="57" xfId="82" applyFont="1" applyFill="1" applyBorder="1" applyAlignment="1"/>
    <xf numFmtId="0" fontId="25" fillId="9" borderId="48" xfId="82" applyFont="1" applyFill="1" applyBorder="1" applyAlignment="1"/>
    <xf numFmtId="4" fontId="25" fillId="9" borderId="1" xfId="82" applyNumberFormat="1" applyFont="1" applyFill="1" applyBorder="1" applyAlignment="1">
      <alignment horizontal="right"/>
    </xf>
    <xf numFmtId="189" fontId="25" fillId="9" borderId="57" xfId="82" applyNumberFormat="1" applyFont="1" applyFill="1" applyBorder="1" applyAlignment="1">
      <alignment horizontal="right"/>
    </xf>
    <xf numFmtId="189" fontId="25" fillId="9" borderId="48" xfId="82" applyNumberFormat="1" applyFont="1" applyFill="1" applyBorder="1" applyAlignment="1">
      <alignment horizontal="right"/>
    </xf>
    <xf numFmtId="4" fontId="25" fillId="9" borderId="53" xfId="82" applyNumberFormat="1" applyFont="1" applyFill="1" applyBorder="1" applyAlignment="1">
      <alignment horizontal="right"/>
    </xf>
    <xf numFmtId="2" fontId="25" fillId="9" borderId="1" xfId="82" applyNumberFormat="1" applyFont="1" applyFill="1" applyBorder="1"/>
    <xf numFmtId="4" fontId="25" fillId="9" borderId="53" xfId="79" applyNumberFormat="1" applyFill="1" applyBorder="1"/>
    <xf numFmtId="0" fontId="25" fillId="9" borderId="65" xfId="82" applyFont="1" applyFill="1" applyBorder="1" applyAlignment="1"/>
    <xf numFmtId="0" fontId="25" fillId="9" borderId="66" xfId="82" applyFont="1" applyFill="1" applyBorder="1" applyAlignment="1"/>
    <xf numFmtId="0" fontId="25" fillId="9" borderId="67" xfId="82" applyFont="1" applyFill="1" applyBorder="1"/>
    <xf numFmtId="9" fontId="25" fillId="9" borderId="65" xfId="82" applyNumberFormat="1" applyFont="1" applyFill="1" applyBorder="1" applyAlignment="1">
      <alignment horizontal="center"/>
    </xf>
    <xf numFmtId="0" fontId="25" fillId="9" borderId="66" xfId="82" applyFont="1" applyFill="1" applyBorder="1" applyAlignment="1">
      <alignment horizontal="center"/>
    </xf>
    <xf numFmtId="4" fontId="25" fillId="9" borderId="68" xfId="82" applyNumberFormat="1" applyFont="1" applyFill="1" applyBorder="1"/>
    <xf numFmtId="0" fontId="18" fillId="9" borderId="19" xfId="82" applyFont="1" applyFill="1" applyBorder="1" applyAlignment="1">
      <alignment horizontal="right"/>
    </xf>
    <xf numFmtId="193" fontId="25" fillId="9" borderId="44" xfId="82" applyNumberFormat="1" applyFont="1" applyFill="1" applyBorder="1"/>
    <xf numFmtId="0" fontId="25" fillId="9" borderId="10" xfId="82" applyFont="1" applyFill="1" applyBorder="1"/>
    <xf numFmtId="0" fontId="25" fillId="12" borderId="29" xfId="82" applyFont="1" applyFill="1" applyBorder="1"/>
    <xf numFmtId="0" fontId="18" fillId="14" borderId="45" xfId="82" applyFont="1" applyFill="1" applyBorder="1" applyAlignment="1">
      <alignment horizontal="center"/>
    </xf>
    <xf numFmtId="0" fontId="18" fillId="14" borderId="59" xfId="82" applyFont="1" applyFill="1" applyBorder="1" applyAlignment="1">
      <alignment horizontal="center"/>
    </xf>
    <xf numFmtId="0" fontId="18" fillId="14" borderId="51" xfId="82" applyFont="1" applyFill="1" applyBorder="1" applyAlignment="1">
      <alignment horizontal="center"/>
    </xf>
    <xf numFmtId="0" fontId="18" fillId="14" borderId="60" xfId="82" applyFont="1" applyFill="1" applyBorder="1" applyAlignment="1">
      <alignment horizontal="center"/>
    </xf>
    <xf numFmtId="0" fontId="25" fillId="9" borderId="50" xfId="82" applyFont="1" applyFill="1" applyBorder="1" applyAlignment="1">
      <alignment horizontal="center"/>
    </xf>
    <xf numFmtId="194" fontId="25" fillId="0" borderId="63" xfId="0" applyNumberFormat="1" applyFont="1" applyBorder="1" applyAlignment="1" applyProtection="1">
      <alignment horizontal="center" vertical="center" wrapText="1"/>
      <protection locked="0"/>
    </xf>
    <xf numFmtId="4" fontId="25" fillId="9" borderId="2" xfId="82" applyNumberFormat="1" applyFont="1" applyFill="1" applyBorder="1" applyAlignment="1">
      <alignment horizontal="center"/>
    </xf>
    <xf numFmtId="4" fontId="25" fillId="9" borderId="3" xfId="82" applyNumberFormat="1" applyFont="1" applyFill="1" applyBorder="1" applyAlignment="1">
      <alignment horizontal="center"/>
    </xf>
    <xf numFmtId="4" fontId="25" fillId="9" borderId="2" xfId="82" applyNumberFormat="1" applyFont="1" applyFill="1" applyBorder="1" applyAlignment="1">
      <alignment horizontal="right"/>
    </xf>
    <xf numFmtId="0" fontId="25" fillId="9" borderId="32" xfId="82" applyFont="1" applyFill="1" applyBorder="1"/>
    <xf numFmtId="0" fontId="25" fillId="9" borderId="1" xfId="82" applyFont="1" applyFill="1" applyBorder="1"/>
    <xf numFmtId="0" fontId="25" fillId="9" borderId="2" xfId="82" applyFont="1" applyFill="1" applyBorder="1" applyAlignment="1">
      <alignment horizontal="center"/>
    </xf>
    <xf numFmtId="0" fontId="25" fillId="9" borderId="3" xfId="82" applyFont="1" applyFill="1" applyBorder="1" applyAlignment="1">
      <alignment horizontal="center"/>
    </xf>
    <xf numFmtId="0" fontId="25" fillId="9" borderId="53" xfId="82" applyFont="1" applyFill="1" applyBorder="1"/>
    <xf numFmtId="0" fontId="18" fillId="14" borderId="51" xfId="82" applyFont="1" applyFill="1" applyBorder="1" applyAlignment="1">
      <alignment horizontal="center" vertical="center" wrapText="1"/>
    </xf>
    <xf numFmtId="0" fontId="18" fillId="14" borderId="25" xfId="82" applyFont="1" applyFill="1" applyBorder="1" applyAlignment="1">
      <alignment horizontal="center" vertical="center" wrapText="1"/>
    </xf>
    <xf numFmtId="0" fontId="18" fillId="14" borderId="59" xfId="82" applyFont="1" applyFill="1" applyBorder="1" applyAlignment="1">
      <alignment horizontal="center" vertical="center"/>
    </xf>
    <xf numFmtId="0" fontId="18" fillId="14" borderId="45" xfId="82" applyFont="1" applyFill="1" applyBorder="1" applyAlignment="1">
      <alignment horizontal="center" vertical="center"/>
    </xf>
    <xf numFmtId="0" fontId="18" fillId="14" borderId="60" xfId="82" applyFont="1" applyFill="1" applyBorder="1" applyAlignment="1">
      <alignment horizontal="center" vertical="center"/>
    </xf>
    <xf numFmtId="2" fontId="25" fillId="9" borderId="2" xfId="82" applyNumberFormat="1" applyFont="1" applyFill="1" applyBorder="1" applyAlignment="1">
      <alignment horizontal="center"/>
    </xf>
    <xf numFmtId="2" fontId="25" fillId="9" borderId="3" xfId="82" applyNumberFormat="1" applyFont="1" applyFill="1" applyBorder="1" applyAlignment="1">
      <alignment horizontal="center"/>
    </xf>
    <xf numFmtId="193" fontId="25" fillId="9" borderId="53" xfId="82" applyNumberFormat="1" applyFont="1" applyFill="1" applyBorder="1"/>
    <xf numFmtId="2" fontId="25" fillId="9" borderId="57" xfId="82" applyNumberFormat="1" applyFont="1" applyFill="1" applyBorder="1" applyAlignment="1">
      <alignment horizontal="right"/>
    </xf>
    <xf numFmtId="2" fontId="25" fillId="9" borderId="48" xfId="82" applyNumberFormat="1" applyFont="1" applyFill="1" applyBorder="1" applyAlignment="1">
      <alignment horizontal="right"/>
    </xf>
    <xf numFmtId="2" fontId="25" fillId="9" borderId="53" xfId="82" applyNumberFormat="1" applyFont="1" applyFill="1" applyBorder="1"/>
    <xf numFmtId="0" fontId="25" fillId="9" borderId="49" xfId="82" applyFont="1" applyFill="1" applyBorder="1"/>
    <xf numFmtId="2" fontId="25" fillId="9" borderId="65" xfId="82" applyNumberFormat="1" applyFont="1" applyFill="1" applyBorder="1" applyAlignment="1">
      <alignment horizontal="right"/>
    </xf>
    <xf numFmtId="2" fontId="25" fillId="9" borderId="66" xfId="82" applyNumberFormat="1" applyFont="1" applyFill="1" applyBorder="1" applyAlignment="1">
      <alignment horizontal="right"/>
    </xf>
    <xf numFmtId="0" fontId="25" fillId="9" borderId="69" xfId="82" applyFont="1" applyFill="1" applyBorder="1"/>
    <xf numFmtId="0" fontId="18" fillId="9" borderId="16" xfId="82" applyFont="1" applyFill="1" applyBorder="1" applyAlignment="1">
      <alignment horizontal="right"/>
    </xf>
    <xf numFmtId="193" fontId="25" fillId="9" borderId="13" xfId="82" applyNumberFormat="1" applyFont="1" applyFill="1" applyBorder="1"/>
    <xf numFmtId="0" fontId="18" fillId="14" borderId="59" xfId="82" applyFont="1" applyFill="1" applyBorder="1" applyAlignment="1">
      <alignment horizontal="center" vertical="center" wrapText="1"/>
    </xf>
    <xf numFmtId="0" fontId="18" fillId="14" borderId="56" xfId="82" applyFont="1" applyFill="1" applyBorder="1" applyAlignment="1">
      <alignment horizontal="center" vertical="center" wrapText="1"/>
    </xf>
    <xf numFmtId="0" fontId="18" fillId="14" borderId="60" xfId="82" applyFont="1" applyFill="1" applyBorder="1" applyAlignment="1">
      <alignment horizontal="center" vertical="center" wrapText="1"/>
    </xf>
    <xf numFmtId="193" fontId="25" fillId="9" borderId="1" xfId="82" applyNumberFormat="1" applyFont="1" applyFill="1" applyBorder="1"/>
    <xf numFmtId="191" fontId="25" fillId="0" borderId="1" xfId="3" applyNumberFormat="1" applyFont="1" applyFill="1" applyBorder="1" applyAlignment="1">
      <alignment horizontal="center"/>
    </xf>
    <xf numFmtId="193" fontId="25" fillId="0" borderId="1" xfId="65" applyNumberFormat="1" applyFont="1" applyFill="1" applyBorder="1"/>
    <xf numFmtId="0" fontId="25" fillId="9" borderId="61" xfId="82" applyFont="1" applyFill="1" applyBorder="1" applyAlignment="1">
      <alignment horizontal="center"/>
    </xf>
    <xf numFmtId="4" fontId="25" fillId="0" borderId="32" xfId="79" applyNumberFormat="1" applyBorder="1"/>
    <xf numFmtId="193" fontId="25" fillId="0" borderId="53" xfId="79" applyNumberFormat="1" applyBorder="1"/>
    <xf numFmtId="193" fontId="24" fillId="0" borderId="0" xfId="82" applyNumberFormat="1"/>
    <xf numFmtId="10" fontId="25" fillId="0" borderId="1" xfId="3" applyNumberFormat="1" applyFont="1" applyFill="1" applyBorder="1" applyAlignment="1">
      <alignment horizontal="center"/>
    </xf>
    <xf numFmtId="4" fontId="25" fillId="0" borderId="53" xfId="79" applyNumberFormat="1" applyBorder="1"/>
    <xf numFmtId="9" fontId="25" fillId="0" borderId="1" xfId="103" applyFont="1" applyFill="1" applyBorder="1" applyAlignment="1">
      <alignment horizontal="center"/>
    </xf>
    <xf numFmtId="4" fontId="25" fillId="0" borderId="1" xfId="79" applyNumberFormat="1" applyBorder="1"/>
    <xf numFmtId="2" fontId="25" fillId="9" borderId="32" xfId="82" applyNumberFormat="1" applyFont="1" applyFill="1" applyBorder="1" applyAlignment="1">
      <alignment horizontal="right"/>
    </xf>
    <xf numFmtId="0" fontId="25" fillId="9" borderId="49" xfId="82" applyFont="1" applyFill="1" applyBorder="1" applyAlignment="1">
      <alignment horizontal="center"/>
    </xf>
    <xf numFmtId="4" fontId="25" fillId="0" borderId="44" xfId="79" applyNumberFormat="1" applyBorder="1"/>
    <xf numFmtId="4" fontId="25" fillId="9" borderId="44" xfId="82" applyNumberFormat="1" applyFont="1" applyFill="1" applyBorder="1"/>
    <xf numFmtId="0" fontId="18" fillId="14" borderId="45" xfId="82" applyFont="1" applyFill="1" applyBorder="1" applyAlignment="1">
      <alignment horizontal="center" wrapText="1"/>
    </xf>
    <xf numFmtId="0" fontId="18" fillId="14" borderId="51" xfId="82" applyFont="1" applyFill="1" applyBorder="1" applyAlignment="1">
      <alignment horizontal="center" wrapText="1"/>
    </xf>
    <xf numFmtId="0" fontId="18" fillId="14" borderId="59" xfId="82" applyFont="1" applyFill="1" applyBorder="1" applyAlignment="1">
      <alignment horizontal="center" wrapText="1"/>
    </xf>
    <xf numFmtId="0" fontId="18" fillId="14" borderId="60" xfId="82" applyFont="1" applyFill="1" applyBorder="1" applyAlignment="1">
      <alignment horizontal="center" wrapText="1"/>
    </xf>
    <xf numFmtId="43" fontId="18" fillId="15" borderId="32" xfId="57" applyFont="1" applyFill="1" applyBorder="1"/>
    <xf numFmtId="9" fontId="18" fillId="15" borderId="3" xfId="96" applyFont="1" applyFill="1" applyBorder="1"/>
    <xf numFmtId="9" fontId="25" fillId="0" borderId="3" xfId="79" applyNumberFormat="1" applyBorder="1"/>
    <xf numFmtId="43" fontId="25" fillId="9" borderId="2" xfId="57" applyFont="1" applyFill="1" applyBorder="1" applyAlignment="1">
      <alignment horizontal="right"/>
    </xf>
    <xf numFmtId="43" fontId="25" fillId="9" borderId="3" xfId="57" applyFont="1" applyFill="1" applyBorder="1" applyAlignment="1">
      <alignment horizontal="right"/>
    </xf>
    <xf numFmtId="43" fontId="25" fillId="9" borderId="53" xfId="57" applyFont="1" applyFill="1" applyBorder="1"/>
    <xf numFmtId="43" fontId="18" fillId="15" borderId="42" xfId="57" applyFont="1" applyFill="1" applyBorder="1"/>
    <xf numFmtId="9" fontId="18" fillId="15" borderId="66" xfId="96" applyFont="1" applyFill="1" applyBorder="1"/>
    <xf numFmtId="9" fontId="25" fillId="0" borderId="49" xfId="79" applyNumberFormat="1" applyBorder="1"/>
    <xf numFmtId="43" fontId="25" fillId="9" borderId="65" xfId="57" applyFont="1" applyFill="1" applyBorder="1" applyAlignment="1">
      <alignment horizontal="right"/>
    </xf>
    <xf numFmtId="43" fontId="25" fillId="9" borderId="66" xfId="57" applyFont="1" applyFill="1" applyBorder="1" applyAlignment="1">
      <alignment horizontal="right"/>
    </xf>
    <xf numFmtId="43" fontId="25" fillId="9" borderId="44" xfId="82" applyNumberFormat="1" applyFont="1" applyFill="1" applyBorder="1"/>
    <xf numFmtId="195" fontId="25" fillId="9" borderId="44" xfId="82" applyNumberFormat="1" applyFont="1" applyFill="1" applyBorder="1"/>
    <xf numFmtId="0" fontId="25" fillId="0" borderId="7" xfId="82" applyFont="1" applyBorder="1"/>
    <xf numFmtId="0" fontId="25" fillId="0" borderId="10" xfId="82" applyFont="1" applyBorder="1"/>
    <xf numFmtId="0" fontId="24" fillId="0" borderId="9" xfId="82" applyBorder="1"/>
    <xf numFmtId="0" fontId="24" fillId="0" borderId="0" xfId="82" applyBorder="1" applyAlignment="1">
      <alignment horizontal="center" vertical="center"/>
    </xf>
    <xf numFmtId="0" fontId="24" fillId="0" borderId="0" xfId="82" applyBorder="1" applyAlignment="1">
      <alignment horizontal="left" vertical="center" wrapText="1"/>
    </xf>
    <xf numFmtId="0" fontId="29" fillId="0" borderId="9" xfId="0" applyFont="1" applyBorder="1" applyAlignment="1">
      <alignment vertical="center"/>
    </xf>
    <xf numFmtId="0" fontId="24" fillId="0" borderId="0" xfId="82" applyBorder="1"/>
    <xf numFmtId="0" fontId="18" fillId="0" borderId="23" xfId="82" applyFont="1" applyBorder="1"/>
    <xf numFmtId="0" fontId="25" fillId="0" borderId="25" xfId="82" applyFont="1" applyBorder="1"/>
    <xf numFmtId="0" fontId="25" fillId="0" borderId="28" xfId="82" applyFont="1" applyBorder="1" applyAlignment="1"/>
    <xf numFmtId="0" fontId="25" fillId="0" borderId="32" xfId="82" applyFont="1" applyBorder="1" applyAlignment="1"/>
    <xf numFmtId="0" fontId="25" fillId="0" borderId="41" xfId="82" applyFont="1" applyBorder="1" applyAlignment="1"/>
    <xf numFmtId="0" fontId="25" fillId="0" borderId="42" xfId="82" applyFont="1" applyBorder="1" applyAlignment="1"/>
    <xf numFmtId="0" fontId="25" fillId="0" borderId="9" xfId="82" applyFont="1" applyBorder="1" applyAlignment="1"/>
    <xf numFmtId="0" fontId="25" fillId="0" borderId="0" xfId="82" applyFont="1" applyBorder="1" applyAlignment="1"/>
    <xf numFmtId="0" fontId="18" fillId="0" borderId="9" xfId="82" applyFont="1" applyBorder="1" applyAlignment="1">
      <alignment horizontal="left"/>
    </xf>
    <xf numFmtId="0" fontId="25" fillId="0" borderId="0" xfId="82" applyFont="1" applyBorder="1" applyAlignment="1">
      <alignment horizontal="center"/>
    </xf>
    <xf numFmtId="0" fontId="18" fillId="0" borderId="9" xfId="82" applyFont="1" applyBorder="1" applyAlignment="1">
      <alignment horizontal="justify" vertical="center" wrapText="1"/>
    </xf>
    <xf numFmtId="0" fontId="18" fillId="0" borderId="0" xfId="82" applyFont="1" applyBorder="1" applyAlignment="1">
      <alignment horizontal="justify" vertical="center" wrapText="1"/>
    </xf>
    <xf numFmtId="0" fontId="18" fillId="0" borderId="9" xfId="82" applyFont="1" applyBorder="1" applyAlignment="1">
      <alignment horizontal="justify" wrapText="1"/>
    </xf>
    <xf numFmtId="0" fontId="18" fillId="0" borderId="0" xfId="82" applyFont="1" applyBorder="1" applyAlignment="1">
      <alignment horizontal="justify" wrapText="1"/>
    </xf>
    <xf numFmtId="0" fontId="25" fillId="0" borderId="9" xfId="82" applyFont="1" applyBorder="1"/>
    <xf numFmtId="0" fontId="25" fillId="0" borderId="50" xfId="82" applyFont="1" applyBorder="1"/>
    <xf numFmtId="0" fontId="25" fillId="0" borderId="37" xfId="82" applyFont="1" applyBorder="1"/>
    <xf numFmtId="0" fontId="25" fillId="0" borderId="0" xfId="82" applyFont="1" applyBorder="1" applyAlignment="1">
      <alignment horizontal="left"/>
    </xf>
    <xf numFmtId="0" fontId="25" fillId="0" borderId="9" xfId="82" applyFont="1" applyBorder="1" applyAlignment="1">
      <alignment horizontal="left"/>
    </xf>
    <xf numFmtId="0" fontId="25" fillId="0" borderId="14" xfId="82" applyFont="1" applyBorder="1" applyAlignment="1">
      <alignment horizontal="left"/>
    </xf>
    <xf numFmtId="0" fontId="25" fillId="0" borderId="15" xfId="82" applyFont="1" applyBorder="1" applyAlignment="1">
      <alignment horizontal="left"/>
    </xf>
    <xf numFmtId="0" fontId="25" fillId="0" borderId="15" xfId="82" applyFont="1" applyBorder="1"/>
    <xf numFmtId="0" fontId="30" fillId="0" borderId="0" xfId="0" applyFont="1" applyAlignment="1">
      <alignment horizontal="center" vertical="center"/>
    </xf>
    <xf numFmtId="0" fontId="25" fillId="0" borderId="0" xfId="82" applyFont="1" applyBorder="1" applyAlignment="1">
      <alignment horizontal="right"/>
    </xf>
    <xf numFmtId="0" fontId="25" fillId="0" borderId="24" xfId="82" applyFont="1" applyBorder="1"/>
    <xf numFmtId="0" fontId="25" fillId="0" borderId="29" xfId="82" applyFont="1" applyBorder="1" applyAlignment="1"/>
    <xf numFmtId="0" fontId="25" fillId="0" borderId="54" xfId="82" applyFont="1" applyBorder="1" applyAlignment="1"/>
    <xf numFmtId="0" fontId="25" fillId="0" borderId="10" xfId="82" applyFont="1" applyBorder="1" applyAlignment="1"/>
    <xf numFmtId="0" fontId="25" fillId="0" borderId="10" xfId="82" applyFont="1" applyBorder="1" applyAlignment="1">
      <alignment horizontal="center"/>
    </xf>
    <xf numFmtId="0" fontId="18" fillId="0" borderId="10" xfId="82" applyFont="1" applyBorder="1" applyAlignment="1">
      <alignment horizontal="justify" vertical="center" wrapText="1"/>
    </xf>
    <xf numFmtId="0" fontId="18" fillId="0" borderId="10" xfId="82" applyFont="1" applyBorder="1" applyAlignment="1">
      <alignment horizontal="justify" wrapText="1"/>
    </xf>
    <xf numFmtId="0" fontId="25" fillId="0" borderId="10" xfId="82" applyFont="1" applyBorder="1" applyAlignment="1">
      <alignment horizontal="right"/>
    </xf>
    <xf numFmtId="0" fontId="25" fillId="0" borderId="15" xfId="82" applyFont="1" applyBorder="1" applyAlignment="1">
      <alignment horizontal="right"/>
    </xf>
    <xf numFmtId="0" fontId="25" fillId="0" borderId="16" xfId="82" applyFont="1" applyBorder="1" applyAlignment="1">
      <alignment horizontal="right"/>
    </xf>
    <xf numFmtId="0" fontId="18" fillId="14" borderId="5" xfId="82" applyFont="1" applyFill="1" applyBorder="1" applyAlignment="1">
      <alignment horizontal="center"/>
    </xf>
    <xf numFmtId="0" fontId="18" fillId="14" borderId="6" xfId="82" applyFont="1" applyFill="1" applyBorder="1" applyAlignment="1">
      <alignment horizontal="center"/>
    </xf>
    <xf numFmtId="0" fontId="25" fillId="9" borderId="2" xfId="82" applyFont="1" applyFill="1" applyBorder="1" applyAlignment="1">
      <alignment horizontal="left" wrapText="1"/>
    </xf>
    <xf numFmtId="0" fontId="25" fillId="9" borderId="32" xfId="82" applyFont="1" applyFill="1" applyBorder="1" applyAlignment="1">
      <alignment horizontal="left" wrapText="1"/>
    </xf>
    <xf numFmtId="1" fontId="18" fillId="12" borderId="58" xfId="82" applyNumberFormat="1" applyFont="1" applyFill="1" applyBorder="1" applyAlignment="1"/>
    <xf numFmtId="0" fontId="18" fillId="14" borderId="56" xfId="82" applyFont="1" applyFill="1" applyBorder="1" applyAlignment="1">
      <alignment horizontal="center"/>
    </xf>
    <xf numFmtId="0" fontId="18" fillId="14" borderId="70" xfId="82" applyFont="1" applyFill="1" applyBorder="1" applyAlignment="1">
      <alignment horizontal="center"/>
    </xf>
    <xf numFmtId="0" fontId="18" fillId="14" borderId="71" xfId="82" applyFont="1" applyFill="1" applyBorder="1" applyAlignment="1">
      <alignment horizontal="center"/>
    </xf>
    <xf numFmtId="0" fontId="18" fillId="14" borderId="72" xfId="82" applyFont="1" applyFill="1" applyBorder="1" applyAlignment="1">
      <alignment horizontal="center"/>
    </xf>
    <xf numFmtId="0" fontId="25" fillId="9" borderId="3" xfId="82" applyFont="1" applyFill="1" applyBorder="1" applyAlignment="1">
      <alignment horizontal="left" wrapText="1"/>
    </xf>
    <xf numFmtId="0" fontId="25" fillId="9" borderId="25" xfId="82" applyFont="1" applyFill="1" applyBorder="1" applyAlignment="1">
      <alignment horizontal="center"/>
    </xf>
    <xf numFmtId="194" fontId="25" fillId="0" borderId="51" xfId="0" applyNumberFormat="1" applyFont="1" applyBorder="1" applyAlignment="1" applyProtection="1">
      <alignment horizontal="center" vertical="center" wrapText="1"/>
      <protection locked="0"/>
    </xf>
    <xf numFmtId="4" fontId="25" fillId="9" borderId="59" xfId="82" applyNumberFormat="1" applyFont="1" applyFill="1" applyBorder="1" applyAlignment="1">
      <alignment horizontal="center"/>
    </xf>
    <xf numFmtId="4" fontId="25" fillId="9" borderId="45" xfId="82" applyNumberFormat="1" applyFont="1" applyFill="1" applyBorder="1" applyAlignment="1">
      <alignment horizontal="center"/>
    </xf>
    <xf numFmtId="0" fontId="25" fillId="9" borderId="42" xfId="82" applyFont="1" applyFill="1" applyBorder="1"/>
    <xf numFmtId="0" fontId="25" fillId="9" borderId="65" xfId="82" applyFont="1" applyFill="1" applyBorder="1" applyAlignment="1">
      <alignment horizontal="center"/>
    </xf>
    <xf numFmtId="4" fontId="24" fillId="0" borderId="0" xfId="82" applyNumberFormat="1"/>
    <xf numFmtId="3" fontId="0" fillId="3" borderId="47" xfId="21" applyNumberFormat="1" applyFont="1" applyFill="1" applyBorder="1" applyAlignment="1" applyProtection="1">
      <alignment horizontal="center" vertical="center"/>
    </xf>
    <xf numFmtId="196" fontId="25" fillId="9" borderId="62" xfId="82" applyNumberFormat="1" applyFont="1" applyFill="1" applyBorder="1" applyAlignment="1">
      <alignment horizontal="right"/>
    </xf>
    <xf numFmtId="0" fontId="22" fillId="0" borderId="0" xfId="0" applyFont="1" applyAlignment="1">
      <alignment horizontal="center" vertical="center"/>
    </xf>
    <xf numFmtId="0" fontId="10" fillId="0" borderId="1" xfId="0" applyFont="1" applyBorder="1" applyAlignment="1">
      <alignment horizontal="center" vertical="center" wrapText="1"/>
    </xf>
    <xf numFmtId="0" fontId="10" fillId="0" borderId="1" xfId="0" applyFont="1" applyBorder="1" applyAlignment="1">
      <alignment horizontal="center" vertical="center"/>
    </xf>
    <xf numFmtId="186" fontId="3" fillId="0" borderId="1" xfId="2" applyNumberFormat="1" applyFont="1" applyBorder="1" applyAlignment="1" applyProtection="1">
      <alignment horizontal="right" vertical="center"/>
      <protection locked="0"/>
    </xf>
    <xf numFmtId="186" fontId="3" fillId="0" borderId="1" xfId="2" applyNumberFormat="1" applyFont="1" applyBorder="1" applyAlignment="1">
      <alignment horizontal="center" vertical="center" wrapText="1"/>
    </xf>
    <xf numFmtId="0" fontId="10" fillId="3" borderId="1" xfId="0" applyFont="1" applyFill="1" applyBorder="1" applyAlignment="1">
      <alignment vertical="center" wrapText="1"/>
    </xf>
    <xf numFmtId="3" fontId="21" fillId="3" borderId="1" xfId="0" applyNumberFormat="1" applyFont="1" applyFill="1" applyBorder="1" applyAlignment="1">
      <alignment vertical="center" wrapText="1"/>
    </xf>
    <xf numFmtId="0" fontId="27" fillId="0" borderId="1" xfId="87" applyFont="1" applyBorder="1" applyAlignment="1">
      <alignment vertical="center"/>
    </xf>
    <xf numFmtId="3" fontId="3" fillId="3" borderId="1" xfId="0" applyNumberFormat="1" applyFont="1" applyFill="1" applyBorder="1" applyAlignment="1">
      <alignment horizontal="center" vertical="center" wrapText="1"/>
    </xf>
    <xf numFmtId="9" fontId="3" fillId="3" borderId="1" xfId="3" applyFont="1" applyFill="1" applyBorder="1" applyAlignment="1">
      <alignment horizontal="center" vertical="center" wrapText="1"/>
    </xf>
    <xf numFmtId="186" fontId="3" fillId="3" borderId="1" xfId="2" applyNumberFormat="1" applyFont="1" applyFill="1" applyBorder="1" applyAlignment="1">
      <alignment horizontal="right" vertical="center" wrapText="1"/>
    </xf>
    <xf numFmtId="0" fontId="27" fillId="0" borderId="28" xfId="87" applyFont="1" applyBorder="1" applyAlignment="1">
      <alignment vertical="center"/>
    </xf>
    <xf numFmtId="186" fontId="21" fillId="0" borderId="1" xfId="2" applyNumberFormat="1" applyFont="1" applyBorder="1" applyAlignment="1">
      <alignment horizontal="center" vertical="center" wrapText="1"/>
    </xf>
    <xf numFmtId="0" fontId="2" fillId="0" borderId="0" xfId="0" applyFont="1" applyAlignment="1">
      <alignment vertical="center" wrapText="1"/>
    </xf>
    <xf numFmtId="0" fontId="1" fillId="0" borderId="0" xfId="0" applyFont="1" applyAlignment="1">
      <alignment horizontal="center" vertical="center" wrapText="1"/>
    </xf>
    <xf numFmtId="0" fontId="10" fillId="6" borderId="52" xfId="0" applyFont="1" applyFill="1" applyBorder="1" applyAlignment="1">
      <alignment horizontal="right" vertical="center" wrapText="1"/>
    </xf>
    <xf numFmtId="0" fontId="10" fillId="0" borderId="52" xfId="0" applyFont="1" applyBorder="1" applyAlignment="1">
      <alignment horizontal="center" vertical="center"/>
    </xf>
    <xf numFmtId="0" fontId="1" fillId="3" borderId="73" xfId="0" applyFont="1" applyFill="1" applyBorder="1" applyAlignment="1">
      <alignment vertical="center" wrapText="1"/>
    </xf>
    <xf numFmtId="0" fontId="1" fillId="3" borderId="51" xfId="0" applyFont="1" applyFill="1" applyBorder="1" applyAlignment="1">
      <alignment vertical="center" wrapText="1"/>
    </xf>
    <xf numFmtId="0" fontId="1" fillId="3" borderId="60" xfId="0" applyFont="1" applyFill="1" applyBorder="1" applyAlignment="1">
      <alignment horizontal="center" vertical="center" wrapText="1"/>
    </xf>
    <xf numFmtId="0" fontId="1" fillId="0" borderId="12" xfId="0" applyFont="1" applyBorder="1" applyAlignment="1">
      <alignment horizontal="center" vertical="center" wrapText="1"/>
    </xf>
    <xf numFmtId="0" fontId="1" fillId="0" borderId="37" xfId="0" applyFont="1" applyBorder="1" applyAlignment="1">
      <alignment horizontal="center" vertical="center" wrapText="1"/>
    </xf>
    <xf numFmtId="0" fontId="1" fillId="3" borderId="33" xfId="0" applyFont="1" applyFill="1" applyBorder="1" applyAlignment="1">
      <alignment vertical="center" wrapText="1"/>
    </xf>
    <xf numFmtId="0" fontId="1" fillId="3" borderId="1" xfId="0" applyFont="1" applyFill="1" applyBorder="1" applyAlignment="1">
      <alignment vertical="center" wrapText="1"/>
    </xf>
    <xf numFmtId="187" fontId="1" fillId="3" borderId="1" xfId="0" applyNumberFormat="1" applyFont="1" applyFill="1" applyBorder="1" applyAlignment="1">
      <alignment horizontal="center" vertical="center" wrapText="1"/>
    </xf>
    <xf numFmtId="3" fontId="1" fillId="3" borderId="74" xfId="0" applyNumberFormat="1" applyFont="1" applyFill="1" applyBorder="1" applyAlignment="1">
      <alignment horizontal="center" vertical="center" wrapText="1"/>
    </xf>
    <xf numFmtId="0" fontId="1" fillId="0" borderId="9" xfId="0" applyFont="1" applyBorder="1" applyAlignment="1">
      <alignment horizontal="center" vertical="center" wrapText="1"/>
    </xf>
    <xf numFmtId="3" fontId="1" fillId="3" borderId="1" xfId="0" applyNumberFormat="1" applyFont="1" applyFill="1" applyBorder="1" applyAlignment="1">
      <alignment horizontal="center" vertical="center" wrapText="1"/>
    </xf>
    <xf numFmtId="3" fontId="1" fillId="3" borderId="75" xfId="0" applyNumberFormat="1" applyFont="1" applyFill="1" applyBorder="1" applyAlignment="1">
      <alignment horizontal="center" vertical="center" wrapText="1"/>
    </xf>
    <xf numFmtId="3" fontId="1" fillId="3" borderId="64" xfId="0" applyNumberFormat="1" applyFont="1" applyFill="1" applyBorder="1" applyAlignment="1">
      <alignment horizontal="center" vertical="center" wrapText="1"/>
    </xf>
    <xf numFmtId="186" fontId="1" fillId="3" borderId="53" xfId="2"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0" fontId="1" fillId="3" borderId="10" xfId="0" applyFont="1" applyFill="1" applyBorder="1" applyAlignment="1">
      <alignment horizontal="center" vertical="center" wrapText="1"/>
    </xf>
    <xf numFmtId="0" fontId="1" fillId="3" borderId="76" xfId="0" applyFont="1" applyFill="1" applyBorder="1" applyAlignment="1">
      <alignment vertical="center" wrapText="1"/>
    </xf>
    <xf numFmtId="0" fontId="1" fillId="3" borderId="49" xfId="0" applyFont="1" applyFill="1" applyBorder="1" applyAlignment="1">
      <alignment vertical="center" wrapText="1"/>
    </xf>
    <xf numFmtId="3" fontId="1" fillId="3" borderId="49" xfId="0" applyNumberFormat="1" applyFont="1" applyFill="1" applyBorder="1" applyAlignment="1">
      <alignment horizontal="center" vertical="center" wrapText="1"/>
    </xf>
    <xf numFmtId="0" fontId="2" fillId="3" borderId="16" xfId="0" applyFont="1" applyFill="1" applyBorder="1" applyAlignment="1">
      <alignment horizontal="center" vertical="center" wrapText="1"/>
    </xf>
    <xf numFmtId="0" fontId="1" fillId="3" borderId="0" xfId="0" applyFont="1" applyFill="1" applyAlignment="1">
      <alignment vertical="center" wrapText="1"/>
    </xf>
    <xf numFmtId="9" fontId="1" fillId="3" borderId="0" xfId="0" applyNumberFormat="1" applyFont="1" applyFill="1" applyAlignment="1">
      <alignment horizontal="center" vertical="center" wrapText="1"/>
    </xf>
    <xf numFmtId="0" fontId="1" fillId="3" borderId="0" xfId="0" applyFont="1" applyFill="1" applyAlignment="1">
      <alignment horizontal="center" vertical="center" wrapText="1"/>
    </xf>
    <xf numFmtId="0" fontId="2" fillId="7" borderId="1" xfId="0" applyFont="1" applyFill="1" applyBorder="1" applyAlignment="1">
      <alignment horizontal="center" vertical="center" wrapText="1"/>
    </xf>
    <xf numFmtId="187" fontId="21" fillId="7" borderId="1" xfId="0" applyNumberFormat="1" applyFont="1" applyFill="1" applyBorder="1" applyAlignment="1">
      <alignment horizontal="center" vertical="center" wrapText="1"/>
    </xf>
    <xf numFmtId="0" fontId="2" fillId="6" borderId="1" xfId="0" applyFont="1" applyFill="1" applyBorder="1" applyAlignment="1">
      <alignment horizontal="center" vertical="center" wrapText="1"/>
    </xf>
    <xf numFmtId="192" fontId="1" fillId="0" borderId="1" xfId="0" applyNumberFormat="1" applyFont="1" applyBorder="1" applyAlignment="1">
      <alignment horizontal="center" vertical="center" wrapText="1"/>
    </xf>
    <xf numFmtId="186" fontId="1" fillId="0" borderId="1" xfId="2" applyNumberFormat="1" applyFont="1" applyBorder="1" applyAlignment="1">
      <alignment horizontal="center" vertical="center" wrapText="1"/>
    </xf>
    <xf numFmtId="1" fontId="1" fillId="0" borderId="1" xfId="0" applyNumberFormat="1" applyFont="1" applyBorder="1" applyAlignment="1">
      <alignment horizontal="center" vertical="center" wrapText="1"/>
    </xf>
    <xf numFmtId="0" fontId="31" fillId="0" borderId="1" xfId="0" applyFont="1" applyBorder="1" applyAlignment="1">
      <alignment vertical="center" wrapText="1"/>
    </xf>
    <xf numFmtId="1" fontId="3" fillId="0" borderId="1" xfId="0" applyNumberFormat="1" applyFont="1" applyBorder="1" applyAlignment="1">
      <alignment horizontal="center" vertical="center" wrapText="1"/>
    </xf>
    <xf numFmtId="197" fontId="1" fillId="0" borderId="0" xfId="0" applyNumberFormat="1" applyFont="1" applyAlignment="1">
      <alignment vertical="center" wrapText="1"/>
    </xf>
    <xf numFmtId="0" fontId="1" fillId="17" borderId="1" xfId="0" applyFont="1" applyFill="1" applyBorder="1" applyAlignment="1">
      <alignment vertical="center" wrapText="1"/>
    </xf>
    <xf numFmtId="187" fontId="1" fillId="17" borderId="1" xfId="0" applyNumberFormat="1" applyFont="1" applyFill="1" applyBorder="1" applyAlignment="1">
      <alignment horizontal="center" vertical="center" wrapText="1"/>
    </xf>
    <xf numFmtId="186" fontId="1" fillId="17" borderId="1" xfId="2" applyNumberFormat="1" applyFont="1" applyFill="1" applyBorder="1" applyAlignment="1">
      <alignment horizontal="center" vertical="center" wrapText="1"/>
    </xf>
    <xf numFmtId="186" fontId="1" fillId="0" borderId="0" xfId="0" applyNumberFormat="1" applyFont="1" applyAlignment="1">
      <alignment vertical="center" wrapText="1"/>
    </xf>
    <xf numFmtId="3" fontId="1" fillId="17" borderId="1" xfId="0" applyNumberFormat="1" applyFont="1" applyFill="1" applyBorder="1" applyAlignment="1">
      <alignment horizontal="center" vertical="center" wrapText="1"/>
    </xf>
    <xf numFmtId="0" fontId="1" fillId="0" borderId="52" xfId="0" applyFont="1" applyBorder="1" applyAlignment="1">
      <alignment horizontal="center" vertical="center" wrapText="1"/>
    </xf>
    <xf numFmtId="186" fontId="2" fillId="0" borderId="52" xfId="2" applyNumberFormat="1" applyFont="1" applyBorder="1" applyAlignment="1">
      <alignment horizontal="center" vertical="center" wrapText="1"/>
    </xf>
    <xf numFmtId="0" fontId="32" fillId="6" borderId="73" xfId="0" applyFont="1" applyFill="1" applyBorder="1" applyAlignment="1">
      <alignment horizontal="center" vertical="center" wrapText="1"/>
    </xf>
    <xf numFmtId="9" fontId="32" fillId="6" borderId="51" xfId="0" applyNumberFormat="1" applyFont="1" applyFill="1" applyBorder="1" applyAlignment="1">
      <alignment horizontal="center" vertical="center" wrapText="1"/>
    </xf>
    <xf numFmtId="186" fontId="2" fillId="0" borderId="60" xfId="2" applyNumberFormat="1" applyFont="1" applyBorder="1" applyAlignment="1">
      <alignment horizontal="center" vertical="center" wrapText="1"/>
    </xf>
    <xf numFmtId="0" fontId="1" fillId="0" borderId="33" xfId="0" applyFont="1" applyBorder="1" applyAlignment="1">
      <alignment horizontal="left" vertical="center"/>
    </xf>
    <xf numFmtId="186" fontId="2" fillId="0" borderId="53" xfId="2" applyNumberFormat="1" applyFont="1" applyBorder="1" applyAlignment="1">
      <alignment horizontal="center" vertical="center" wrapText="1"/>
    </xf>
    <xf numFmtId="0" fontId="32" fillId="6" borderId="76" xfId="0" applyFont="1" applyFill="1" applyBorder="1" applyAlignment="1">
      <alignment vertical="center" wrapText="1"/>
    </xf>
    <xf numFmtId="0" fontId="32" fillId="6" borderId="49" xfId="0" applyFont="1" applyFill="1" applyBorder="1" applyAlignment="1">
      <alignment vertical="center" wrapText="1"/>
    </xf>
    <xf numFmtId="186" fontId="32" fillId="6" borderId="69" xfId="2" applyNumberFormat="1" applyFont="1" applyFill="1" applyBorder="1" applyAlignment="1">
      <alignment vertical="center" wrapText="1"/>
    </xf>
    <xf numFmtId="0" fontId="18" fillId="6" borderId="1" xfId="0" applyFont="1" applyFill="1" applyBorder="1" applyAlignment="1">
      <alignment vertical="center" wrapText="1"/>
    </xf>
    <xf numFmtId="0" fontId="18" fillId="6" borderId="2" xfId="0" applyFont="1" applyFill="1" applyBorder="1" applyAlignment="1">
      <alignment horizontal="center" vertical="center" wrapText="1"/>
    </xf>
    <xf numFmtId="0" fontId="18" fillId="6" borderId="3" xfId="0" applyFont="1" applyFill="1" applyBorder="1" applyAlignment="1">
      <alignment horizontal="center" vertical="center" wrapText="1"/>
    </xf>
    <xf numFmtId="0" fontId="21" fillId="0" borderId="2" xfId="0" applyFont="1" applyBorder="1" applyAlignment="1">
      <alignment vertical="center" wrapText="1"/>
    </xf>
    <xf numFmtId="0" fontId="10" fillId="0" borderId="2" xfId="0" applyFont="1" applyBorder="1" applyAlignment="1">
      <alignment horizontal="left" vertical="center" wrapText="1"/>
    </xf>
    <xf numFmtId="0" fontId="2" fillId="0" borderId="1" xfId="0" applyFont="1" applyBorder="1" applyAlignment="1">
      <alignment vertical="center" wrapText="1"/>
    </xf>
    <xf numFmtId="187" fontId="1" fillId="0" borderId="1" xfId="0" applyNumberFormat="1" applyFont="1" applyBorder="1" applyAlignment="1">
      <alignment horizontal="center" vertical="center" wrapText="1"/>
    </xf>
    <xf numFmtId="3" fontId="1" fillId="0" borderId="1" xfId="0" applyNumberFormat="1" applyFont="1" applyBorder="1" applyAlignment="1">
      <alignment vertical="center" wrapText="1"/>
    </xf>
    <xf numFmtId="9" fontId="1" fillId="0" borderId="1" xfId="0" applyNumberFormat="1" applyFont="1" applyBorder="1" applyAlignment="1">
      <alignment horizontal="center" vertical="center" wrapText="1"/>
    </xf>
    <xf numFmtId="177" fontId="1" fillId="0" borderId="1" xfId="2" applyFont="1" applyFill="1" applyBorder="1" applyAlignment="1">
      <alignment horizontal="center" vertical="center" wrapText="1"/>
    </xf>
    <xf numFmtId="186" fontId="1" fillId="0" borderId="1" xfId="2" applyNumberFormat="1" applyFont="1" applyFill="1" applyBorder="1" applyAlignment="1">
      <alignment horizontal="left" vertical="center" wrapText="1"/>
    </xf>
    <xf numFmtId="9" fontId="1" fillId="0" borderId="0" xfId="0" applyNumberFormat="1" applyFont="1" applyAlignment="1">
      <alignment vertical="center" wrapText="1"/>
    </xf>
    <xf numFmtId="187" fontId="21" fillId="0" borderId="1" xfId="0" applyNumberFormat="1" applyFont="1" applyBorder="1" applyAlignment="1">
      <alignment horizontal="center" vertical="center" wrapText="1"/>
    </xf>
    <xf numFmtId="0" fontId="2" fillId="0" borderId="0" xfId="0" applyFont="1" applyAlignment="1">
      <alignment horizontal="right" vertical="center" wrapText="1"/>
    </xf>
    <xf numFmtId="3" fontId="33" fillId="0" borderId="0" xfId="0" applyNumberFormat="1" applyFont="1" applyAlignment="1">
      <alignment horizontal="center" vertical="center" wrapText="1"/>
    </xf>
    <xf numFmtId="186" fontId="1" fillId="0" borderId="1" xfId="2" applyNumberFormat="1" applyFont="1" applyFill="1" applyBorder="1" applyAlignment="1">
      <alignment horizontal="center" vertical="center" wrapText="1"/>
    </xf>
    <xf numFmtId="198" fontId="1" fillId="0" borderId="0" xfId="0" applyNumberFormat="1" applyFont="1" applyAlignment="1">
      <alignment vertical="center" wrapText="1"/>
    </xf>
    <xf numFmtId="177" fontId="1" fillId="0" borderId="0" xfId="0" applyNumberFormat="1" applyFont="1" applyAlignment="1">
      <alignment vertical="center" wrapText="1"/>
    </xf>
    <xf numFmtId="192" fontId="1" fillId="0" borderId="1" xfId="0" applyNumberFormat="1" applyFont="1" applyBorder="1" applyAlignment="1">
      <alignment vertical="center" wrapText="1"/>
    </xf>
    <xf numFmtId="177" fontId="2" fillId="0" borderId="1" xfId="2" applyFont="1" applyFill="1" applyBorder="1" applyAlignment="1">
      <alignment horizontal="center" vertical="center" wrapText="1"/>
    </xf>
    <xf numFmtId="0" fontId="32" fillId="0" borderId="0" xfId="0" applyFont="1" applyAlignment="1">
      <alignment horizontal="center" vertical="center"/>
    </xf>
    <xf numFmtId="0" fontId="32" fillId="6" borderId="51" xfId="0" applyFont="1" applyFill="1" applyBorder="1" applyAlignment="1">
      <alignment horizontal="center" vertical="center" wrapText="1"/>
    </xf>
    <xf numFmtId="182" fontId="34" fillId="6" borderId="60" xfId="1" applyNumberFormat="1" applyFont="1" applyFill="1" applyBorder="1" applyAlignment="1">
      <alignment horizontal="right" vertical="center" wrapText="1"/>
    </xf>
    <xf numFmtId="0" fontId="1" fillId="0" borderId="1" xfId="0" applyFont="1" applyBorder="1" applyAlignment="1">
      <alignment horizontal="left" vertical="center"/>
    </xf>
    <xf numFmtId="182" fontId="1" fillId="0" borderId="53" xfId="71" applyNumberFormat="1" applyFont="1" applyBorder="1" applyAlignment="1">
      <alignment vertical="center"/>
    </xf>
    <xf numFmtId="197" fontId="1" fillId="0" borderId="0" xfId="0" applyNumberFormat="1" applyFont="1" applyAlignment="1">
      <alignment vertical="center"/>
    </xf>
    <xf numFmtId="0" fontId="32" fillId="6" borderId="77" xfId="0" applyFont="1" applyFill="1" applyBorder="1" applyAlignment="1">
      <alignment vertical="center" wrapText="1"/>
    </xf>
    <xf numFmtId="0" fontId="32" fillId="6" borderId="55" xfId="0" applyFont="1" applyFill="1" applyBorder="1" applyAlignment="1">
      <alignment vertical="center" wrapText="1"/>
    </xf>
    <xf numFmtId="182" fontId="32" fillId="6" borderId="78" xfId="5" applyNumberFormat="1" applyFont="1" applyFill="1" applyBorder="1" applyAlignment="1">
      <alignment horizontal="right" vertical="center" wrapText="1"/>
    </xf>
    <xf numFmtId="0" fontId="25" fillId="0" borderId="0" xfId="82" applyFont="1" applyBorder="1" applyAlignment="1" applyProtection="1">
      <alignment horizontal="center" vertical="center" wrapText="1"/>
      <protection locked="0"/>
    </xf>
    <xf numFmtId="189" fontId="25" fillId="9" borderId="63" xfId="82" applyNumberFormat="1" applyFont="1" applyFill="1" applyBorder="1" applyAlignment="1">
      <alignment horizontal="right"/>
    </xf>
    <xf numFmtId="2" fontId="25" fillId="9" borderId="64" xfId="82" applyNumberFormat="1" applyFont="1" applyFill="1" applyBorder="1" applyAlignment="1">
      <alignment horizontal="right"/>
    </xf>
    <xf numFmtId="0" fontId="25" fillId="9" borderId="2" xfId="82" applyFont="1" applyFill="1" applyBorder="1" applyAlignment="1">
      <alignment horizontal="left"/>
    </xf>
    <xf numFmtId="0" fontId="18" fillId="9" borderId="32" xfId="82" applyFont="1" applyFill="1" applyBorder="1" applyAlignment="1">
      <alignment horizontal="center"/>
    </xf>
    <xf numFmtId="0" fontId="18" fillId="9" borderId="3" xfId="82" applyFont="1" applyFill="1" applyBorder="1" applyAlignment="1">
      <alignment horizontal="center"/>
    </xf>
    <xf numFmtId="0" fontId="25" fillId="9" borderId="1" xfId="82" applyFont="1" applyFill="1" applyBorder="1" applyAlignment="1">
      <alignment horizontal="center"/>
    </xf>
    <xf numFmtId="193" fontId="25" fillId="9" borderId="1" xfId="82" applyNumberFormat="1" applyFont="1" applyFill="1" applyBorder="1" applyAlignment="1">
      <alignment horizontal="right"/>
    </xf>
    <xf numFmtId="0" fontId="23" fillId="0" borderId="0" xfId="0" applyFont="1"/>
    <xf numFmtId="0" fontId="2" fillId="6" borderId="1" xfId="0" applyFont="1" applyFill="1" applyBorder="1" applyAlignment="1">
      <alignment horizontal="center"/>
    </xf>
    <xf numFmtId="199" fontId="25" fillId="0" borderId="32" xfId="79" applyNumberFormat="1" applyBorder="1"/>
    <xf numFmtId="0" fontId="35" fillId="0" borderId="0" xfId="0" applyFont="1" applyAlignment="1">
      <alignment horizontal="center" vertical="center" wrapText="1"/>
    </xf>
    <xf numFmtId="0" fontId="36" fillId="0" borderId="0" xfId="0" applyFont="1" applyAlignment="1">
      <alignment vertical="center"/>
    </xf>
    <xf numFmtId="0" fontId="35" fillId="0" borderId="0" xfId="0" applyFont="1" applyAlignment="1">
      <alignment horizontal="center" vertical="center"/>
    </xf>
    <xf numFmtId="0" fontId="37" fillId="0" borderId="0" xfId="0" applyFont="1" applyAlignment="1">
      <alignment vertical="center"/>
    </xf>
    <xf numFmtId="0" fontId="38" fillId="0" borderId="0" xfId="0" applyFont="1" applyAlignment="1">
      <alignment vertical="center"/>
    </xf>
    <xf numFmtId="0" fontId="38" fillId="0" borderId="0" xfId="0" applyFont="1" applyAlignment="1">
      <alignment vertical="center" wrapText="1"/>
    </xf>
    <xf numFmtId="0" fontId="39" fillId="0" borderId="17" xfId="0" applyFont="1" applyBorder="1" applyAlignment="1">
      <alignment horizontal="center" vertical="center"/>
    </xf>
    <xf numFmtId="0" fontId="39" fillId="0" borderId="18" xfId="0" applyFont="1" applyBorder="1" applyAlignment="1">
      <alignment horizontal="center" vertical="center"/>
    </xf>
    <xf numFmtId="0" fontId="40" fillId="0" borderId="17" xfId="0" applyFont="1" applyBorder="1" applyAlignment="1">
      <alignment horizontal="center" vertical="center"/>
    </xf>
    <xf numFmtId="0" fontId="40" fillId="0" borderId="18" xfId="0" applyFont="1" applyBorder="1" applyAlignment="1">
      <alignment horizontal="center" vertical="center"/>
    </xf>
    <xf numFmtId="0" fontId="41" fillId="0" borderId="0" xfId="0" applyFont="1" applyAlignment="1">
      <alignment horizontal="center" vertical="center"/>
    </xf>
    <xf numFmtId="0" fontId="41" fillId="0" borderId="0" xfId="0" applyFont="1" applyAlignment="1">
      <alignment vertical="center"/>
    </xf>
    <xf numFmtId="17" fontId="42" fillId="0" borderId="0" xfId="0" applyNumberFormat="1" applyFont="1" applyAlignment="1">
      <alignment horizontal="left" vertical="center" wrapText="1"/>
    </xf>
    <xf numFmtId="200" fontId="41" fillId="0" borderId="0" xfId="67" applyNumberFormat="1" applyFont="1" applyFill="1" applyBorder="1" applyAlignment="1">
      <alignment vertical="center"/>
    </xf>
    <xf numFmtId="17" fontId="41" fillId="0" borderId="0" xfId="0" applyNumberFormat="1" applyFont="1" applyAlignment="1">
      <alignment vertical="center"/>
    </xf>
    <xf numFmtId="4" fontId="41" fillId="0" borderId="0" xfId="0" applyNumberFormat="1" applyFont="1" applyAlignment="1">
      <alignment vertical="center" wrapText="1"/>
    </xf>
    <xf numFmtId="9" fontId="41" fillId="0" borderId="0" xfId="3" applyFont="1" applyFill="1" applyBorder="1" applyAlignment="1">
      <alignment vertical="center"/>
    </xf>
    <xf numFmtId="4" fontId="41" fillId="0" borderId="0" xfId="0" applyNumberFormat="1" applyFont="1" applyAlignment="1">
      <alignment vertical="center"/>
    </xf>
    <xf numFmtId="195" fontId="41" fillId="0" borderId="0" xfId="52" applyNumberFormat="1" applyFont="1" applyFill="1" applyAlignment="1">
      <alignment vertical="center"/>
    </xf>
    <xf numFmtId="4" fontId="38" fillId="0" borderId="0" xfId="0" applyNumberFormat="1" applyFont="1" applyAlignment="1">
      <alignment horizontal="right" vertical="center" wrapText="1"/>
    </xf>
    <xf numFmtId="4" fontId="38" fillId="0" borderId="0" xfId="0" applyNumberFormat="1" applyFont="1" applyAlignment="1">
      <alignment vertical="center"/>
    </xf>
    <xf numFmtId="201" fontId="38" fillId="0" borderId="0" xfId="0" applyNumberFormat="1" applyFont="1" applyAlignment="1">
      <alignment vertical="center"/>
    </xf>
    <xf numFmtId="4" fontId="41" fillId="0" borderId="1" xfId="0" applyNumberFormat="1" applyFont="1" applyBorder="1" applyAlignment="1">
      <alignment horizontal="left" vertical="center"/>
    </xf>
    <xf numFmtId="4" fontId="38" fillId="0" borderId="1" xfId="0" applyNumberFormat="1" applyFont="1" applyBorder="1" applyAlignment="1">
      <alignment vertical="center"/>
    </xf>
    <xf numFmtId="4" fontId="41" fillId="0" borderId="1" xfId="0" applyNumberFormat="1" applyFont="1" applyBorder="1" applyAlignment="1">
      <alignment vertical="center" wrapText="1"/>
    </xf>
    <xf numFmtId="4" fontId="41" fillId="0" borderId="1" xfId="0" applyNumberFormat="1" applyFont="1" applyBorder="1" applyAlignment="1">
      <alignment horizontal="center" vertical="center"/>
    </xf>
    <xf numFmtId="4" fontId="38" fillId="0" borderId="1" xfId="0" applyNumberFormat="1" applyFont="1" applyBorder="1" applyAlignment="1">
      <alignment vertical="center" wrapText="1"/>
    </xf>
    <xf numFmtId="4" fontId="41" fillId="0" borderId="1" xfId="0" applyNumberFormat="1" applyFont="1" applyBorder="1" applyAlignment="1">
      <alignment horizontal="left" vertical="center" wrapText="1"/>
    </xf>
    <xf numFmtId="4" fontId="41" fillId="0" borderId="1" xfId="0" applyNumberFormat="1" applyFont="1" applyBorder="1" applyAlignment="1">
      <alignment vertical="center"/>
    </xf>
    <xf numFmtId="4" fontId="35" fillId="0" borderId="1" xfId="0" applyNumberFormat="1" applyFont="1" applyBorder="1" applyAlignment="1">
      <alignment vertical="center"/>
    </xf>
    <xf numFmtId="4" fontId="43" fillId="0" borderId="1" xfId="0" applyNumberFormat="1" applyFont="1" applyBorder="1" applyAlignment="1">
      <alignment horizontal="left" vertical="center"/>
    </xf>
    <xf numFmtId="10" fontId="35" fillId="0" borderId="1" xfId="3" applyNumberFormat="1" applyFont="1" applyFill="1" applyBorder="1" applyAlignment="1">
      <alignment vertical="center"/>
    </xf>
    <xf numFmtId="4" fontId="43" fillId="0" borderId="50" xfId="0" applyNumberFormat="1" applyFont="1" applyBorder="1" applyAlignment="1">
      <alignment horizontal="center" vertical="center"/>
    </xf>
    <xf numFmtId="4" fontId="43" fillId="0" borderId="1" xfId="0" applyNumberFormat="1" applyFont="1" applyBorder="1" applyAlignment="1">
      <alignment horizontal="center" vertical="center"/>
    </xf>
    <xf numFmtId="3" fontId="44" fillId="0" borderId="1" xfId="0" applyNumberFormat="1" applyFont="1" applyBorder="1" applyAlignment="1">
      <alignment horizontal="center" vertical="center"/>
    </xf>
    <xf numFmtId="4" fontId="43" fillId="0" borderId="0" xfId="0" applyNumberFormat="1" applyFont="1" applyAlignment="1">
      <alignment horizontal="center" vertical="center"/>
    </xf>
    <xf numFmtId="0" fontId="0" fillId="0" borderId="0" xfId="0" applyAlignment="1">
      <alignment vertical="center"/>
    </xf>
    <xf numFmtId="4" fontId="43" fillId="0" borderId="50" xfId="0" applyNumberFormat="1" applyFont="1" applyBorder="1" applyAlignment="1">
      <alignment horizontal="center" vertical="center" wrapText="1"/>
    </xf>
    <xf numFmtId="4" fontId="43" fillId="0" borderId="0" xfId="0" applyNumberFormat="1" applyFont="1" applyAlignment="1">
      <alignment vertical="center"/>
    </xf>
    <xf numFmtId="4" fontId="41" fillId="0" borderId="1" xfId="0" applyNumberFormat="1" applyFont="1" applyBorder="1" applyAlignment="1">
      <alignment horizontal="center" vertical="center" wrapText="1"/>
    </xf>
    <xf numFmtId="4" fontId="44" fillId="0" borderId="1" xfId="0" applyNumberFormat="1" applyFont="1" applyBorder="1" applyAlignment="1">
      <alignment horizontal="center" vertical="center"/>
    </xf>
    <xf numFmtId="0" fontId="45" fillId="0" borderId="1" xfId="0" applyFont="1" applyBorder="1" applyAlignment="1">
      <alignment vertical="center"/>
    </xf>
    <xf numFmtId="0" fontId="45" fillId="0" borderId="79" xfId="0" applyFont="1" applyBorder="1" applyAlignment="1">
      <alignment vertical="center"/>
    </xf>
    <xf numFmtId="0" fontId="38" fillId="0" borderId="1" xfId="0" applyFont="1" applyBorder="1" applyAlignment="1">
      <alignment horizontal="center" vertical="center" wrapText="1"/>
    </xf>
    <xf numFmtId="10" fontId="45" fillId="0" borderId="1" xfId="0" applyNumberFormat="1" applyFont="1" applyBorder="1" applyAlignment="1">
      <alignment vertical="center"/>
    </xf>
    <xf numFmtId="0" fontId="46" fillId="0" borderId="79" xfId="0" applyFont="1" applyBorder="1" applyAlignment="1">
      <alignment vertical="center"/>
    </xf>
    <xf numFmtId="10" fontId="45" fillId="0" borderId="1" xfId="99" applyNumberFormat="1" applyFont="1" applyFill="1" applyBorder="1" applyAlignment="1">
      <alignment vertical="center"/>
    </xf>
    <xf numFmtId="10" fontId="45" fillId="0" borderId="79" xfId="0" applyNumberFormat="1" applyFont="1" applyBorder="1" applyAlignment="1">
      <alignment vertical="center"/>
    </xf>
    <xf numFmtId="10" fontId="46" fillId="0" borderId="1" xfId="99" applyNumberFormat="1" applyFont="1" applyFill="1" applyBorder="1" applyAlignment="1">
      <alignment vertical="center"/>
    </xf>
    <xf numFmtId="10" fontId="45" fillId="0" borderId="79" xfId="99" applyNumberFormat="1" applyFont="1" applyFill="1" applyBorder="1" applyAlignment="1">
      <alignment vertical="center"/>
    </xf>
    <xf numFmtId="10" fontId="43" fillId="0" borderId="1" xfId="99" applyNumberFormat="1" applyFont="1" applyFill="1" applyBorder="1" applyAlignment="1">
      <alignment horizontal="center" vertical="center"/>
    </xf>
    <xf numFmtId="0" fontId="39" fillId="0" borderId="19" xfId="0" applyFont="1" applyBorder="1" applyAlignment="1">
      <alignment horizontal="center" vertical="center"/>
    </xf>
    <xf numFmtId="0" fontId="40" fillId="0" borderId="19" xfId="0" applyFont="1" applyBorder="1" applyAlignment="1">
      <alignment horizontal="center" vertical="center"/>
    </xf>
    <xf numFmtId="0" fontId="38" fillId="0" borderId="0" xfId="0" applyFont="1" applyAlignment="1">
      <alignment horizontal="center" vertical="center" wrapText="1"/>
    </xf>
    <xf numFmtId="0" fontId="35" fillId="0" borderId="52" xfId="0" applyFont="1" applyBorder="1" applyAlignment="1">
      <alignment horizontal="center" vertical="center" wrapText="1"/>
    </xf>
    <xf numFmtId="0" fontId="35" fillId="0" borderId="2" xfId="0" applyFont="1" applyBorder="1" applyAlignment="1">
      <alignment horizontal="center" vertical="center" wrapText="1"/>
    </xf>
    <xf numFmtId="0" fontId="35" fillId="0" borderId="32" xfId="0" applyFont="1" applyBorder="1" applyAlignment="1">
      <alignment horizontal="center" vertical="center" wrapText="1"/>
    </xf>
    <xf numFmtId="0" fontId="35" fillId="0" borderId="63" xfId="0" applyFont="1" applyBorder="1" applyAlignment="1">
      <alignment horizontal="center" vertical="center" wrapText="1"/>
    </xf>
    <xf numFmtId="0" fontId="35" fillId="0" borderId="1" xfId="0" applyFont="1" applyBorder="1" applyAlignment="1">
      <alignment horizontal="center" vertical="center" wrapText="1"/>
    </xf>
    <xf numFmtId="0" fontId="36" fillId="0" borderId="0" xfId="0" applyFont="1" applyAlignment="1">
      <alignment vertical="center" wrapText="1"/>
    </xf>
    <xf numFmtId="0" fontId="37" fillId="0" borderId="1" xfId="0" applyFont="1" applyBorder="1" applyAlignment="1">
      <alignment vertical="center"/>
    </xf>
    <xf numFmtId="0" fontId="37" fillId="0" borderId="63" xfId="0" applyFont="1" applyBorder="1" applyAlignment="1">
      <alignment vertical="center"/>
    </xf>
    <xf numFmtId="4" fontId="41" fillId="0" borderId="2" xfId="0" applyNumberFormat="1" applyFont="1" applyBorder="1" applyAlignment="1">
      <alignment vertical="center" wrapText="1"/>
    </xf>
    <xf numFmtId="2" fontId="36" fillId="0" borderId="1" xfId="0" applyNumberFormat="1" applyFont="1" applyBorder="1" applyAlignment="1">
      <alignment vertical="center"/>
    </xf>
    <xf numFmtId="0" fontId="36" fillId="0" borderId="1" xfId="0" applyFont="1" applyBorder="1" applyAlignment="1">
      <alignment vertical="center"/>
    </xf>
    <xf numFmtId="0" fontId="38" fillId="0" borderId="1" xfId="0" applyFont="1" applyBorder="1" applyAlignment="1">
      <alignment vertical="center"/>
    </xf>
    <xf numFmtId="4" fontId="41" fillId="0" borderId="2" xfId="0" applyNumberFormat="1" applyFont="1" applyBorder="1" applyAlignment="1">
      <alignment horizontal="left" vertical="center" wrapText="1"/>
    </xf>
    <xf numFmtId="4" fontId="41" fillId="0" borderId="2" xfId="0" applyNumberFormat="1" applyFont="1" applyBorder="1" applyAlignment="1">
      <alignment horizontal="left" vertical="center"/>
    </xf>
    <xf numFmtId="4" fontId="38" fillId="0" borderId="2" xfId="0" applyNumberFormat="1" applyFont="1" applyBorder="1" applyAlignment="1">
      <alignment vertical="center" wrapText="1"/>
    </xf>
    <xf numFmtId="4" fontId="41" fillId="0" borderId="2" xfId="0" applyNumberFormat="1" applyFont="1" applyBorder="1" applyAlignment="1">
      <alignment vertical="center"/>
    </xf>
    <xf numFmtId="3" fontId="35" fillId="0" borderId="1" xfId="0" applyNumberFormat="1" applyFont="1" applyBorder="1" applyAlignment="1">
      <alignment vertical="center"/>
    </xf>
    <xf numFmtId="0" fontId="35" fillId="0" borderId="1" xfId="0" applyFont="1" applyBorder="1" applyAlignment="1">
      <alignment vertical="center" wrapText="1"/>
    </xf>
    <xf numFmtId="194" fontId="35" fillId="0" borderId="1" xfId="0" applyNumberFormat="1" applyFont="1" applyBorder="1" applyAlignment="1">
      <alignment vertical="center"/>
    </xf>
    <xf numFmtId="4" fontId="35" fillId="0" borderId="2" xfId="0" applyNumberFormat="1" applyFont="1" applyBorder="1" applyAlignment="1">
      <alignment horizontal="center" vertical="center"/>
    </xf>
    <xf numFmtId="4" fontId="35" fillId="0" borderId="32" xfId="0" applyNumberFormat="1" applyFont="1" applyBorder="1" applyAlignment="1">
      <alignment horizontal="center" vertical="center"/>
    </xf>
    <xf numFmtId="4" fontId="35" fillId="0" borderId="0" xfId="0" applyNumberFormat="1" applyFont="1" applyAlignment="1">
      <alignment horizontal="center" vertical="center"/>
    </xf>
    <xf numFmtId="0" fontId="47" fillId="0" borderId="0" xfId="0" applyFont="1" applyAlignment="1">
      <alignment vertical="center" wrapText="1"/>
    </xf>
    <xf numFmtId="0" fontId="35" fillId="0" borderId="52" xfId="0" applyFont="1" applyBorder="1" applyAlignment="1">
      <alignment horizontal="center" vertical="center"/>
    </xf>
    <xf numFmtId="0" fontId="35" fillId="0" borderId="63" xfId="0" applyFont="1" applyBorder="1" applyAlignment="1">
      <alignment horizontal="center" vertical="center"/>
    </xf>
    <xf numFmtId="0" fontId="37" fillId="0" borderId="0" xfId="0" applyFont="1" applyAlignment="1">
      <alignment vertical="center" wrapText="1"/>
    </xf>
    <xf numFmtId="0" fontId="35" fillId="0" borderId="3" xfId="0" applyFont="1" applyBorder="1" applyAlignment="1">
      <alignment horizontal="center" vertical="center" wrapText="1"/>
    </xf>
    <xf numFmtId="0" fontId="36" fillId="0" borderId="52" xfId="0" applyFont="1" applyBorder="1" applyAlignment="1">
      <alignment horizontal="center" vertical="center"/>
    </xf>
    <xf numFmtId="0" fontId="36" fillId="0" borderId="80" xfId="0" applyFont="1" applyBorder="1" applyAlignment="1">
      <alignment horizontal="center" vertical="center"/>
    </xf>
    <xf numFmtId="4" fontId="35" fillId="0" borderId="3" xfId="0" applyNumberFormat="1" applyFont="1" applyBorder="1" applyAlignment="1">
      <alignment horizontal="center" vertical="center"/>
    </xf>
    <xf numFmtId="4" fontId="35" fillId="0" borderId="1" xfId="0" applyNumberFormat="1" applyFont="1" applyBorder="1" applyAlignment="1">
      <alignment horizontal="center" vertical="center"/>
    </xf>
    <xf numFmtId="0" fontId="35" fillId="0" borderId="1" xfId="0" applyFont="1" applyBorder="1" applyAlignment="1">
      <alignment horizontal="center" vertical="center"/>
    </xf>
    <xf numFmtId="0" fontId="1" fillId="0" borderId="0" xfId="0" applyFont="1" applyAlignment="1">
      <alignment horizontal="center"/>
    </xf>
    <xf numFmtId="0" fontId="2" fillId="0" borderId="77" xfId="0" applyFont="1" applyBorder="1" applyAlignment="1">
      <alignment horizontal="center"/>
    </xf>
    <xf numFmtId="0" fontId="2" fillId="0" borderId="55" xfId="0" applyFont="1" applyBorder="1" applyAlignment="1">
      <alignment horizontal="center"/>
    </xf>
    <xf numFmtId="0" fontId="2" fillId="0" borderId="78" xfId="0" applyFont="1" applyBorder="1" applyAlignment="1">
      <alignment horizontal="center"/>
    </xf>
    <xf numFmtId="0" fontId="1" fillId="0" borderId="73" xfId="0" applyFont="1" applyBorder="1" applyAlignment="1">
      <alignment horizontal="center"/>
    </xf>
    <xf numFmtId="0" fontId="1" fillId="0" borderId="51" xfId="0" applyFont="1" applyBorder="1" applyAlignment="1">
      <alignment horizontal="left"/>
    </xf>
    <xf numFmtId="0" fontId="1" fillId="0" borderId="51" xfId="0" applyFont="1" applyBorder="1" applyAlignment="1">
      <alignment horizontal="center"/>
    </xf>
    <xf numFmtId="41" fontId="1" fillId="0" borderId="51" xfId="4" applyFont="1" applyBorder="1" applyAlignment="1">
      <alignment horizontal="center"/>
    </xf>
    <xf numFmtId="41" fontId="1" fillId="0" borderId="60" xfId="4" applyFont="1" applyBorder="1" applyAlignment="1">
      <alignment horizontal="center"/>
    </xf>
    <xf numFmtId="0" fontId="1" fillId="0" borderId="33" xfId="0" applyFont="1" applyBorder="1" applyAlignment="1">
      <alignment horizontal="center"/>
    </xf>
    <xf numFmtId="0" fontId="1" fillId="0" borderId="1" xfId="0" applyFont="1" applyBorder="1" applyAlignment="1">
      <alignment horizontal="left"/>
    </xf>
    <xf numFmtId="0" fontId="1" fillId="0" borderId="1" xfId="0" applyFont="1" applyBorder="1" applyAlignment="1">
      <alignment horizontal="center"/>
    </xf>
    <xf numFmtId="41" fontId="1" fillId="0" borderId="1" xfId="4" applyFont="1" applyBorder="1" applyAlignment="1">
      <alignment horizontal="center"/>
    </xf>
    <xf numFmtId="41" fontId="1" fillId="0" borderId="53" xfId="4" applyFont="1" applyBorder="1" applyAlignment="1">
      <alignment horizontal="center"/>
    </xf>
    <xf numFmtId="0" fontId="1" fillId="0" borderId="76" xfId="0" applyFont="1" applyBorder="1" applyAlignment="1">
      <alignment horizontal="center"/>
    </xf>
    <xf numFmtId="0" fontId="1" fillId="0" borderId="49" xfId="0" applyFont="1" applyBorder="1" applyAlignment="1">
      <alignment horizontal="left"/>
    </xf>
    <xf numFmtId="0" fontId="1" fillId="0" borderId="49" xfId="0" applyFont="1" applyBorder="1" applyAlignment="1">
      <alignment horizontal="center"/>
    </xf>
    <xf numFmtId="41" fontId="1" fillId="0" borderId="49" xfId="4" applyFont="1" applyBorder="1" applyAlignment="1">
      <alignment horizontal="center"/>
    </xf>
    <xf numFmtId="41" fontId="1" fillId="0" borderId="69" xfId="4" applyFont="1" applyBorder="1" applyAlignment="1">
      <alignment horizontal="center"/>
    </xf>
    <xf numFmtId="0" fontId="48" fillId="0" borderId="0" xfId="0" applyFont="1" applyAlignment="1">
      <alignment horizontal="center" wrapText="1"/>
    </xf>
    <xf numFmtId="0" fontId="48" fillId="18" borderId="81" xfId="21" applyFont="1" applyFill="1" applyBorder="1" applyAlignment="1" applyProtection="1">
      <alignment horizontal="center" vertical="center"/>
    </xf>
    <xf numFmtId="0" fontId="48" fillId="18" borderId="82" xfId="21" applyFont="1" applyFill="1" applyBorder="1" applyAlignment="1" applyProtection="1">
      <alignment horizontal="center" vertical="center"/>
    </xf>
    <xf numFmtId="0" fontId="48" fillId="18" borderId="83" xfId="21" applyFont="1" applyFill="1" applyBorder="1" applyAlignment="1" applyProtection="1">
      <alignment horizontal="center" vertical="center"/>
    </xf>
    <xf numFmtId="0" fontId="48" fillId="18" borderId="47" xfId="21" applyFont="1" applyFill="1" applyBorder="1" applyAlignment="1" applyProtection="1">
      <alignment horizontal="center" vertical="center"/>
    </xf>
    <xf numFmtId="0" fontId="0" fillId="3" borderId="47" xfId="90" applyFill="1" applyBorder="1" applyAlignment="1">
      <alignment horizontal="center" vertical="center"/>
    </xf>
    <xf numFmtId="3" fontId="0" fillId="3" borderId="47" xfId="21" applyNumberFormat="1" applyFont="1" applyFill="1" applyBorder="1" applyAlignment="1" applyProtection="1">
      <alignment vertical="center" wrapText="1"/>
    </xf>
    <xf numFmtId="0" fontId="49" fillId="19" borderId="81" xfId="82" applyFont="1" applyFill="1" applyBorder="1" applyAlignment="1">
      <alignment horizontal="center" vertical="center" wrapText="1"/>
    </xf>
    <xf numFmtId="202" fontId="50" fillId="20" borderId="81" xfId="82" applyNumberFormat="1" applyFont="1" applyFill="1" applyBorder="1" applyAlignment="1">
      <alignment horizontal="right" vertical="center" wrapText="1"/>
    </xf>
    <xf numFmtId="0" fontId="0" fillId="3" borderId="47" xfId="90" applyFill="1" applyBorder="1" applyAlignment="1">
      <alignment horizontal="center" vertical="center" wrapText="1"/>
    </xf>
    <xf numFmtId="0" fontId="0" fillId="3" borderId="47" xfId="90" applyFont="1" applyFill="1" applyBorder="1" applyAlignment="1">
      <alignment horizontal="left" vertical="center" wrapText="1"/>
    </xf>
    <xf numFmtId="202" fontId="0" fillId="20" borderId="47" xfId="90" applyNumberFormat="1" applyFill="1" applyBorder="1" applyAlignment="1">
      <alignment horizontal="right" vertical="center" wrapText="1"/>
    </xf>
    <xf numFmtId="3" fontId="0" fillId="3" borderId="84" xfId="21" applyNumberFormat="1" applyFont="1" applyFill="1" applyBorder="1" applyAlignment="1" applyProtection="1">
      <alignment horizontal="center" vertical="center"/>
    </xf>
    <xf numFmtId="3" fontId="0" fillId="3" borderId="84" xfId="21" applyNumberFormat="1" applyFont="1" applyFill="1" applyBorder="1" applyAlignment="1" applyProtection="1">
      <alignment vertical="center" wrapText="1"/>
    </xf>
    <xf numFmtId="0" fontId="49" fillId="19" borderId="85" xfId="82" applyFont="1" applyFill="1" applyBorder="1" applyAlignment="1">
      <alignment horizontal="center" vertical="center" wrapText="1"/>
    </xf>
    <xf numFmtId="0" fontId="48" fillId="0" borderId="86" xfId="0" applyFont="1" applyBorder="1" applyAlignment="1">
      <alignment horizontal="center" wrapText="1"/>
    </xf>
    <xf numFmtId="0" fontId="48" fillId="0" borderId="0" xfId="0" applyFont="1" applyAlignment="1">
      <alignment wrapText="1"/>
    </xf>
    <xf numFmtId="0" fontId="28" fillId="18" borderId="87" xfId="21" applyFill="1" applyBorder="1" applyAlignment="1" applyProtection="1">
      <alignment horizontal="center" vertical="center"/>
    </xf>
    <xf numFmtId="0" fontId="51" fillId="18" borderId="47" xfId="21" applyFont="1" applyFill="1" applyBorder="1" applyAlignment="1" applyProtection="1">
      <alignment horizontal="center" vertical="center"/>
    </xf>
    <xf numFmtId="3" fontId="52" fillId="18" borderId="47" xfId="22" applyNumberFormat="1" applyFont="1" applyFill="1" applyBorder="1" applyAlignment="1" applyProtection="1">
      <alignment horizontal="center" vertical="center"/>
    </xf>
    <xf numFmtId="0" fontId="0" fillId="3" borderId="47" xfId="21" applyFont="1" applyFill="1" applyBorder="1" applyAlignment="1" applyProtection="1">
      <alignment horizontal="center" vertical="center" wrapText="1"/>
    </xf>
    <xf numFmtId="0" fontId="0" fillId="3" borderId="47" xfId="21" applyFont="1" applyFill="1" applyBorder="1" applyAlignment="1" applyProtection="1">
      <alignment horizontal="left" vertical="center" wrapText="1"/>
    </xf>
    <xf numFmtId="202" fontId="0" fillId="20" borderId="47" xfId="21" applyNumberFormat="1" applyFont="1" applyFill="1" applyBorder="1" applyAlignment="1" applyProtection="1">
      <alignment horizontal="right" vertical="center" wrapText="1"/>
    </xf>
    <xf numFmtId="0" fontId="0" fillId="17" borderId="47" xfId="21" applyFont="1" applyFill="1" applyBorder="1" applyAlignment="1" applyProtection="1">
      <alignment horizontal="center" vertical="center" wrapText="1"/>
    </xf>
    <xf numFmtId="0" fontId="53" fillId="3" borderId="47" xfId="21" applyFont="1" applyFill="1" applyBorder="1" applyAlignment="1" applyProtection="1">
      <alignment horizontal="center" vertical="center" wrapText="1"/>
    </xf>
    <xf numFmtId="0" fontId="0" fillId="3" borderId="47" xfId="21" applyFont="1" applyFill="1" applyBorder="1" applyAlignment="1">
      <alignment horizontal="center" vertical="center" wrapText="1"/>
    </xf>
    <xf numFmtId="0" fontId="0" fillId="3" borderId="47" xfId="21" applyFont="1" applyFill="1" applyBorder="1" applyAlignment="1">
      <alignment horizontal="left" vertical="center" wrapText="1"/>
    </xf>
    <xf numFmtId="0" fontId="54" fillId="0" borderId="0" xfId="0" applyFont="1" applyAlignment="1">
      <alignment horizontal="center" vertical="center" wrapText="1"/>
    </xf>
    <xf numFmtId="0" fontId="51" fillId="0" borderId="86" xfId="21" applyFont="1" applyFill="1" applyBorder="1" applyAlignment="1">
      <alignment horizontal="center" vertical="center"/>
    </xf>
    <xf numFmtId="0" fontId="28" fillId="0" borderId="87" xfId="90" applyFont="1" applyBorder="1" applyAlignment="1">
      <alignment horizontal="center" vertical="center"/>
    </xf>
    <xf numFmtId="0" fontId="55" fillId="0" borderId="87" xfId="21" applyFont="1" applyFill="1" applyBorder="1" applyAlignment="1" applyProtection="1">
      <alignment horizontal="center" vertical="center"/>
    </xf>
    <xf numFmtId="0" fontId="51" fillId="0" borderId="87" xfId="21" applyFont="1" applyFill="1" applyBorder="1" applyAlignment="1" applyProtection="1">
      <alignment horizontal="center" vertical="center"/>
    </xf>
    <xf numFmtId="3" fontId="52" fillId="0" borderId="87" xfId="22" applyNumberFormat="1" applyFont="1" applyFill="1" applyBorder="1" applyAlignment="1" applyProtection="1">
      <alignment horizontal="center" vertical="center"/>
    </xf>
    <xf numFmtId="0" fontId="51" fillId="0" borderId="88" xfId="104" applyFont="1" applyFill="1" applyBorder="1" applyAlignment="1" applyProtection="1">
      <alignment horizontal="center" vertical="center" wrapText="1"/>
    </xf>
    <xf numFmtId="0" fontId="56" fillId="0" borderId="47" xfId="22" applyFont="1" applyFill="1" applyBorder="1" applyAlignment="1" applyProtection="1">
      <alignment horizontal="center" vertical="center" wrapText="1"/>
    </xf>
    <xf numFmtId="0" fontId="26" fillId="0" borderId="47" xfId="90" applyFont="1" applyBorder="1" applyAlignment="1">
      <alignment horizontal="center" vertical="center"/>
    </xf>
    <xf numFmtId="0" fontId="0" fillId="0" borderId="47" xfId="90" applyBorder="1" applyAlignment="1">
      <alignment horizontal="center" vertical="center"/>
    </xf>
    <xf numFmtId="0" fontId="0" fillId="0" borderId="47" xfId="90" applyBorder="1" applyAlignment="1">
      <alignment horizontal="left" vertical="center" wrapText="1"/>
    </xf>
    <xf numFmtId="202" fontId="0" fillId="0" borderId="47" xfId="90" applyNumberFormat="1" applyBorder="1" applyAlignment="1">
      <alignment horizontal="right" vertical="center" wrapText="1"/>
    </xf>
    <xf numFmtId="0" fontId="0" fillId="0" borderId="47" xfId="90" applyBorder="1" applyAlignment="1">
      <alignment horizontal="center" vertical="center" wrapText="1"/>
    </xf>
    <xf numFmtId="0" fontId="26" fillId="0" borderId="47" xfId="90" applyFont="1" applyBorder="1" applyAlignment="1">
      <alignment horizontal="center" vertical="center" wrapText="1"/>
    </xf>
    <xf numFmtId="0" fontId="57" fillId="0" borderId="47" xfId="90" applyFont="1" applyBorder="1" applyAlignment="1">
      <alignment horizontal="left" vertical="center" wrapText="1"/>
    </xf>
    <xf numFmtId="0" fontId="0" fillId="0" borderId="47" xfId="90" applyBorder="1" applyAlignment="1">
      <alignment horizontal="right" vertical="center" wrapText="1"/>
    </xf>
    <xf numFmtId="0" fontId="0" fillId="0" borderId="47" xfId="90" applyFont="1" applyBorder="1" applyAlignment="1">
      <alignment horizontal="left" vertical="center" wrapText="1"/>
    </xf>
    <xf numFmtId="202" fontId="28" fillId="0" borderId="47" xfId="90" applyNumberFormat="1" applyFont="1" applyBorder="1" applyAlignment="1">
      <alignment horizontal="right" vertical="center" wrapText="1"/>
    </xf>
    <xf numFmtId="0" fontId="57" fillId="0" borderId="47" xfId="90" applyFont="1" applyBorder="1" applyAlignment="1">
      <alignment horizontal="center" vertical="center"/>
    </xf>
    <xf numFmtId="0" fontId="0" fillId="0" borderId="47" xfId="90" applyBorder="1" applyAlignment="1">
      <alignment horizontal="left" vertical="center"/>
    </xf>
    <xf numFmtId="0" fontId="26" fillId="0" borderId="87" xfId="90" applyFont="1" applyBorder="1" applyAlignment="1">
      <alignment horizontal="center" vertical="center" wrapText="1"/>
    </xf>
    <xf numFmtId="0" fontId="0" fillId="0" borderId="87" xfId="90" applyBorder="1" applyAlignment="1">
      <alignment horizontal="center" vertical="center" wrapText="1"/>
    </xf>
    <xf numFmtId="0" fontId="0" fillId="0" borderId="87" xfId="90" applyBorder="1" applyAlignment="1">
      <alignment horizontal="left" vertical="center" wrapText="1"/>
    </xf>
    <xf numFmtId="0" fontId="0" fillId="0" borderId="47" xfId="90" applyFont="1" applyBorder="1" applyAlignment="1">
      <alignment horizontal="center" vertical="center" wrapText="1"/>
    </xf>
    <xf numFmtId="202" fontId="0" fillId="0" borderId="84" xfId="90" applyNumberFormat="1" applyBorder="1" applyAlignment="1">
      <alignment horizontal="right" vertical="center" wrapText="1"/>
    </xf>
    <xf numFmtId="0" fontId="28" fillId="0" borderId="86" xfId="0" applyFont="1" applyBorder="1" applyAlignment="1">
      <alignment horizontal="center"/>
    </xf>
    <xf numFmtId="0" fontId="58" fillId="0" borderId="81" xfId="21" applyFont="1" applyFill="1" applyBorder="1" applyAlignment="1" applyProtection="1">
      <alignment horizontal="center" vertical="center"/>
    </xf>
    <xf numFmtId="0" fontId="58" fillId="0" borderId="82" xfId="21" applyFont="1" applyFill="1" applyBorder="1" applyAlignment="1" applyProtection="1">
      <alignment horizontal="center" vertical="center"/>
    </xf>
    <xf numFmtId="0" fontId="58" fillId="0" borderId="83" xfId="21" applyFont="1" applyFill="1" applyBorder="1" applyAlignment="1" applyProtection="1">
      <alignment horizontal="center" vertical="center"/>
    </xf>
    <xf numFmtId="0" fontId="58" fillId="0" borderId="47" xfId="21" applyFont="1" applyFill="1" applyBorder="1" applyAlignment="1" applyProtection="1">
      <alignment horizontal="center" vertical="center" wrapText="1"/>
    </xf>
    <xf numFmtId="0" fontId="58" fillId="0" borderId="47" xfId="21" applyFont="1" applyFill="1" applyBorder="1" applyAlignment="1" applyProtection="1">
      <alignment horizontal="center" vertical="center"/>
    </xf>
    <xf numFmtId="3" fontId="58" fillId="0" borderId="47" xfId="22" applyNumberFormat="1" applyFont="1" applyFill="1" applyBorder="1" applyAlignment="1">
      <alignment horizontal="center" vertical="center"/>
    </xf>
    <xf numFmtId="0" fontId="58" fillId="0" borderId="47" xfId="21" applyFont="1" applyFill="1" applyBorder="1" applyAlignment="1">
      <alignment horizontal="center" vertical="center" wrapText="1"/>
    </xf>
    <xf numFmtId="0" fontId="57" fillId="0" borderId="81" xfId="21" applyFont="1" applyFill="1" applyBorder="1" applyAlignment="1" applyProtection="1">
      <alignment horizontal="center" vertical="center"/>
    </xf>
    <xf numFmtId="0" fontId="57" fillId="0" borderId="83" xfId="21" applyFont="1" applyFill="1" applyBorder="1" applyAlignment="1" applyProtection="1">
      <alignment horizontal="center" vertical="center"/>
    </xf>
    <xf numFmtId="0" fontId="57" fillId="0" borderId="81" xfId="21" applyFont="1" applyFill="1" applyBorder="1" applyAlignment="1" applyProtection="1">
      <alignment vertical="center" wrapText="1"/>
    </xf>
    <xf numFmtId="0" fontId="57" fillId="0" borderId="83" xfId="21" applyFont="1" applyFill="1" applyBorder="1" applyAlignment="1" applyProtection="1">
      <alignment vertical="center" wrapText="1"/>
    </xf>
    <xf numFmtId="203" fontId="58" fillId="0" borderId="47" xfId="21" applyNumberFormat="1" applyFont="1" applyFill="1" applyBorder="1" applyAlignment="1">
      <alignment horizontal="right" vertical="center"/>
    </xf>
    <xf numFmtId="3" fontId="57" fillId="0" borderId="81" xfId="21" applyNumberFormat="1" applyFont="1" applyFill="1" applyBorder="1" applyAlignment="1">
      <alignment horizontal="center" vertical="center"/>
    </xf>
    <xf numFmtId="3" fontId="57" fillId="0" borderId="83" xfId="21" applyNumberFormat="1" applyFont="1" applyFill="1" applyBorder="1" applyAlignment="1">
      <alignment horizontal="center" vertical="center"/>
    </xf>
    <xf numFmtId="203" fontId="58" fillId="0" borderId="47" xfId="21" applyNumberFormat="1" applyFont="1" applyFill="1" applyBorder="1" applyAlignment="1" applyProtection="1">
      <alignment horizontal="right" vertical="center"/>
    </xf>
    <xf numFmtId="3" fontId="59" fillId="0" borderId="81" xfId="21" applyNumberFormat="1" applyFont="1" applyFill="1" applyBorder="1" applyAlignment="1">
      <alignment horizontal="center" vertical="center"/>
    </xf>
    <xf numFmtId="3" fontId="59" fillId="0" borderId="83" xfId="21" applyNumberFormat="1" applyFont="1" applyFill="1" applyBorder="1" applyAlignment="1">
      <alignment horizontal="center" vertical="center"/>
    </xf>
    <xf numFmtId="0" fontId="58" fillId="0" borderId="82" xfId="21" applyFont="1" applyFill="1" applyBorder="1" applyAlignment="1" applyProtection="1">
      <alignment vertical="center" wrapText="1"/>
    </xf>
    <xf numFmtId="0" fontId="59" fillId="0" borderId="47" xfId="90" applyFont="1" applyBorder="1" applyAlignment="1">
      <alignment horizontal="center" vertical="center"/>
    </xf>
    <xf numFmtId="3" fontId="58" fillId="0" borderId="47" xfId="22" applyNumberFormat="1" applyFont="1" applyFill="1" applyBorder="1" applyAlignment="1" applyProtection="1">
      <alignment horizontal="right" vertical="center"/>
    </xf>
    <xf numFmtId="0" fontId="58" fillId="0" borderId="88" xfId="21" applyFont="1" applyFill="1" applyBorder="1" applyAlignment="1" applyProtection="1">
      <alignment horizontal="center" vertical="center" wrapText="1"/>
    </xf>
    <xf numFmtId="0" fontId="57" fillId="0" borderId="87" xfId="90" applyFont="1" applyBorder="1" applyAlignment="1">
      <alignment horizontal="center" vertical="center"/>
    </xf>
    <xf numFmtId="0" fontId="57" fillId="0" borderId="87" xfId="21" applyFont="1" applyFill="1" applyBorder="1" applyAlignment="1" applyProtection="1">
      <alignment horizontal="center" vertical="center"/>
    </xf>
    <xf numFmtId="0" fontId="57" fillId="0" borderId="87" xfId="21" applyFont="1" applyFill="1" applyBorder="1" applyAlignment="1" applyProtection="1">
      <alignment horizontal="left" vertical="center" wrapText="1"/>
    </xf>
    <xf numFmtId="204" fontId="52" fillId="0" borderId="1" xfId="22" applyNumberFormat="1" applyFont="1" applyFill="1" applyBorder="1" applyAlignment="1" applyProtection="1">
      <alignment horizontal="right" vertical="center"/>
    </xf>
    <xf numFmtId="0" fontId="57" fillId="0" borderId="87" xfId="21" applyFont="1" applyFill="1" applyBorder="1" applyAlignment="1" applyProtection="1">
      <alignment horizontal="center" vertical="center" wrapText="1"/>
    </xf>
    <xf numFmtId="10" fontId="57" fillId="17" borderId="87" xfId="21" applyNumberFormat="1" applyFont="1" applyFill="1" applyBorder="1" applyAlignment="1">
      <alignment horizontal="center" vertical="center" wrapText="1"/>
    </xf>
    <xf numFmtId="0" fontId="57" fillId="0" borderId="1" xfId="90" applyFont="1" applyBorder="1" applyAlignment="1">
      <alignment horizontal="center" vertical="center"/>
    </xf>
    <xf numFmtId="0" fontId="57" fillId="0" borderId="1" xfId="21" applyFont="1" applyFill="1" applyBorder="1" applyAlignment="1" applyProtection="1">
      <alignment horizontal="center" vertical="center"/>
    </xf>
    <xf numFmtId="0" fontId="57" fillId="0" borderId="1" xfId="21" applyFont="1" applyFill="1" applyBorder="1" applyAlignment="1" applyProtection="1">
      <alignment horizontal="left" vertical="center" wrapText="1"/>
    </xf>
    <xf numFmtId="0" fontId="57" fillId="0" borderId="1" xfId="21" applyFont="1" applyFill="1" applyBorder="1" applyAlignment="1" applyProtection="1">
      <alignment horizontal="center" vertical="center" wrapText="1"/>
    </xf>
    <xf numFmtId="10" fontId="57" fillId="0" borderId="1" xfId="21" applyNumberFormat="1" applyFont="1" applyFill="1" applyBorder="1" applyAlignment="1">
      <alignment horizontal="center" vertical="center" wrapText="1"/>
    </xf>
    <xf numFmtId="0" fontId="57" fillId="0" borderId="1" xfId="21" applyFont="1" applyFill="1" applyBorder="1" applyAlignment="1">
      <alignment horizontal="center" vertical="center"/>
    </xf>
    <xf numFmtId="0" fontId="60" fillId="0" borderId="1" xfId="0" applyFont="1" applyBorder="1" applyAlignment="1">
      <alignment vertical="center"/>
    </xf>
    <xf numFmtId="0" fontId="57" fillId="0" borderId="80" xfId="21" applyFont="1" applyFill="1" applyBorder="1" applyAlignment="1" applyProtection="1">
      <alignment horizontal="left" vertical="center" wrapText="1"/>
    </xf>
    <xf numFmtId="205" fontId="0" fillId="0" borderId="0" xfId="0" applyNumberFormat="1"/>
    <xf numFmtId="0" fontId="57" fillId="0" borderId="80" xfId="21" applyFont="1" applyFill="1" applyBorder="1" applyAlignment="1" applyProtection="1">
      <alignment horizontal="center" vertical="center" wrapText="1"/>
    </xf>
    <xf numFmtId="0" fontId="51" fillId="0" borderId="0" xfId="0" applyFont="1" applyAlignment="1">
      <alignment horizontal="center" wrapText="1"/>
    </xf>
    <xf numFmtId="0" fontId="61" fillId="0" borderId="79" xfId="0" applyFont="1" applyBorder="1" applyAlignment="1">
      <alignment horizontal="center" vertical="center"/>
    </xf>
    <xf numFmtId="0" fontId="61" fillId="0" borderId="0" xfId="0" applyFont="1" applyAlignment="1">
      <alignment horizontal="center" vertical="center"/>
    </xf>
    <xf numFmtId="0" fontId="29" fillId="0" borderId="79" xfId="0" applyFont="1" applyBorder="1" applyAlignment="1">
      <alignment horizontal="center" vertical="center"/>
    </xf>
    <xf numFmtId="0" fontId="29" fillId="0" borderId="0" xfId="0" applyFont="1" applyAlignment="1">
      <alignment horizontal="center" vertical="center"/>
    </xf>
    <xf numFmtId="0" fontId="62" fillId="21" borderId="77" xfId="0" applyFont="1" applyFill="1" applyBorder="1" applyAlignment="1">
      <alignment horizontal="center" vertical="center"/>
    </xf>
    <xf numFmtId="0" fontId="63" fillId="21" borderId="55" xfId="0" applyFont="1" applyFill="1" applyBorder="1" applyAlignment="1">
      <alignment vertical="center"/>
    </xf>
    <xf numFmtId="0" fontId="62" fillId="21" borderId="55" xfId="0" applyFont="1" applyFill="1" applyBorder="1" applyAlignment="1">
      <alignment horizontal="center" vertical="center"/>
    </xf>
    <xf numFmtId="0" fontId="62" fillId="21" borderId="78" xfId="0" applyFont="1" applyFill="1" applyBorder="1" applyAlignment="1">
      <alignment horizontal="center" vertical="center"/>
    </xf>
    <xf numFmtId="49" fontId="29" fillId="0" borderId="80" xfId="0" applyNumberFormat="1" applyFont="1" applyBorder="1" applyAlignment="1">
      <alignment horizontal="justify" vertical="center"/>
    </xf>
    <xf numFmtId="0" fontId="29" fillId="0" borderId="80" xfId="0" applyFont="1" applyBorder="1" applyAlignment="1">
      <alignment vertical="center"/>
    </xf>
    <xf numFmtId="0" fontId="29" fillId="0" borderId="80" xfId="0" applyFont="1" applyBorder="1" applyAlignment="1">
      <alignment horizontal="center" vertical="center"/>
    </xf>
    <xf numFmtId="0" fontId="64" fillId="0" borderId="9" xfId="0" applyFont="1" applyBorder="1" applyAlignment="1">
      <alignment horizontal="center"/>
    </xf>
    <xf numFmtId="0" fontId="64" fillId="0" borderId="80" xfId="0" applyFont="1" applyBorder="1" applyAlignment="1">
      <alignment horizontal="center"/>
    </xf>
    <xf numFmtId="49" fontId="29" fillId="0" borderId="73" xfId="0" applyNumberFormat="1" applyFont="1" applyBorder="1" applyAlignment="1">
      <alignment horizontal="justify" vertical="center"/>
    </xf>
    <xf numFmtId="0" fontId="29" fillId="0" borderId="51" xfId="0" applyFont="1" applyBorder="1" applyAlignment="1">
      <alignment vertical="center"/>
    </xf>
    <xf numFmtId="0" fontId="29" fillId="0" borderId="51" xfId="0" applyFont="1" applyBorder="1" applyAlignment="1">
      <alignment horizontal="center" vertical="center"/>
    </xf>
    <xf numFmtId="10" fontId="29" fillId="0" borderId="51" xfId="3" applyNumberFormat="1" applyFont="1" applyFill="1" applyBorder="1" applyAlignment="1">
      <alignment horizontal="right" vertical="center"/>
    </xf>
    <xf numFmtId="10" fontId="0" fillId="0" borderId="7" xfId="0" applyNumberFormat="1" applyBorder="1"/>
    <xf numFmtId="49" fontId="29" fillId="0" borderId="33" xfId="0" applyNumberFormat="1" applyFont="1" applyBorder="1" applyAlignment="1">
      <alignment horizontal="justify" vertical="center"/>
    </xf>
    <xf numFmtId="0" fontId="29" fillId="0" borderId="1" xfId="0" applyFont="1" applyBorder="1" applyAlignment="1">
      <alignment vertical="center"/>
    </xf>
    <xf numFmtId="0" fontId="29" fillId="0" borderId="1" xfId="0" applyFont="1" applyBorder="1" applyAlignment="1">
      <alignment horizontal="center" vertical="center"/>
    </xf>
    <xf numFmtId="10" fontId="29" fillId="0" borderId="1" xfId="3" applyNumberFormat="1" applyFont="1" applyFill="1" applyBorder="1" applyAlignment="1">
      <alignment horizontal="right" vertical="center"/>
    </xf>
    <xf numFmtId="10" fontId="0" fillId="0" borderId="10" xfId="0" applyNumberFormat="1" applyBorder="1"/>
    <xf numFmtId="0" fontId="64" fillId="0" borderId="14" xfId="0" applyFont="1" applyBorder="1"/>
    <xf numFmtId="0" fontId="29" fillId="0" borderId="49" xfId="0" applyFont="1" applyBorder="1" applyAlignment="1">
      <alignment vertical="center"/>
    </xf>
    <xf numFmtId="0" fontId="29" fillId="0" borderId="49" xfId="0" applyFont="1" applyBorder="1" applyAlignment="1">
      <alignment horizontal="center" vertical="center"/>
    </xf>
    <xf numFmtId="10" fontId="29" fillId="0" borderId="49" xfId="3" applyNumberFormat="1" applyFont="1" applyFill="1" applyBorder="1" applyAlignment="1">
      <alignment horizontal="right" vertical="center"/>
    </xf>
    <xf numFmtId="10" fontId="0" fillId="0" borderId="16" xfId="0" applyNumberFormat="1" applyBorder="1"/>
    <xf numFmtId="0" fontId="0" fillId="0" borderId="60" xfId="0" applyBorder="1"/>
    <xf numFmtId="0" fontId="0" fillId="0" borderId="53" xfId="0" applyBorder="1"/>
    <xf numFmtId="10" fontId="0" fillId="0" borderId="53" xfId="0" applyNumberFormat="1" applyBorder="1"/>
    <xf numFmtId="0" fontId="29" fillId="0" borderId="1" xfId="0" applyFont="1" applyBorder="1" applyAlignment="1">
      <alignment horizontal="justify" vertical="center"/>
    </xf>
    <xf numFmtId="206" fontId="29" fillId="0" borderId="1" xfId="0" applyNumberFormat="1" applyFont="1" applyBorder="1" applyAlignment="1">
      <alignment horizontal="center" vertical="center"/>
    </xf>
    <xf numFmtId="3" fontId="25" fillId="0" borderId="1" xfId="0" applyNumberFormat="1" applyFont="1" applyBorder="1"/>
    <xf numFmtId="43" fontId="25" fillId="0" borderId="1" xfId="52" applyFont="1" applyFill="1" applyBorder="1"/>
    <xf numFmtId="10" fontId="25" fillId="0" borderId="53" xfId="52" applyNumberFormat="1" applyFont="1" applyFill="1" applyBorder="1"/>
    <xf numFmtId="49" fontId="29" fillId="0" borderId="89" xfId="0" applyNumberFormat="1" applyFont="1" applyBorder="1" applyAlignment="1">
      <alignment horizontal="justify" vertical="center"/>
    </xf>
    <xf numFmtId="0" fontId="29" fillId="0" borderId="52" xfId="0" applyFont="1" applyBorder="1" applyAlignment="1">
      <alignment vertical="center"/>
    </xf>
    <xf numFmtId="0" fontId="29" fillId="0" borderId="52" xfId="0" applyFont="1" applyBorder="1" applyAlignment="1">
      <alignment horizontal="center" vertical="center"/>
    </xf>
    <xf numFmtId="10" fontId="29" fillId="0" borderId="52" xfId="3" applyNumberFormat="1" applyFont="1" applyFill="1" applyBorder="1" applyAlignment="1">
      <alignment horizontal="right" vertical="center"/>
    </xf>
    <xf numFmtId="10" fontId="0" fillId="0" borderId="74" xfId="0" applyNumberFormat="1" applyBorder="1"/>
    <xf numFmtId="49" fontId="29" fillId="0" borderId="76" xfId="0" applyNumberFormat="1" applyFont="1" applyBorder="1" applyAlignment="1">
      <alignment horizontal="justify" vertical="center"/>
    </xf>
    <xf numFmtId="10" fontId="29" fillId="0" borderId="69" xfId="3" applyNumberFormat="1" applyFont="1" applyFill="1" applyBorder="1" applyAlignment="1">
      <alignment horizontal="right" vertical="center"/>
    </xf>
    <xf numFmtId="10" fontId="29" fillId="0" borderId="80" xfId="3" applyNumberFormat="1" applyFont="1" applyFill="1" applyBorder="1" applyAlignment="1">
      <alignment horizontal="right" vertical="center"/>
    </xf>
    <xf numFmtId="10" fontId="29" fillId="0" borderId="60" xfId="3" applyNumberFormat="1" applyFont="1" applyFill="1" applyBorder="1" applyAlignment="1">
      <alignment horizontal="right" vertical="center"/>
    </xf>
    <xf numFmtId="0" fontId="0" fillId="0" borderId="16" xfId="0" applyBorder="1"/>
    <xf numFmtId="0" fontId="0" fillId="0" borderId="7" xfId="0" applyBorder="1"/>
    <xf numFmtId="49" fontId="29" fillId="0" borderId="28" xfId="0" applyNumberFormat="1" applyFont="1" applyBorder="1" applyAlignment="1">
      <alignment horizontal="left" vertical="center"/>
    </xf>
    <xf numFmtId="49" fontId="29" fillId="0" borderId="3" xfId="0" applyNumberFormat="1" applyFont="1" applyBorder="1" applyAlignment="1">
      <alignment horizontal="left" vertical="center"/>
    </xf>
    <xf numFmtId="10" fontId="29" fillId="0" borderId="53" xfId="3" applyNumberFormat="1" applyFont="1" applyFill="1" applyBorder="1" applyAlignment="1">
      <alignment horizontal="right" vertical="center"/>
    </xf>
    <xf numFmtId="49" fontId="29" fillId="0" borderId="41" xfId="0" applyNumberFormat="1" applyFont="1" applyBorder="1" applyAlignment="1">
      <alignment horizontal="center" vertical="center"/>
    </xf>
    <xf numFmtId="49" fontId="29" fillId="0" borderId="66" xfId="0" applyNumberFormat="1" applyFont="1" applyBorder="1" applyAlignment="1">
      <alignment horizontal="center" vertical="center"/>
    </xf>
    <xf numFmtId="49" fontId="29" fillId="0" borderId="61" xfId="0" applyNumberFormat="1" applyFont="1" applyBorder="1" applyAlignment="1">
      <alignment horizontal="center" vertical="center"/>
    </xf>
    <xf numFmtId="49" fontId="29" fillId="0" borderId="62" xfId="0" applyNumberFormat="1" applyFont="1" applyBorder="1" applyAlignment="1">
      <alignment horizontal="center" vertical="center"/>
    </xf>
    <xf numFmtId="0" fontId="29" fillId="0" borderId="63" xfId="0" applyFont="1" applyBorder="1" applyAlignment="1">
      <alignment horizontal="center" vertical="center"/>
    </xf>
    <xf numFmtId="10" fontId="29" fillId="0" borderId="63" xfId="3" applyNumberFormat="1" applyFont="1" applyFill="1" applyBorder="1" applyAlignment="1">
      <alignment horizontal="right" vertical="center"/>
    </xf>
    <xf numFmtId="49" fontId="65" fillId="0" borderId="1" xfId="0" applyNumberFormat="1" applyFont="1" applyBorder="1" applyAlignment="1">
      <alignment horizontal="justify" vertical="center"/>
    </xf>
    <xf numFmtId="0" fontId="65" fillId="0" borderId="1" xfId="0" applyFont="1" applyBorder="1" applyAlignment="1">
      <alignment vertical="center"/>
    </xf>
    <xf numFmtId="0" fontId="65" fillId="0" borderId="1" xfId="0" applyFont="1" applyBorder="1" applyAlignment="1">
      <alignment horizontal="center" vertical="center"/>
    </xf>
    <xf numFmtId="10" fontId="65" fillId="0" borderId="1" xfId="3" applyNumberFormat="1" applyFont="1" applyFill="1" applyBorder="1" applyAlignment="1">
      <alignment horizontal="right" vertical="center"/>
    </xf>
    <xf numFmtId="10" fontId="0" fillId="0" borderId="0" xfId="0" applyNumberFormat="1"/>
    <xf numFmtId="0" fontId="30" fillId="0" borderId="0" xfId="0" applyFont="1" applyAlignment="1">
      <alignment vertical="center"/>
    </xf>
    <xf numFmtId="0" fontId="66" fillId="0" borderId="0" xfId="0" applyFont="1" applyAlignment="1">
      <alignment horizontal="center" vertical="top" wrapText="1"/>
    </xf>
    <xf numFmtId="0" fontId="67" fillId="0" borderId="0" xfId="0" applyFont="1"/>
    <xf numFmtId="0" fontId="18" fillId="0" borderId="0" xfId="0" applyFont="1" applyAlignment="1">
      <alignment horizontal="center"/>
    </xf>
    <xf numFmtId="0" fontId="11" fillId="0" borderId="0" xfId="0" applyFont="1" applyAlignment="1">
      <alignment horizontal="center"/>
    </xf>
    <xf numFmtId="0" fontId="11" fillId="21" borderId="1" xfId="0" applyFont="1" applyFill="1" applyBorder="1"/>
    <xf numFmtId="0" fontId="64" fillId="21" borderId="1" xfId="0" applyFont="1" applyFill="1" applyBorder="1"/>
    <xf numFmtId="0" fontId="11" fillId="21" borderId="1" xfId="0" applyFont="1" applyFill="1" applyBorder="1" applyAlignment="1">
      <alignment horizontal="center"/>
    </xf>
    <xf numFmtId="0" fontId="64" fillId="0" borderId="1" xfId="0" applyFont="1" applyBorder="1"/>
    <xf numFmtId="0" fontId="25" fillId="0" borderId="1" xfId="0" applyFont="1" applyBorder="1"/>
    <xf numFmtId="207" fontId="25" fillId="0" borderId="1" xfId="93" applyNumberFormat="1" applyBorder="1" applyAlignment="1">
      <alignment horizontal="center" vertical="center"/>
    </xf>
    <xf numFmtId="43" fontId="25" fillId="0" borderId="1" xfId="52" applyFont="1" applyFill="1" applyBorder="1" applyAlignment="1">
      <alignment horizontal="center"/>
    </xf>
    <xf numFmtId="208" fontId="25" fillId="0" borderId="1" xfId="52" applyNumberFormat="1" applyFont="1" applyFill="1" applyBorder="1" applyAlignment="1">
      <alignment horizontal="center"/>
    </xf>
    <xf numFmtId="10" fontId="25" fillId="0" borderId="1" xfId="52" applyNumberFormat="1" applyFont="1" applyFill="1" applyBorder="1"/>
    <xf numFmtId="10" fontId="0" fillId="0" borderId="0" xfId="3" applyNumberFormat="1" applyFont="1"/>
    <xf numFmtId="0" fontId="25" fillId="0" borderId="1" xfId="0" applyFont="1" applyBorder="1" applyAlignment="1">
      <alignment horizontal="center"/>
    </xf>
    <xf numFmtId="10" fontId="25" fillId="0" borderId="1" xfId="3" applyNumberFormat="1" applyFont="1" applyFill="1" applyBorder="1" applyAlignment="1"/>
    <xf numFmtId="10" fontId="64" fillId="0" borderId="1" xfId="0" applyNumberFormat="1" applyFont="1" applyBorder="1"/>
    <xf numFmtId="10" fontId="25" fillId="0" borderId="1" xfId="52" applyNumberFormat="1" applyFont="1" applyFill="1" applyBorder="1" applyAlignment="1"/>
    <xf numFmtId="10" fontId="64" fillId="0" borderId="0" xfId="3" applyNumberFormat="1" applyFont="1"/>
    <xf numFmtId="0" fontId="64" fillId="0" borderId="0" xfId="0" applyFont="1"/>
    <xf numFmtId="10" fontId="68" fillId="0" borderId="1" xfId="0" applyNumberFormat="1" applyFont="1" applyBorder="1"/>
    <xf numFmtId="0" fontId="0" fillId="0" borderId="1" xfId="0" applyBorder="1"/>
    <xf numFmtId="0" fontId="69" fillId="0" borderId="1" xfId="0" applyFont="1" applyBorder="1"/>
    <xf numFmtId="0" fontId="68" fillId="0" borderId="1" xfId="0" applyFont="1" applyBorder="1"/>
    <xf numFmtId="0" fontId="64" fillId="0" borderId="1" xfId="0" applyFont="1" applyBorder="1" applyAlignment="1">
      <alignment horizontal="left"/>
    </xf>
    <xf numFmtId="43" fontId="64" fillId="0" borderId="0" xfId="52" applyFont="1" applyFill="1"/>
    <xf numFmtId="2" fontId="64" fillId="0" borderId="0" xfId="3" applyNumberFormat="1" applyFont="1"/>
    <xf numFmtId="209" fontId="25" fillId="0" borderId="1" xfId="52" applyNumberFormat="1" applyFont="1" applyFill="1" applyBorder="1" applyAlignment="1"/>
    <xf numFmtId="9" fontId="64" fillId="0" borderId="0" xfId="0" applyNumberFormat="1" applyFont="1"/>
    <xf numFmtId="10" fontId="64" fillId="0" borderId="0" xfId="0" applyNumberFormat="1" applyFont="1"/>
    <xf numFmtId="209" fontId="64" fillId="0" borderId="0" xfId="52" applyNumberFormat="1" applyFont="1" applyFill="1"/>
    <xf numFmtId="43" fontId="0" fillId="0" borderId="0" xfId="52" applyFont="1" applyFill="1" applyBorder="1" applyAlignment="1" applyProtection="1"/>
    <xf numFmtId="0" fontId="0" fillId="0" borderId="0" xfId="0" applyAlignment="1">
      <alignment horizontal="center" wrapText="1"/>
    </xf>
    <xf numFmtId="0" fontId="18" fillId="0" borderId="90" xfId="91" applyFont="1" applyBorder="1" applyAlignment="1">
      <alignment horizontal="center" vertical="center" wrapText="1"/>
    </xf>
    <xf numFmtId="0" fontId="18" fillId="0" borderId="56" xfId="91" applyFont="1" applyBorder="1" applyAlignment="1">
      <alignment horizontal="center" vertical="center" wrapText="1"/>
    </xf>
    <xf numFmtId="0" fontId="18" fillId="0" borderId="71" xfId="91" applyFont="1" applyBorder="1" applyAlignment="1">
      <alignment horizontal="center" vertical="center"/>
    </xf>
    <xf numFmtId="43" fontId="18" fillId="0" borderId="72" xfId="52" applyFont="1" applyFill="1" applyBorder="1" applyAlignment="1">
      <alignment horizontal="center" vertical="center"/>
    </xf>
    <xf numFmtId="0" fontId="0" fillId="0" borderId="33" xfId="0" applyBorder="1" applyAlignment="1">
      <alignment vertical="center" wrapText="1"/>
    </xf>
    <xf numFmtId="0" fontId="0" fillId="0" borderId="3" xfId="0" applyBorder="1" applyAlignment="1">
      <alignment vertical="center" wrapText="1"/>
    </xf>
    <xf numFmtId="0" fontId="0" fillId="0" borderId="1" xfId="0" applyBorder="1" applyAlignment="1">
      <alignment horizontal="center" vertical="center"/>
    </xf>
    <xf numFmtId="2" fontId="0" fillId="0" borderId="53" xfId="0" applyNumberFormat="1" applyBorder="1" applyAlignment="1">
      <alignment horizontal="center" vertical="center"/>
    </xf>
    <xf numFmtId="0" fontId="0" fillId="0" borderId="33" xfId="0" applyBorder="1" applyAlignment="1">
      <alignment vertical="center"/>
    </xf>
    <xf numFmtId="0" fontId="0" fillId="0" borderId="1" xfId="0" applyBorder="1" applyAlignment="1">
      <alignment vertical="center" wrapText="1"/>
    </xf>
    <xf numFmtId="0" fontId="0" fillId="0" borderId="1" xfId="0" applyBorder="1" applyAlignment="1">
      <alignment vertical="center"/>
    </xf>
    <xf numFmtId="2" fontId="0" fillId="0" borderId="1" xfId="0" applyNumberFormat="1" applyBorder="1" applyAlignment="1">
      <alignment horizontal="center" vertical="center"/>
    </xf>
    <xf numFmtId="2" fontId="0" fillId="0" borderId="1" xfId="0" applyNumberFormat="1" applyBorder="1" applyAlignment="1">
      <alignment horizontal="center" vertical="center" wrapText="1"/>
    </xf>
    <xf numFmtId="0" fontId="0" fillId="0" borderId="91" xfId="0" applyBorder="1" applyAlignment="1">
      <alignment vertical="center"/>
    </xf>
    <xf numFmtId="0" fontId="0" fillId="0" borderId="63" xfId="0" applyBorder="1" applyAlignment="1">
      <alignment vertical="center" wrapText="1"/>
    </xf>
    <xf numFmtId="0" fontId="0" fillId="0" borderId="67" xfId="0" applyBorder="1" applyAlignment="1">
      <alignment horizontal="center" vertical="center"/>
    </xf>
    <xf numFmtId="2" fontId="0" fillId="0" borderId="68" xfId="0" applyNumberFormat="1" applyBorder="1" applyAlignment="1">
      <alignment horizontal="center" vertical="center"/>
    </xf>
    <xf numFmtId="0" fontId="0" fillId="0" borderId="1" xfId="0" applyBorder="1" applyAlignment="1">
      <alignment horizontal="center" vertical="center" wrapText="1"/>
    </xf>
    <xf numFmtId="0" fontId="0" fillId="0" borderId="37" xfId="0" applyBorder="1" applyAlignment="1">
      <alignment horizontal="left" vertical="center" wrapText="1"/>
    </xf>
    <xf numFmtId="0" fontId="30" fillId="0" borderId="9" xfId="0" applyFont="1" applyBorder="1" applyAlignment="1">
      <alignment horizontal="center" vertical="center"/>
    </xf>
    <xf numFmtId="0" fontId="70" fillId="0" borderId="0" xfId="0" applyFont="1" applyAlignment="1">
      <alignment horizontal="justify" vertical="center"/>
    </xf>
    <xf numFmtId="0" fontId="71" fillId="0" borderId="0" xfId="0" applyFont="1" applyAlignment="1">
      <alignment horizontal="center"/>
    </xf>
    <xf numFmtId="0" fontId="72" fillId="0" borderId="0" xfId="0" applyFont="1" applyAlignment="1">
      <alignment horizontal="center"/>
    </xf>
    <xf numFmtId="0" fontId="70" fillId="0" borderId="14" xfId="0" applyFont="1" applyBorder="1" applyAlignment="1">
      <alignment horizontal="center" vertical="center"/>
    </xf>
    <xf numFmtId="0" fontId="70" fillId="0" borderId="15" xfId="0" applyFont="1" applyBorder="1" applyAlignment="1">
      <alignment horizontal="center" vertical="center"/>
    </xf>
    <xf numFmtId="0" fontId="73" fillId="0" borderId="0" xfId="0" applyFont="1"/>
    <xf numFmtId="0" fontId="74" fillId="0" borderId="77" xfId="0" applyFont="1" applyBorder="1" applyAlignment="1">
      <alignment horizontal="center"/>
    </xf>
    <xf numFmtId="0" fontId="74" fillId="0" borderId="55" xfId="0" applyFont="1" applyBorder="1" applyAlignment="1">
      <alignment horizontal="center"/>
    </xf>
    <xf numFmtId="0" fontId="74" fillId="0" borderId="91" xfId="0" applyFont="1" applyBorder="1" applyAlignment="1">
      <alignment horizontal="center"/>
    </xf>
    <xf numFmtId="0" fontId="74" fillId="0" borderId="67" xfId="0" applyFont="1" applyBorder="1" applyAlignment="1">
      <alignment horizontal="center" wrapText="1"/>
    </xf>
    <xf numFmtId="0" fontId="73" fillId="0" borderId="0" xfId="0" applyFont="1" applyAlignment="1">
      <alignment horizontal="center"/>
    </xf>
    <xf numFmtId="0" fontId="75" fillId="22" borderId="1" xfId="0" applyFont="1" applyFill="1" applyBorder="1" applyAlignment="1">
      <alignment wrapText="1"/>
    </xf>
    <xf numFmtId="0" fontId="75" fillId="22" borderId="1" xfId="0" applyFont="1" applyFill="1" applyBorder="1" applyAlignment="1">
      <alignment horizontal="center" wrapText="1"/>
    </xf>
    <xf numFmtId="0" fontId="75" fillId="22" borderId="2" xfId="0" applyFont="1" applyFill="1" applyBorder="1" applyAlignment="1">
      <alignment horizontal="left" wrapText="1"/>
    </xf>
    <xf numFmtId="0" fontId="75" fillId="22" borderId="32" xfId="0" applyFont="1" applyFill="1" applyBorder="1" applyAlignment="1">
      <alignment horizontal="left" wrapText="1"/>
    </xf>
    <xf numFmtId="0" fontId="73" fillId="0" borderId="1" xfId="0" applyFont="1" applyBorder="1"/>
    <xf numFmtId="0" fontId="75" fillId="0" borderId="1" xfId="0" applyFont="1" applyBorder="1" applyAlignment="1">
      <alignment horizontal="center" wrapText="1"/>
    </xf>
    <xf numFmtId="0" fontId="75" fillId="0" borderId="2" xfId="0" applyFont="1" applyBorder="1" applyAlignment="1">
      <alignment horizontal="center" wrapText="1"/>
    </xf>
    <xf numFmtId="0" fontId="75" fillId="0" borderId="32" xfId="0" applyFont="1" applyBorder="1" applyAlignment="1">
      <alignment horizontal="center" wrapText="1"/>
    </xf>
    <xf numFmtId="0" fontId="75" fillId="0" borderId="3" xfId="0" applyFont="1" applyBorder="1" applyAlignment="1">
      <alignment horizontal="center" wrapText="1"/>
    </xf>
    <xf numFmtId="0" fontId="74" fillId="0" borderId="1" xfId="0" applyFont="1" applyBorder="1" applyAlignment="1">
      <alignment wrapText="1"/>
    </xf>
    <xf numFmtId="0" fontId="73" fillId="0" borderId="2" xfId="0" applyFont="1" applyBorder="1" applyAlignment="1">
      <alignment horizontal="center" vertical="center"/>
    </xf>
    <xf numFmtId="0" fontId="73" fillId="0" borderId="3" xfId="0" applyFont="1" applyBorder="1" applyAlignment="1">
      <alignment horizontal="center" vertical="center"/>
    </xf>
    <xf numFmtId="0" fontId="73" fillId="0" borderId="2" xfId="0" applyFont="1" applyBorder="1" applyAlignment="1">
      <alignment horizontal="left" vertical="center" wrapText="1"/>
    </xf>
    <xf numFmtId="0" fontId="73" fillId="0" borderId="32" xfId="0" applyFont="1" applyBorder="1" applyAlignment="1">
      <alignment horizontal="left" vertical="center" wrapText="1"/>
    </xf>
    <xf numFmtId="0" fontId="73" fillId="0" borderId="3" xfId="0" applyFont="1" applyBorder="1" applyAlignment="1">
      <alignment horizontal="left" vertical="center" wrapText="1"/>
    </xf>
    <xf numFmtId="0" fontId="73" fillId="0" borderId="1" xfId="0" applyFont="1" applyBorder="1" applyAlignment="1">
      <alignment horizontal="center"/>
    </xf>
    <xf numFmtId="0" fontId="76" fillId="0" borderId="0" xfId="80" applyFont="1"/>
    <xf numFmtId="43" fontId="76" fillId="0" borderId="0" xfId="62" applyFont="1" applyFill="1" applyAlignment="1">
      <alignment horizontal="center"/>
    </xf>
    <xf numFmtId="0" fontId="76" fillId="0" borderId="0" xfId="80" applyFont="1" applyAlignment="1">
      <alignment horizontal="center"/>
    </xf>
    <xf numFmtId="0" fontId="74" fillId="0" borderId="78" xfId="0" applyFont="1" applyBorder="1" applyAlignment="1">
      <alignment horizontal="center"/>
    </xf>
    <xf numFmtId="0" fontId="74" fillId="0" borderId="68" xfId="0" applyFont="1" applyBorder="1" applyAlignment="1">
      <alignment horizontal="center" wrapText="1"/>
    </xf>
    <xf numFmtId="0" fontId="75" fillId="22" borderId="3" xfId="0" applyFont="1" applyFill="1" applyBorder="1" applyAlignment="1">
      <alignment horizontal="left" wrapText="1"/>
    </xf>
    <xf numFmtId="0" fontId="74" fillId="0" borderId="1" xfId="0" applyFont="1" applyBorder="1"/>
    <xf numFmtId="4" fontId="73" fillId="0" borderId="1" xfId="0" applyNumberFormat="1" applyFont="1" applyBorder="1" applyAlignment="1">
      <alignment vertical="center" wrapText="1"/>
    </xf>
    <xf numFmtId="0" fontId="73" fillId="0" borderId="1" xfId="0" applyFont="1" applyBorder="1" applyAlignment="1">
      <alignment vertical="center" wrapText="1"/>
    </xf>
    <xf numFmtId="4" fontId="74" fillId="0" borderId="1" xfId="0" applyNumberFormat="1" applyFont="1" applyBorder="1"/>
    <xf numFmtId="0" fontId="16" fillId="3" borderId="0" xfId="83" applyFont="1" applyFill="1" applyAlignment="1">
      <alignment vertical="center"/>
    </xf>
    <xf numFmtId="0" fontId="27" fillId="3" borderId="0" xfId="83" applyFont="1" applyFill="1" applyAlignment="1">
      <alignment vertical="center"/>
    </xf>
    <xf numFmtId="49" fontId="27" fillId="3" borderId="0" xfId="83" applyNumberFormat="1" applyFont="1" applyFill="1" applyAlignment="1">
      <alignment horizontal="center" vertical="center"/>
    </xf>
    <xf numFmtId="43" fontId="27" fillId="3" borderId="0" xfId="59" applyFont="1" applyFill="1" applyAlignment="1">
      <alignment vertical="center"/>
    </xf>
    <xf numFmtId="181" fontId="19" fillId="3" borderId="0" xfId="54" applyNumberFormat="1" applyFont="1" applyFill="1" applyAlignment="1">
      <alignment vertical="center"/>
    </xf>
    <xf numFmtId="4" fontId="27" fillId="3" borderId="0" xfId="83" applyNumberFormat="1" applyFont="1" applyFill="1" applyAlignment="1">
      <alignment vertical="center"/>
    </xf>
    <xf numFmtId="0" fontId="77" fillId="3" borderId="0" xfId="83" applyFont="1" applyFill="1" applyAlignment="1">
      <alignment vertical="center"/>
    </xf>
    <xf numFmtId="0" fontId="16" fillId="3" borderId="92" xfId="83" applyFont="1" applyFill="1" applyBorder="1" applyAlignment="1">
      <alignment horizontal="center" vertical="center" wrapText="1"/>
    </xf>
    <xf numFmtId="0" fontId="16" fillId="3" borderId="80" xfId="83" applyFont="1" applyFill="1" applyBorder="1" applyAlignment="1">
      <alignment horizontal="center" vertical="center" wrapText="1"/>
    </xf>
    <xf numFmtId="0" fontId="16" fillId="3" borderId="5" xfId="83" applyFont="1" applyFill="1" applyBorder="1" applyAlignment="1">
      <alignment horizontal="center" vertical="center" wrapText="1"/>
    </xf>
    <xf numFmtId="0" fontId="16" fillId="3" borderId="6" xfId="83" applyFont="1" applyFill="1" applyBorder="1" applyAlignment="1">
      <alignment horizontal="center" vertical="center" wrapText="1"/>
    </xf>
    <xf numFmtId="0" fontId="78" fillId="3" borderId="59" xfId="83" applyFont="1" applyFill="1" applyBorder="1" applyAlignment="1">
      <alignment horizontal="center" vertical="center" wrapText="1"/>
    </xf>
    <xf numFmtId="0" fontId="78" fillId="3" borderId="25" xfId="83" applyFont="1" applyFill="1" applyBorder="1" applyAlignment="1">
      <alignment horizontal="center" vertical="center" wrapText="1"/>
    </xf>
    <xf numFmtId="0" fontId="78" fillId="3" borderId="45" xfId="83" applyFont="1" applyFill="1" applyBorder="1" applyAlignment="1">
      <alignment horizontal="center" vertical="center" wrapText="1"/>
    </xf>
    <xf numFmtId="0" fontId="16" fillId="3" borderId="14" xfId="83" applyFont="1" applyFill="1" applyBorder="1" applyAlignment="1">
      <alignment horizontal="center" vertical="center" wrapText="1"/>
    </xf>
    <xf numFmtId="0" fontId="16" fillId="3" borderId="15" xfId="83" applyFont="1" applyFill="1" applyBorder="1" applyAlignment="1">
      <alignment horizontal="center" vertical="center" wrapText="1"/>
    </xf>
    <xf numFmtId="0" fontId="18" fillId="3" borderId="52" xfId="83" applyFont="1" applyFill="1" applyBorder="1" applyAlignment="1">
      <alignment horizontal="center" vertical="center" wrapText="1"/>
    </xf>
    <xf numFmtId="49" fontId="16" fillId="3" borderId="90" xfId="83" applyNumberFormat="1" applyFont="1" applyFill="1" applyBorder="1" applyAlignment="1">
      <alignment horizontal="center" vertical="center" wrapText="1"/>
    </xf>
    <xf numFmtId="0" fontId="16" fillId="21" borderId="70" xfId="83" applyFont="1" applyFill="1" applyBorder="1" applyAlignment="1">
      <alignment horizontal="center" vertical="center" wrapText="1"/>
    </xf>
    <xf numFmtId="0" fontId="16" fillId="21" borderId="77" xfId="83" applyFont="1" applyFill="1" applyBorder="1" applyAlignment="1">
      <alignment horizontal="center" vertical="center" wrapText="1"/>
    </xf>
    <xf numFmtId="0" fontId="16" fillId="21" borderId="55" xfId="83" applyFont="1" applyFill="1" applyBorder="1" applyAlignment="1">
      <alignment horizontal="center" vertical="center" wrapText="1"/>
    </xf>
    <xf numFmtId="43" fontId="16" fillId="21" borderId="55" xfId="59" applyFont="1" applyFill="1" applyBorder="1" applyAlignment="1">
      <alignment horizontal="center" vertical="center" wrapText="1"/>
    </xf>
    <xf numFmtId="49" fontId="16" fillId="3" borderId="91" xfId="83" applyNumberFormat="1" applyFont="1" applyFill="1" applyBorder="1" applyAlignment="1">
      <alignment horizontal="center" vertical="center" wrapText="1"/>
    </xf>
    <xf numFmtId="0" fontId="16" fillId="21" borderId="93" xfId="83" applyFont="1" applyFill="1" applyBorder="1" applyAlignment="1">
      <alignment horizontal="center" vertical="center" wrapText="1"/>
    </xf>
    <xf numFmtId="49" fontId="27" fillId="3" borderId="94" xfId="83" applyNumberFormat="1" applyFont="1" applyFill="1" applyBorder="1" applyAlignment="1">
      <alignment horizontal="center" vertical="center"/>
    </xf>
    <xf numFmtId="0" fontId="27" fillId="3" borderId="63" xfId="83" applyFont="1" applyFill="1" applyBorder="1" applyAlignment="1">
      <alignment vertical="center"/>
    </xf>
    <xf numFmtId="10" fontId="27" fillId="3" borderId="63" xfId="83" applyNumberFormat="1" applyFont="1" applyFill="1" applyBorder="1" applyAlignment="1">
      <alignment horizontal="center" vertical="center"/>
    </xf>
    <xf numFmtId="43" fontId="27" fillId="3" borderId="63" xfId="59" applyFont="1" applyFill="1" applyBorder="1" applyAlignment="1">
      <alignment horizontal="center" vertical="center"/>
    </xf>
    <xf numFmtId="49" fontId="27" fillId="3" borderId="33" xfId="83" applyNumberFormat="1" applyFont="1" applyFill="1" applyBorder="1" applyAlignment="1">
      <alignment horizontal="center" vertical="center"/>
    </xf>
    <xf numFmtId="0" fontId="27" fillId="3" borderId="1" xfId="83" applyFont="1" applyFill="1" applyBorder="1" applyAlignment="1">
      <alignment vertical="center"/>
    </xf>
    <xf numFmtId="0" fontId="27" fillId="3" borderId="1" xfId="83" applyFont="1" applyFill="1" applyBorder="1" applyAlignment="1">
      <alignment horizontal="center" vertical="center"/>
    </xf>
    <xf numFmtId="43" fontId="27" fillId="3" borderId="1" xfId="59" applyFont="1" applyFill="1" applyBorder="1" applyAlignment="1">
      <alignment horizontal="center" vertical="center"/>
    </xf>
    <xf numFmtId="183" fontId="27" fillId="3" borderId="1" xfId="66" applyFont="1" applyFill="1" applyBorder="1" applyAlignment="1">
      <alignment horizontal="center" vertical="center"/>
    </xf>
    <xf numFmtId="9" fontId="27" fillId="3" borderId="1" xfId="99" applyFont="1" applyFill="1" applyBorder="1" applyAlignment="1">
      <alignment horizontal="center" vertical="center"/>
    </xf>
    <xf numFmtId="0" fontId="27" fillId="3" borderId="1" xfId="83" applyFont="1" applyFill="1" applyBorder="1" applyAlignment="1">
      <alignment vertical="center" wrapText="1"/>
    </xf>
    <xf numFmtId="49" fontId="27" fillId="3" borderId="77" xfId="83" applyNumberFormat="1" applyFont="1" applyFill="1" applyBorder="1" applyAlignment="1">
      <alignment horizontal="center" vertical="center"/>
    </xf>
    <xf numFmtId="0" fontId="27" fillId="3" borderId="95" xfId="83" applyFont="1" applyFill="1" applyBorder="1" applyAlignment="1">
      <alignment horizontal="right" vertical="center"/>
    </xf>
    <xf numFmtId="0" fontId="27" fillId="3" borderId="18" xfId="83" applyFont="1" applyFill="1" applyBorder="1" applyAlignment="1">
      <alignment horizontal="right" vertical="center"/>
    </xf>
    <xf numFmtId="49" fontId="27" fillId="3" borderId="28" xfId="83" applyNumberFormat="1" applyFont="1" applyFill="1" applyBorder="1" applyAlignment="1">
      <alignment horizontal="center" vertical="center"/>
    </xf>
    <xf numFmtId="49" fontId="27" fillId="3" borderId="32" xfId="83" applyNumberFormat="1" applyFont="1" applyFill="1" applyBorder="1" applyAlignment="1">
      <alignment horizontal="center" vertical="center"/>
    </xf>
    <xf numFmtId="187" fontId="27" fillId="3" borderId="1" xfId="59" applyNumberFormat="1" applyFont="1" applyFill="1" applyBorder="1" applyAlignment="1">
      <alignment horizontal="center" vertical="center"/>
    </xf>
    <xf numFmtId="9" fontId="27" fillId="3" borderId="1" xfId="83" applyNumberFormat="1" applyFont="1" applyFill="1" applyBorder="1" applyAlignment="1">
      <alignment horizontal="center" vertical="center"/>
    </xf>
    <xf numFmtId="2" fontId="27" fillId="3" borderId="1" xfId="83" applyNumberFormat="1" applyFont="1" applyFill="1" applyBorder="1" applyAlignment="1">
      <alignment vertical="center" wrapText="1"/>
    </xf>
    <xf numFmtId="49" fontId="27" fillId="3" borderId="1" xfId="83" applyNumberFormat="1" applyFont="1" applyFill="1" applyBorder="1" applyAlignment="1">
      <alignment horizontal="center" vertical="center"/>
    </xf>
    <xf numFmtId="0" fontId="27" fillId="3" borderId="59" xfId="83" applyFont="1" applyFill="1" applyBorder="1" applyAlignment="1">
      <alignment horizontal="right" vertical="center"/>
    </xf>
    <xf numFmtId="0" fontId="27" fillId="3" borderId="25" xfId="83" applyFont="1" applyFill="1" applyBorder="1" applyAlignment="1">
      <alignment horizontal="right" vertical="center"/>
    </xf>
    <xf numFmtId="0" fontId="27" fillId="3" borderId="1" xfId="83" applyFont="1" applyFill="1" applyBorder="1" applyAlignment="1">
      <alignment horizontal="right" vertical="center"/>
    </xf>
    <xf numFmtId="49" fontId="79" fillId="3" borderId="28" xfId="83" applyNumberFormat="1" applyFont="1" applyFill="1" applyBorder="1" applyAlignment="1">
      <alignment horizontal="center" vertical="center"/>
    </xf>
    <xf numFmtId="49" fontId="79" fillId="3" borderId="32" xfId="83" applyNumberFormat="1" applyFont="1" applyFill="1" applyBorder="1" applyAlignment="1">
      <alignment horizontal="center" vertical="center"/>
    </xf>
    <xf numFmtId="0" fontId="27" fillId="3" borderId="2" xfId="83" applyFont="1" applyFill="1" applyBorder="1" applyAlignment="1">
      <alignment horizontal="right" vertical="center"/>
    </xf>
    <xf numFmtId="0" fontId="27" fillId="3" borderId="32" xfId="83" applyFont="1" applyFill="1" applyBorder="1" applyAlignment="1">
      <alignment horizontal="right" vertical="center"/>
    </xf>
    <xf numFmtId="191" fontId="27" fillId="3" borderId="1" xfId="3" applyNumberFormat="1" applyFont="1" applyFill="1" applyBorder="1" applyAlignment="1">
      <alignment vertical="center"/>
    </xf>
    <xf numFmtId="0" fontId="27" fillId="3" borderId="61" xfId="83" applyFont="1" applyFill="1" applyBorder="1" applyAlignment="1">
      <alignment horizontal="right" vertical="center"/>
    </xf>
    <xf numFmtId="0" fontId="27" fillId="3" borderId="50" xfId="83" applyFont="1" applyFill="1" applyBorder="1" applyAlignment="1">
      <alignment horizontal="right" vertical="center"/>
    </xf>
    <xf numFmtId="49" fontId="27" fillId="3" borderId="96" xfId="83" applyNumberFormat="1" applyFont="1" applyFill="1" applyBorder="1" applyAlignment="1">
      <alignment horizontal="center" vertical="center"/>
    </xf>
    <xf numFmtId="0" fontId="27" fillId="3" borderId="97" xfId="83" applyFont="1" applyFill="1" applyBorder="1" applyAlignment="1">
      <alignment horizontal="right" vertical="center"/>
    </xf>
    <xf numFmtId="0" fontId="27" fillId="3" borderId="98" xfId="83" applyFont="1" applyFill="1" applyBorder="1" applyAlignment="1">
      <alignment horizontal="right" vertical="center"/>
    </xf>
    <xf numFmtId="49" fontId="27" fillId="3" borderId="99" xfId="83" applyNumberFormat="1" applyFont="1" applyFill="1" applyBorder="1" applyAlignment="1">
      <alignment horizontal="center"/>
    </xf>
    <xf numFmtId="49" fontId="27" fillId="3" borderId="100" xfId="83" applyNumberFormat="1" applyFont="1" applyFill="1" applyBorder="1" applyAlignment="1">
      <alignment horizontal="center"/>
    </xf>
    <xf numFmtId="0" fontId="73" fillId="0" borderId="0" xfId="0" applyFont="1" applyAlignment="1">
      <alignment horizontal="center" vertical="center" wrapText="1"/>
    </xf>
    <xf numFmtId="4" fontId="73" fillId="0" borderId="0" xfId="0" applyNumberFormat="1" applyFont="1" applyAlignment="1">
      <alignment horizontal="center" vertical="center" wrapText="1"/>
    </xf>
    <xf numFmtId="0" fontId="16" fillId="3" borderId="79" xfId="83" applyFont="1" applyFill="1" applyBorder="1" applyAlignment="1">
      <alignment horizontal="center" vertical="center" wrapText="1"/>
    </xf>
    <xf numFmtId="0" fontId="16" fillId="3" borderId="7" xfId="83" applyFont="1" applyFill="1" applyBorder="1" applyAlignment="1">
      <alignment horizontal="center" vertical="center" wrapText="1"/>
    </xf>
    <xf numFmtId="0" fontId="16" fillId="3" borderId="0" xfId="83" applyFont="1" applyFill="1" applyAlignment="1">
      <alignment horizontal="center" vertical="center" wrapText="1"/>
    </xf>
    <xf numFmtId="0" fontId="16" fillId="3" borderId="10" xfId="83" applyFont="1" applyFill="1" applyBorder="1" applyAlignment="1">
      <alignment horizontal="center" vertical="center" wrapText="1"/>
    </xf>
    <xf numFmtId="0" fontId="16" fillId="23" borderId="0" xfId="83" applyFont="1" applyFill="1" applyAlignment="1">
      <alignment vertical="center"/>
    </xf>
    <xf numFmtId="181" fontId="16" fillId="21" borderId="55" xfId="54" applyNumberFormat="1" applyFont="1" applyFill="1" applyBorder="1" applyAlignment="1">
      <alignment horizontal="center" vertical="center" wrapText="1"/>
    </xf>
    <xf numFmtId="4" fontId="16" fillId="21" borderId="78" xfId="83" applyNumberFormat="1" applyFont="1" applyFill="1" applyBorder="1" applyAlignment="1">
      <alignment horizontal="center" vertical="center" wrapText="1"/>
    </xf>
    <xf numFmtId="9" fontId="16" fillId="3" borderId="0" xfId="83" applyNumberFormat="1" applyFont="1" applyFill="1" applyAlignment="1">
      <alignment horizontal="center" vertical="center"/>
    </xf>
    <xf numFmtId="181" fontId="27" fillId="3" borderId="63" xfId="54" applyNumberFormat="1" applyFont="1" applyFill="1" applyBorder="1" applyAlignment="1">
      <alignment vertical="center"/>
    </xf>
    <xf numFmtId="4" fontId="27" fillId="3" borderId="64" xfId="83" applyNumberFormat="1" applyFont="1" applyFill="1" applyBorder="1" applyAlignment="1">
      <alignment vertical="center"/>
    </xf>
    <xf numFmtId="181" fontId="19" fillId="3" borderId="1" xfId="54" applyNumberFormat="1" applyFont="1" applyFill="1" applyBorder="1" applyAlignment="1">
      <alignment vertical="center"/>
    </xf>
    <xf numFmtId="4" fontId="27" fillId="3" borderId="53" xfId="83" applyNumberFormat="1" applyFont="1" applyFill="1" applyBorder="1" applyAlignment="1">
      <alignment vertical="center"/>
    </xf>
    <xf numFmtId="4" fontId="27" fillId="3" borderId="53" xfId="60" applyNumberFormat="1" applyFont="1" applyFill="1" applyBorder="1" applyAlignment="1">
      <alignment horizontal="right" vertical="center"/>
    </xf>
    <xf numFmtId="183" fontId="16" fillId="3" borderId="0" xfId="66" applyFont="1" applyFill="1" applyAlignment="1">
      <alignment vertical="center"/>
    </xf>
    <xf numFmtId="0" fontId="27" fillId="3" borderId="101" xfId="83" applyFont="1" applyFill="1" applyBorder="1" applyAlignment="1">
      <alignment horizontal="right" vertical="center"/>
    </xf>
    <xf numFmtId="4" fontId="16" fillId="17" borderId="72" xfId="83" applyNumberFormat="1" applyFont="1" applyFill="1" applyBorder="1" applyAlignment="1">
      <alignment vertical="center"/>
    </xf>
    <xf numFmtId="49" fontId="27" fillId="3" borderId="29" xfId="83" applyNumberFormat="1" applyFont="1" applyFill="1" applyBorder="1" applyAlignment="1">
      <alignment horizontal="center" vertical="center"/>
    </xf>
    <xf numFmtId="4" fontId="27" fillId="3" borderId="53" xfId="83" applyNumberFormat="1" applyFont="1" applyFill="1" applyBorder="1" applyAlignment="1">
      <alignment horizontal="center" vertical="center"/>
    </xf>
    <xf numFmtId="4" fontId="27" fillId="3" borderId="53" xfId="66" applyNumberFormat="1" applyFont="1" applyFill="1" applyBorder="1" applyAlignment="1">
      <alignment vertical="center"/>
    </xf>
    <xf numFmtId="0" fontId="27" fillId="3" borderId="45" xfId="83" applyFont="1" applyFill="1" applyBorder="1" applyAlignment="1">
      <alignment horizontal="right" vertical="center"/>
    </xf>
    <xf numFmtId="0" fontId="0" fillId="3" borderId="1" xfId="83" applyFont="1" applyFill="1" applyBorder="1" applyAlignment="1">
      <alignment horizontal="right" vertical="center"/>
    </xf>
    <xf numFmtId="4" fontId="27" fillId="24" borderId="1" xfId="83" applyNumberFormat="1" applyFont="1" applyFill="1" applyBorder="1" applyAlignment="1">
      <alignment vertical="center"/>
    </xf>
    <xf numFmtId="49" fontId="79" fillId="3" borderId="29" xfId="83" applyNumberFormat="1" applyFont="1" applyFill="1" applyBorder="1" applyAlignment="1">
      <alignment horizontal="center" vertical="center"/>
    </xf>
    <xf numFmtId="0" fontId="27" fillId="3" borderId="3" xfId="83" applyFont="1" applyFill="1" applyBorder="1" applyAlignment="1">
      <alignment horizontal="right" vertical="center"/>
    </xf>
    <xf numFmtId="4" fontId="16" fillId="17" borderId="102" xfId="66" applyNumberFormat="1" applyFont="1" applyFill="1" applyBorder="1" applyAlignment="1">
      <alignment vertical="center"/>
    </xf>
    <xf numFmtId="4" fontId="27" fillId="3" borderId="61" xfId="66" applyNumberFormat="1" applyFont="1" applyFill="1" applyBorder="1" applyAlignment="1">
      <alignment vertical="center"/>
    </xf>
    <xf numFmtId="0" fontId="27" fillId="3" borderId="62" xfId="83" applyFont="1" applyFill="1" applyBorder="1" applyAlignment="1">
      <alignment horizontal="right" vertical="center"/>
    </xf>
    <xf numFmtId="0" fontId="27" fillId="3" borderId="103" xfId="83" applyFont="1" applyFill="1" applyBorder="1" applyAlignment="1">
      <alignment horizontal="right" vertical="center"/>
    </xf>
    <xf numFmtId="4" fontId="27" fillId="24" borderId="72" xfId="83" applyNumberFormat="1" applyFont="1" applyFill="1" applyBorder="1" applyAlignment="1">
      <alignment vertical="center"/>
    </xf>
    <xf numFmtId="4" fontId="77" fillId="3" borderId="0" xfId="83" applyNumberFormat="1" applyFont="1" applyFill="1" applyAlignment="1">
      <alignment vertical="center"/>
    </xf>
    <xf numFmtId="49" fontId="27" fillId="3" borderId="104" xfId="83" applyNumberFormat="1" applyFont="1" applyFill="1" applyBorder="1" applyAlignment="1">
      <alignment horizontal="center"/>
    </xf>
    <xf numFmtId="0" fontId="25" fillId="0" borderId="0" xfId="77"/>
    <xf numFmtId="49" fontId="80" fillId="0" borderId="0" xfId="77" applyNumberFormat="1" applyFont="1" applyAlignment="1">
      <alignment vertical="top"/>
    </xf>
    <xf numFmtId="0" fontId="11" fillId="0" borderId="5" xfId="77" applyFont="1" applyBorder="1" applyAlignment="1">
      <alignment vertical="center"/>
    </xf>
    <xf numFmtId="0" fontId="64" fillId="0" borderId="6" xfId="77" applyFont="1" applyBorder="1" applyAlignment="1">
      <alignment horizontal="left" vertical="center" wrapText="1"/>
    </xf>
    <xf numFmtId="0" fontId="64" fillId="0" borderId="7" xfId="77" applyFont="1" applyBorder="1" applyAlignment="1">
      <alignment horizontal="left" vertical="center" wrapText="1"/>
    </xf>
    <xf numFmtId="0" fontId="81" fillId="0" borderId="6" xfId="77" applyFont="1" applyBorder="1" applyAlignment="1" applyProtection="1">
      <alignment horizontal="center" vertical="center" wrapText="1"/>
      <protection locked="0"/>
    </xf>
    <xf numFmtId="0" fontId="11" fillId="0" borderId="14" xfId="77" applyFont="1" applyBorder="1" applyAlignment="1">
      <alignment vertical="center"/>
    </xf>
    <xf numFmtId="0" fontId="64" fillId="0" borderId="15" xfId="77" applyFont="1" applyBorder="1" applyAlignment="1">
      <alignment vertical="center"/>
    </xf>
    <xf numFmtId="0" fontId="25" fillId="0" borderId="15" xfId="77" applyBorder="1"/>
    <xf numFmtId="0" fontId="25" fillId="0" borderId="16" xfId="77" applyBorder="1"/>
    <xf numFmtId="0" fontId="81" fillId="0" borderId="50" xfId="77" applyFont="1" applyBorder="1" applyAlignment="1" applyProtection="1">
      <alignment horizontal="center" vertical="center" wrapText="1"/>
      <protection locked="0"/>
    </xf>
    <xf numFmtId="0" fontId="82" fillId="0" borderId="9" xfId="77" applyFont="1" applyBorder="1" applyAlignment="1" applyProtection="1">
      <alignment horizontal="center" vertical="center" wrapText="1"/>
      <protection locked="0"/>
    </xf>
    <xf numFmtId="0" fontId="82" fillId="0" borderId="0" xfId="77" applyFont="1" applyAlignment="1" applyProtection="1">
      <alignment horizontal="center" vertical="center" wrapText="1"/>
      <protection locked="0"/>
    </xf>
    <xf numFmtId="0" fontId="82" fillId="0" borderId="92" xfId="77" applyFont="1" applyBorder="1" applyAlignment="1" applyProtection="1">
      <alignment horizontal="center" vertical="center" wrapText="1"/>
      <protection locked="0"/>
    </xf>
    <xf numFmtId="210" fontId="82" fillId="0" borderId="1" xfId="53" applyNumberFormat="1" applyFont="1" applyFill="1" applyBorder="1" applyAlignment="1" applyProtection="1">
      <alignment horizontal="center" vertical="center"/>
      <protection locked="0"/>
    </xf>
    <xf numFmtId="0" fontId="82" fillId="0" borderId="14" xfId="77" applyFont="1" applyBorder="1" applyAlignment="1" applyProtection="1">
      <alignment horizontal="center" vertical="center" wrapText="1"/>
      <protection locked="0"/>
    </xf>
    <xf numFmtId="0" fontId="82" fillId="0" borderId="15" xfId="77" applyFont="1" applyBorder="1" applyAlignment="1" applyProtection="1">
      <alignment horizontal="center" vertical="center" wrapText="1"/>
      <protection locked="0"/>
    </xf>
    <xf numFmtId="0" fontId="82" fillId="0" borderId="105" xfId="77" applyFont="1" applyBorder="1" applyAlignment="1" applyProtection="1">
      <alignment horizontal="center" vertical="center" wrapText="1"/>
      <protection locked="0"/>
    </xf>
    <xf numFmtId="210" fontId="82" fillId="0" borderId="49" xfId="53" applyNumberFormat="1" applyFont="1" applyFill="1" applyBorder="1" applyAlignment="1" applyProtection="1">
      <alignment horizontal="center" vertical="center"/>
      <protection locked="0"/>
    </xf>
    <xf numFmtId="0" fontId="83" fillId="0" borderId="0" xfId="77" applyFont="1" applyAlignment="1" applyProtection="1">
      <alignment vertical="top"/>
      <protection locked="0"/>
    </xf>
    <xf numFmtId="0" fontId="84" fillId="0" borderId="77" xfId="77" applyFont="1" applyBorder="1" applyAlignment="1" applyProtection="1">
      <alignment horizontal="center" vertical="center"/>
      <protection hidden="1"/>
    </xf>
    <xf numFmtId="0" fontId="84" fillId="0" borderId="55" xfId="77" applyFont="1" applyBorder="1" applyAlignment="1" applyProtection="1">
      <alignment horizontal="center" vertical="center"/>
      <protection hidden="1"/>
    </xf>
    <xf numFmtId="190" fontId="84" fillId="0" borderId="55" xfId="77" applyNumberFormat="1" applyFont="1" applyBorder="1" applyAlignment="1" applyProtection="1">
      <alignment horizontal="center" vertical="center"/>
      <protection hidden="1"/>
    </xf>
    <xf numFmtId="190" fontId="84" fillId="0" borderId="78" xfId="53" applyNumberFormat="1" applyFont="1" applyFill="1" applyBorder="1" applyAlignment="1" applyProtection="1">
      <alignment horizontal="center" vertical="center" wrapText="1"/>
      <protection hidden="1"/>
    </xf>
    <xf numFmtId="0" fontId="85" fillId="0" borderId="0" xfId="77" applyFont="1" applyProtection="1">
      <protection locked="0"/>
    </xf>
    <xf numFmtId="0" fontId="85" fillId="0" borderId="0" xfId="77" applyFont="1" applyAlignment="1">
      <alignment vertical="top"/>
    </xf>
    <xf numFmtId="0" fontId="85" fillId="0" borderId="0" xfId="77" applyFont="1" applyAlignment="1">
      <alignment vertical="top" wrapText="1"/>
    </xf>
    <xf numFmtId="0" fontId="85" fillId="0" borderId="0" xfId="77" applyFont="1" applyAlignment="1">
      <alignment horizontal="center" vertical="top"/>
    </xf>
    <xf numFmtId="0" fontId="85" fillId="0" borderId="0" xfId="77" applyFont="1" applyAlignment="1">
      <alignment horizontal="right" vertical="top"/>
    </xf>
    <xf numFmtId="180" fontId="85" fillId="0" borderId="0" xfId="53" applyFont="1" applyFill="1" applyAlignment="1">
      <alignment vertical="top"/>
    </xf>
    <xf numFmtId="0" fontId="85" fillId="0" borderId="0" xfId="77" applyFont="1"/>
    <xf numFmtId="49" fontId="80" fillId="0" borderId="0" xfId="77" applyNumberFormat="1" applyFont="1" applyAlignment="1">
      <alignment horizontal="center" vertical="top"/>
    </xf>
    <xf numFmtId="0" fontId="84" fillId="0" borderId="23" xfId="77" applyFont="1" applyBorder="1" applyAlignment="1" applyProtection="1">
      <alignment horizontal="center" vertical="top"/>
      <protection locked="0"/>
    </xf>
    <xf numFmtId="0" fontId="84" fillId="0" borderId="25" xfId="77" applyFont="1" applyBorder="1" applyAlignment="1" applyProtection="1">
      <alignment horizontal="center" vertical="top"/>
      <protection locked="0"/>
    </xf>
    <xf numFmtId="0" fontId="84" fillId="0" borderId="24" xfId="77" applyFont="1" applyBorder="1" applyAlignment="1" applyProtection="1">
      <alignment horizontal="center" vertical="top"/>
      <protection locked="0"/>
    </xf>
    <xf numFmtId="0" fontId="25" fillId="0" borderId="106" xfId="77" applyBorder="1" applyAlignment="1" applyProtection="1">
      <alignment horizontal="center" vertical="top"/>
      <protection locked="0" hidden="1"/>
    </xf>
    <xf numFmtId="0" fontId="25" fillId="0" borderId="107" xfId="77" applyBorder="1" applyAlignment="1" applyProtection="1">
      <alignment vertical="top" wrapText="1"/>
      <protection hidden="1"/>
    </xf>
    <xf numFmtId="0" fontId="85" fillId="0" borderId="107" xfId="77" applyFont="1" applyBorder="1" applyAlignment="1" applyProtection="1">
      <alignment horizontal="center" vertical="top"/>
      <protection hidden="1"/>
    </xf>
    <xf numFmtId="0" fontId="85" fillId="0" borderId="107" xfId="77" applyFont="1" applyBorder="1" applyAlignment="1" applyProtection="1">
      <alignment horizontal="right" vertical="top"/>
      <protection locked="0" hidden="1"/>
    </xf>
    <xf numFmtId="190" fontId="85" fillId="0" borderId="107" xfId="53" applyNumberFormat="1" applyFont="1" applyFill="1" applyBorder="1" applyAlignment="1" applyProtection="1">
      <alignment horizontal="right" vertical="top"/>
      <protection hidden="1"/>
    </xf>
    <xf numFmtId="178" fontId="85" fillId="0" borderId="108" xfId="64" applyFont="1" applyFill="1" applyBorder="1" applyAlignment="1" applyProtection="1">
      <alignment horizontal="right" vertical="top"/>
      <protection hidden="1"/>
    </xf>
    <xf numFmtId="0" fontId="70" fillId="0" borderId="109" xfId="77" applyFont="1" applyBorder="1" applyAlignment="1" applyProtection="1">
      <alignment horizontal="center" vertical="top"/>
      <protection locked="0" hidden="1"/>
    </xf>
    <xf numFmtId="0" fontId="86" fillId="0" borderId="110" xfId="77" applyFont="1" applyBorder="1" applyAlignment="1" applyProtection="1">
      <alignment vertical="top" wrapText="1"/>
      <protection hidden="1"/>
    </xf>
    <xf numFmtId="0" fontId="85" fillId="0" borderId="110" xfId="77" applyFont="1" applyBorder="1" applyAlignment="1" applyProtection="1">
      <alignment horizontal="center" vertical="top"/>
      <protection hidden="1"/>
    </xf>
    <xf numFmtId="0" fontId="85" fillId="0" borderId="110" xfId="77" applyFont="1" applyBorder="1" applyAlignment="1" applyProtection="1">
      <alignment horizontal="right" vertical="top"/>
      <protection locked="0" hidden="1"/>
    </xf>
    <xf numFmtId="190" fontId="85" fillId="0" borderId="110" xfId="53" applyNumberFormat="1" applyFont="1" applyFill="1" applyBorder="1" applyAlignment="1" applyProtection="1">
      <alignment horizontal="right" vertical="top"/>
      <protection hidden="1"/>
    </xf>
    <xf numFmtId="178" fontId="85" fillId="0" borderId="111" xfId="64" applyFont="1" applyFill="1" applyBorder="1" applyAlignment="1" applyProtection="1">
      <alignment horizontal="right" vertical="top"/>
      <protection hidden="1"/>
    </xf>
    <xf numFmtId="0" fontId="70" fillId="0" borderId="112" xfId="77" applyFont="1" applyBorder="1" applyAlignment="1" applyProtection="1">
      <alignment horizontal="center" vertical="top"/>
      <protection locked="0" hidden="1"/>
    </xf>
    <xf numFmtId="0" fontId="70" fillId="0" borderId="113" xfId="77" applyFont="1" applyBorder="1" applyAlignment="1" applyProtection="1">
      <alignment horizontal="left" vertical="center"/>
      <protection hidden="1"/>
    </xf>
    <xf numFmtId="0" fontId="70" fillId="0" borderId="113" xfId="77" applyFont="1" applyBorder="1" applyAlignment="1" applyProtection="1">
      <alignment horizontal="center" vertical="center"/>
      <protection hidden="1"/>
    </xf>
    <xf numFmtId="0" fontId="85" fillId="0" borderId="110" xfId="77" applyFont="1" applyBorder="1" applyAlignment="1" applyProtection="1">
      <alignment horizontal="center" vertical="top"/>
      <protection locked="0" hidden="1"/>
    </xf>
    <xf numFmtId="0" fontId="86" fillId="0" borderId="110" xfId="77" applyFont="1" applyBorder="1" applyAlignment="1" applyProtection="1">
      <alignment vertical="center" wrapText="1"/>
      <protection hidden="1"/>
    </xf>
    <xf numFmtId="0" fontId="86" fillId="0" borderId="113" xfId="77" applyFont="1" applyBorder="1" applyAlignment="1" applyProtection="1">
      <alignment vertical="center" wrapText="1"/>
      <protection hidden="1"/>
    </xf>
    <xf numFmtId="0" fontId="85" fillId="0" borderId="114" xfId="77" applyFont="1" applyBorder="1" applyAlignment="1" applyProtection="1">
      <alignment horizontal="center" vertical="top"/>
      <protection hidden="1"/>
    </xf>
    <xf numFmtId="0" fontId="85" fillId="0" borderId="113" xfId="77" applyFont="1" applyBorder="1" applyAlignment="1">
      <alignment vertical="center"/>
    </xf>
    <xf numFmtId="0" fontId="70" fillId="0" borderId="115" xfId="77" applyFont="1" applyBorder="1" applyAlignment="1" applyProtection="1">
      <alignment horizontal="center" vertical="center"/>
      <protection hidden="1"/>
    </xf>
    <xf numFmtId="0" fontId="70" fillId="0" borderId="9" xfId="77" applyFont="1" applyBorder="1" applyAlignment="1" applyProtection="1">
      <alignment horizontal="center" vertical="top"/>
      <protection locked="0" hidden="1"/>
    </xf>
    <xf numFmtId="0" fontId="85" fillId="0" borderId="0" xfId="77" applyFont="1" applyAlignment="1">
      <alignment vertical="center"/>
    </xf>
    <xf numFmtId="0" fontId="70" fillId="0" borderId="0" xfId="77" applyFont="1" applyAlignment="1" applyProtection="1">
      <alignment horizontal="center" vertical="center"/>
      <protection hidden="1"/>
    </xf>
    <xf numFmtId="0" fontId="85" fillId="0" borderId="0" xfId="77" applyFont="1" applyAlignment="1" applyProtection="1">
      <alignment horizontal="center" vertical="top"/>
      <protection locked="0" hidden="1"/>
    </xf>
    <xf numFmtId="190" fontId="85" fillId="0" borderId="0" xfId="53" applyNumberFormat="1" applyFont="1" applyFill="1" applyBorder="1" applyAlignment="1" applyProtection="1">
      <alignment horizontal="right" vertical="top"/>
      <protection hidden="1"/>
    </xf>
    <xf numFmtId="178" fontId="85" fillId="0" borderId="10" xfId="64" applyFont="1" applyFill="1" applyBorder="1" applyAlignment="1" applyProtection="1">
      <alignment horizontal="right" vertical="top"/>
      <protection hidden="1"/>
    </xf>
    <xf numFmtId="0" fontId="25" fillId="0" borderId="14" xfId="77" applyBorder="1" applyAlignment="1" applyProtection="1">
      <alignment horizontal="center" vertical="top"/>
      <protection locked="0" hidden="1"/>
    </xf>
    <xf numFmtId="0" fontId="86" fillId="0" borderId="15" xfId="77" applyFont="1" applyBorder="1" applyAlignment="1" applyProtection="1">
      <alignment vertical="top" wrapText="1"/>
      <protection hidden="1"/>
    </xf>
    <xf numFmtId="0" fontId="85" fillId="0" borderId="15" xfId="77" applyFont="1" applyBorder="1" applyAlignment="1" applyProtection="1">
      <alignment horizontal="center" vertical="top"/>
      <protection hidden="1"/>
    </xf>
    <xf numFmtId="0" fontId="85" fillId="0" borderId="15" xfId="77" applyFont="1" applyBorder="1" applyAlignment="1" applyProtection="1">
      <alignment horizontal="right" vertical="top"/>
      <protection locked="0" hidden="1"/>
    </xf>
    <xf numFmtId="190" fontId="86" fillId="0" borderId="15" xfId="53" applyNumberFormat="1" applyFont="1" applyFill="1" applyBorder="1" applyAlignment="1" applyProtection="1">
      <alignment horizontal="right" vertical="top"/>
      <protection hidden="1"/>
    </xf>
    <xf numFmtId="178" fontId="86" fillId="0" borderId="16" xfId="64" applyFont="1" applyFill="1" applyBorder="1" applyAlignment="1" applyProtection="1">
      <alignment horizontal="right" vertical="top"/>
      <protection hidden="1"/>
    </xf>
    <xf numFmtId="178" fontId="85" fillId="0" borderId="0" xfId="64" applyFont="1" applyFill="1" applyAlignment="1">
      <alignment vertical="top"/>
    </xf>
    <xf numFmtId="0" fontId="84" fillId="0" borderId="1" xfId="77" applyFont="1" applyBorder="1" applyAlignment="1">
      <alignment horizontal="center" vertical="center"/>
    </xf>
    <xf numFmtId="0" fontId="84" fillId="0" borderId="1" xfId="77" applyFont="1" applyBorder="1" applyAlignment="1">
      <alignment horizontal="center" vertical="center" wrapText="1"/>
    </xf>
    <xf numFmtId="0" fontId="87" fillId="0" borderId="1" xfId="77" applyFont="1" applyBorder="1" applyAlignment="1">
      <alignment horizontal="center" vertical="center"/>
    </xf>
    <xf numFmtId="0" fontId="87" fillId="0" borderId="1" xfId="77" applyFont="1" applyBorder="1" applyAlignment="1" applyProtection="1">
      <alignment horizontal="center" vertical="top" wrapText="1"/>
      <protection hidden="1"/>
    </xf>
    <xf numFmtId="0" fontId="85" fillId="0" borderId="1" xfId="77" applyFont="1" applyBorder="1"/>
    <xf numFmtId="49" fontId="70" fillId="0" borderId="1" xfId="77" applyNumberFormat="1" applyFont="1" applyBorder="1" applyAlignment="1" applyProtection="1">
      <alignment horizontal="center" vertical="top"/>
      <protection locked="0"/>
    </xf>
    <xf numFmtId="0" fontId="88" fillId="0" borderId="1" xfId="77" applyFont="1" applyBorder="1" applyAlignment="1">
      <alignment vertical="center"/>
    </xf>
    <xf numFmtId="0" fontId="64" fillId="0" borderId="1" xfId="77" applyFont="1" applyBorder="1" applyAlignment="1">
      <alignment horizontal="center" vertical="center"/>
    </xf>
    <xf numFmtId="211" fontId="64" fillId="0" borderId="1" xfId="77" applyNumberFormat="1" applyFont="1" applyBorder="1" applyAlignment="1">
      <alignment horizontal="center" vertical="center"/>
    </xf>
    <xf numFmtId="200" fontId="64" fillId="0" borderId="1" xfId="70" applyNumberFormat="1" applyFont="1" applyFill="1" applyBorder="1" applyAlignment="1">
      <alignment horizontal="right" vertical="center"/>
    </xf>
    <xf numFmtId="0" fontId="85" fillId="0" borderId="1" xfId="77" applyFont="1" applyBorder="1" applyAlignment="1">
      <alignment horizontal="center" vertical="center"/>
    </xf>
    <xf numFmtId="189" fontId="72" fillId="0" borderId="1" xfId="77" applyNumberFormat="1" applyFont="1" applyBorder="1" applyAlignment="1">
      <alignment horizontal="center" vertical="center"/>
    </xf>
    <xf numFmtId="0" fontId="83" fillId="0" borderId="14" xfId="77" applyFont="1" applyBorder="1" applyAlignment="1">
      <alignment horizontal="left" vertical="center"/>
    </xf>
    <xf numFmtId="0" fontId="83" fillId="0" borderId="15" xfId="77" applyFont="1" applyBorder="1" applyAlignment="1">
      <alignment horizontal="left" vertical="center"/>
    </xf>
    <xf numFmtId="211" fontId="81" fillId="0" borderId="2" xfId="77" applyNumberFormat="1" applyFont="1" applyBorder="1" applyAlignment="1" applyProtection="1">
      <alignment horizontal="center"/>
      <protection hidden="1"/>
    </xf>
    <xf numFmtId="211" fontId="81" fillId="0" borderId="32" xfId="77" applyNumberFormat="1" applyFont="1" applyBorder="1" applyAlignment="1" applyProtection="1">
      <alignment horizontal="center"/>
      <protection hidden="1"/>
    </xf>
    <xf numFmtId="211" fontId="81" fillId="0" borderId="3" xfId="77" applyNumberFormat="1" applyFont="1" applyBorder="1" applyAlignment="1" applyProtection="1">
      <alignment horizontal="center"/>
      <protection hidden="1"/>
    </xf>
    <xf numFmtId="178" fontId="81" fillId="0" borderId="1" xfId="64" applyFont="1" applyFill="1" applyBorder="1" applyAlignment="1" applyProtection="1">
      <alignment horizontal="right" vertical="center"/>
      <protection hidden="1"/>
    </xf>
    <xf numFmtId="0" fontId="85" fillId="0" borderId="0" xfId="77" applyFont="1" applyAlignment="1" applyProtection="1">
      <alignment vertical="top"/>
      <protection hidden="1"/>
    </xf>
    <xf numFmtId="0" fontId="85" fillId="0" borderId="0" xfId="77" applyFont="1" applyAlignment="1" applyProtection="1">
      <alignment vertical="top" wrapText="1"/>
      <protection hidden="1"/>
    </xf>
    <xf numFmtId="0" fontId="85" fillId="0" borderId="0" xfId="77" applyFont="1" applyAlignment="1" applyProtection="1">
      <alignment horizontal="center" vertical="top"/>
      <protection hidden="1"/>
    </xf>
    <xf numFmtId="0" fontId="85" fillId="0" borderId="0" xfId="77" applyFont="1" applyAlignment="1" applyProtection="1">
      <alignment horizontal="right" vertical="top"/>
      <protection hidden="1"/>
    </xf>
    <xf numFmtId="178" fontId="85" fillId="0" borderId="0" xfId="64" applyFont="1" applyFill="1" applyAlignment="1" applyProtection="1">
      <alignment vertical="top"/>
      <protection hidden="1"/>
    </xf>
    <xf numFmtId="0" fontId="89" fillId="0" borderId="0" xfId="77" applyFont="1" applyAlignment="1" applyProtection="1">
      <alignment vertical="top"/>
      <protection hidden="1"/>
    </xf>
    <xf numFmtId="0" fontId="80" fillId="0" borderId="0" xfId="77" applyFont="1" applyAlignment="1" applyProtection="1">
      <alignment vertical="top" wrapText="1"/>
      <protection hidden="1"/>
    </xf>
    <xf numFmtId="0" fontId="80" fillId="0" borderId="0" xfId="77" applyFont="1" applyAlignment="1" applyProtection="1">
      <alignment horizontal="center" vertical="top"/>
      <protection hidden="1"/>
    </xf>
    <xf numFmtId="0" fontId="80" fillId="0" borderId="0" xfId="77" applyFont="1" applyAlignment="1" applyProtection="1">
      <alignment horizontal="right" vertical="top"/>
      <protection hidden="1"/>
    </xf>
    <xf numFmtId="0" fontId="80" fillId="0" borderId="0" xfId="77" applyFont="1" applyAlignment="1" applyProtection="1">
      <alignment vertical="top"/>
      <protection hidden="1"/>
    </xf>
    <xf numFmtId="178" fontId="80" fillId="0" borderId="0" xfId="64" applyFont="1" applyFill="1" applyAlignment="1" applyProtection="1">
      <alignment vertical="top"/>
      <protection hidden="1"/>
    </xf>
    <xf numFmtId="0" fontId="80" fillId="0" borderId="0" xfId="77" applyFont="1" applyProtection="1">
      <protection locked="0"/>
    </xf>
    <xf numFmtId="177" fontId="0" fillId="0" borderId="0" xfId="74" applyFont="1" applyFill="1"/>
    <xf numFmtId="179" fontId="54" fillId="0" borderId="0" xfId="51" applyFont="1" applyFill="1"/>
    <xf numFmtId="179" fontId="0" fillId="0" borderId="0" xfId="51" applyFont="1" applyFill="1"/>
    <xf numFmtId="179" fontId="54" fillId="0" borderId="0" xfId="51" applyFont="1" applyFill="1" applyAlignment="1">
      <alignment horizontal="center"/>
    </xf>
    <xf numFmtId="179" fontId="90" fillId="0" borderId="0" xfId="51" applyFont="1" applyFill="1"/>
    <xf numFmtId="0" fontId="25" fillId="0" borderId="0" xfId="77" applyAlignment="1">
      <alignment horizontal="center"/>
    </xf>
    <xf numFmtId="0" fontId="81" fillId="0" borderId="7" xfId="77" applyFont="1" applyBorder="1" applyAlignment="1" applyProtection="1">
      <alignment horizontal="center" vertical="center" wrapText="1"/>
      <protection locked="0"/>
    </xf>
    <xf numFmtId="0" fontId="81" fillId="0" borderId="39" xfId="77" applyFont="1" applyBorder="1" applyAlignment="1" applyProtection="1">
      <alignment horizontal="center" vertical="center" wrapText="1"/>
      <protection locked="0"/>
    </xf>
    <xf numFmtId="210" fontId="11" fillId="0" borderId="74" xfId="53" applyNumberFormat="1" applyFont="1" applyFill="1" applyBorder="1" applyAlignment="1" applyProtection="1">
      <alignment horizontal="center" vertical="center" wrapText="1"/>
      <protection locked="0"/>
    </xf>
    <xf numFmtId="210" fontId="11" fillId="0" borderId="68" xfId="53" applyNumberFormat="1" applyFont="1" applyFill="1" applyBorder="1" applyAlignment="1" applyProtection="1">
      <alignment horizontal="center" vertical="center" wrapText="1"/>
      <protection locked="0"/>
    </xf>
    <xf numFmtId="0" fontId="72" fillId="0" borderId="1" xfId="77" applyFont="1" applyBorder="1" applyAlignment="1">
      <alignment horizontal="center" vertical="center"/>
    </xf>
    <xf numFmtId="200" fontId="72" fillId="0" borderId="1" xfId="70" applyNumberFormat="1" applyFont="1" applyFill="1" applyBorder="1" applyAlignment="1">
      <alignment horizontal="right" vertical="center"/>
    </xf>
    <xf numFmtId="0" fontId="83" fillId="0" borderId="116" xfId="77" applyFont="1" applyBorder="1" applyAlignment="1">
      <alignment horizontal="left" vertical="center"/>
    </xf>
    <xf numFmtId="200" fontId="11" fillId="0" borderId="117" xfId="70" applyNumberFormat="1" applyFont="1" applyFill="1" applyBorder="1" applyAlignment="1">
      <alignment horizontal="right" vertical="center"/>
    </xf>
    <xf numFmtId="212" fontId="85" fillId="0" borderId="0" xfId="77" applyNumberFormat="1" applyFont="1" applyProtection="1">
      <protection locked="0"/>
    </xf>
    <xf numFmtId="179" fontId="85" fillId="0" borderId="0" xfId="77" applyNumberFormat="1" applyFont="1" applyAlignment="1" applyProtection="1">
      <alignment horizontal="center"/>
      <protection locked="0"/>
    </xf>
    <xf numFmtId="200" fontId="25" fillId="0" borderId="0" xfId="77" applyNumberFormat="1"/>
    <xf numFmtId="179" fontId="80" fillId="0" borderId="0" xfId="77" applyNumberFormat="1" applyFont="1" applyProtection="1">
      <protection locked="0"/>
    </xf>
    <xf numFmtId="179" fontId="80" fillId="0" borderId="0" xfId="51" applyFont="1" applyFill="1" applyAlignment="1">
      <alignment horizontal="right"/>
    </xf>
    <xf numFmtId="179" fontId="80" fillId="0" borderId="0" xfId="51" applyFont="1" applyFill="1" applyProtection="1">
      <protection locked="0"/>
    </xf>
    <xf numFmtId="0" fontId="86" fillId="0" borderId="0" xfId="77" applyFont="1" applyAlignment="1">
      <alignment vertical="center"/>
    </xf>
    <xf numFmtId="0" fontId="18" fillId="0" borderId="0" xfId="77" applyFont="1" applyAlignment="1">
      <alignment horizontal="left" vertical="center"/>
    </xf>
    <xf numFmtId="0" fontId="25" fillId="0" borderId="0" xfId="77" applyAlignment="1">
      <alignment vertical="center"/>
    </xf>
    <xf numFmtId="0" fontId="11" fillId="0" borderId="5" xfId="77" applyFont="1" applyBorder="1" applyAlignment="1">
      <alignment horizontal="center" vertical="center"/>
    </xf>
    <xf numFmtId="0" fontId="11" fillId="0" borderId="6" xfId="77" applyFont="1" applyBorder="1" applyAlignment="1">
      <alignment horizontal="center" vertical="center"/>
    </xf>
    <xf numFmtId="0" fontId="11" fillId="0" borderId="7" xfId="77" applyFont="1" applyBorder="1" applyAlignment="1">
      <alignment horizontal="center" vertical="center"/>
    </xf>
    <xf numFmtId="0" fontId="11" fillId="0" borderId="14" xfId="77" applyFont="1" applyBorder="1" applyAlignment="1">
      <alignment horizontal="center" vertical="center"/>
    </xf>
    <xf numFmtId="0" fontId="11" fillId="0" borderId="15" xfId="77" applyFont="1" applyBorder="1" applyAlignment="1">
      <alignment horizontal="center" vertical="center"/>
    </xf>
    <xf numFmtId="0" fontId="11" fillId="0" borderId="16" xfId="77" applyFont="1" applyBorder="1" applyAlignment="1">
      <alignment horizontal="center" vertical="center"/>
    </xf>
    <xf numFmtId="0" fontId="25" fillId="0" borderId="15" xfId="77" applyBorder="1" applyAlignment="1">
      <alignment horizontal="left" indent="3"/>
    </xf>
    <xf numFmtId="0" fontId="25" fillId="0" borderId="17" xfId="77" applyBorder="1" applyAlignment="1">
      <alignment horizontal="center"/>
    </xf>
    <xf numFmtId="0" fontId="25" fillId="0" borderId="18" xfId="77" applyBorder="1" applyAlignment="1">
      <alignment horizontal="center"/>
    </xf>
    <xf numFmtId="0" fontId="25" fillId="0" borderId="19" xfId="77" applyBorder="1" applyAlignment="1">
      <alignment horizontal="center"/>
    </xf>
    <xf numFmtId="0" fontId="91" fillId="0" borderId="4" xfId="77" applyFont="1" applyBorder="1" applyAlignment="1">
      <alignment horizontal="center" vertical="center" wrapText="1"/>
    </xf>
    <xf numFmtId="0" fontId="91" fillId="0" borderId="17" xfId="77" applyFont="1" applyBorder="1" applyAlignment="1">
      <alignment horizontal="center"/>
    </xf>
    <xf numFmtId="0" fontId="91" fillId="0" borderId="18" xfId="77" applyFont="1" applyBorder="1" applyAlignment="1">
      <alignment horizontal="center"/>
    </xf>
    <xf numFmtId="0" fontId="91" fillId="0" borderId="19" xfId="77" applyFont="1" applyBorder="1" applyAlignment="1">
      <alignment horizontal="center"/>
    </xf>
    <xf numFmtId="0" fontId="91" fillId="0" borderId="13" xfId="77" applyFont="1" applyBorder="1" applyAlignment="1">
      <alignment horizontal="center" vertical="center" wrapText="1"/>
    </xf>
    <xf numFmtId="0" fontId="91" fillId="0" borderId="4" xfId="77" applyFont="1" applyBorder="1" applyAlignment="1">
      <alignment horizontal="center" vertical="center"/>
    </xf>
    <xf numFmtId="0" fontId="92" fillId="0" borderId="5" xfId="77" applyFont="1" applyBorder="1" applyAlignment="1">
      <alignment horizontal="left" vertical="center"/>
    </xf>
    <xf numFmtId="0" fontId="92" fillId="0" borderId="4" xfId="77" applyFont="1" applyBorder="1" applyAlignment="1">
      <alignment horizontal="center" vertical="center"/>
    </xf>
    <xf numFmtId="0" fontId="92" fillId="0" borderId="101" xfId="77" applyFont="1" applyBorder="1" applyAlignment="1">
      <alignment horizontal="center" vertical="center"/>
    </xf>
    <xf numFmtId="0" fontId="92" fillId="0" borderId="55" xfId="77" applyFont="1" applyBorder="1" applyAlignment="1">
      <alignment horizontal="center" vertical="center"/>
    </xf>
    <xf numFmtId="0" fontId="92" fillId="0" borderId="95" xfId="77" applyFont="1" applyBorder="1" applyAlignment="1">
      <alignment horizontal="center" vertical="center"/>
    </xf>
    <xf numFmtId="0" fontId="92" fillId="0" borderId="44" xfId="77" applyFont="1" applyBorder="1" applyAlignment="1">
      <alignment horizontal="center" vertical="center"/>
    </xf>
    <xf numFmtId="0" fontId="91" fillId="0" borderId="118" xfId="77" applyFont="1" applyBorder="1" applyAlignment="1">
      <alignment horizontal="center" vertical="center"/>
    </xf>
    <xf numFmtId="0" fontId="93" fillId="0" borderId="23" xfId="77" applyFont="1" applyBorder="1" applyAlignment="1">
      <alignment horizontal="left" vertical="center"/>
    </xf>
    <xf numFmtId="1" fontId="93" fillId="0" borderId="43" xfId="77" applyNumberFormat="1" applyFont="1" applyBorder="1" applyAlignment="1">
      <alignment horizontal="center" vertical="center"/>
    </xf>
    <xf numFmtId="0" fontId="93" fillId="0" borderId="62" xfId="77" applyFont="1" applyBorder="1" applyAlignment="1">
      <alignment horizontal="center" vertical="center"/>
    </xf>
    <xf numFmtId="1" fontId="93" fillId="0" borderId="63" xfId="77" applyNumberFormat="1" applyFont="1" applyBorder="1" applyAlignment="1">
      <alignment horizontal="center" vertical="center"/>
    </xf>
    <xf numFmtId="9" fontId="93" fillId="0" borderId="63" xfId="95" applyFont="1" applyFill="1" applyBorder="1" applyAlignment="1">
      <alignment horizontal="center" vertical="center"/>
    </xf>
    <xf numFmtId="213" fontId="93" fillId="0" borderId="61" xfId="77" applyNumberFormat="1" applyFont="1" applyBorder="1" applyAlignment="1">
      <alignment horizontal="right" vertical="center"/>
    </xf>
    <xf numFmtId="182" fontId="93" fillId="0" borderId="118" xfId="63" applyFont="1" applyFill="1" applyBorder="1" applyAlignment="1">
      <alignment horizontal="right" vertical="center"/>
    </xf>
    <xf numFmtId="0" fontId="8" fillId="0" borderId="14" xfId="77" applyFont="1" applyBorder="1" applyAlignment="1">
      <alignment horizontal="center" vertical="center"/>
    </xf>
    <xf numFmtId="0" fontId="8" fillId="0" borderId="15" xfId="77" applyFont="1" applyBorder="1" applyAlignment="1">
      <alignment horizontal="center" vertical="center"/>
    </xf>
    <xf numFmtId="0" fontId="8" fillId="0" borderId="16" xfId="77" applyFont="1" applyBorder="1" applyAlignment="1">
      <alignment horizontal="center" vertical="center"/>
    </xf>
    <xf numFmtId="182" fontId="8" fillId="0" borderId="44" xfId="63" applyFont="1" applyFill="1" applyBorder="1" applyAlignment="1">
      <alignment horizontal="right" vertical="center"/>
    </xf>
    <xf numFmtId="0" fontId="80" fillId="0" borderId="17" xfId="77" applyFont="1" applyBorder="1" applyAlignment="1">
      <alignment horizontal="center"/>
    </xf>
    <xf numFmtId="0" fontId="80" fillId="0" borderId="18" xfId="77" applyFont="1" applyBorder="1" applyAlignment="1">
      <alignment horizontal="center"/>
    </xf>
    <xf numFmtId="0" fontId="80" fillId="0" borderId="10" xfId="77" applyFont="1" applyBorder="1"/>
    <xf numFmtId="0" fontId="92" fillId="0" borderId="44" xfId="77" applyFont="1" applyBorder="1" applyAlignment="1">
      <alignment horizontal="left" vertical="center"/>
    </xf>
    <xf numFmtId="0" fontId="91" fillId="0" borderId="8" xfId="77" applyFont="1" applyBorder="1" applyAlignment="1">
      <alignment horizontal="center" vertical="center"/>
    </xf>
    <xf numFmtId="0" fontId="93" fillId="0" borderId="43" xfId="77" applyFont="1" applyBorder="1"/>
    <xf numFmtId="211" fontId="93" fillId="0" borderId="3" xfId="77" applyNumberFormat="1" applyFont="1" applyBorder="1" applyAlignment="1">
      <alignment horizontal="center" vertical="center"/>
    </xf>
    <xf numFmtId="0" fontId="93" fillId="0" borderId="1" xfId="77" applyFont="1" applyBorder="1" applyAlignment="1">
      <alignment horizontal="center" vertical="center"/>
    </xf>
    <xf numFmtId="211" fontId="93" fillId="0" borderId="1" xfId="77" applyNumberFormat="1" applyFont="1" applyBorder="1" applyAlignment="1">
      <alignment horizontal="center" vertical="center"/>
    </xf>
    <xf numFmtId="9" fontId="93" fillId="0" borderId="1" xfId="95" applyFont="1" applyFill="1" applyBorder="1" applyAlignment="1">
      <alignment horizontal="center" vertical="center"/>
    </xf>
    <xf numFmtId="213" fontId="93" fillId="0" borderId="2" xfId="77" applyNumberFormat="1" applyFont="1" applyBorder="1" applyAlignment="1">
      <alignment horizontal="right" vertical="center"/>
    </xf>
    <xf numFmtId="0" fontId="93" fillId="0" borderId="119" xfId="77" applyFont="1" applyBorder="1"/>
    <xf numFmtId="0" fontId="1" fillId="0" borderId="119" xfId="77" applyFont="1" applyBorder="1" applyAlignment="1">
      <alignment horizontal="left" vertical="center" wrapText="1"/>
    </xf>
    <xf numFmtId="0" fontId="91" fillId="0" borderId="13" xfId="77" applyFont="1" applyBorder="1" applyAlignment="1">
      <alignment horizontal="center" vertical="center"/>
    </xf>
    <xf numFmtId="0" fontId="34" fillId="0" borderId="58" xfId="77" applyFont="1" applyBorder="1" applyAlignment="1">
      <alignment horizontal="left" vertical="center" wrapText="1"/>
    </xf>
    <xf numFmtId="211" fontId="93" fillId="0" borderId="48" xfId="77" applyNumberFormat="1" applyFont="1" applyBorder="1" applyAlignment="1">
      <alignment horizontal="center" vertical="center"/>
    </xf>
    <xf numFmtId="213" fontId="93" fillId="0" borderId="57" xfId="77" applyNumberFormat="1" applyFont="1" applyBorder="1" applyAlignment="1">
      <alignment horizontal="right" vertical="center"/>
    </xf>
    <xf numFmtId="0" fontId="8" fillId="0" borderId="17" xfId="77" applyFont="1" applyBorder="1" applyAlignment="1">
      <alignment horizontal="center" vertical="center"/>
    </xf>
    <xf numFmtId="0" fontId="8" fillId="0" borderId="18" xfId="77" applyFont="1" applyBorder="1" applyAlignment="1">
      <alignment horizontal="center" vertical="center"/>
    </xf>
    <xf numFmtId="0" fontId="8" fillId="0" borderId="19" xfId="77" applyFont="1" applyBorder="1" applyAlignment="1">
      <alignment horizontal="center" vertical="center"/>
    </xf>
    <xf numFmtId="0" fontId="80" fillId="0" borderId="19" xfId="77" applyFont="1" applyBorder="1" applyAlignment="1">
      <alignment horizontal="center"/>
    </xf>
    <xf numFmtId="0" fontId="93" fillId="0" borderId="118" xfId="77" applyFont="1" applyBorder="1"/>
    <xf numFmtId="211" fontId="93" fillId="0" borderId="62" xfId="77" applyNumberFormat="1" applyFont="1" applyBorder="1" applyAlignment="1">
      <alignment horizontal="center" vertical="center"/>
    </xf>
    <xf numFmtId="0" fontId="93" fillId="0" borderId="63" xfId="77" applyFont="1" applyBorder="1" applyAlignment="1">
      <alignment horizontal="center" vertical="center"/>
    </xf>
    <xf numFmtId="1" fontId="93" fillId="0" borderId="62" xfId="77" applyNumberFormat="1" applyFont="1" applyBorder="1" applyAlignment="1">
      <alignment horizontal="center" vertical="center"/>
    </xf>
    <xf numFmtId="0" fontId="34" fillId="0" borderId="43" xfId="77" applyFont="1" applyBorder="1" applyAlignment="1">
      <alignment horizontal="left" vertical="center" wrapText="1"/>
    </xf>
    <xf numFmtId="211" fontId="93" fillId="0" borderId="62" xfId="77" applyNumberFormat="1" applyFont="1" applyBorder="1" applyAlignment="1">
      <alignment horizontal="right" vertical="center"/>
    </xf>
    <xf numFmtId="211" fontId="93" fillId="0" borderId="3" xfId="77" applyNumberFormat="1" applyFont="1" applyBorder="1" applyAlignment="1">
      <alignment horizontal="right" vertical="center"/>
    </xf>
    <xf numFmtId="1" fontId="93" fillId="0" borderId="1" xfId="77" applyNumberFormat="1" applyFont="1" applyBorder="1" applyAlignment="1">
      <alignment horizontal="center" vertical="center"/>
    </xf>
    <xf numFmtId="1" fontId="93" fillId="0" borderId="3" xfId="77" applyNumberFormat="1" applyFont="1" applyBorder="1" applyAlignment="1">
      <alignment horizontal="center" vertical="center"/>
    </xf>
    <xf numFmtId="182" fontId="93" fillId="0" borderId="119" xfId="63" applyFont="1" applyFill="1" applyBorder="1" applyAlignment="1">
      <alignment horizontal="right" vertical="center"/>
    </xf>
    <xf numFmtId="9" fontId="93" fillId="0" borderId="63" xfId="3" applyFont="1" applyFill="1" applyBorder="1" applyAlignment="1">
      <alignment horizontal="center" vertical="center"/>
    </xf>
    <xf numFmtId="43" fontId="93" fillId="0" borderId="1" xfId="61" applyFont="1" applyFill="1" applyBorder="1" applyAlignment="1">
      <alignment horizontal="center" vertical="center"/>
    </xf>
    <xf numFmtId="214" fontId="8" fillId="0" borderId="13" xfId="63" applyNumberFormat="1" applyFont="1" applyFill="1" applyBorder="1" applyAlignment="1">
      <alignment horizontal="right"/>
    </xf>
    <xf numFmtId="179" fontId="94" fillId="0" borderId="0" xfId="77" applyNumberFormat="1" applyFont="1" applyAlignment="1" applyProtection="1">
      <alignment horizontal="center" vertical="center"/>
      <protection hidden="1"/>
    </xf>
    <xf numFmtId="0" fontId="95" fillId="0" borderId="0" xfId="80" applyFont="1"/>
    <xf numFmtId="0" fontId="96" fillId="0" borderId="0" xfId="80" applyFont="1" applyAlignment="1">
      <alignment horizontal="center" vertical="center"/>
    </xf>
    <xf numFmtId="0" fontId="97" fillId="0" borderId="0" xfId="80" applyFont="1"/>
    <xf numFmtId="0" fontId="76" fillId="0" borderId="0" xfId="80" applyFont="1" applyAlignment="1">
      <alignment horizontal="center" vertical="center"/>
    </xf>
    <xf numFmtId="0" fontId="98" fillId="0" borderId="2" xfId="80" applyFont="1" applyBorder="1" applyAlignment="1">
      <alignment horizontal="center" vertical="center" wrapText="1"/>
    </xf>
    <xf numFmtId="0" fontId="98" fillId="0" borderId="32" xfId="80" applyFont="1" applyBorder="1" applyAlignment="1">
      <alignment horizontal="center" vertical="center" wrapText="1"/>
    </xf>
    <xf numFmtId="0" fontId="99" fillId="0" borderId="2" xfId="80" applyFont="1" applyBorder="1" applyAlignment="1">
      <alignment horizontal="center" vertical="center"/>
    </xf>
    <xf numFmtId="0" fontId="99" fillId="0" borderId="32" xfId="80" applyFont="1" applyBorder="1" applyAlignment="1">
      <alignment horizontal="center" vertical="center"/>
    </xf>
    <xf numFmtId="0" fontId="100" fillId="0" borderId="2" xfId="80" applyFont="1" applyBorder="1" applyAlignment="1">
      <alignment horizontal="center" vertical="center" wrapText="1"/>
    </xf>
    <xf numFmtId="0" fontId="100" fillId="0" borderId="32" xfId="80" applyFont="1" applyBorder="1" applyAlignment="1">
      <alignment horizontal="center" vertical="center" wrapText="1"/>
    </xf>
    <xf numFmtId="0" fontId="101" fillId="0" borderId="1" xfId="80" applyFont="1" applyBorder="1" applyAlignment="1">
      <alignment horizontal="center" vertical="center" wrapText="1"/>
    </xf>
    <xf numFmtId="43" fontId="102" fillId="0" borderId="1" xfId="62" applyFont="1" applyFill="1" applyBorder="1" applyAlignment="1">
      <alignment horizontal="center" vertical="center" wrapText="1"/>
    </xf>
    <xf numFmtId="0" fontId="102" fillId="0" borderId="1" xfId="80" applyFont="1" applyBorder="1" applyAlignment="1">
      <alignment horizontal="center" vertical="center" wrapText="1"/>
    </xf>
    <xf numFmtId="0" fontId="102" fillId="0" borderId="63" xfId="80" applyFont="1" applyBorder="1" applyAlignment="1">
      <alignment horizontal="center" vertical="center" wrapText="1"/>
    </xf>
    <xf numFmtId="0" fontId="102" fillId="0" borderId="63" xfId="80" applyFont="1" applyBorder="1" applyAlignment="1">
      <alignment vertical="center" wrapText="1"/>
    </xf>
    <xf numFmtId="43" fontId="102" fillId="0" borderId="63" xfId="62" applyFont="1" applyFill="1" applyBorder="1" applyAlignment="1">
      <alignment horizontal="center" vertical="center" wrapText="1"/>
    </xf>
    <xf numFmtId="10" fontId="102" fillId="0" borderId="63" xfId="80" applyNumberFormat="1" applyFont="1" applyBorder="1" applyAlignment="1">
      <alignment vertical="center" wrapText="1"/>
    </xf>
    <xf numFmtId="0" fontId="103" fillId="0" borderId="1" xfId="80" applyFont="1" applyBorder="1" applyAlignment="1">
      <alignment horizontal="center" vertical="center" wrapText="1"/>
    </xf>
    <xf numFmtId="0" fontId="103" fillId="0" borderId="1" xfId="80" applyFont="1" applyBorder="1" applyAlignment="1">
      <alignment vertical="center" wrapText="1"/>
    </xf>
    <xf numFmtId="43" fontId="103" fillId="0" borderId="1" xfId="62" applyFont="1" applyFill="1" applyBorder="1" applyAlignment="1">
      <alignment horizontal="center" vertical="center" wrapText="1"/>
    </xf>
    <xf numFmtId="10" fontId="103" fillId="0" borderId="1" xfId="80" applyNumberFormat="1" applyFont="1" applyBorder="1" applyAlignment="1">
      <alignment vertical="center" wrapText="1"/>
    </xf>
    <xf numFmtId="0" fontId="102" fillId="0" borderId="2" xfId="80" applyFont="1" applyBorder="1" applyAlignment="1">
      <alignment horizontal="left" vertical="center" wrapText="1"/>
    </xf>
    <xf numFmtId="0" fontId="102" fillId="0" borderId="32" xfId="80" applyFont="1" applyBorder="1" applyAlignment="1">
      <alignment horizontal="left" vertical="center" wrapText="1"/>
    </xf>
    <xf numFmtId="0" fontId="102" fillId="0" borderId="3" xfId="80" applyFont="1" applyBorder="1" applyAlignment="1">
      <alignment horizontal="left" vertical="center" wrapText="1"/>
    </xf>
    <xf numFmtId="10" fontId="99" fillId="0" borderId="1" xfId="80" applyNumberFormat="1" applyFont="1" applyBorder="1" applyAlignment="1">
      <alignment vertical="center" wrapText="1"/>
    </xf>
    <xf numFmtId="0" fontId="99" fillId="0" borderId="1" xfId="80" applyFont="1" applyBorder="1" applyAlignment="1">
      <alignment horizontal="center" vertical="center" wrapText="1"/>
    </xf>
    <xf numFmtId="0" fontId="99" fillId="0" borderId="2" xfId="80" applyFont="1" applyBorder="1" applyAlignment="1">
      <alignment horizontal="left" vertical="center" wrapText="1"/>
    </xf>
    <xf numFmtId="0" fontId="99" fillId="0" borderId="32" xfId="80" applyFont="1" applyBorder="1" applyAlignment="1">
      <alignment horizontal="left" vertical="center" wrapText="1"/>
    </xf>
    <xf numFmtId="0" fontId="99" fillId="0" borderId="3" xfId="80" applyFont="1" applyBorder="1" applyAlignment="1">
      <alignment horizontal="left" vertical="center" wrapText="1"/>
    </xf>
    <xf numFmtId="0" fontId="97" fillId="0" borderId="1" xfId="80" applyFont="1" applyBorder="1" applyAlignment="1">
      <alignment horizontal="center" vertical="center" wrapText="1"/>
    </xf>
    <xf numFmtId="0" fontId="97" fillId="0" borderId="1" xfId="80" applyFont="1" applyBorder="1" applyAlignment="1">
      <alignment vertical="center" wrapText="1"/>
    </xf>
    <xf numFmtId="43" fontId="97" fillId="0" borderId="1" xfId="62" applyFont="1" applyFill="1" applyBorder="1" applyAlignment="1">
      <alignment horizontal="center" vertical="center" wrapText="1"/>
    </xf>
    <xf numFmtId="195" fontId="97" fillId="0" borderId="1" xfId="80" applyNumberFormat="1" applyFont="1" applyBorder="1" applyAlignment="1">
      <alignment vertical="center" wrapText="1"/>
    </xf>
    <xf numFmtId="9" fontId="97" fillId="0" borderId="1" xfId="80" applyNumberFormat="1" applyFont="1" applyBorder="1" applyAlignment="1">
      <alignment horizontal="center" vertical="center" wrapText="1"/>
    </xf>
    <xf numFmtId="10" fontId="97" fillId="0" borderId="1" xfId="80" applyNumberFormat="1" applyFont="1" applyBorder="1" applyAlignment="1">
      <alignment vertical="center" wrapText="1"/>
    </xf>
    <xf numFmtId="195" fontId="97" fillId="0" borderId="1" xfId="62" applyNumberFormat="1" applyFont="1" applyFill="1" applyBorder="1" applyAlignment="1">
      <alignment vertical="center" wrapText="1"/>
    </xf>
    <xf numFmtId="0" fontId="97" fillId="25" borderId="1" xfId="80" applyFont="1" applyFill="1" applyBorder="1" applyAlignment="1">
      <alignment vertical="center" wrapText="1"/>
    </xf>
    <xf numFmtId="43" fontId="97" fillId="25" borderId="1" xfId="62" applyFont="1" applyFill="1" applyBorder="1" applyAlignment="1">
      <alignment horizontal="center" vertical="center" wrapText="1"/>
    </xf>
    <xf numFmtId="195" fontId="97" fillId="25" borderId="1" xfId="80" applyNumberFormat="1" applyFont="1" applyFill="1" applyBorder="1" applyAlignment="1">
      <alignment vertical="center" wrapText="1"/>
    </xf>
    <xf numFmtId="195" fontId="97" fillId="25" borderId="1" xfId="62" applyNumberFormat="1" applyFont="1" applyFill="1" applyBorder="1" applyAlignment="1">
      <alignment vertical="center" wrapText="1"/>
    </xf>
    <xf numFmtId="0" fontId="97" fillId="25" borderId="1" xfId="80" applyFont="1" applyFill="1" applyBorder="1" applyAlignment="1">
      <alignment horizontal="center" vertical="center" wrapText="1"/>
    </xf>
    <xf numFmtId="10" fontId="97" fillId="25" borderId="1" xfId="80" applyNumberFormat="1" applyFont="1" applyFill="1" applyBorder="1" applyAlignment="1">
      <alignment vertical="center" wrapText="1"/>
    </xf>
    <xf numFmtId="0" fontId="99" fillId="0" borderId="2" xfId="80" applyFont="1" applyBorder="1" applyAlignment="1">
      <alignment vertical="center" wrapText="1"/>
    </xf>
    <xf numFmtId="0" fontId="99" fillId="0" borderId="32" xfId="80" applyFont="1" applyBorder="1" applyAlignment="1">
      <alignment vertical="center" wrapText="1"/>
    </xf>
    <xf numFmtId="0" fontId="99" fillId="0" borderId="3" xfId="80" applyFont="1" applyBorder="1" applyAlignment="1">
      <alignment horizontal="center" vertical="center" wrapText="1"/>
    </xf>
    <xf numFmtId="0" fontId="97" fillId="0" borderId="2" xfId="80" applyFont="1" applyBorder="1" applyAlignment="1">
      <alignment vertical="center" wrapText="1"/>
    </xf>
    <xf numFmtId="0" fontId="97" fillId="0" borderId="32" xfId="80" applyFont="1" applyBorder="1" applyAlignment="1">
      <alignment vertical="center" wrapText="1"/>
    </xf>
    <xf numFmtId="0" fontId="97" fillId="0" borderId="2" xfId="80" applyFont="1" applyBorder="1"/>
    <xf numFmtId="0" fontId="97" fillId="0" borderId="32" xfId="80" applyFont="1" applyBorder="1"/>
    <xf numFmtId="10" fontId="97" fillId="0" borderId="1" xfId="94" applyNumberFormat="1" applyFont="1" applyFill="1" applyBorder="1"/>
    <xf numFmtId="0" fontId="97" fillId="0" borderId="2" xfId="80" applyFont="1" applyBorder="1" applyAlignment="1">
      <alignment horizontal="left"/>
    </xf>
    <xf numFmtId="0" fontId="104" fillId="0" borderId="32" xfId="80" applyFont="1" applyBorder="1" applyAlignment="1">
      <alignment horizontal="left"/>
    </xf>
    <xf numFmtId="10" fontId="97" fillId="17" borderId="1" xfId="94" applyNumberFormat="1" applyFont="1" applyFill="1" applyBorder="1"/>
    <xf numFmtId="0" fontId="97" fillId="0" borderId="0" xfId="80" applyFont="1" applyAlignment="1">
      <alignment horizontal="left"/>
    </xf>
    <xf numFmtId="0" fontId="104" fillId="0" borderId="0" xfId="80" applyFont="1" applyAlignment="1">
      <alignment horizontal="left"/>
    </xf>
    <xf numFmtId="10" fontId="99" fillId="0" borderId="1" xfId="94" applyNumberFormat="1" applyFont="1" applyFill="1" applyBorder="1"/>
    <xf numFmtId="191" fontId="97" fillId="0" borderId="1" xfId="94" applyNumberFormat="1" applyFont="1" applyFill="1" applyBorder="1" applyAlignment="1">
      <alignment vertical="center" wrapText="1"/>
    </xf>
    <xf numFmtId="43" fontId="99" fillId="0" borderId="1" xfId="62" applyFont="1" applyFill="1" applyBorder="1" applyAlignment="1">
      <alignment horizontal="center" vertical="center" wrapText="1"/>
    </xf>
    <xf numFmtId="197" fontId="99" fillId="0" borderId="1" xfId="80" applyNumberFormat="1" applyFont="1" applyBorder="1" applyAlignment="1">
      <alignment horizontal="center" vertical="center" wrapText="1"/>
    </xf>
    <xf numFmtId="0" fontId="105" fillId="0" borderId="1" xfId="80" applyFont="1" applyBorder="1" applyAlignment="1">
      <alignment horizontal="center" vertical="center" wrapText="1"/>
    </xf>
    <xf numFmtId="43" fontId="105" fillId="0" borderId="1" xfId="62" applyFont="1" applyFill="1" applyBorder="1" applyAlignment="1">
      <alignment horizontal="center" vertical="center" wrapText="1"/>
    </xf>
    <xf numFmtId="10" fontId="106" fillId="0" borderId="1" xfId="80" applyNumberFormat="1" applyFont="1" applyBorder="1" applyAlignment="1">
      <alignment vertical="center" wrapText="1"/>
    </xf>
    <xf numFmtId="9" fontId="76" fillId="0" borderId="0" xfId="80" applyNumberFormat="1" applyFont="1"/>
    <xf numFmtId="0" fontId="21" fillId="0" borderId="0" xfId="0" applyFont="1"/>
    <xf numFmtId="0" fontId="27" fillId="0" borderId="0" xfId="83" applyFont="1" applyAlignment="1">
      <alignment vertical="center"/>
    </xf>
    <xf numFmtId="0" fontId="26" fillId="0" borderId="0" xfId="0" applyFont="1" applyAlignment="1">
      <alignment horizontal="center" vertical="center"/>
    </xf>
    <xf numFmtId="181" fontId="19" fillId="0" borderId="0" xfId="54" applyNumberFormat="1" applyFont="1" applyFill="1" applyAlignment="1">
      <alignment vertical="center"/>
    </xf>
    <xf numFmtId="0" fontId="98" fillId="0" borderId="3" xfId="80" applyFont="1" applyBorder="1" applyAlignment="1">
      <alignment horizontal="center" vertical="center" wrapText="1"/>
    </xf>
    <xf numFmtId="10" fontId="96" fillId="0" borderId="1" xfId="80" applyNumberFormat="1" applyFont="1" applyBorder="1" applyAlignment="1">
      <alignment horizontal="center" vertical="center"/>
    </xf>
    <xf numFmtId="195" fontId="99" fillId="0" borderId="1" xfId="80" applyNumberFormat="1" applyFont="1" applyBorder="1" applyAlignment="1">
      <alignment vertical="center"/>
    </xf>
    <xf numFmtId="0" fontId="96" fillId="0" borderId="1" xfId="80" applyFont="1" applyBorder="1" applyAlignment="1">
      <alignment horizontal="center" vertical="center"/>
    </xf>
    <xf numFmtId="0" fontId="99" fillId="0" borderId="3" xfId="80" applyFont="1" applyBorder="1" applyAlignment="1">
      <alignment horizontal="center" vertical="center"/>
    </xf>
    <xf numFmtId="0" fontId="100" fillId="0" borderId="3" xfId="80" applyFont="1" applyBorder="1" applyAlignment="1">
      <alignment horizontal="center" vertical="center" wrapText="1"/>
    </xf>
    <xf numFmtId="9" fontId="96" fillId="0" borderId="1" xfId="80" applyNumberFormat="1" applyFont="1" applyBorder="1" applyAlignment="1">
      <alignment horizontal="center" vertical="center"/>
    </xf>
    <xf numFmtId="195" fontId="95" fillId="0" borderId="0" xfId="94" applyNumberFormat="1" applyFont="1" applyFill="1"/>
    <xf numFmtId="195" fontId="95" fillId="0" borderId="0" xfId="80" applyNumberFormat="1" applyFont="1"/>
    <xf numFmtId="195" fontId="99" fillId="0" borderId="1" xfId="80" applyNumberFormat="1" applyFont="1" applyBorder="1"/>
    <xf numFmtId="191" fontId="97" fillId="0" borderId="0" xfId="3" applyNumberFormat="1" applyFont="1" applyFill="1"/>
    <xf numFmtId="195" fontId="97" fillId="0" borderId="1" xfId="80" applyNumberFormat="1" applyFont="1" applyBorder="1"/>
    <xf numFmtId="195" fontId="97" fillId="0" borderId="0" xfId="80" applyNumberFormat="1" applyFont="1"/>
    <xf numFmtId="10" fontId="97" fillId="0" borderId="0" xfId="80" applyNumberFormat="1" applyFont="1"/>
    <xf numFmtId="215" fontId="97" fillId="0" borderId="0" xfId="3" applyNumberFormat="1" applyFont="1" applyFill="1"/>
    <xf numFmtId="216" fontId="99" fillId="0" borderId="1" xfId="80" applyNumberFormat="1" applyFont="1" applyBorder="1"/>
    <xf numFmtId="195" fontId="99" fillId="0" borderId="1" xfId="62" applyNumberFormat="1" applyFont="1" applyFill="1" applyBorder="1"/>
    <xf numFmtId="195" fontId="76" fillId="0" borderId="0" xfId="80" applyNumberFormat="1" applyFont="1"/>
    <xf numFmtId="0" fontId="0" fillId="3" borderId="0" xfId="0" applyFill="1"/>
    <xf numFmtId="0" fontId="18" fillId="0" borderId="0" xfId="0" applyFont="1"/>
    <xf numFmtId="192" fontId="86" fillId="3" borderId="5" xfId="0" applyNumberFormat="1" applyFont="1" applyFill="1" applyBorder="1" applyAlignment="1">
      <alignment horizontal="center" wrapText="1"/>
    </xf>
    <xf numFmtId="192" fontId="86" fillId="3" borderId="6" xfId="0" applyNumberFormat="1" applyFont="1" applyFill="1" applyBorder="1" applyAlignment="1">
      <alignment horizontal="center" wrapText="1"/>
    </xf>
    <xf numFmtId="0" fontId="18" fillId="3" borderId="9" xfId="0" applyFont="1" applyFill="1" applyBorder="1"/>
    <xf numFmtId="0" fontId="21" fillId="3" borderId="0" xfId="0" applyFont="1" applyFill="1"/>
    <xf numFmtId="0" fontId="18" fillId="3" borderId="0" xfId="0" applyFont="1" applyFill="1"/>
    <xf numFmtId="0" fontId="86" fillId="3" borderId="9" xfId="0" applyFont="1" applyFill="1" applyBorder="1" applyAlignment="1">
      <alignment horizontal="center"/>
    </xf>
    <xf numFmtId="0" fontId="86" fillId="3" borderId="0" xfId="0" applyFont="1" applyFill="1" applyAlignment="1">
      <alignment horizontal="center"/>
    </xf>
    <xf numFmtId="4" fontId="86" fillId="3" borderId="0" xfId="0" applyNumberFormat="1" applyFont="1" applyFill="1" applyAlignment="1">
      <alignment horizontal="center" wrapText="1"/>
    </xf>
    <xf numFmtId="0" fontId="86" fillId="3" borderId="17" xfId="0" applyFont="1" applyFill="1" applyBorder="1" applyAlignment="1">
      <alignment horizontal="center"/>
    </xf>
    <xf numFmtId="0" fontId="86" fillId="3" borderId="18" xfId="0" applyFont="1" applyFill="1" applyBorder="1" applyAlignment="1">
      <alignment horizontal="center"/>
    </xf>
    <xf numFmtId="0" fontId="18" fillId="2" borderId="120" xfId="0" applyFont="1" applyFill="1" applyBorder="1" applyAlignment="1">
      <alignment horizontal="center"/>
    </xf>
    <xf numFmtId="0" fontId="21" fillId="2" borderId="19" xfId="0" applyFont="1" applyFill="1" applyBorder="1" applyAlignment="1">
      <alignment horizontal="center" vertical="center"/>
    </xf>
    <xf numFmtId="0" fontId="21" fillId="2" borderId="44" xfId="0" applyFont="1" applyFill="1" applyBorder="1" applyAlignment="1">
      <alignment horizontal="center"/>
    </xf>
    <xf numFmtId="0" fontId="21" fillId="26" borderId="44" xfId="0" applyFont="1" applyFill="1" applyBorder="1"/>
    <xf numFmtId="0" fontId="18" fillId="2" borderId="121" xfId="0" applyFont="1" applyFill="1" applyBorder="1" applyAlignment="1">
      <alignment horizontal="center"/>
    </xf>
    <xf numFmtId="0" fontId="107" fillId="26" borderId="44" xfId="0" applyFont="1" applyFill="1" applyBorder="1" applyAlignment="1">
      <alignment horizontal="center"/>
    </xf>
    <xf numFmtId="0" fontId="18" fillId="2" borderId="122" xfId="0" applyFont="1" applyFill="1" applyBorder="1" applyAlignment="1">
      <alignment horizontal="center"/>
    </xf>
    <xf numFmtId="0" fontId="108" fillId="27" borderId="4" xfId="0" applyFont="1" applyFill="1" applyBorder="1" applyAlignment="1">
      <alignment horizontal="center"/>
    </xf>
    <xf numFmtId="0" fontId="25" fillId="2" borderId="120" xfId="0" applyFont="1" applyFill="1" applyBorder="1" applyAlignment="1">
      <alignment horizontal="center" vertical="center"/>
    </xf>
    <xf numFmtId="0" fontId="3" fillId="2" borderId="120" xfId="0" applyFont="1" applyFill="1" applyBorder="1" applyAlignment="1">
      <alignment horizontal="left" vertical="center"/>
    </xf>
    <xf numFmtId="0" fontId="25" fillId="2" borderId="120" xfId="0" applyFont="1" applyFill="1" applyBorder="1" applyAlignment="1">
      <alignment horizontal="left" vertical="center"/>
    </xf>
    <xf numFmtId="0" fontId="25" fillId="2" borderId="120" xfId="0" applyFont="1" applyFill="1" applyBorder="1"/>
    <xf numFmtId="0" fontId="0" fillId="28" borderId="12" xfId="0" applyFill="1" applyBorder="1"/>
    <xf numFmtId="0" fontId="0" fillId="28" borderId="37" xfId="0" applyFill="1" applyBorder="1"/>
    <xf numFmtId="0" fontId="25" fillId="2" borderId="121" xfId="0" applyFont="1" applyFill="1" applyBorder="1" applyAlignment="1">
      <alignment horizontal="center" vertical="center"/>
    </xf>
    <xf numFmtId="0" fontId="3" fillId="2" borderId="121" xfId="0" applyFont="1" applyFill="1" applyBorder="1" applyAlignment="1">
      <alignment horizontal="left" vertical="center"/>
    </xf>
    <xf numFmtId="193" fontId="25" fillId="2" borderId="121" xfId="60" applyNumberFormat="1" applyFont="1" applyFill="1" applyBorder="1" applyAlignment="1">
      <alignment horizontal="right"/>
    </xf>
    <xf numFmtId="10" fontId="25" fillId="2" borderId="121" xfId="3" applyNumberFormat="1" applyFont="1" applyFill="1" applyBorder="1"/>
    <xf numFmtId="184" fontId="109" fillId="25" borderId="123" xfId="67" applyFont="1" applyFill="1" applyBorder="1" applyAlignment="1">
      <alignment horizontal="center" vertical="center"/>
    </xf>
    <xf numFmtId="184" fontId="109" fillId="25" borderId="124" xfId="67" applyFont="1" applyFill="1" applyBorder="1" applyAlignment="1">
      <alignment horizontal="center" vertical="center"/>
    </xf>
    <xf numFmtId="0" fontId="25" fillId="2" borderId="125" xfId="0" applyFont="1" applyFill="1" applyBorder="1" applyAlignment="1">
      <alignment horizontal="center" vertical="center"/>
    </xf>
    <xf numFmtId="0" fontId="3" fillId="2" borderId="125" xfId="0" applyFont="1" applyFill="1" applyBorder="1" applyAlignment="1">
      <alignment horizontal="left" vertical="center"/>
    </xf>
    <xf numFmtId="0" fontId="25" fillId="2" borderId="125" xfId="0" applyFont="1" applyFill="1" applyBorder="1" applyAlignment="1">
      <alignment horizontal="left" vertical="center"/>
    </xf>
    <xf numFmtId="0" fontId="25" fillId="2" borderId="125" xfId="0" applyFont="1" applyFill="1" applyBorder="1"/>
    <xf numFmtId="184" fontId="109" fillId="25" borderId="11" xfId="67" applyFont="1" applyFill="1" applyBorder="1" applyAlignment="1">
      <alignment horizontal="center" vertical="center"/>
    </xf>
    <xf numFmtId="184" fontId="109" fillId="25" borderId="50" xfId="67" applyFont="1" applyFill="1" applyBorder="1" applyAlignment="1">
      <alignment horizontal="center" vertical="center"/>
    </xf>
    <xf numFmtId="0" fontId="25" fillId="2" borderId="126" xfId="0" applyFont="1" applyFill="1" applyBorder="1" applyAlignment="1">
      <alignment horizontal="left" vertical="center"/>
    </xf>
    <xf numFmtId="184" fontId="110" fillId="0" borderId="12" xfId="67" applyFont="1" applyFill="1" applyBorder="1"/>
    <xf numFmtId="184" fontId="110" fillId="0" borderId="37" xfId="67" applyFont="1" applyFill="1" applyBorder="1"/>
    <xf numFmtId="184" fontId="110" fillId="0" borderId="9" xfId="67" applyFont="1" applyFill="1" applyBorder="1"/>
    <xf numFmtId="184" fontId="110" fillId="0" borderId="0" xfId="67" applyFont="1" applyFill="1" applyBorder="1"/>
    <xf numFmtId="44" fontId="25" fillId="2" borderId="125" xfId="0" applyNumberFormat="1" applyFont="1" applyFill="1" applyBorder="1"/>
    <xf numFmtId="184" fontId="110" fillId="0" borderId="11" xfId="67" applyFont="1" applyFill="1" applyBorder="1"/>
    <xf numFmtId="184" fontId="110" fillId="0" borderId="50" xfId="67" applyFont="1" applyFill="1" applyBorder="1"/>
    <xf numFmtId="0" fontId="25" fillId="2" borderId="118" xfId="0" applyFont="1" applyFill="1" applyBorder="1" applyAlignment="1">
      <alignment horizontal="center" vertical="center"/>
    </xf>
    <xf numFmtId="0" fontId="3" fillId="2" borderId="126" xfId="0" applyFont="1" applyFill="1" applyBorder="1" applyAlignment="1">
      <alignment horizontal="left" vertical="center"/>
    </xf>
    <xf numFmtId="0" fontId="25" fillId="2" borderId="126" xfId="0" applyFont="1" applyFill="1" applyBorder="1"/>
    <xf numFmtId="0" fontId="25" fillId="2" borderId="119" xfId="0" applyFont="1" applyFill="1" applyBorder="1" applyAlignment="1">
      <alignment horizontal="center" vertical="center"/>
    </xf>
    <xf numFmtId="0" fontId="3" fillId="2" borderId="122" xfId="0" applyFont="1" applyFill="1" applyBorder="1" applyAlignment="1">
      <alignment horizontal="left" vertical="center"/>
    </xf>
    <xf numFmtId="0" fontId="3" fillId="2" borderId="119" xfId="0" applyFont="1" applyFill="1" applyBorder="1" applyAlignment="1">
      <alignment horizontal="left" vertical="center" wrapText="1"/>
    </xf>
    <xf numFmtId="0" fontId="25" fillId="2" borderId="4" xfId="0" applyFont="1" applyFill="1" applyBorder="1"/>
    <xf numFmtId="0" fontId="3" fillId="2" borderId="120" xfId="0" applyFont="1" applyFill="1" applyBorder="1" applyAlignment="1">
      <alignment horizontal="left" vertical="center" wrapText="1"/>
    </xf>
    <xf numFmtId="0" fontId="3" fillId="2" borderId="121" xfId="0" applyFont="1" applyFill="1" applyBorder="1" applyAlignment="1">
      <alignment horizontal="left" vertical="center" wrapText="1"/>
    </xf>
    <xf numFmtId="0" fontId="3" fillId="2" borderId="125" xfId="0" applyFont="1" applyFill="1" applyBorder="1" applyAlignment="1">
      <alignment horizontal="left" vertical="center" wrapText="1"/>
    </xf>
    <xf numFmtId="0" fontId="25" fillId="2" borderId="44" xfId="0" applyFont="1" applyFill="1" applyBorder="1" applyAlignment="1">
      <alignment vertical="justify"/>
    </xf>
    <xf numFmtId="217" fontId="25" fillId="2" borderId="44" xfId="67" applyNumberFormat="1" applyFont="1" applyFill="1" applyBorder="1" applyAlignment="1">
      <alignment horizontal="left" vertical="center"/>
    </xf>
    <xf numFmtId="191" fontId="25" fillId="2" borderId="44" xfId="0" applyNumberFormat="1" applyFont="1" applyFill="1" applyBorder="1"/>
    <xf numFmtId="3" fontId="18" fillId="0" borderId="17" xfId="78" applyNumberFormat="1" applyFont="1" applyBorder="1" applyAlignment="1">
      <alignment horizontal="center"/>
    </xf>
    <xf numFmtId="3" fontId="18" fillId="0" borderId="18" xfId="78" applyNumberFormat="1" applyFont="1" applyBorder="1" applyAlignment="1">
      <alignment horizontal="center"/>
    </xf>
    <xf numFmtId="10" fontId="18" fillId="0" borderId="17" xfId="78" applyNumberFormat="1" applyFont="1" applyBorder="1" applyAlignment="1">
      <alignment horizontal="center"/>
    </xf>
    <xf numFmtId="10" fontId="18" fillId="0" borderId="18" xfId="78" applyNumberFormat="1" applyFont="1" applyBorder="1" applyAlignment="1">
      <alignment horizontal="center"/>
    </xf>
    <xf numFmtId="0" fontId="25" fillId="2" borderId="127" xfId="78" applyFill="1" applyBorder="1" applyAlignment="1">
      <alignment horizontal="center"/>
    </xf>
    <xf numFmtId="0" fontId="25" fillId="2" borderId="127" xfId="78" applyFill="1" applyBorder="1" applyAlignment="1">
      <alignment horizontal="left"/>
    </xf>
    <xf numFmtId="193" fontId="25" fillId="2" borderId="127" xfId="66" applyNumberFormat="1" applyFont="1" applyFill="1" applyBorder="1" applyAlignment="1"/>
    <xf numFmtId="191" fontId="25" fillId="2" borderId="127" xfId="3" applyNumberFormat="1" applyFont="1" applyFill="1" applyBorder="1" applyAlignment="1"/>
    <xf numFmtId="3" fontId="70" fillId="0" borderId="128" xfId="78" applyNumberFormat="1" applyFont="1" applyBorder="1" applyAlignment="1">
      <alignment horizontal="right"/>
    </xf>
    <xf numFmtId="3" fontId="70" fillId="0" borderId="129" xfId="78" applyNumberFormat="1" applyFont="1" applyBorder="1" applyAlignment="1">
      <alignment horizontal="right"/>
    </xf>
    <xf numFmtId="0" fontId="25" fillId="2" borderId="127" xfId="78" applyFill="1" applyBorder="1"/>
    <xf numFmtId="9" fontId="3" fillId="2" borderId="127" xfId="78" applyNumberFormat="1" applyFont="1" applyFill="1" applyBorder="1" applyAlignment="1">
      <alignment horizontal="left"/>
    </xf>
    <xf numFmtId="0" fontId="25" fillId="2" borderId="130" xfId="78" applyFill="1" applyBorder="1"/>
    <xf numFmtId="193" fontId="25" fillId="2" borderId="130" xfId="66" applyNumberFormat="1" applyFont="1" applyFill="1" applyBorder="1" applyAlignment="1"/>
    <xf numFmtId="191" fontId="25" fillId="2" borderId="130" xfId="66" applyNumberFormat="1" applyFont="1" applyFill="1" applyBorder="1" applyAlignment="1"/>
    <xf numFmtId="0" fontId="25" fillId="2" borderId="119" xfId="78" applyFill="1" applyBorder="1" applyAlignment="1">
      <alignment horizontal="center"/>
    </xf>
    <xf numFmtId="9" fontId="3" fillId="2" borderId="119" xfId="78" applyNumberFormat="1" applyFont="1" applyFill="1" applyBorder="1" applyAlignment="1">
      <alignment vertical="center"/>
    </xf>
    <xf numFmtId="193" fontId="25" fillId="2" borderId="119" xfId="66" applyNumberFormat="1" applyFont="1" applyFill="1" applyBorder="1" applyAlignment="1">
      <alignment horizontal="center" vertical="center"/>
    </xf>
    <xf numFmtId="10" fontId="25" fillId="2" borderId="119" xfId="3" applyNumberFormat="1" applyFont="1" applyFill="1" applyBorder="1" applyAlignment="1">
      <alignment horizontal="center" vertical="center"/>
    </xf>
    <xf numFmtId="218" fontId="25" fillId="2" borderId="119" xfId="66" applyNumberFormat="1" applyFont="1" applyFill="1" applyBorder="1" applyAlignment="1">
      <alignment horizontal="center" vertical="center"/>
    </xf>
    <xf numFmtId="0" fontId="25" fillId="2" borderId="119" xfId="78" applyFill="1" applyBorder="1"/>
    <xf numFmtId="9" fontId="3" fillId="2" borderId="119" xfId="78" applyNumberFormat="1" applyFont="1" applyFill="1" applyBorder="1"/>
    <xf numFmtId="217" fontId="25" fillId="2" borderId="119" xfId="66" applyNumberFormat="1" applyFont="1" applyFill="1" applyBorder="1" applyAlignment="1"/>
    <xf numFmtId="193" fontId="25" fillId="2" borderId="119" xfId="66" applyNumberFormat="1" applyFont="1" applyFill="1" applyBorder="1" applyAlignment="1"/>
    <xf numFmtId="9" fontId="3" fillId="2" borderId="119" xfId="78" applyNumberFormat="1" applyFont="1" applyFill="1" applyBorder="1" applyAlignment="1">
      <alignment horizontal="left"/>
    </xf>
    <xf numFmtId="0" fontId="25" fillId="2" borderId="131" xfId="78" applyFill="1" applyBorder="1"/>
    <xf numFmtId="9" fontId="3" fillId="2" borderId="131" xfId="78" applyNumberFormat="1" applyFont="1" applyFill="1" applyBorder="1" applyAlignment="1">
      <alignment horizontal="left"/>
    </xf>
    <xf numFmtId="193" fontId="25" fillId="2" borderId="131" xfId="66" applyNumberFormat="1" applyFont="1" applyFill="1" applyBorder="1" applyAlignment="1"/>
    <xf numFmtId="3" fontId="70" fillId="0" borderId="132" xfId="78" applyNumberFormat="1" applyFont="1" applyBorder="1" applyAlignment="1">
      <alignment horizontal="right"/>
    </xf>
    <xf numFmtId="3" fontId="70" fillId="0" borderId="133" xfId="78" applyNumberFormat="1" applyFont="1" applyBorder="1" applyAlignment="1">
      <alignment horizontal="right"/>
    </xf>
    <xf numFmtId="0" fontId="25" fillId="2" borderId="44" xfId="78" applyFill="1" applyBorder="1"/>
    <xf numFmtId="9" fontId="3" fillId="2" borderId="44" xfId="78" applyNumberFormat="1" applyFont="1" applyFill="1" applyBorder="1" applyAlignment="1">
      <alignment horizontal="left"/>
    </xf>
    <xf numFmtId="217" fontId="25" fillId="2" borderId="44" xfId="66" applyNumberFormat="1" applyFont="1" applyFill="1" applyBorder="1" applyAlignment="1"/>
    <xf numFmtId="193" fontId="25" fillId="2" borderId="44" xfId="66" applyNumberFormat="1" applyFont="1" applyFill="1" applyBorder="1" applyAlignment="1"/>
    <xf numFmtId="3" fontId="70" fillId="0" borderId="134" xfId="78" applyNumberFormat="1" applyFont="1" applyBorder="1" applyAlignment="1">
      <alignment horizontal="right"/>
    </xf>
    <xf numFmtId="3" fontId="70" fillId="0" borderId="135" xfId="78" applyNumberFormat="1" applyFont="1" applyBorder="1" applyAlignment="1">
      <alignment horizontal="right"/>
    </xf>
    <xf numFmtId="3" fontId="18" fillId="3" borderId="0" xfId="0" applyNumberFormat="1" applyFont="1" applyFill="1"/>
    <xf numFmtId="0" fontId="0" fillId="28" borderId="136" xfId="0" applyFill="1" applyBorder="1"/>
    <xf numFmtId="190" fontId="27" fillId="28" borderId="37" xfId="60" applyNumberFormat="1" applyFont="1" applyFill="1" applyBorder="1" applyAlignment="1"/>
    <xf numFmtId="0" fontId="0" fillId="28" borderId="137" xfId="0" applyFill="1" applyBorder="1"/>
    <xf numFmtId="184" fontId="110" fillId="0" borderId="136" xfId="67" applyFont="1" applyFill="1" applyBorder="1"/>
    <xf numFmtId="184" fontId="110" fillId="0" borderId="37" xfId="67" applyFont="1" applyFill="1" applyBorder="1" applyAlignment="1"/>
    <xf numFmtId="184" fontId="110" fillId="0" borderId="137" xfId="67" applyFont="1" applyFill="1" applyBorder="1"/>
    <xf numFmtId="184" fontId="110" fillId="0" borderId="138" xfId="67" applyFont="1" applyFill="1" applyBorder="1"/>
    <xf numFmtId="184" fontId="110" fillId="0" borderId="0" xfId="67" applyFont="1" applyFill="1" applyBorder="1" applyAlignment="1"/>
    <xf numFmtId="184" fontId="110" fillId="0" borderId="139" xfId="67" applyFont="1" applyFill="1" applyBorder="1"/>
    <xf numFmtId="184" fontId="110" fillId="0" borderId="140" xfId="67" applyFont="1" applyFill="1" applyBorder="1"/>
    <xf numFmtId="184" fontId="110" fillId="0" borderId="141" xfId="67" applyFont="1" applyFill="1" applyBorder="1"/>
    <xf numFmtId="0" fontId="0" fillId="28" borderId="48" xfId="0" applyFill="1" applyBorder="1"/>
    <xf numFmtId="184" fontId="109" fillId="25" borderId="142" xfId="67" applyFont="1" applyFill="1" applyBorder="1" applyAlignment="1">
      <alignment horizontal="center" vertical="center"/>
    </xf>
    <xf numFmtId="184" fontId="109" fillId="25" borderId="62" xfId="67" applyFont="1" applyFill="1" applyBorder="1" applyAlignment="1">
      <alignment horizontal="center" vertical="center"/>
    </xf>
    <xf numFmtId="184" fontId="110" fillId="0" borderId="48" xfId="67" applyFont="1" applyFill="1" applyBorder="1"/>
    <xf numFmtId="184" fontId="110" fillId="0" borderId="57" xfId="67" applyFont="1" applyFill="1" applyBorder="1"/>
    <xf numFmtId="184" fontId="110" fillId="0" borderId="92" xfId="67" applyFont="1" applyFill="1" applyBorder="1" applyAlignment="1"/>
    <xf numFmtId="184" fontId="110" fillId="0" borderId="79" xfId="67" applyFont="1" applyFill="1" applyBorder="1"/>
    <xf numFmtId="184" fontId="110" fillId="0" borderId="62" xfId="67" applyFont="1" applyFill="1" applyBorder="1"/>
    <xf numFmtId="184" fontId="110" fillId="0" borderId="61" xfId="67" applyFont="1" applyFill="1" applyBorder="1"/>
    <xf numFmtId="184" fontId="110" fillId="0" borderId="92" xfId="67" applyFont="1" applyFill="1" applyBorder="1"/>
    <xf numFmtId="0" fontId="107" fillId="29" borderId="4" xfId="0" applyFont="1" applyFill="1" applyBorder="1" applyAlignment="1">
      <alignment horizontal="center"/>
    </xf>
    <xf numFmtId="0" fontId="0" fillId="28" borderId="34" xfId="0" applyFill="1" applyBorder="1"/>
    <xf numFmtId="184" fontId="109" fillId="25" borderId="143" xfId="67" applyFont="1" applyFill="1" applyBorder="1" applyAlignment="1">
      <alignment horizontal="center" vertical="center"/>
    </xf>
    <xf numFmtId="184" fontId="109" fillId="25" borderId="39" xfId="67" applyFont="1" applyFill="1" applyBorder="1" applyAlignment="1">
      <alignment horizontal="center" vertical="center"/>
    </xf>
    <xf numFmtId="184" fontId="110" fillId="0" borderId="34" xfId="67" applyFont="1" applyFill="1" applyBorder="1"/>
    <xf numFmtId="0" fontId="47" fillId="28" borderId="12" xfId="0" applyFont="1" applyFill="1" applyBorder="1"/>
    <xf numFmtId="0" fontId="47" fillId="28" borderId="37" xfId="0" applyFont="1" applyFill="1" applyBorder="1"/>
    <xf numFmtId="184" fontId="110" fillId="0" borderId="10" xfId="67" applyFont="1" applyFill="1" applyBorder="1" applyAlignment="1"/>
    <xf numFmtId="1" fontId="111" fillId="25" borderId="123" xfId="67" applyNumberFormat="1" applyFont="1" applyFill="1" applyBorder="1" applyAlignment="1">
      <alignment horizontal="center" vertical="center"/>
    </xf>
    <xf numFmtId="1" fontId="111" fillId="25" borderId="124" xfId="67" applyNumberFormat="1" applyFont="1" applyFill="1" applyBorder="1" applyAlignment="1">
      <alignment horizontal="center" vertical="center"/>
    </xf>
    <xf numFmtId="184" fontId="110" fillId="0" borderId="39" xfId="67" applyFont="1" applyFill="1" applyBorder="1"/>
    <xf numFmtId="1" fontId="111" fillId="25" borderId="11" xfId="67" applyNumberFormat="1" applyFont="1" applyFill="1" applyBorder="1" applyAlignment="1">
      <alignment horizontal="center" vertical="center"/>
    </xf>
    <xf numFmtId="1" fontId="111" fillId="25" borderId="50" xfId="67" applyNumberFormat="1" applyFont="1" applyFill="1" applyBorder="1" applyAlignment="1">
      <alignment horizontal="center" vertical="center"/>
    </xf>
    <xf numFmtId="184" fontId="110" fillId="0" borderId="10" xfId="67" applyFont="1" applyFill="1" applyBorder="1"/>
    <xf numFmtId="3" fontId="18" fillId="0" borderId="19" xfId="78" applyNumberFormat="1" applyFont="1" applyBorder="1" applyAlignment="1">
      <alignment horizontal="center"/>
    </xf>
    <xf numFmtId="3" fontId="16" fillId="0" borderId="17" xfId="78" applyNumberFormat="1" applyFont="1" applyBorder="1" applyAlignment="1">
      <alignment horizontal="right"/>
    </xf>
    <xf numFmtId="3" fontId="16" fillId="0" borderId="18" xfId="78" applyNumberFormat="1" applyFont="1" applyBorder="1" applyAlignment="1">
      <alignment horizontal="right"/>
    </xf>
    <xf numFmtId="10" fontId="18" fillId="0" borderId="19" xfId="78" applyNumberFormat="1" applyFont="1" applyBorder="1" applyAlignment="1">
      <alignment horizontal="center"/>
    </xf>
    <xf numFmtId="10" fontId="16" fillId="0" borderId="17" xfId="3" applyNumberFormat="1" applyFont="1" applyFill="1" applyBorder="1" applyAlignment="1">
      <alignment horizontal="right"/>
    </xf>
    <xf numFmtId="10" fontId="16" fillId="0" borderId="18" xfId="3" applyNumberFormat="1" applyFont="1" applyFill="1" applyBorder="1" applyAlignment="1">
      <alignment horizontal="right"/>
    </xf>
    <xf numFmtId="3" fontId="70" fillId="0" borderId="144" xfId="78" applyNumberFormat="1" applyFont="1" applyBorder="1" applyAlignment="1">
      <alignment horizontal="right"/>
    </xf>
    <xf numFmtId="3" fontId="27" fillId="0" borderId="145" xfId="78" applyNumberFormat="1" applyFont="1" applyBorder="1" applyAlignment="1">
      <alignment horizontal="right"/>
    </xf>
    <xf numFmtId="3" fontId="27" fillId="0" borderId="146" xfId="78" applyNumberFormat="1" applyFont="1" applyBorder="1" applyAlignment="1">
      <alignment horizontal="right"/>
    </xf>
    <xf numFmtId="3" fontId="27" fillId="0" borderId="147" xfId="78" applyNumberFormat="1" applyFont="1" applyBorder="1" applyAlignment="1">
      <alignment horizontal="right"/>
    </xf>
    <xf numFmtId="3" fontId="27" fillId="0" borderId="148" xfId="78" applyNumberFormat="1" applyFont="1" applyBorder="1" applyAlignment="1">
      <alignment horizontal="right"/>
    </xf>
    <xf numFmtId="3" fontId="27" fillId="0" borderId="132" xfId="78" applyNumberFormat="1" applyFont="1" applyBorder="1" applyAlignment="1">
      <alignment horizontal="right"/>
    </xf>
    <xf numFmtId="3" fontId="27" fillId="0" borderId="133" xfId="78" applyNumberFormat="1" applyFont="1" applyBorder="1" applyAlignment="1">
      <alignment horizontal="right"/>
    </xf>
    <xf numFmtId="1" fontId="111" fillId="25" borderId="9" xfId="67" applyNumberFormat="1" applyFont="1" applyFill="1" applyBorder="1" applyAlignment="1">
      <alignment horizontal="center" vertical="center"/>
    </xf>
    <xf numFmtId="1" fontId="111" fillId="25" borderId="0" xfId="67" applyNumberFormat="1" applyFont="1" applyFill="1" applyBorder="1" applyAlignment="1">
      <alignment horizontal="center" vertical="center"/>
    </xf>
    <xf numFmtId="3" fontId="27" fillId="0" borderId="33" xfId="78" applyNumberFormat="1" applyFont="1" applyBorder="1" applyAlignment="1">
      <alignment horizontal="right"/>
    </xf>
    <xf numFmtId="3" fontId="27" fillId="0" borderId="1" xfId="78" applyNumberFormat="1" applyFont="1" applyBorder="1" applyAlignment="1">
      <alignment horizontal="right"/>
    </xf>
    <xf numFmtId="10" fontId="27" fillId="0" borderId="33" xfId="3" applyNumberFormat="1" applyFont="1" applyBorder="1" applyAlignment="1">
      <alignment horizontal="right"/>
    </xf>
    <xf numFmtId="10" fontId="27" fillId="0" borderId="1" xfId="3" applyNumberFormat="1" applyFont="1" applyBorder="1" applyAlignment="1">
      <alignment horizontal="right"/>
    </xf>
    <xf numFmtId="3" fontId="70" fillId="0" borderId="149" xfId="78" applyNumberFormat="1" applyFont="1" applyBorder="1" applyAlignment="1">
      <alignment horizontal="right"/>
    </xf>
    <xf numFmtId="10" fontId="27" fillId="0" borderId="89" xfId="3" applyNumberFormat="1" applyFont="1" applyBorder="1" applyAlignment="1">
      <alignment horizontal="right"/>
    </xf>
    <xf numFmtId="10" fontId="27" fillId="0" borderId="52" xfId="3" applyNumberFormat="1" applyFont="1" applyBorder="1" applyAlignment="1">
      <alignment horizontal="right"/>
    </xf>
    <xf numFmtId="3" fontId="70" fillId="0" borderId="150" xfId="78" applyNumberFormat="1" applyFont="1" applyBorder="1" applyAlignment="1">
      <alignment horizontal="right"/>
    </xf>
    <xf numFmtId="3" fontId="27" fillId="0" borderId="77" xfId="78" applyNumberFormat="1" applyFont="1" applyBorder="1" applyAlignment="1">
      <alignment horizontal="right"/>
    </xf>
    <xf numFmtId="3" fontId="27" fillId="0" borderId="55" xfId="78" applyNumberFormat="1" applyFont="1" applyBorder="1" applyAlignment="1">
      <alignment horizontal="right"/>
    </xf>
    <xf numFmtId="0" fontId="47" fillId="28" borderId="136" xfId="0" applyFont="1" applyFill="1" applyBorder="1"/>
    <xf numFmtId="1" fontId="111" fillId="25" borderId="151" xfId="67" applyNumberFormat="1" applyFont="1" applyFill="1" applyBorder="1" applyAlignment="1">
      <alignment horizontal="center" vertical="center"/>
    </xf>
    <xf numFmtId="1" fontId="111" fillId="25" borderId="140" xfId="67" applyNumberFormat="1" applyFont="1" applyFill="1" applyBorder="1" applyAlignment="1">
      <alignment horizontal="center" vertical="center"/>
    </xf>
    <xf numFmtId="1" fontId="111" fillId="25" borderId="152" xfId="67" applyNumberFormat="1" applyFont="1" applyFill="1" applyBorder="1" applyAlignment="1">
      <alignment horizontal="center" vertical="center"/>
    </xf>
    <xf numFmtId="1" fontId="111" fillId="25" borderId="61" xfId="67" applyNumberFormat="1" applyFont="1" applyFill="1" applyBorder="1" applyAlignment="1">
      <alignment horizontal="center" vertical="center"/>
    </xf>
    <xf numFmtId="1" fontId="111" fillId="25" borderId="139" xfId="67" applyNumberFormat="1" applyFont="1" applyFill="1" applyBorder="1" applyAlignment="1">
      <alignment horizontal="center" vertical="center"/>
    </xf>
    <xf numFmtId="1" fontId="111" fillId="25" borderId="141" xfId="67" applyNumberFormat="1" applyFont="1" applyFill="1" applyBorder="1" applyAlignment="1">
      <alignment horizontal="center" vertical="center"/>
    </xf>
    <xf numFmtId="0" fontId="47" fillId="28" borderId="34" xfId="0" applyFont="1" applyFill="1" applyBorder="1"/>
    <xf numFmtId="1" fontId="111" fillId="25" borderId="143" xfId="67" applyNumberFormat="1" applyFont="1" applyFill="1" applyBorder="1" applyAlignment="1">
      <alignment horizontal="center" vertical="center"/>
    </xf>
    <xf numFmtId="1" fontId="111" fillId="25" borderId="39" xfId="67" applyNumberFormat="1" applyFont="1" applyFill="1" applyBorder="1" applyAlignment="1">
      <alignment horizontal="center" vertical="center"/>
    </xf>
    <xf numFmtId="3" fontId="16" fillId="0" borderId="19" xfId="78" applyNumberFormat="1" applyFont="1" applyBorder="1" applyAlignment="1">
      <alignment horizontal="right"/>
    </xf>
    <xf numFmtId="10" fontId="16" fillId="0" borderId="19" xfId="3" applyNumberFormat="1" applyFont="1" applyFill="1" applyBorder="1" applyAlignment="1">
      <alignment horizontal="right"/>
    </xf>
    <xf numFmtId="3" fontId="27" fillId="0" borderId="153" xfId="78" applyNumberFormat="1" applyFont="1" applyBorder="1" applyAlignment="1">
      <alignment horizontal="right"/>
    </xf>
    <xf numFmtId="3" fontId="27" fillId="0" borderId="128" xfId="78" applyNumberFormat="1" applyFont="1" applyBorder="1" applyAlignment="1">
      <alignment horizontal="right"/>
    </xf>
    <xf numFmtId="3" fontId="27" fillId="0" borderId="129" xfId="78" applyNumberFormat="1" applyFont="1" applyBorder="1" applyAlignment="1">
      <alignment horizontal="right"/>
    </xf>
    <xf numFmtId="3" fontId="27" fillId="0" borderId="154" xfId="78" applyNumberFormat="1" applyFont="1" applyBorder="1" applyAlignment="1">
      <alignment horizontal="right"/>
    </xf>
    <xf numFmtId="3" fontId="27" fillId="0" borderId="149" xfId="78" applyNumberFormat="1" applyFont="1" applyBorder="1" applyAlignment="1">
      <alignment horizontal="right"/>
    </xf>
    <xf numFmtId="1" fontId="111" fillId="25" borderId="10" xfId="67" applyNumberFormat="1" applyFont="1" applyFill="1" applyBorder="1" applyAlignment="1">
      <alignment horizontal="center" vertical="center"/>
    </xf>
    <xf numFmtId="3" fontId="27" fillId="0" borderId="53" xfId="78" applyNumberFormat="1" applyFont="1" applyBorder="1" applyAlignment="1">
      <alignment horizontal="right"/>
    </xf>
    <xf numFmtId="10" fontId="27" fillId="0" borderId="53" xfId="3" applyNumberFormat="1" applyFont="1" applyBorder="1" applyAlignment="1">
      <alignment horizontal="right"/>
    </xf>
    <xf numFmtId="10" fontId="27" fillId="0" borderId="74" xfId="3" applyNumberFormat="1" applyFont="1" applyBorder="1" applyAlignment="1">
      <alignment horizontal="right"/>
    </xf>
    <xf numFmtId="3" fontId="27" fillId="0" borderId="78" xfId="78" applyNumberFormat="1" applyFont="1" applyBorder="1" applyAlignment="1">
      <alignment horizontal="right"/>
    </xf>
    <xf numFmtId="0" fontId="107" fillId="29" borderId="44" xfId="0" applyFont="1" applyFill="1" applyBorder="1" applyAlignment="1">
      <alignment horizontal="center"/>
    </xf>
    <xf numFmtId="1" fontId="111" fillId="25" borderId="155" xfId="67" applyNumberFormat="1" applyFont="1" applyFill="1" applyBorder="1" applyAlignment="1">
      <alignment horizontal="center" vertical="center"/>
    </xf>
    <xf numFmtId="190" fontId="27" fillId="28" borderId="12" xfId="60" applyNumberFormat="1" applyFont="1" applyFill="1" applyBorder="1" applyAlignment="1"/>
    <xf numFmtId="184" fontId="110" fillId="25" borderId="123" xfId="67" applyFont="1" applyFill="1" applyBorder="1" applyAlignment="1">
      <alignment horizontal="center" vertical="center"/>
    </xf>
    <xf numFmtId="184" fontId="110" fillId="25" borderId="124" xfId="67" applyFont="1" applyFill="1" applyBorder="1" applyAlignment="1">
      <alignment horizontal="center" vertical="center"/>
    </xf>
    <xf numFmtId="184" fontId="110" fillId="25" borderId="11" xfId="67" applyFont="1" applyFill="1" applyBorder="1" applyAlignment="1">
      <alignment horizontal="center" vertical="center"/>
    </xf>
    <xf numFmtId="184" fontId="110" fillId="25" borderId="50" xfId="67" applyFont="1" applyFill="1" applyBorder="1" applyAlignment="1">
      <alignment horizontal="center" vertical="center"/>
    </xf>
    <xf numFmtId="3" fontId="18" fillId="0" borderId="17" xfId="78" applyNumberFormat="1" applyFont="1" applyBorder="1" applyAlignment="1">
      <alignment horizontal="right"/>
    </xf>
    <xf numFmtId="3" fontId="18" fillId="0" borderId="18" xfId="78" applyNumberFormat="1" applyFont="1" applyBorder="1" applyAlignment="1">
      <alignment horizontal="right"/>
    </xf>
    <xf numFmtId="10" fontId="18" fillId="0" borderId="17" xfId="3" applyNumberFormat="1" applyFont="1" applyFill="1" applyBorder="1" applyAlignment="1">
      <alignment horizontal="right"/>
    </xf>
    <xf numFmtId="10" fontId="18" fillId="0" borderId="18" xfId="3" applyNumberFormat="1" applyFont="1" applyFill="1" applyBorder="1" applyAlignment="1">
      <alignment horizontal="right"/>
    </xf>
    <xf numFmtId="3" fontId="27" fillId="0" borderId="144" xfId="78" applyNumberFormat="1" applyFont="1" applyBorder="1" applyAlignment="1">
      <alignment horizontal="right"/>
    </xf>
    <xf numFmtId="3" fontId="70" fillId="0" borderId="33" xfId="78" applyNumberFormat="1" applyFont="1" applyBorder="1" applyAlignment="1">
      <alignment horizontal="right"/>
    </xf>
    <xf numFmtId="3" fontId="70" fillId="0" borderId="1" xfId="78" applyNumberFormat="1" applyFont="1" applyBorder="1" applyAlignment="1">
      <alignment horizontal="right"/>
    </xf>
    <xf numFmtId="3" fontId="70" fillId="0" borderId="89" xfId="78" applyNumberFormat="1" applyFont="1" applyBorder="1" applyAlignment="1">
      <alignment horizontal="right"/>
    </xf>
    <xf numFmtId="3" fontId="70" fillId="0" borderId="52" xfId="78" applyNumberFormat="1" applyFont="1" applyBorder="1" applyAlignment="1">
      <alignment horizontal="right"/>
    </xf>
    <xf numFmtId="3" fontId="70" fillId="0" borderId="77" xfId="78" applyNumberFormat="1" applyFont="1" applyBorder="1" applyAlignment="1">
      <alignment horizontal="right"/>
    </xf>
    <xf numFmtId="3" fontId="70" fillId="0" borderId="55" xfId="78" applyNumberFormat="1" applyFont="1" applyBorder="1" applyAlignment="1">
      <alignment horizontal="right"/>
    </xf>
    <xf numFmtId="0" fontId="86" fillId="3" borderId="19" xfId="0" applyFont="1" applyFill="1" applyBorder="1" applyAlignment="1">
      <alignment horizontal="center"/>
    </xf>
    <xf numFmtId="190" fontId="27" fillId="28" borderId="34" xfId="60" applyNumberFormat="1" applyFont="1" applyFill="1" applyBorder="1" applyAlignment="1"/>
    <xf numFmtId="184" fontId="110" fillId="25" borderId="143" xfId="67" applyFont="1" applyFill="1" applyBorder="1" applyAlignment="1">
      <alignment horizontal="center" vertical="center"/>
    </xf>
    <xf numFmtId="184" fontId="110" fillId="25" borderId="39" xfId="67" applyFont="1" applyFill="1" applyBorder="1" applyAlignment="1">
      <alignment horizontal="center" vertical="center"/>
    </xf>
    <xf numFmtId="3" fontId="18" fillId="0" borderId="19" xfId="78" applyNumberFormat="1" applyFont="1" applyBorder="1" applyAlignment="1">
      <alignment horizontal="right"/>
    </xf>
    <xf numFmtId="10" fontId="18" fillId="0" borderId="19" xfId="3" applyNumberFormat="1" applyFont="1" applyFill="1" applyBorder="1" applyAlignment="1">
      <alignment horizontal="right"/>
    </xf>
    <xf numFmtId="3" fontId="70" fillId="0" borderId="53" xfId="78" applyNumberFormat="1" applyFont="1" applyBorder="1" applyAlignment="1">
      <alignment horizontal="right"/>
    </xf>
    <xf numFmtId="3" fontId="70" fillId="0" borderId="74" xfId="78" applyNumberFormat="1" applyFont="1" applyBorder="1" applyAlignment="1">
      <alignment horizontal="right"/>
    </xf>
    <xf numFmtId="3" fontId="70" fillId="0" borderId="78" xfId="78" applyNumberFormat="1" applyFont="1" applyBorder="1" applyAlignment="1">
      <alignment horizontal="right"/>
    </xf>
    <xf numFmtId="0" fontId="74" fillId="3" borderId="0" xfId="0" applyFont="1" applyFill="1" applyAlignment="1">
      <alignment vertical="center" wrapText="1"/>
    </xf>
    <xf numFmtId="0" fontId="73" fillId="3" borderId="0" xfId="0" applyFont="1" applyFill="1" applyAlignment="1">
      <alignment horizontal="center" vertical="center" wrapText="1"/>
    </xf>
    <xf numFmtId="0" fontId="73" fillId="0" borderId="0" xfId="0" applyFont="1" applyAlignment="1">
      <alignment vertical="center"/>
    </xf>
    <xf numFmtId="0" fontId="74" fillId="3" borderId="1" xfId="0" applyFont="1" applyFill="1" applyBorder="1" applyAlignment="1">
      <alignment horizontal="justify" vertical="center" wrapText="1"/>
    </xf>
    <xf numFmtId="0" fontId="74" fillId="3" borderId="2" xfId="0" applyFont="1" applyFill="1" applyBorder="1" applyAlignment="1">
      <alignment horizontal="center" vertical="center" wrapText="1"/>
    </xf>
    <xf numFmtId="0" fontId="74" fillId="3" borderId="32" xfId="0" applyFont="1" applyFill="1" applyBorder="1" applyAlignment="1">
      <alignment horizontal="center" vertical="center" wrapText="1"/>
    </xf>
    <xf numFmtId="0" fontId="74" fillId="3" borderId="3" xfId="0" applyFont="1" applyFill="1" applyBorder="1" applyAlignment="1">
      <alignment horizontal="center" vertical="center" wrapText="1"/>
    </xf>
    <xf numFmtId="4" fontId="74" fillId="3" borderId="1" xfId="0" applyNumberFormat="1" applyFont="1" applyFill="1" applyBorder="1" applyAlignment="1">
      <alignment horizontal="left" vertical="center" wrapText="1"/>
    </xf>
    <xf numFmtId="0" fontId="74" fillId="6" borderId="1" xfId="0" applyFont="1" applyFill="1" applyBorder="1" applyAlignment="1">
      <alignment horizontal="center" vertical="center" wrapText="1"/>
    </xf>
    <xf numFmtId="0" fontId="112" fillId="0" borderId="1" xfId="0" applyFont="1" applyBorder="1" applyAlignment="1">
      <alignment vertical="center" wrapText="1"/>
    </xf>
    <xf numFmtId="4" fontId="112" fillId="0" borderId="1" xfId="0" applyNumberFormat="1" applyFont="1" applyBorder="1" applyAlignment="1">
      <alignment vertical="center" wrapText="1"/>
    </xf>
    <xf numFmtId="219" fontId="73" fillId="3" borderId="0" xfId="0" applyNumberFormat="1" applyFont="1" applyFill="1" applyAlignment="1">
      <alignment horizontal="center" vertical="center" wrapText="1"/>
    </xf>
    <xf numFmtId="0" fontId="74" fillId="5" borderId="1" xfId="0" applyFont="1" applyFill="1" applyBorder="1" applyAlignment="1">
      <alignment horizontal="left" vertical="center" wrapText="1"/>
    </xf>
    <xf numFmtId="0" fontId="74" fillId="5" borderId="0" xfId="0" applyFont="1" applyFill="1" applyAlignment="1">
      <alignment horizontal="left" vertical="center" wrapText="1"/>
    </xf>
    <xf numFmtId="0" fontId="74" fillId="5" borderId="1" xfId="0" applyFont="1" applyFill="1" applyBorder="1" applyAlignment="1">
      <alignment horizontal="center" vertical="center" wrapText="1"/>
    </xf>
    <xf numFmtId="211" fontId="75" fillId="5" borderId="1" xfId="0" applyNumberFormat="1" applyFont="1" applyFill="1" applyBorder="1" applyAlignment="1">
      <alignment horizontal="center" vertical="center" wrapText="1"/>
    </xf>
    <xf numFmtId="186" fontId="75" fillId="5" borderId="1" xfId="2" applyNumberFormat="1" applyFont="1" applyFill="1" applyBorder="1" applyAlignment="1">
      <alignment horizontal="center" vertical="center" wrapText="1"/>
    </xf>
    <xf numFmtId="4" fontId="75" fillId="5" borderId="1" xfId="2" applyNumberFormat="1" applyFont="1" applyFill="1" applyBorder="1" applyAlignment="1">
      <alignment horizontal="center" vertical="center" wrapText="1"/>
    </xf>
    <xf numFmtId="192" fontId="73" fillId="0" borderId="0" xfId="0" applyNumberFormat="1" applyFont="1" applyAlignment="1">
      <alignment horizontal="center" vertical="center" wrapText="1"/>
    </xf>
    <xf numFmtId="219" fontId="73" fillId="0" borderId="0" xfId="0" applyNumberFormat="1" applyFont="1" applyAlignment="1">
      <alignment horizontal="center" vertical="center" wrapText="1"/>
    </xf>
    <xf numFmtId="0" fontId="73" fillId="0" borderId="1" xfId="0" applyFont="1" applyBorder="1" applyAlignment="1">
      <alignment horizontal="justify" vertical="center" wrapText="1"/>
    </xf>
    <xf numFmtId="0" fontId="112" fillId="0" borderId="1" xfId="0" applyFont="1" applyBorder="1" applyAlignment="1">
      <alignment horizontal="center" vertical="center" wrapText="1"/>
    </xf>
    <xf numFmtId="186" fontId="73" fillId="0" borderId="1" xfId="2" applyNumberFormat="1" applyFont="1" applyBorder="1" applyAlignment="1">
      <alignment horizontal="center" vertical="center" wrapText="1"/>
    </xf>
    <xf numFmtId="4" fontId="73" fillId="0" borderId="1" xfId="2" applyNumberFormat="1" applyFont="1" applyBorder="1" applyAlignment="1">
      <alignment horizontal="center" vertical="center" wrapText="1"/>
    </xf>
    <xf numFmtId="211" fontId="75" fillId="5" borderId="1" xfId="0" applyNumberFormat="1" applyFont="1" applyFill="1" applyBorder="1" applyAlignment="1">
      <alignment vertical="center" wrapText="1"/>
    </xf>
    <xf numFmtId="0" fontId="73" fillId="0" borderId="1" xfId="0" applyFont="1" applyBorder="1" applyAlignment="1">
      <alignment horizontal="left" vertical="center" wrapText="1"/>
    </xf>
    <xf numFmtId="0" fontId="73" fillId="0" borderId="1" xfId="0" applyFont="1" applyBorder="1" applyAlignment="1">
      <alignment horizontal="center" vertical="center" wrapText="1"/>
    </xf>
    <xf numFmtId="211" fontId="112" fillId="0" borderId="1" xfId="0" applyNumberFormat="1" applyFont="1" applyBorder="1" applyAlignment="1">
      <alignment vertical="center" wrapText="1"/>
    </xf>
    <xf numFmtId="186" fontId="112" fillId="0" borderId="1" xfId="2" applyNumberFormat="1" applyFont="1" applyBorder="1" applyAlignment="1">
      <alignment horizontal="center" vertical="center" wrapText="1"/>
    </xf>
    <xf numFmtId="4" fontId="112" fillId="0" borderId="1" xfId="2" applyNumberFormat="1" applyFont="1" applyBorder="1" applyAlignment="1">
      <alignment horizontal="center" vertical="center" wrapText="1"/>
    </xf>
    <xf numFmtId="3" fontId="73" fillId="0" borderId="1" xfId="0" applyNumberFormat="1" applyFont="1" applyBorder="1" applyAlignment="1">
      <alignment vertical="center" wrapText="1"/>
    </xf>
    <xf numFmtId="0" fontId="74" fillId="25" borderId="1" xfId="0" applyFont="1" applyFill="1" applyBorder="1" applyAlignment="1">
      <alignment horizontal="left" vertical="center" wrapText="1"/>
    </xf>
    <xf numFmtId="0" fontId="74" fillId="25" borderId="1" xfId="0" applyFont="1" applyFill="1" applyBorder="1" applyAlignment="1">
      <alignment horizontal="center" vertical="center" wrapText="1"/>
    </xf>
    <xf numFmtId="186" fontId="75" fillId="25" borderId="1" xfId="2" applyNumberFormat="1" applyFont="1" applyFill="1" applyBorder="1" applyAlignment="1">
      <alignment horizontal="center" vertical="center" wrapText="1"/>
    </xf>
    <xf numFmtId="4" fontId="75" fillId="25" borderId="1" xfId="2" applyNumberFormat="1" applyFont="1" applyFill="1" applyBorder="1" applyAlignment="1">
      <alignment horizontal="center" vertical="center" wrapText="1"/>
    </xf>
    <xf numFmtId="0" fontId="73" fillId="0" borderId="63" xfId="0" applyFont="1" applyBorder="1" applyAlignment="1">
      <alignment horizontal="left" vertical="center" wrapText="1"/>
    </xf>
    <xf numFmtId="4" fontId="73" fillId="0" borderId="63" xfId="0" applyNumberFormat="1" applyFont="1" applyBorder="1" applyAlignment="1">
      <alignment horizontal="center" vertical="center" wrapText="1"/>
    </xf>
    <xf numFmtId="4" fontId="73" fillId="0" borderId="1" xfId="0" applyNumberFormat="1" applyFont="1" applyBorder="1" applyAlignment="1">
      <alignment horizontal="center" vertical="center" wrapText="1"/>
    </xf>
    <xf numFmtId="4" fontId="73" fillId="0" borderId="1" xfId="0" applyNumberFormat="1" applyFont="1" applyBorder="1" applyAlignment="1">
      <alignment horizontal="justify" vertical="center" wrapText="1"/>
    </xf>
    <xf numFmtId="4" fontId="73" fillId="0" borderId="1" xfId="0" applyNumberFormat="1" applyFont="1" applyBorder="1" applyAlignment="1">
      <alignment horizontal="right" vertical="center" wrapText="1"/>
    </xf>
    <xf numFmtId="0" fontId="113" fillId="0" borderId="0" xfId="0" applyFont="1" applyAlignment="1">
      <alignment horizontal="center" wrapText="1"/>
    </xf>
    <xf numFmtId="0" fontId="73" fillId="0" borderId="0" xfId="0" applyFont="1" applyAlignment="1">
      <alignment horizontal="justify" vertical="center" wrapText="1"/>
    </xf>
    <xf numFmtId="0" fontId="73" fillId="0" borderId="0" xfId="0" applyFont="1" applyAlignment="1">
      <alignment horizontal="left" vertical="center" wrapText="1"/>
    </xf>
    <xf numFmtId="186" fontId="73" fillId="0" borderId="0" xfId="0" applyNumberFormat="1" applyFont="1" applyAlignment="1">
      <alignment horizontal="center" vertical="center" wrapText="1"/>
    </xf>
    <xf numFmtId="4" fontId="73" fillId="0" borderId="0" xfId="0" applyNumberFormat="1" applyFont="1" applyAlignment="1">
      <alignment horizontal="left" vertical="center" wrapText="1"/>
    </xf>
    <xf numFmtId="186" fontId="75" fillId="25" borderId="2" xfId="2" applyNumberFormat="1" applyFont="1" applyFill="1" applyBorder="1" applyAlignment="1">
      <alignment horizontal="center" vertical="center" wrapText="1"/>
    </xf>
    <xf numFmtId="186" fontId="75" fillId="25" borderId="3" xfId="2" applyNumberFormat="1" applyFont="1" applyFill="1" applyBorder="1" applyAlignment="1">
      <alignment horizontal="center" vertical="center" wrapText="1"/>
    </xf>
    <xf numFmtId="4" fontId="73" fillId="0" borderId="0" xfId="0" applyNumberFormat="1" applyFont="1" applyAlignment="1">
      <alignment vertical="center"/>
    </xf>
    <xf numFmtId="0" fontId="72" fillId="0" borderId="0" xfId="0" applyFont="1" applyAlignment="1">
      <alignment horizontal="center" vertical="center"/>
    </xf>
    <xf numFmtId="0" fontId="114" fillId="0" borderId="0" xfId="0" applyFont="1" applyAlignment="1">
      <alignment horizontal="left" vertical="center"/>
    </xf>
    <xf numFmtId="0" fontId="72" fillId="0" borderId="0" xfId="0" applyFont="1" applyAlignment="1">
      <alignment horizontal="left" vertical="center"/>
    </xf>
    <xf numFmtId="0" fontId="72" fillId="0" borderId="0" xfId="0" applyFont="1" applyAlignment="1">
      <alignment vertical="center"/>
    </xf>
    <xf numFmtId="0" fontId="115" fillId="30" borderId="1" xfId="0" applyFont="1" applyFill="1" applyBorder="1" applyAlignment="1">
      <alignment vertical="center" wrapText="1"/>
    </xf>
    <xf numFmtId="9" fontId="115" fillId="30" borderId="1" xfId="0" applyNumberFormat="1" applyFont="1" applyFill="1" applyBorder="1" applyAlignment="1">
      <alignment vertical="center" wrapText="1"/>
    </xf>
    <xf numFmtId="0" fontId="115" fillId="31" borderId="1" xfId="0" applyFont="1" applyFill="1" applyBorder="1" applyAlignment="1">
      <alignment horizontal="right" vertical="top" wrapText="1"/>
    </xf>
    <xf numFmtId="219" fontId="29" fillId="0" borderId="1" xfId="0" applyNumberFormat="1" applyFont="1" applyBorder="1" applyAlignment="1">
      <alignment vertical="center"/>
    </xf>
    <xf numFmtId="0" fontId="15" fillId="3" borderId="0" xfId="0" applyFont="1" applyFill="1" applyAlignment="1">
      <alignment vertical="center" wrapText="1"/>
    </xf>
    <xf numFmtId="0" fontId="116" fillId="3" borderId="0" xfId="0" applyFont="1" applyFill="1" applyAlignment="1">
      <alignment horizontal="center" vertical="center" wrapText="1"/>
    </xf>
    <xf numFmtId="0" fontId="116" fillId="0" borderId="0" xfId="0" applyFont="1" applyAlignment="1">
      <alignment vertical="center"/>
    </xf>
    <xf numFmtId="0" fontId="116" fillId="0" borderId="0" xfId="0" applyFont="1" applyAlignment="1">
      <alignment horizontal="center" vertical="center" wrapText="1"/>
    </xf>
    <xf numFmtId="0" fontId="15" fillId="6" borderId="1" xfId="0" applyFont="1" applyFill="1" applyBorder="1" applyAlignment="1">
      <alignment horizontal="center" vertical="center" wrapText="1"/>
    </xf>
    <xf numFmtId="9" fontId="116" fillId="0" borderId="0" xfId="0" applyNumberFormat="1" applyFont="1" applyAlignment="1">
      <alignment horizontal="center" vertical="center" wrapText="1"/>
    </xf>
    <xf numFmtId="0" fontId="15" fillId="3" borderId="1" xfId="0" applyFont="1" applyFill="1" applyBorder="1" applyAlignment="1">
      <alignment horizontal="justify" vertical="center" wrapText="1"/>
    </xf>
    <xf numFmtId="0" fontId="15" fillId="3" borderId="1" xfId="0" applyFont="1" applyFill="1" applyBorder="1" applyAlignment="1">
      <alignment horizontal="left" vertical="center" wrapText="1"/>
    </xf>
    <xf numFmtId="9" fontId="15" fillId="3" borderId="0" xfId="0" applyNumberFormat="1" applyFont="1" applyFill="1" applyAlignment="1">
      <alignment vertical="center" wrapText="1"/>
    </xf>
    <xf numFmtId="3" fontId="15" fillId="6" borderId="1" xfId="0" applyNumberFormat="1" applyFont="1" applyFill="1" applyBorder="1" applyAlignment="1">
      <alignment horizontal="center" vertical="center" wrapText="1"/>
    </xf>
    <xf numFmtId="0" fontId="116" fillId="0" borderId="1" xfId="0" applyFont="1" applyBorder="1" applyAlignment="1">
      <alignment horizontal="center" vertical="center" wrapText="1"/>
    </xf>
    <xf numFmtId="0" fontId="116" fillId="0" borderId="1" xfId="0" applyFont="1" applyBorder="1" applyAlignment="1">
      <alignment horizontal="justify" vertical="center" wrapText="1"/>
    </xf>
    <xf numFmtId="186" fontId="116" fillId="0" borderId="1" xfId="2" applyNumberFormat="1" applyFont="1" applyBorder="1" applyAlignment="1">
      <alignment horizontal="center" vertical="center" wrapText="1"/>
    </xf>
    <xf numFmtId="3" fontId="116" fillId="0" borderId="0" xfId="0" applyNumberFormat="1" applyFont="1" applyAlignment="1">
      <alignment horizontal="center" vertical="center" wrapText="1"/>
    </xf>
    <xf numFmtId="3" fontId="116" fillId="0" borderId="1" xfId="0" applyNumberFormat="1" applyFont="1" applyBorder="1" applyAlignment="1">
      <alignment horizontal="center" vertical="center" wrapText="1"/>
    </xf>
    <xf numFmtId="211" fontId="25" fillId="0" borderId="1" xfId="0" applyNumberFormat="1" applyFont="1" applyBorder="1" applyAlignment="1">
      <alignment horizontal="center" vertical="center" wrapText="1"/>
    </xf>
    <xf numFmtId="186" fontId="25" fillId="0" borderId="1" xfId="2" applyNumberFormat="1" applyFont="1" applyBorder="1" applyAlignment="1">
      <alignment horizontal="center" vertical="center" wrapText="1"/>
    </xf>
    <xf numFmtId="0" fontId="117" fillId="6" borderId="77" xfId="0" applyFont="1" applyFill="1" applyBorder="1" applyAlignment="1">
      <alignment vertical="center" wrapText="1"/>
    </xf>
    <xf numFmtId="0" fontId="117" fillId="6" borderId="55" xfId="0" applyFont="1" applyFill="1" applyBorder="1" applyAlignment="1">
      <alignment vertical="center" wrapText="1"/>
    </xf>
    <xf numFmtId="182" fontId="117" fillId="6" borderId="78" xfId="5" applyNumberFormat="1" applyFont="1" applyFill="1" applyBorder="1" applyAlignment="1">
      <alignment horizontal="right" vertical="center" wrapText="1"/>
    </xf>
    <xf numFmtId="186" fontId="116" fillId="0" borderId="0" xfId="0" applyNumberFormat="1" applyFont="1" applyAlignment="1">
      <alignment horizontal="center" vertical="center" wrapText="1"/>
    </xf>
    <xf numFmtId="182" fontId="116" fillId="0" borderId="0" xfId="0" applyNumberFormat="1" applyFont="1" applyAlignment="1">
      <alignment vertical="center"/>
    </xf>
    <xf numFmtId="186" fontId="117" fillId="6" borderId="78" xfId="2" applyNumberFormat="1" applyFont="1" applyFill="1" applyBorder="1" applyAlignment="1">
      <alignment horizontal="right" vertical="center" wrapText="1"/>
    </xf>
    <xf numFmtId="0" fontId="118" fillId="6" borderId="5" xfId="0" applyFont="1" applyFill="1" applyBorder="1" applyAlignment="1">
      <alignment horizontal="justify" vertical="center" wrapText="1"/>
    </xf>
    <xf numFmtId="0" fontId="118" fillId="6" borderId="6" xfId="0" applyFont="1" applyFill="1" applyBorder="1" applyAlignment="1">
      <alignment horizontal="justify" vertical="center" wrapText="1"/>
    </xf>
    <xf numFmtId="0" fontId="118" fillId="6" borderId="7" xfId="0" applyFont="1" applyFill="1" applyBorder="1" applyAlignment="1">
      <alignment horizontal="justify" vertical="center" wrapText="1"/>
    </xf>
    <xf numFmtId="0" fontId="118" fillId="6" borderId="9" xfId="0" applyFont="1" applyFill="1" applyBorder="1" applyAlignment="1">
      <alignment horizontal="justify" vertical="center" wrapText="1"/>
    </xf>
    <xf numFmtId="0" fontId="118" fillId="6" borderId="0" xfId="0" applyFont="1" applyFill="1" applyAlignment="1">
      <alignment horizontal="justify" vertical="center" wrapText="1"/>
    </xf>
    <xf numFmtId="0" fontId="118" fillId="6" borderId="10" xfId="0" applyFont="1" applyFill="1" applyBorder="1" applyAlignment="1">
      <alignment horizontal="justify" vertical="center" wrapText="1"/>
    </xf>
    <xf numFmtId="0" fontId="118" fillId="6" borderId="14" xfId="0" applyFont="1" applyFill="1" applyBorder="1" applyAlignment="1">
      <alignment horizontal="justify" vertical="center" wrapText="1"/>
    </xf>
    <xf numFmtId="0" fontId="118" fillId="6" borderId="15" xfId="0" applyFont="1" applyFill="1" applyBorder="1" applyAlignment="1">
      <alignment horizontal="justify" vertical="center" wrapText="1"/>
    </xf>
    <xf numFmtId="0" fontId="118" fillId="6" borderId="16" xfId="0" applyFont="1" applyFill="1" applyBorder="1" applyAlignment="1">
      <alignment horizontal="justify" vertical="center" wrapText="1"/>
    </xf>
  </cellXfs>
  <cellStyles count="105">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 name="40% - Énfasis4 2" xfId="49"/>
    <cellStyle name="Énfasis3 2" xfId="50"/>
    <cellStyle name="Millares [0] 2" xfId="51"/>
    <cellStyle name="Millares 10" xfId="52"/>
    <cellStyle name="Millares 2" xfId="53"/>
    <cellStyle name="Millares 2 2" xfId="54"/>
    <cellStyle name="Millares 2 2 2" xfId="55"/>
    <cellStyle name="Millares 2 2 3" xfId="56"/>
    <cellStyle name="Millares 2 3" xfId="57"/>
    <cellStyle name="Millares 3" xfId="58"/>
    <cellStyle name="Millares 3 2" xfId="59"/>
    <cellStyle name="Millares 4" xfId="60"/>
    <cellStyle name="Millares 5" xfId="61"/>
    <cellStyle name="Millares 57" xfId="62"/>
    <cellStyle name="Moneda [0] 2" xfId="63"/>
    <cellStyle name="Moneda [0] 2 2" xfId="64"/>
    <cellStyle name="Moneda 10" xfId="65"/>
    <cellStyle name="Moneda 10 2" xfId="66"/>
    <cellStyle name="Moneda 15" xfId="67"/>
    <cellStyle name="Moneda 2" xfId="68"/>
    <cellStyle name="Moneda 2 10" xfId="69"/>
    <cellStyle name="Moneda 2 2" xfId="70"/>
    <cellStyle name="Moneda 3" xfId="71"/>
    <cellStyle name="Moneda 4 2" xfId="72"/>
    <cellStyle name="Moneda 5 2" xfId="73"/>
    <cellStyle name="Moneda 6 2" xfId="74"/>
    <cellStyle name="Neutral 2" xfId="75"/>
    <cellStyle name="Neutral 3" xfId="76"/>
    <cellStyle name="Normal 10" xfId="77"/>
    <cellStyle name="Normal 10 3" xfId="78"/>
    <cellStyle name="Normal 14" xfId="79"/>
    <cellStyle name="Normal 151" xfId="80"/>
    <cellStyle name="Normal 2" xfId="81"/>
    <cellStyle name="Normal 2 2" xfId="82"/>
    <cellStyle name="Normal 2 2 2 2" xfId="83"/>
    <cellStyle name="Normal 2 2 3" xfId="84"/>
    <cellStyle name="Normal 2 4 2 2" xfId="85"/>
    <cellStyle name="Normal 2 4 2 2 2" xfId="86"/>
    <cellStyle name="Normal 3" xfId="87"/>
    <cellStyle name="Normal 3 2" xfId="88"/>
    <cellStyle name="Normal 4" xfId="89"/>
    <cellStyle name="Normal 4 2" xfId="90"/>
    <cellStyle name="Normal 5" xfId="91"/>
    <cellStyle name="Normal 9" xfId="92"/>
    <cellStyle name="Normal_PRESUPUESTO MODULO M90 CHIBOLO" xfId="93"/>
    <cellStyle name="Porcentaje 11" xfId="94"/>
    <cellStyle name="Porcentaje 2" xfId="95"/>
    <cellStyle name="Porcentaje 2 2" xfId="96"/>
    <cellStyle name="Porcentaje 3" xfId="97"/>
    <cellStyle name="Porcentaje 4" xfId="98"/>
    <cellStyle name="Porcentaje 4 2" xfId="99"/>
    <cellStyle name="Porcentual 2" xfId="100"/>
    <cellStyle name="Porcentual 2 10" xfId="101"/>
    <cellStyle name="Porcentual 2 2" xfId="102"/>
    <cellStyle name="Porcentual 9" xfId="103"/>
    <cellStyle name="Total 2" xfId="104"/>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9" Type="http://schemas.openxmlformats.org/officeDocument/2006/relationships/externalLink" Target="externalLinks/externalLink63.xml"/><Relationship Id="rId98" Type="http://schemas.openxmlformats.org/officeDocument/2006/relationships/externalLink" Target="externalLinks/externalLink62.xml"/><Relationship Id="rId97" Type="http://schemas.openxmlformats.org/officeDocument/2006/relationships/externalLink" Target="externalLinks/externalLink61.xml"/><Relationship Id="rId96" Type="http://schemas.openxmlformats.org/officeDocument/2006/relationships/externalLink" Target="externalLinks/externalLink60.xml"/><Relationship Id="rId95" Type="http://schemas.openxmlformats.org/officeDocument/2006/relationships/externalLink" Target="externalLinks/externalLink59.xml"/><Relationship Id="rId94" Type="http://schemas.openxmlformats.org/officeDocument/2006/relationships/externalLink" Target="externalLinks/externalLink58.xml"/><Relationship Id="rId93" Type="http://schemas.openxmlformats.org/officeDocument/2006/relationships/externalLink" Target="externalLinks/externalLink57.xml"/><Relationship Id="rId92" Type="http://schemas.openxmlformats.org/officeDocument/2006/relationships/externalLink" Target="externalLinks/externalLink56.xml"/><Relationship Id="rId91" Type="http://schemas.openxmlformats.org/officeDocument/2006/relationships/externalLink" Target="externalLinks/externalLink55.xml"/><Relationship Id="rId90" Type="http://schemas.openxmlformats.org/officeDocument/2006/relationships/externalLink" Target="externalLinks/externalLink54.xml"/><Relationship Id="rId9" Type="http://schemas.openxmlformats.org/officeDocument/2006/relationships/worksheet" Target="worksheets/sheet9.xml"/><Relationship Id="rId89" Type="http://schemas.openxmlformats.org/officeDocument/2006/relationships/externalLink" Target="externalLinks/externalLink53.xml"/><Relationship Id="rId88" Type="http://schemas.openxmlformats.org/officeDocument/2006/relationships/externalLink" Target="externalLinks/externalLink52.xml"/><Relationship Id="rId87" Type="http://schemas.openxmlformats.org/officeDocument/2006/relationships/externalLink" Target="externalLinks/externalLink51.xml"/><Relationship Id="rId86" Type="http://schemas.openxmlformats.org/officeDocument/2006/relationships/externalLink" Target="externalLinks/externalLink50.xml"/><Relationship Id="rId85" Type="http://schemas.openxmlformats.org/officeDocument/2006/relationships/externalLink" Target="externalLinks/externalLink49.xml"/><Relationship Id="rId84" Type="http://schemas.openxmlformats.org/officeDocument/2006/relationships/externalLink" Target="externalLinks/externalLink48.xml"/><Relationship Id="rId83" Type="http://schemas.openxmlformats.org/officeDocument/2006/relationships/externalLink" Target="externalLinks/externalLink47.xml"/><Relationship Id="rId82" Type="http://schemas.openxmlformats.org/officeDocument/2006/relationships/externalLink" Target="externalLinks/externalLink46.xml"/><Relationship Id="rId81" Type="http://schemas.openxmlformats.org/officeDocument/2006/relationships/externalLink" Target="externalLinks/externalLink45.xml"/><Relationship Id="rId80" Type="http://schemas.openxmlformats.org/officeDocument/2006/relationships/externalLink" Target="externalLinks/externalLink44.xml"/><Relationship Id="rId8" Type="http://schemas.openxmlformats.org/officeDocument/2006/relationships/worksheet" Target="worksheets/sheet8.xml"/><Relationship Id="rId79" Type="http://schemas.openxmlformats.org/officeDocument/2006/relationships/externalLink" Target="externalLinks/externalLink43.xml"/><Relationship Id="rId78" Type="http://schemas.openxmlformats.org/officeDocument/2006/relationships/externalLink" Target="externalLinks/externalLink42.xml"/><Relationship Id="rId77" Type="http://schemas.openxmlformats.org/officeDocument/2006/relationships/externalLink" Target="externalLinks/externalLink41.xml"/><Relationship Id="rId76" Type="http://schemas.openxmlformats.org/officeDocument/2006/relationships/externalLink" Target="externalLinks/externalLink40.xml"/><Relationship Id="rId75" Type="http://schemas.openxmlformats.org/officeDocument/2006/relationships/externalLink" Target="externalLinks/externalLink39.xml"/><Relationship Id="rId74" Type="http://schemas.openxmlformats.org/officeDocument/2006/relationships/externalLink" Target="externalLinks/externalLink38.xml"/><Relationship Id="rId73" Type="http://schemas.openxmlformats.org/officeDocument/2006/relationships/externalLink" Target="externalLinks/externalLink37.xml"/><Relationship Id="rId72" Type="http://schemas.openxmlformats.org/officeDocument/2006/relationships/externalLink" Target="externalLinks/externalLink36.xml"/><Relationship Id="rId71" Type="http://schemas.openxmlformats.org/officeDocument/2006/relationships/externalLink" Target="externalLinks/externalLink35.xml"/><Relationship Id="rId70" Type="http://schemas.openxmlformats.org/officeDocument/2006/relationships/externalLink" Target="externalLinks/externalLink34.xml"/><Relationship Id="rId7" Type="http://schemas.openxmlformats.org/officeDocument/2006/relationships/worksheet" Target="worksheets/sheet7.xml"/><Relationship Id="rId69" Type="http://schemas.openxmlformats.org/officeDocument/2006/relationships/externalLink" Target="externalLinks/externalLink33.xml"/><Relationship Id="rId68" Type="http://schemas.openxmlformats.org/officeDocument/2006/relationships/externalLink" Target="externalLinks/externalLink32.xml"/><Relationship Id="rId67" Type="http://schemas.openxmlformats.org/officeDocument/2006/relationships/externalLink" Target="externalLinks/externalLink31.xml"/><Relationship Id="rId66" Type="http://schemas.openxmlformats.org/officeDocument/2006/relationships/externalLink" Target="externalLinks/externalLink30.xml"/><Relationship Id="rId65" Type="http://schemas.openxmlformats.org/officeDocument/2006/relationships/externalLink" Target="externalLinks/externalLink29.xml"/><Relationship Id="rId64" Type="http://schemas.openxmlformats.org/officeDocument/2006/relationships/externalLink" Target="externalLinks/externalLink28.xml"/><Relationship Id="rId63" Type="http://schemas.openxmlformats.org/officeDocument/2006/relationships/externalLink" Target="externalLinks/externalLink27.xml"/><Relationship Id="rId62" Type="http://schemas.openxmlformats.org/officeDocument/2006/relationships/externalLink" Target="externalLinks/externalLink26.xml"/><Relationship Id="rId61" Type="http://schemas.openxmlformats.org/officeDocument/2006/relationships/externalLink" Target="externalLinks/externalLink25.xml"/><Relationship Id="rId60" Type="http://schemas.openxmlformats.org/officeDocument/2006/relationships/externalLink" Target="externalLinks/externalLink24.xml"/><Relationship Id="rId6" Type="http://schemas.openxmlformats.org/officeDocument/2006/relationships/worksheet" Target="worksheets/sheet6.xml"/><Relationship Id="rId59" Type="http://schemas.openxmlformats.org/officeDocument/2006/relationships/externalLink" Target="externalLinks/externalLink23.xml"/><Relationship Id="rId58" Type="http://schemas.openxmlformats.org/officeDocument/2006/relationships/externalLink" Target="externalLinks/externalLink22.xml"/><Relationship Id="rId57" Type="http://schemas.openxmlformats.org/officeDocument/2006/relationships/externalLink" Target="externalLinks/externalLink21.xml"/><Relationship Id="rId56" Type="http://schemas.openxmlformats.org/officeDocument/2006/relationships/externalLink" Target="externalLinks/externalLink20.xml"/><Relationship Id="rId55" Type="http://schemas.openxmlformats.org/officeDocument/2006/relationships/externalLink" Target="externalLinks/externalLink19.xml"/><Relationship Id="rId54" Type="http://schemas.openxmlformats.org/officeDocument/2006/relationships/externalLink" Target="externalLinks/externalLink18.xml"/><Relationship Id="rId53" Type="http://schemas.openxmlformats.org/officeDocument/2006/relationships/externalLink" Target="externalLinks/externalLink17.xml"/><Relationship Id="rId52" Type="http://schemas.openxmlformats.org/officeDocument/2006/relationships/externalLink" Target="externalLinks/externalLink16.xml"/><Relationship Id="rId51" Type="http://schemas.openxmlformats.org/officeDocument/2006/relationships/externalLink" Target="externalLinks/externalLink15.xml"/><Relationship Id="rId50" Type="http://schemas.openxmlformats.org/officeDocument/2006/relationships/externalLink" Target="externalLinks/externalLink14.xml"/><Relationship Id="rId5" Type="http://schemas.openxmlformats.org/officeDocument/2006/relationships/worksheet" Target="worksheets/sheet5.xml"/><Relationship Id="rId49" Type="http://schemas.openxmlformats.org/officeDocument/2006/relationships/externalLink" Target="externalLinks/externalLink13.xml"/><Relationship Id="rId48" Type="http://schemas.openxmlformats.org/officeDocument/2006/relationships/externalLink" Target="externalLinks/externalLink12.xml"/><Relationship Id="rId47" Type="http://schemas.openxmlformats.org/officeDocument/2006/relationships/externalLink" Target="externalLinks/externalLink11.xml"/><Relationship Id="rId46" Type="http://schemas.openxmlformats.org/officeDocument/2006/relationships/externalLink" Target="externalLinks/externalLink10.xml"/><Relationship Id="rId45" Type="http://schemas.openxmlformats.org/officeDocument/2006/relationships/externalLink" Target="externalLinks/externalLink9.xml"/><Relationship Id="rId44" Type="http://schemas.openxmlformats.org/officeDocument/2006/relationships/externalLink" Target="externalLinks/externalLink8.xml"/><Relationship Id="rId43" Type="http://schemas.openxmlformats.org/officeDocument/2006/relationships/externalLink" Target="externalLinks/externalLink7.xml"/><Relationship Id="rId42" Type="http://schemas.openxmlformats.org/officeDocument/2006/relationships/externalLink" Target="externalLinks/externalLink6.xml"/><Relationship Id="rId41" Type="http://schemas.openxmlformats.org/officeDocument/2006/relationships/externalLink" Target="externalLinks/externalLink5.xml"/><Relationship Id="rId40" Type="http://schemas.openxmlformats.org/officeDocument/2006/relationships/externalLink" Target="externalLinks/externalLink4.xml"/><Relationship Id="rId4" Type="http://schemas.openxmlformats.org/officeDocument/2006/relationships/worksheet" Target="worksheets/sheet4.xml"/><Relationship Id="rId39" Type="http://schemas.openxmlformats.org/officeDocument/2006/relationships/externalLink" Target="externalLinks/externalLink3.xml"/><Relationship Id="rId38" Type="http://schemas.openxmlformats.org/officeDocument/2006/relationships/externalLink" Target="externalLinks/externalLink2.xml"/><Relationship Id="rId37" Type="http://schemas.openxmlformats.org/officeDocument/2006/relationships/externalLink" Target="externalLinks/externalLink1.xml"/><Relationship Id="rId36" Type="http://schemas.openxmlformats.org/officeDocument/2006/relationships/worksheet" Target="worksheets/sheet36.xml"/><Relationship Id="rId35" Type="http://schemas.openxmlformats.org/officeDocument/2006/relationships/worksheet" Target="worksheets/sheet35.xml"/><Relationship Id="rId34" Type="http://schemas.openxmlformats.org/officeDocument/2006/relationships/worksheet" Target="worksheets/sheet34.xml"/><Relationship Id="rId33" Type="http://schemas.openxmlformats.org/officeDocument/2006/relationships/worksheet" Target="worksheets/sheet33.xml"/><Relationship Id="rId32" Type="http://schemas.openxmlformats.org/officeDocument/2006/relationships/worksheet" Target="worksheets/sheet32.xml"/><Relationship Id="rId31" Type="http://schemas.openxmlformats.org/officeDocument/2006/relationships/worksheet" Target="worksheets/sheet3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3" Type="http://schemas.openxmlformats.org/officeDocument/2006/relationships/styles" Target="styles.xml"/><Relationship Id="rId252" Type="http://schemas.openxmlformats.org/officeDocument/2006/relationships/sharedStrings" Target="sharedStrings.xml"/><Relationship Id="rId251" Type="http://schemas.openxmlformats.org/officeDocument/2006/relationships/theme" Target="theme/theme1.xml"/><Relationship Id="rId250" Type="http://schemas.openxmlformats.org/officeDocument/2006/relationships/externalLink" Target="externalLinks/externalLink214.xml"/><Relationship Id="rId25" Type="http://schemas.openxmlformats.org/officeDocument/2006/relationships/worksheet" Target="worksheets/sheet25.xml"/><Relationship Id="rId249" Type="http://schemas.openxmlformats.org/officeDocument/2006/relationships/externalLink" Target="externalLinks/externalLink213.xml"/><Relationship Id="rId248" Type="http://schemas.openxmlformats.org/officeDocument/2006/relationships/externalLink" Target="externalLinks/externalLink212.xml"/><Relationship Id="rId247" Type="http://schemas.openxmlformats.org/officeDocument/2006/relationships/externalLink" Target="externalLinks/externalLink211.xml"/><Relationship Id="rId246" Type="http://schemas.openxmlformats.org/officeDocument/2006/relationships/externalLink" Target="externalLinks/externalLink210.xml"/><Relationship Id="rId245" Type="http://schemas.openxmlformats.org/officeDocument/2006/relationships/externalLink" Target="externalLinks/externalLink209.xml"/><Relationship Id="rId244" Type="http://schemas.openxmlformats.org/officeDocument/2006/relationships/externalLink" Target="externalLinks/externalLink208.xml"/><Relationship Id="rId243" Type="http://schemas.openxmlformats.org/officeDocument/2006/relationships/externalLink" Target="externalLinks/externalLink207.xml"/><Relationship Id="rId242" Type="http://schemas.openxmlformats.org/officeDocument/2006/relationships/externalLink" Target="externalLinks/externalLink206.xml"/><Relationship Id="rId241" Type="http://schemas.openxmlformats.org/officeDocument/2006/relationships/externalLink" Target="externalLinks/externalLink205.xml"/><Relationship Id="rId240" Type="http://schemas.openxmlformats.org/officeDocument/2006/relationships/externalLink" Target="externalLinks/externalLink204.xml"/><Relationship Id="rId24" Type="http://schemas.openxmlformats.org/officeDocument/2006/relationships/worksheet" Target="worksheets/sheet24.xml"/><Relationship Id="rId239" Type="http://schemas.openxmlformats.org/officeDocument/2006/relationships/externalLink" Target="externalLinks/externalLink203.xml"/><Relationship Id="rId238" Type="http://schemas.openxmlformats.org/officeDocument/2006/relationships/externalLink" Target="externalLinks/externalLink202.xml"/><Relationship Id="rId237" Type="http://schemas.openxmlformats.org/officeDocument/2006/relationships/externalLink" Target="externalLinks/externalLink201.xml"/><Relationship Id="rId236" Type="http://schemas.openxmlformats.org/officeDocument/2006/relationships/externalLink" Target="externalLinks/externalLink200.xml"/><Relationship Id="rId235" Type="http://schemas.openxmlformats.org/officeDocument/2006/relationships/externalLink" Target="externalLinks/externalLink199.xml"/><Relationship Id="rId234" Type="http://schemas.openxmlformats.org/officeDocument/2006/relationships/externalLink" Target="externalLinks/externalLink198.xml"/><Relationship Id="rId233" Type="http://schemas.openxmlformats.org/officeDocument/2006/relationships/externalLink" Target="externalLinks/externalLink197.xml"/><Relationship Id="rId232" Type="http://schemas.openxmlformats.org/officeDocument/2006/relationships/externalLink" Target="externalLinks/externalLink196.xml"/><Relationship Id="rId231" Type="http://schemas.openxmlformats.org/officeDocument/2006/relationships/externalLink" Target="externalLinks/externalLink195.xml"/><Relationship Id="rId230" Type="http://schemas.openxmlformats.org/officeDocument/2006/relationships/externalLink" Target="externalLinks/externalLink194.xml"/><Relationship Id="rId23" Type="http://schemas.openxmlformats.org/officeDocument/2006/relationships/worksheet" Target="worksheets/sheet23.xml"/><Relationship Id="rId229" Type="http://schemas.openxmlformats.org/officeDocument/2006/relationships/externalLink" Target="externalLinks/externalLink193.xml"/><Relationship Id="rId228" Type="http://schemas.openxmlformats.org/officeDocument/2006/relationships/externalLink" Target="externalLinks/externalLink192.xml"/><Relationship Id="rId227" Type="http://schemas.openxmlformats.org/officeDocument/2006/relationships/externalLink" Target="externalLinks/externalLink191.xml"/><Relationship Id="rId226" Type="http://schemas.openxmlformats.org/officeDocument/2006/relationships/externalLink" Target="externalLinks/externalLink190.xml"/><Relationship Id="rId225" Type="http://schemas.openxmlformats.org/officeDocument/2006/relationships/externalLink" Target="externalLinks/externalLink189.xml"/><Relationship Id="rId224" Type="http://schemas.openxmlformats.org/officeDocument/2006/relationships/externalLink" Target="externalLinks/externalLink188.xml"/><Relationship Id="rId223" Type="http://schemas.openxmlformats.org/officeDocument/2006/relationships/externalLink" Target="externalLinks/externalLink187.xml"/><Relationship Id="rId222" Type="http://schemas.openxmlformats.org/officeDocument/2006/relationships/externalLink" Target="externalLinks/externalLink186.xml"/><Relationship Id="rId221" Type="http://schemas.openxmlformats.org/officeDocument/2006/relationships/externalLink" Target="externalLinks/externalLink185.xml"/><Relationship Id="rId220" Type="http://schemas.openxmlformats.org/officeDocument/2006/relationships/externalLink" Target="externalLinks/externalLink184.xml"/><Relationship Id="rId22" Type="http://schemas.openxmlformats.org/officeDocument/2006/relationships/worksheet" Target="worksheets/sheet22.xml"/><Relationship Id="rId219" Type="http://schemas.openxmlformats.org/officeDocument/2006/relationships/externalLink" Target="externalLinks/externalLink183.xml"/><Relationship Id="rId218" Type="http://schemas.openxmlformats.org/officeDocument/2006/relationships/externalLink" Target="externalLinks/externalLink182.xml"/><Relationship Id="rId217" Type="http://schemas.openxmlformats.org/officeDocument/2006/relationships/externalLink" Target="externalLinks/externalLink181.xml"/><Relationship Id="rId216" Type="http://schemas.openxmlformats.org/officeDocument/2006/relationships/externalLink" Target="externalLinks/externalLink180.xml"/><Relationship Id="rId215" Type="http://schemas.openxmlformats.org/officeDocument/2006/relationships/externalLink" Target="externalLinks/externalLink179.xml"/><Relationship Id="rId214" Type="http://schemas.openxmlformats.org/officeDocument/2006/relationships/externalLink" Target="externalLinks/externalLink178.xml"/><Relationship Id="rId213" Type="http://schemas.openxmlformats.org/officeDocument/2006/relationships/externalLink" Target="externalLinks/externalLink177.xml"/><Relationship Id="rId212" Type="http://schemas.openxmlformats.org/officeDocument/2006/relationships/externalLink" Target="externalLinks/externalLink176.xml"/><Relationship Id="rId211" Type="http://schemas.openxmlformats.org/officeDocument/2006/relationships/externalLink" Target="externalLinks/externalLink175.xml"/><Relationship Id="rId210" Type="http://schemas.openxmlformats.org/officeDocument/2006/relationships/externalLink" Target="externalLinks/externalLink174.xml"/><Relationship Id="rId21" Type="http://schemas.openxmlformats.org/officeDocument/2006/relationships/worksheet" Target="worksheets/sheet21.xml"/><Relationship Id="rId209" Type="http://schemas.openxmlformats.org/officeDocument/2006/relationships/externalLink" Target="externalLinks/externalLink173.xml"/><Relationship Id="rId208" Type="http://schemas.openxmlformats.org/officeDocument/2006/relationships/externalLink" Target="externalLinks/externalLink172.xml"/><Relationship Id="rId207" Type="http://schemas.openxmlformats.org/officeDocument/2006/relationships/externalLink" Target="externalLinks/externalLink171.xml"/><Relationship Id="rId206" Type="http://schemas.openxmlformats.org/officeDocument/2006/relationships/externalLink" Target="externalLinks/externalLink170.xml"/><Relationship Id="rId205" Type="http://schemas.openxmlformats.org/officeDocument/2006/relationships/externalLink" Target="externalLinks/externalLink169.xml"/><Relationship Id="rId204" Type="http://schemas.openxmlformats.org/officeDocument/2006/relationships/externalLink" Target="externalLinks/externalLink168.xml"/><Relationship Id="rId203" Type="http://schemas.openxmlformats.org/officeDocument/2006/relationships/externalLink" Target="externalLinks/externalLink167.xml"/><Relationship Id="rId202" Type="http://schemas.openxmlformats.org/officeDocument/2006/relationships/externalLink" Target="externalLinks/externalLink166.xml"/><Relationship Id="rId201" Type="http://schemas.openxmlformats.org/officeDocument/2006/relationships/externalLink" Target="externalLinks/externalLink165.xml"/><Relationship Id="rId200" Type="http://schemas.openxmlformats.org/officeDocument/2006/relationships/externalLink" Target="externalLinks/externalLink164.xml"/><Relationship Id="rId20" Type="http://schemas.openxmlformats.org/officeDocument/2006/relationships/worksheet" Target="worksheets/sheet20.xml"/><Relationship Id="rId2" Type="http://schemas.openxmlformats.org/officeDocument/2006/relationships/worksheet" Target="worksheets/sheet2.xml"/><Relationship Id="rId199" Type="http://schemas.openxmlformats.org/officeDocument/2006/relationships/externalLink" Target="externalLinks/externalLink163.xml"/><Relationship Id="rId198" Type="http://schemas.openxmlformats.org/officeDocument/2006/relationships/externalLink" Target="externalLinks/externalLink162.xml"/><Relationship Id="rId197" Type="http://schemas.openxmlformats.org/officeDocument/2006/relationships/externalLink" Target="externalLinks/externalLink161.xml"/><Relationship Id="rId196" Type="http://schemas.openxmlformats.org/officeDocument/2006/relationships/externalLink" Target="externalLinks/externalLink160.xml"/><Relationship Id="rId195" Type="http://schemas.openxmlformats.org/officeDocument/2006/relationships/externalLink" Target="externalLinks/externalLink159.xml"/><Relationship Id="rId194" Type="http://schemas.openxmlformats.org/officeDocument/2006/relationships/externalLink" Target="externalLinks/externalLink158.xml"/><Relationship Id="rId193" Type="http://schemas.openxmlformats.org/officeDocument/2006/relationships/externalLink" Target="externalLinks/externalLink157.xml"/><Relationship Id="rId192" Type="http://schemas.openxmlformats.org/officeDocument/2006/relationships/externalLink" Target="externalLinks/externalLink156.xml"/><Relationship Id="rId191" Type="http://schemas.openxmlformats.org/officeDocument/2006/relationships/externalLink" Target="externalLinks/externalLink155.xml"/><Relationship Id="rId190" Type="http://schemas.openxmlformats.org/officeDocument/2006/relationships/externalLink" Target="externalLinks/externalLink154.xml"/><Relationship Id="rId19" Type="http://schemas.openxmlformats.org/officeDocument/2006/relationships/worksheet" Target="worksheets/sheet19.xml"/><Relationship Id="rId189" Type="http://schemas.openxmlformats.org/officeDocument/2006/relationships/externalLink" Target="externalLinks/externalLink153.xml"/><Relationship Id="rId188" Type="http://schemas.openxmlformats.org/officeDocument/2006/relationships/externalLink" Target="externalLinks/externalLink152.xml"/><Relationship Id="rId187" Type="http://schemas.openxmlformats.org/officeDocument/2006/relationships/externalLink" Target="externalLinks/externalLink151.xml"/><Relationship Id="rId186" Type="http://schemas.openxmlformats.org/officeDocument/2006/relationships/externalLink" Target="externalLinks/externalLink150.xml"/><Relationship Id="rId185" Type="http://schemas.openxmlformats.org/officeDocument/2006/relationships/externalLink" Target="externalLinks/externalLink149.xml"/><Relationship Id="rId184" Type="http://schemas.openxmlformats.org/officeDocument/2006/relationships/externalLink" Target="externalLinks/externalLink148.xml"/><Relationship Id="rId183" Type="http://schemas.openxmlformats.org/officeDocument/2006/relationships/externalLink" Target="externalLinks/externalLink147.xml"/><Relationship Id="rId182" Type="http://schemas.openxmlformats.org/officeDocument/2006/relationships/externalLink" Target="externalLinks/externalLink146.xml"/><Relationship Id="rId181" Type="http://schemas.openxmlformats.org/officeDocument/2006/relationships/externalLink" Target="externalLinks/externalLink145.xml"/><Relationship Id="rId180" Type="http://schemas.openxmlformats.org/officeDocument/2006/relationships/externalLink" Target="externalLinks/externalLink144.xml"/><Relationship Id="rId18" Type="http://schemas.openxmlformats.org/officeDocument/2006/relationships/worksheet" Target="worksheets/sheet18.xml"/><Relationship Id="rId179" Type="http://schemas.openxmlformats.org/officeDocument/2006/relationships/externalLink" Target="externalLinks/externalLink143.xml"/><Relationship Id="rId178" Type="http://schemas.openxmlformats.org/officeDocument/2006/relationships/externalLink" Target="externalLinks/externalLink142.xml"/><Relationship Id="rId177" Type="http://schemas.openxmlformats.org/officeDocument/2006/relationships/externalLink" Target="externalLinks/externalLink141.xml"/><Relationship Id="rId176" Type="http://schemas.openxmlformats.org/officeDocument/2006/relationships/externalLink" Target="externalLinks/externalLink140.xml"/><Relationship Id="rId175" Type="http://schemas.openxmlformats.org/officeDocument/2006/relationships/externalLink" Target="externalLinks/externalLink139.xml"/><Relationship Id="rId174" Type="http://schemas.openxmlformats.org/officeDocument/2006/relationships/externalLink" Target="externalLinks/externalLink138.xml"/><Relationship Id="rId173" Type="http://schemas.openxmlformats.org/officeDocument/2006/relationships/externalLink" Target="externalLinks/externalLink137.xml"/><Relationship Id="rId172" Type="http://schemas.openxmlformats.org/officeDocument/2006/relationships/externalLink" Target="externalLinks/externalLink136.xml"/><Relationship Id="rId171" Type="http://schemas.openxmlformats.org/officeDocument/2006/relationships/externalLink" Target="externalLinks/externalLink135.xml"/><Relationship Id="rId170" Type="http://schemas.openxmlformats.org/officeDocument/2006/relationships/externalLink" Target="externalLinks/externalLink134.xml"/><Relationship Id="rId17" Type="http://schemas.openxmlformats.org/officeDocument/2006/relationships/worksheet" Target="worksheets/sheet17.xml"/><Relationship Id="rId169" Type="http://schemas.openxmlformats.org/officeDocument/2006/relationships/externalLink" Target="externalLinks/externalLink133.xml"/><Relationship Id="rId168" Type="http://schemas.openxmlformats.org/officeDocument/2006/relationships/externalLink" Target="externalLinks/externalLink132.xml"/><Relationship Id="rId167" Type="http://schemas.openxmlformats.org/officeDocument/2006/relationships/externalLink" Target="externalLinks/externalLink131.xml"/><Relationship Id="rId166" Type="http://schemas.openxmlformats.org/officeDocument/2006/relationships/externalLink" Target="externalLinks/externalLink130.xml"/><Relationship Id="rId165" Type="http://schemas.openxmlformats.org/officeDocument/2006/relationships/externalLink" Target="externalLinks/externalLink129.xml"/><Relationship Id="rId164" Type="http://schemas.openxmlformats.org/officeDocument/2006/relationships/externalLink" Target="externalLinks/externalLink128.xml"/><Relationship Id="rId163" Type="http://schemas.openxmlformats.org/officeDocument/2006/relationships/externalLink" Target="externalLinks/externalLink127.xml"/><Relationship Id="rId162" Type="http://schemas.openxmlformats.org/officeDocument/2006/relationships/externalLink" Target="externalLinks/externalLink126.xml"/><Relationship Id="rId161" Type="http://schemas.openxmlformats.org/officeDocument/2006/relationships/externalLink" Target="externalLinks/externalLink125.xml"/><Relationship Id="rId160" Type="http://schemas.openxmlformats.org/officeDocument/2006/relationships/externalLink" Target="externalLinks/externalLink124.xml"/><Relationship Id="rId16" Type="http://schemas.openxmlformats.org/officeDocument/2006/relationships/worksheet" Target="worksheets/sheet16.xml"/><Relationship Id="rId159" Type="http://schemas.openxmlformats.org/officeDocument/2006/relationships/externalLink" Target="externalLinks/externalLink123.xml"/><Relationship Id="rId158" Type="http://schemas.openxmlformats.org/officeDocument/2006/relationships/externalLink" Target="externalLinks/externalLink122.xml"/><Relationship Id="rId157" Type="http://schemas.openxmlformats.org/officeDocument/2006/relationships/externalLink" Target="externalLinks/externalLink121.xml"/><Relationship Id="rId156" Type="http://schemas.openxmlformats.org/officeDocument/2006/relationships/externalLink" Target="externalLinks/externalLink120.xml"/><Relationship Id="rId155" Type="http://schemas.openxmlformats.org/officeDocument/2006/relationships/externalLink" Target="externalLinks/externalLink119.xml"/><Relationship Id="rId154" Type="http://schemas.openxmlformats.org/officeDocument/2006/relationships/externalLink" Target="externalLinks/externalLink118.xml"/><Relationship Id="rId153" Type="http://schemas.openxmlformats.org/officeDocument/2006/relationships/externalLink" Target="externalLinks/externalLink117.xml"/><Relationship Id="rId152" Type="http://schemas.openxmlformats.org/officeDocument/2006/relationships/externalLink" Target="externalLinks/externalLink116.xml"/><Relationship Id="rId151" Type="http://schemas.openxmlformats.org/officeDocument/2006/relationships/externalLink" Target="externalLinks/externalLink115.xml"/><Relationship Id="rId150" Type="http://schemas.openxmlformats.org/officeDocument/2006/relationships/externalLink" Target="externalLinks/externalLink114.xml"/><Relationship Id="rId15" Type="http://schemas.openxmlformats.org/officeDocument/2006/relationships/worksheet" Target="worksheets/sheet15.xml"/><Relationship Id="rId149" Type="http://schemas.openxmlformats.org/officeDocument/2006/relationships/externalLink" Target="externalLinks/externalLink113.xml"/><Relationship Id="rId148" Type="http://schemas.openxmlformats.org/officeDocument/2006/relationships/externalLink" Target="externalLinks/externalLink112.xml"/><Relationship Id="rId147" Type="http://schemas.openxmlformats.org/officeDocument/2006/relationships/externalLink" Target="externalLinks/externalLink111.xml"/><Relationship Id="rId146" Type="http://schemas.openxmlformats.org/officeDocument/2006/relationships/externalLink" Target="externalLinks/externalLink110.xml"/><Relationship Id="rId145" Type="http://schemas.openxmlformats.org/officeDocument/2006/relationships/externalLink" Target="externalLinks/externalLink109.xml"/><Relationship Id="rId144" Type="http://schemas.openxmlformats.org/officeDocument/2006/relationships/externalLink" Target="externalLinks/externalLink108.xml"/><Relationship Id="rId143" Type="http://schemas.openxmlformats.org/officeDocument/2006/relationships/externalLink" Target="externalLinks/externalLink107.xml"/><Relationship Id="rId142" Type="http://schemas.openxmlformats.org/officeDocument/2006/relationships/externalLink" Target="externalLinks/externalLink106.xml"/><Relationship Id="rId141" Type="http://schemas.openxmlformats.org/officeDocument/2006/relationships/externalLink" Target="externalLinks/externalLink105.xml"/><Relationship Id="rId140" Type="http://schemas.openxmlformats.org/officeDocument/2006/relationships/externalLink" Target="externalLinks/externalLink104.xml"/><Relationship Id="rId14" Type="http://schemas.openxmlformats.org/officeDocument/2006/relationships/worksheet" Target="worksheets/sheet14.xml"/><Relationship Id="rId139" Type="http://schemas.openxmlformats.org/officeDocument/2006/relationships/externalLink" Target="externalLinks/externalLink103.xml"/><Relationship Id="rId138" Type="http://schemas.openxmlformats.org/officeDocument/2006/relationships/externalLink" Target="externalLinks/externalLink102.xml"/><Relationship Id="rId137" Type="http://schemas.openxmlformats.org/officeDocument/2006/relationships/externalLink" Target="externalLinks/externalLink101.xml"/><Relationship Id="rId136" Type="http://schemas.openxmlformats.org/officeDocument/2006/relationships/externalLink" Target="externalLinks/externalLink100.xml"/><Relationship Id="rId135" Type="http://schemas.openxmlformats.org/officeDocument/2006/relationships/externalLink" Target="externalLinks/externalLink99.xml"/><Relationship Id="rId134" Type="http://schemas.openxmlformats.org/officeDocument/2006/relationships/externalLink" Target="externalLinks/externalLink98.xml"/><Relationship Id="rId133" Type="http://schemas.openxmlformats.org/officeDocument/2006/relationships/externalLink" Target="externalLinks/externalLink97.xml"/><Relationship Id="rId132" Type="http://schemas.openxmlformats.org/officeDocument/2006/relationships/externalLink" Target="externalLinks/externalLink96.xml"/><Relationship Id="rId131" Type="http://schemas.openxmlformats.org/officeDocument/2006/relationships/externalLink" Target="externalLinks/externalLink95.xml"/><Relationship Id="rId130" Type="http://schemas.openxmlformats.org/officeDocument/2006/relationships/externalLink" Target="externalLinks/externalLink94.xml"/><Relationship Id="rId13" Type="http://schemas.openxmlformats.org/officeDocument/2006/relationships/worksheet" Target="worksheets/sheet13.xml"/><Relationship Id="rId129" Type="http://schemas.openxmlformats.org/officeDocument/2006/relationships/externalLink" Target="externalLinks/externalLink93.xml"/><Relationship Id="rId128" Type="http://schemas.openxmlformats.org/officeDocument/2006/relationships/externalLink" Target="externalLinks/externalLink92.xml"/><Relationship Id="rId127" Type="http://schemas.openxmlformats.org/officeDocument/2006/relationships/externalLink" Target="externalLinks/externalLink91.xml"/><Relationship Id="rId126" Type="http://schemas.openxmlformats.org/officeDocument/2006/relationships/externalLink" Target="externalLinks/externalLink90.xml"/><Relationship Id="rId125" Type="http://schemas.openxmlformats.org/officeDocument/2006/relationships/externalLink" Target="externalLinks/externalLink89.xml"/><Relationship Id="rId124" Type="http://schemas.openxmlformats.org/officeDocument/2006/relationships/externalLink" Target="externalLinks/externalLink88.xml"/><Relationship Id="rId123" Type="http://schemas.openxmlformats.org/officeDocument/2006/relationships/externalLink" Target="externalLinks/externalLink87.xml"/><Relationship Id="rId122" Type="http://schemas.openxmlformats.org/officeDocument/2006/relationships/externalLink" Target="externalLinks/externalLink86.xml"/><Relationship Id="rId121" Type="http://schemas.openxmlformats.org/officeDocument/2006/relationships/externalLink" Target="externalLinks/externalLink85.xml"/><Relationship Id="rId120" Type="http://schemas.openxmlformats.org/officeDocument/2006/relationships/externalLink" Target="externalLinks/externalLink84.xml"/><Relationship Id="rId12" Type="http://schemas.openxmlformats.org/officeDocument/2006/relationships/worksheet" Target="worksheets/sheet12.xml"/><Relationship Id="rId119" Type="http://schemas.openxmlformats.org/officeDocument/2006/relationships/externalLink" Target="externalLinks/externalLink83.xml"/><Relationship Id="rId118" Type="http://schemas.openxmlformats.org/officeDocument/2006/relationships/externalLink" Target="externalLinks/externalLink82.xml"/><Relationship Id="rId117" Type="http://schemas.openxmlformats.org/officeDocument/2006/relationships/externalLink" Target="externalLinks/externalLink81.xml"/><Relationship Id="rId116" Type="http://schemas.openxmlformats.org/officeDocument/2006/relationships/externalLink" Target="externalLinks/externalLink80.xml"/><Relationship Id="rId115" Type="http://schemas.openxmlformats.org/officeDocument/2006/relationships/externalLink" Target="externalLinks/externalLink79.xml"/><Relationship Id="rId114" Type="http://schemas.openxmlformats.org/officeDocument/2006/relationships/externalLink" Target="externalLinks/externalLink78.xml"/><Relationship Id="rId113" Type="http://schemas.openxmlformats.org/officeDocument/2006/relationships/externalLink" Target="externalLinks/externalLink77.xml"/><Relationship Id="rId112" Type="http://schemas.openxmlformats.org/officeDocument/2006/relationships/externalLink" Target="externalLinks/externalLink76.xml"/><Relationship Id="rId111" Type="http://schemas.openxmlformats.org/officeDocument/2006/relationships/externalLink" Target="externalLinks/externalLink75.xml"/><Relationship Id="rId110" Type="http://schemas.openxmlformats.org/officeDocument/2006/relationships/externalLink" Target="externalLinks/externalLink74.xml"/><Relationship Id="rId11" Type="http://schemas.openxmlformats.org/officeDocument/2006/relationships/worksheet" Target="worksheets/sheet11.xml"/><Relationship Id="rId109" Type="http://schemas.openxmlformats.org/officeDocument/2006/relationships/externalLink" Target="externalLinks/externalLink73.xml"/><Relationship Id="rId108" Type="http://schemas.openxmlformats.org/officeDocument/2006/relationships/externalLink" Target="externalLinks/externalLink72.xml"/><Relationship Id="rId107" Type="http://schemas.openxmlformats.org/officeDocument/2006/relationships/externalLink" Target="externalLinks/externalLink71.xml"/><Relationship Id="rId106" Type="http://schemas.openxmlformats.org/officeDocument/2006/relationships/externalLink" Target="externalLinks/externalLink70.xml"/><Relationship Id="rId105" Type="http://schemas.openxmlformats.org/officeDocument/2006/relationships/externalLink" Target="externalLinks/externalLink69.xml"/><Relationship Id="rId104" Type="http://schemas.openxmlformats.org/officeDocument/2006/relationships/externalLink" Target="externalLinks/externalLink68.xml"/><Relationship Id="rId103" Type="http://schemas.openxmlformats.org/officeDocument/2006/relationships/externalLink" Target="externalLinks/externalLink67.xml"/><Relationship Id="rId102" Type="http://schemas.openxmlformats.org/officeDocument/2006/relationships/externalLink" Target="externalLinks/externalLink66.xml"/><Relationship Id="rId101" Type="http://schemas.openxmlformats.org/officeDocument/2006/relationships/externalLink" Target="externalLinks/externalLink65.xml"/><Relationship Id="rId100" Type="http://schemas.openxmlformats.org/officeDocument/2006/relationships/externalLink" Target="externalLinks/externalLink64.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6.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7.png"/></Relationships>
</file>

<file path=xl/drawings/_rels/drawing7.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8.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9.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7.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0</xdr:colOff>
      <xdr:row>0</xdr:row>
      <xdr:rowOff>0</xdr:rowOff>
    </xdr:from>
    <xdr:to>
      <xdr:col>1</xdr:col>
      <xdr:colOff>1460500</xdr:colOff>
      <xdr:row>0</xdr:row>
      <xdr:rowOff>425450</xdr:rowOff>
    </xdr:to>
    <xdr:pic>
      <xdr:nvPicPr>
        <xdr:cNvPr id="2" name="Imagen 1" descr="Inicio - Ministerio de Ambiente y Desarrollo Sostenible"/>
        <xdr:cNvPicPr>
          <a:picLocks noChangeAspect="1" noChangeArrowheads="1"/>
        </xdr:cNvPicPr>
      </xdr:nvPicPr>
      <xdr:blipFill>
        <a:blip r:embed="rId1" cstate="print">
          <a:extLst>
            <a:ext uri="{28A0092B-C50C-407E-A947-70E740481C1C}">
              <a14:useLocalDpi xmlns:a14="http://schemas.microsoft.com/office/drawing/2010/main" val="0"/>
            </a:ext>
          </a:extLst>
        </a:blip>
        <a:srcRect/>
        <a:stretch>
          <a:fillRect/>
        </a:stretch>
      </xdr:blipFill>
      <xdr:spPr>
        <a:xfrm>
          <a:off x="0" y="0"/>
          <a:ext cx="2060575" cy="425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622300</xdr:colOff>
      <xdr:row>0</xdr:row>
      <xdr:rowOff>0</xdr:rowOff>
    </xdr:from>
    <xdr:to>
      <xdr:col>5</xdr:col>
      <xdr:colOff>921475</xdr:colOff>
      <xdr:row>1</xdr:row>
      <xdr:rowOff>0</xdr:rowOff>
    </xdr:to>
    <xdr:pic>
      <xdr:nvPicPr>
        <xdr:cNvPr id="3" name="Imagen 2"/>
        <xdr:cNvPicPr>
          <a:picLocks noChangeAspect="1" noChangeArrowheads="1"/>
        </xdr:cNvPicPr>
      </xdr:nvPicPr>
      <xdr:blipFill>
        <a:blip r:embed="rId2" cstate="print">
          <a:extLst>
            <a:ext uri="{28A0092B-C50C-407E-A947-70E740481C1C}">
              <a14:useLocalDpi xmlns:a14="http://schemas.microsoft.com/office/drawing/2010/main" val="0"/>
            </a:ext>
          </a:extLst>
        </a:blip>
        <a:srcRect/>
        <a:stretch>
          <a:fillRect/>
        </a:stretch>
      </xdr:blipFill>
      <xdr:spPr>
        <a:xfrm>
          <a:off x="4740910" y="0"/>
          <a:ext cx="2202180"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xdr:from>
      <xdr:col>1</xdr:col>
      <xdr:colOff>46892</xdr:colOff>
      <xdr:row>30</xdr:row>
      <xdr:rowOff>152399</xdr:rowOff>
    </xdr:from>
    <xdr:to>
      <xdr:col>1</xdr:col>
      <xdr:colOff>2691032</xdr:colOff>
      <xdr:row>31</xdr:row>
      <xdr:rowOff>336452</xdr:rowOff>
    </xdr:to>
    <xdr:pic>
      <xdr:nvPicPr>
        <xdr:cNvPr id="2" name="Imagen 1"/>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1127760" y="7703185"/>
          <a:ext cx="2644140" cy="374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600075</xdr:colOff>
      <xdr:row>0</xdr:row>
      <xdr:rowOff>190500</xdr:rowOff>
    </xdr:from>
    <xdr:to>
      <xdr:col>1</xdr:col>
      <xdr:colOff>790448</xdr:colOff>
      <xdr:row>0</xdr:row>
      <xdr:rowOff>191045</xdr:rowOff>
    </xdr:to>
    <xdr:pic>
      <xdr:nvPicPr>
        <xdr:cNvPr id="2" name="1 Imagen"/>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829310" y="190500"/>
          <a:ext cx="189865" cy="0"/>
        </a:xfrm>
        <a:prstGeom prst="rect">
          <a:avLst/>
        </a:prstGeom>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0</xdr:colOff>
      <xdr:row>0</xdr:row>
      <xdr:rowOff>0</xdr:rowOff>
    </xdr:from>
    <xdr:to>
      <xdr:col>1</xdr:col>
      <xdr:colOff>19050</xdr:colOff>
      <xdr:row>0</xdr:row>
      <xdr:rowOff>425450</xdr:rowOff>
    </xdr:to>
    <xdr:pic>
      <xdr:nvPicPr>
        <xdr:cNvPr id="1049" name="Imagen 3" descr="Inicio - Ministerio de Ambiente y Desarrollo Sostenible"/>
        <xdr:cNvPicPr>
          <a:picLocks noChangeAspect="1" noChangeArrowheads="1"/>
        </xdr:cNvPicPr>
      </xdr:nvPicPr>
      <xdr:blipFill>
        <a:blip r:embed="rId1" cstate="print">
          <a:extLst>
            <a:ext uri="{28A0092B-C50C-407E-A947-70E740481C1C}">
              <a14:useLocalDpi xmlns:a14="http://schemas.microsoft.com/office/drawing/2010/main" val="0"/>
            </a:ext>
          </a:extLst>
        </a:blip>
        <a:srcRect/>
        <a:stretch>
          <a:fillRect/>
        </a:stretch>
      </xdr:blipFill>
      <xdr:spPr>
        <a:xfrm>
          <a:off x="0" y="0"/>
          <a:ext cx="2063750" cy="425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755650</xdr:colOff>
      <xdr:row>0</xdr:row>
      <xdr:rowOff>0</xdr:rowOff>
    </xdr:from>
    <xdr:to>
      <xdr:col>6</xdr:col>
      <xdr:colOff>602007</xdr:colOff>
      <xdr:row>1</xdr:row>
      <xdr:rowOff>0</xdr:rowOff>
    </xdr:to>
    <xdr:pic>
      <xdr:nvPicPr>
        <xdr:cNvPr id="1050" name="Imagen 4"/>
        <xdr:cNvPicPr>
          <a:picLocks noChangeAspect="1" noChangeArrowheads="1"/>
        </xdr:cNvPicPr>
      </xdr:nvPicPr>
      <xdr:blipFill>
        <a:blip r:embed="rId2" cstate="print">
          <a:extLst>
            <a:ext uri="{28A0092B-C50C-407E-A947-70E740481C1C}">
              <a14:useLocalDpi xmlns:a14="http://schemas.microsoft.com/office/drawing/2010/main" val="0"/>
            </a:ext>
          </a:extLst>
        </a:blip>
        <a:srcRect/>
        <a:stretch>
          <a:fillRect/>
        </a:stretch>
      </xdr:blipFill>
      <xdr:spPr>
        <a:xfrm>
          <a:off x="4201160" y="0"/>
          <a:ext cx="2216785"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0</xdr:colOff>
      <xdr:row>0</xdr:row>
      <xdr:rowOff>31750</xdr:rowOff>
    </xdr:from>
    <xdr:to>
      <xdr:col>1</xdr:col>
      <xdr:colOff>12700</xdr:colOff>
      <xdr:row>0</xdr:row>
      <xdr:rowOff>482600</xdr:rowOff>
    </xdr:to>
    <xdr:pic>
      <xdr:nvPicPr>
        <xdr:cNvPr id="3097" name="Imagen 11" descr="Inicio - Ministerio de Ambiente y Desarrollo Sostenible"/>
        <xdr:cNvPicPr>
          <a:picLocks noChangeAspect="1" noChangeArrowheads="1"/>
        </xdr:cNvPicPr>
      </xdr:nvPicPr>
      <xdr:blipFill>
        <a:blip r:embed="rId1" cstate="print">
          <a:extLst>
            <a:ext uri="{28A0092B-C50C-407E-A947-70E740481C1C}">
              <a14:useLocalDpi xmlns:a14="http://schemas.microsoft.com/office/drawing/2010/main" val="0"/>
            </a:ext>
          </a:extLst>
        </a:blip>
        <a:srcRect/>
        <a:stretch>
          <a:fillRect/>
        </a:stretch>
      </xdr:blipFill>
      <xdr:spPr>
        <a:xfrm>
          <a:off x="0" y="31750"/>
          <a:ext cx="2101850" cy="450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25400</xdr:colOff>
      <xdr:row>0</xdr:row>
      <xdr:rowOff>19050</xdr:rowOff>
    </xdr:from>
    <xdr:to>
      <xdr:col>5</xdr:col>
      <xdr:colOff>2899</xdr:colOff>
      <xdr:row>0</xdr:row>
      <xdr:rowOff>457200</xdr:rowOff>
    </xdr:to>
    <xdr:pic>
      <xdr:nvPicPr>
        <xdr:cNvPr id="3098" name="Imagen 12"/>
        <xdr:cNvPicPr>
          <a:picLocks noChangeAspect="1" noChangeArrowheads="1"/>
        </xdr:cNvPicPr>
      </xdr:nvPicPr>
      <xdr:blipFill>
        <a:blip r:embed="rId2" cstate="print">
          <a:extLst>
            <a:ext uri="{28A0092B-C50C-407E-A947-70E740481C1C}">
              <a14:useLocalDpi xmlns:a14="http://schemas.microsoft.com/office/drawing/2010/main" val="0"/>
            </a:ext>
          </a:extLst>
        </a:blip>
        <a:srcRect/>
        <a:stretch>
          <a:fillRect/>
        </a:stretch>
      </xdr:blipFill>
      <xdr:spPr>
        <a:xfrm>
          <a:off x="4803775" y="19050"/>
          <a:ext cx="2169160"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25400</xdr:colOff>
      <xdr:row>0</xdr:row>
      <xdr:rowOff>25400</xdr:rowOff>
    </xdr:from>
    <xdr:to>
      <xdr:col>1</xdr:col>
      <xdr:colOff>12700</xdr:colOff>
      <xdr:row>0</xdr:row>
      <xdr:rowOff>476250</xdr:rowOff>
    </xdr:to>
    <xdr:pic>
      <xdr:nvPicPr>
        <xdr:cNvPr id="4121" name="Imagen 1" descr="Inicio - Ministerio de Ambiente y Desarrollo Sostenible"/>
        <xdr:cNvPicPr>
          <a:picLocks noChangeAspect="1" noChangeArrowheads="1"/>
        </xdr:cNvPicPr>
      </xdr:nvPicPr>
      <xdr:blipFill>
        <a:blip r:embed="rId1" cstate="print">
          <a:extLst>
            <a:ext uri="{28A0092B-C50C-407E-A947-70E740481C1C}">
              <a14:useLocalDpi xmlns:a14="http://schemas.microsoft.com/office/drawing/2010/main" val="0"/>
            </a:ext>
          </a:extLst>
        </a:blip>
        <a:srcRect/>
        <a:stretch>
          <a:fillRect/>
        </a:stretch>
      </xdr:blipFill>
      <xdr:spPr>
        <a:xfrm>
          <a:off x="25400" y="25400"/>
          <a:ext cx="2083435" cy="450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6350</xdr:colOff>
      <xdr:row>0</xdr:row>
      <xdr:rowOff>25400</xdr:rowOff>
    </xdr:from>
    <xdr:to>
      <xdr:col>5</xdr:col>
      <xdr:colOff>451358</xdr:colOff>
      <xdr:row>0</xdr:row>
      <xdr:rowOff>463550</xdr:rowOff>
    </xdr:to>
    <xdr:pic>
      <xdr:nvPicPr>
        <xdr:cNvPr id="4122" name="Imagen 2"/>
        <xdr:cNvPicPr>
          <a:picLocks noChangeAspect="1" noChangeArrowheads="1"/>
        </xdr:cNvPicPr>
      </xdr:nvPicPr>
      <xdr:blipFill>
        <a:blip r:embed="rId2" cstate="print">
          <a:extLst>
            <a:ext uri="{28A0092B-C50C-407E-A947-70E740481C1C}">
              <a14:useLocalDpi xmlns:a14="http://schemas.microsoft.com/office/drawing/2010/main" val="0"/>
            </a:ext>
          </a:extLst>
        </a:blip>
        <a:srcRect/>
        <a:stretch>
          <a:fillRect/>
        </a:stretch>
      </xdr:blipFill>
      <xdr:spPr>
        <a:xfrm>
          <a:off x="4672330" y="25400"/>
          <a:ext cx="2185035"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0</xdr:colOff>
      <xdr:row>0</xdr:row>
      <xdr:rowOff>0</xdr:rowOff>
    </xdr:from>
    <xdr:to>
      <xdr:col>1</xdr:col>
      <xdr:colOff>19050</xdr:colOff>
      <xdr:row>0</xdr:row>
      <xdr:rowOff>425450</xdr:rowOff>
    </xdr:to>
    <xdr:pic>
      <xdr:nvPicPr>
        <xdr:cNvPr id="11279" name="Imagen 3" descr="Inicio - Ministerio de Ambiente y Desarrollo Sostenible"/>
        <xdr:cNvPicPr>
          <a:picLocks noChangeAspect="1" noChangeArrowheads="1"/>
        </xdr:cNvPicPr>
      </xdr:nvPicPr>
      <xdr:blipFill>
        <a:blip r:embed="rId1" cstate="print">
          <a:extLst>
            <a:ext uri="{28A0092B-C50C-407E-A947-70E740481C1C}">
              <a14:useLocalDpi xmlns:a14="http://schemas.microsoft.com/office/drawing/2010/main" val="0"/>
            </a:ext>
          </a:extLst>
        </a:blip>
        <a:srcRect/>
        <a:stretch>
          <a:fillRect/>
        </a:stretch>
      </xdr:blipFill>
      <xdr:spPr>
        <a:xfrm>
          <a:off x="0" y="0"/>
          <a:ext cx="2063750" cy="425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755650</xdr:colOff>
      <xdr:row>0</xdr:row>
      <xdr:rowOff>0</xdr:rowOff>
    </xdr:from>
    <xdr:to>
      <xdr:col>6</xdr:col>
      <xdr:colOff>428073</xdr:colOff>
      <xdr:row>1</xdr:row>
      <xdr:rowOff>0</xdr:rowOff>
    </xdr:to>
    <xdr:pic>
      <xdr:nvPicPr>
        <xdr:cNvPr id="11280" name="Imagen 4"/>
        <xdr:cNvPicPr>
          <a:picLocks noChangeAspect="1" noChangeArrowheads="1"/>
        </xdr:cNvPicPr>
      </xdr:nvPicPr>
      <xdr:blipFill>
        <a:blip r:embed="rId2" cstate="print">
          <a:extLst>
            <a:ext uri="{28A0092B-C50C-407E-A947-70E740481C1C}">
              <a14:useLocalDpi xmlns:a14="http://schemas.microsoft.com/office/drawing/2010/main" val="0"/>
            </a:ext>
          </a:extLst>
        </a:blip>
        <a:srcRect/>
        <a:stretch>
          <a:fillRect/>
        </a:stretch>
      </xdr:blipFill>
      <xdr:spPr>
        <a:xfrm>
          <a:off x="4201160" y="0"/>
          <a:ext cx="2220595"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0</xdr:colOff>
      <xdr:row>0</xdr:row>
      <xdr:rowOff>0</xdr:rowOff>
    </xdr:from>
    <xdr:to>
      <xdr:col>1</xdr:col>
      <xdr:colOff>19050</xdr:colOff>
      <xdr:row>0</xdr:row>
      <xdr:rowOff>425450</xdr:rowOff>
    </xdr:to>
    <xdr:pic>
      <xdr:nvPicPr>
        <xdr:cNvPr id="2" name="Imagen 3" descr="Inicio - Ministerio de Ambiente y Desarrollo Sostenible"/>
        <xdr:cNvPicPr>
          <a:picLocks noChangeAspect="1" noChangeArrowheads="1"/>
        </xdr:cNvPicPr>
      </xdr:nvPicPr>
      <xdr:blipFill>
        <a:blip r:embed="rId1" cstate="print">
          <a:extLst>
            <a:ext uri="{28A0092B-C50C-407E-A947-70E740481C1C}">
              <a14:useLocalDpi xmlns:a14="http://schemas.microsoft.com/office/drawing/2010/main" val="0"/>
            </a:ext>
          </a:extLst>
        </a:blip>
        <a:srcRect/>
        <a:stretch>
          <a:fillRect/>
        </a:stretch>
      </xdr:blipFill>
      <xdr:spPr>
        <a:xfrm>
          <a:off x="0" y="0"/>
          <a:ext cx="2063750" cy="425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755650</xdr:colOff>
      <xdr:row>0</xdr:row>
      <xdr:rowOff>0</xdr:rowOff>
    </xdr:from>
    <xdr:to>
      <xdr:col>6</xdr:col>
      <xdr:colOff>602007</xdr:colOff>
      <xdr:row>1</xdr:row>
      <xdr:rowOff>4396</xdr:rowOff>
    </xdr:to>
    <xdr:pic>
      <xdr:nvPicPr>
        <xdr:cNvPr id="3" name="Imagen 4"/>
        <xdr:cNvPicPr>
          <a:picLocks noChangeAspect="1" noChangeArrowheads="1"/>
        </xdr:cNvPicPr>
      </xdr:nvPicPr>
      <xdr:blipFill>
        <a:blip r:embed="rId2" cstate="print">
          <a:extLst>
            <a:ext uri="{28A0092B-C50C-407E-A947-70E740481C1C}">
              <a14:useLocalDpi xmlns:a14="http://schemas.microsoft.com/office/drawing/2010/main" val="0"/>
            </a:ext>
          </a:extLst>
        </a:blip>
        <a:srcRect/>
        <a:stretch>
          <a:fillRect/>
        </a:stretch>
      </xdr:blipFill>
      <xdr:spPr>
        <a:xfrm>
          <a:off x="4201160" y="0"/>
          <a:ext cx="2216785" cy="441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0</xdr:colOff>
      <xdr:row>0</xdr:row>
      <xdr:rowOff>0</xdr:rowOff>
    </xdr:from>
    <xdr:to>
      <xdr:col>1</xdr:col>
      <xdr:colOff>2540</xdr:colOff>
      <xdr:row>0</xdr:row>
      <xdr:rowOff>450850</xdr:rowOff>
    </xdr:to>
    <xdr:pic>
      <xdr:nvPicPr>
        <xdr:cNvPr id="10265" name="Imagen 1" descr="Inicio - Ministerio de Ambiente y Desarrollo Sostenible"/>
        <xdr:cNvPicPr>
          <a:picLocks noChangeAspect="1" noChangeArrowheads="1"/>
        </xdr:cNvPicPr>
      </xdr:nvPicPr>
      <xdr:blipFill>
        <a:blip r:embed="rId1" cstate="print">
          <a:extLst>
            <a:ext uri="{28A0092B-C50C-407E-A947-70E740481C1C}">
              <a14:useLocalDpi xmlns:a14="http://schemas.microsoft.com/office/drawing/2010/main" val="0"/>
            </a:ext>
          </a:extLst>
        </a:blip>
        <a:srcRect/>
        <a:stretch>
          <a:fillRect/>
        </a:stretch>
      </xdr:blipFill>
      <xdr:spPr>
        <a:xfrm>
          <a:off x="0" y="0"/>
          <a:ext cx="2098675" cy="450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6350</xdr:colOff>
      <xdr:row>0</xdr:row>
      <xdr:rowOff>19050</xdr:rowOff>
    </xdr:from>
    <xdr:to>
      <xdr:col>6</xdr:col>
      <xdr:colOff>0</xdr:colOff>
      <xdr:row>0</xdr:row>
      <xdr:rowOff>453571</xdr:rowOff>
    </xdr:to>
    <xdr:pic>
      <xdr:nvPicPr>
        <xdr:cNvPr id="10266" name="Imagen 2"/>
        <xdr:cNvPicPr>
          <a:picLocks noChangeAspect="1" noChangeArrowheads="1"/>
        </xdr:cNvPicPr>
      </xdr:nvPicPr>
      <xdr:blipFill>
        <a:blip r:embed="rId2" cstate="print">
          <a:extLst>
            <a:ext uri="{28A0092B-C50C-407E-A947-70E740481C1C}">
              <a14:useLocalDpi xmlns:a14="http://schemas.microsoft.com/office/drawing/2010/main" val="0"/>
            </a:ext>
          </a:extLst>
        </a:blip>
        <a:srcRect/>
        <a:stretch>
          <a:fillRect/>
        </a:stretch>
      </xdr:blipFill>
      <xdr:spPr>
        <a:xfrm>
          <a:off x="4613275" y="19050"/>
          <a:ext cx="2164715" cy="434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r="http://schemas.openxmlformats.org/officeDocument/2006/relationships" xmlns:a="http://schemas.openxmlformats.org/drawingml/2006/main">
  <xdr:twoCellAnchor>
    <xdr:from>
      <xdr:col>0</xdr:col>
      <xdr:colOff>200527</xdr:colOff>
      <xdr:row>1</xdr:row>
      <xdr:rowOff>41776</xdr:rowOff>
    </xdr:from>
    <xdr:to>
      <xdr:col>1</xdr:col>
      <xdr:colOff>1193633</xdr:colOff>
      <xdr:row>4</xdr:row>
      <xdr:rowOff>175461</xdr:rowOff>
    </xdr:to>
    <xdr:pic>
      <xdr:nvPicPr>
        <xdr:cNvPr id="2" name="Imagen 22"/>
        <xdr:cNvPicPr>
          <a:picLocks noChangeAspect="1" noChangeArrowheads="1"/>
        </xdr:cNvPicPr>
      </xdr:nvPicPr>
      <xdr:blipFill>
        <a:blip r:embed="rId1" cstate="print">
          <a:extLst>
            <a:ext uri="{28A0092B-C50C-407E-A947-70E740481C1C}">
              <a14:useLocalDpi xmlns:a14="http://schemas.microsoft.com/office/drawing/2010/main" val="0"/>
            </a:ext>
          </a:extLst>
        </a:blip>
        <a:srcRect/>
        <a:stretch>
          <a:fillRect/>
        </a:stretch>
      </xdr:blipFill>
      <xdr:spPr>
        <a:xfrm>
          <a:off x="200025" y="241300"/>
          <a:ext cx="1125220" cy="7054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vias\TEMP\Contrato%20SOP%20185-02%20FINAL\2%20YACOPI-GALAPAGOS\2%20%20YAC%20-%20GUAD%20PRESUP%20FINAL\CRONOGR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ttps://cceficiente.sharepoint.com/Documents%20and%20Settings/E01PGAS1/Escritorio/REPORTE%20DE%20PRODUCCION.lnk.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https://cceficiente.sharepoint.com/Users/Laura/AppData/Local/Temp/SHARE/ESTIMA/P7020/PROYECTO/730/CAMBIOS/Z20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12.xml.rels><?xml version="1.0" encoding="UTF-8" standalone="yes"?>
<Relationships xmlns="http://schemas.openxmlformats.org/package/2006/relationships"><Relationship Id="rId1" Type="http://schemas.microsoft.com/office/2006/relationships/xlExternalLinkPath/xlPathMissing" Target="Presupuesto Construcci&#243;n Puente Peatonal Manitas.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G:\MaCaroCar\Documents\PERSONAL%20MACAROCAR\PPTO%20PRELIMINAR%20PPL\APU%20VOL%201.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https://cceficiente.sharepoint.com/William/Excel/WINDOWS/TEMP/EST0798.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G:\C\G\Area%20Proyectos\A\AiuBPMarco98"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7.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20interventoria%20tuberias%20sin%20transporte.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CONTROL%20DE%20COSTOS\043%20-%20TERMOGUAJIRA\07%20VARIOS\Contrato%20-%20Cobeto.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HMVMEDMAIL\Propuestas\Trab\personal\Lista%20de%20precios%20para%20gabinetes%20de%20control%20y%20protecci&#243;n.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https://cceficiente.sharepoint.com/Planta%20Soda/Programa%20B&#225;sico/CUADROS%20%20CONTROL.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https://cceficiente.sharepoint.com/Users/dchaves/Desktop/NARI&#209;O/CONECTIVIDAD/EL%20EMPATE%20-%20LA%20UNION%20PR%2060+240%20al%20PR%2066+090/OBRA/BASE/PRESUPUESTO%20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dmon\Archivos_Gen\puentes\puentes%202008\el%20morro\enviado%20por%20la%20territorial\Documents%20and%20Settings\Jaime%20Rojas\Mis%20documentos\Contrato\Interv\JunBarba\a%20%20aaInformaci&#243;n%20GRUPO"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Z:\Documents%20and%20Settings\NUBIA\Escritorio\a%20%20aaInformaci&#243;n%20GRUPO%204\A%20MInformes%20Mensuales\Informe%20de%20estado%20vial%20ene\aCCIDENTES%20DE%201995%20-%201996.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Z:\Users\ADOLFO%20ALONSO%20BUITRA\Documents\ADOLFO\Documentos_General_2010-2011\Obras_2010\Francisco_Calderon\Federacion_Cafeteros\Presupuesto_Federacion\PRESUPUESTO%20Y%20APUS%20608-MONIQUIRAMARZO.LXS.xlsm"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F:\PROYECTO%20AJUSTADO%20PAVIMENTACION%20CALLE%20NUEVE\PRESUPUESTO%20FINAL%20CALLE%20NUEVE%20-%20AJUSTADO.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Z:\Documents%20and%20Settings\NUBIA\Escritorio\ZXPREPLIEGOS%20PUENTE%20ARMADA\PRESUP\ZPREPLIEGOS%20PUENTE%20ARMADA\OBRAS%20PUENTE%20ARMADA2.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Calidad\iso\Documents%20and%20Settings\Latinco%20S.A\Mis%20documentos\ARCHIVOS%20OSCAR\invias\corredores%20viales\PARTICIPAMOS\PRIMERA%20RONDA\analisis%20de%20precios%20unitarios%20-%20PLANTILLA.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G:\presupuesto%20idu\CANTIDADES%20OBRA\comunicaciones\PTTO%20COMUNICACIONES%2014-ABR-09.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G:\Familia%20Monsalvo%20D&#237;az\Equipo%20Anterior\Rossana\CONSULTORIA\2009\Insumos%202009.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Z:\MANTENIMIENTO%20RUTA%201001_MARZO%20DE%202008\Documents%20and%20Settings\PEDRO%20GARCIA%20REALPE\Mis%20documentos\AMV_G1_2006_TUMACO\Actas%20AMV_G1_Tumaco\a%20%20aaInformaci&#243;n"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https://cceficiente.sharepoint.com/PROYECTOS%20SMA%20&amp;%20SOL%202008-2012/Portafolio%20inscrito%20Fase%20III/1%20EXTRACCION/2%20MEJORAMIENTO%20DEL%20SISTEMA%20DE%20BOMBEO%20DE%20CRUDO%20(Bombas%20PCP)/Solicitud%20de%20Contratacion%20o%20Compras%20VFF%2006%20a%2008%20C%20LLANITO%20PCP.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Uno\contrato%20invias%20057\1.%20CONTRATISTA%20DE%20OBRA\5.%20ACTAS\2.%20ACTA%20DE%20PAGO%20PARCIAL\ACTA%20DE%20OBRA%20No%2007\CANTIDADES%20DE%20OBRA%20No.%207.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Uno\contrato%20invias%20057\1.%20CONTRATISTA%20DE%20OBRA\5.%20ACTAS\2.%20ACTA%20DE%20PAGO%20PARCIAL\ACTA%20DE%20OBRA%20No%2007\ACTA%20DE%20PAGO%20No%207.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G:\cjparrao1\Desktop\Presupuesto\IDU%20-%20copia\Componentes%20enTrabajo\Presupuesto%20Por%20Tramo\Tramo%203\Presupuesto%20Tramo%203.xlsx"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server\12.PRECIOS%20UNITARIOS\PRECIOS%20UNITARIOS%20VERSION%201%20DE%20JUNIO%20DE%202010\PRECIOS%20UNITARIOS%20NO%20PREVISTOS-AGOSTO%204%20TODOS%20LOS%20PRECIOS%20VERSION%2000.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server\2-CONTRATISTA\02-AREA%20TECNICA\02-PRECIOS%20UNITARIOS\02-NO%20PREVISTOS\03-PRESUPUESTO%20DE%20OBRA\SGT-FR-014-ANALISIS%20PRECIOS%20NO%20PREVISTOSxxx.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server\Users\SERVER\Downloads\APUS%20DEFINITIVOS%20REVISION%2010%20MARZO%202010%20-v04.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PACO\Doc.%20ASPIRE\Mis%20documentos\INF.BIMENSUAL\INFORME%20BIMENSUAL%20JUL-AGO-2001.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https://cceficiente.sharepoint.com/Walter/PRAGO%20MR%20-%20copia/COPCO/Pozo%20Arrayan%204013675/Informes%20Diario%20Arrayan.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Z:\BIIM\RAFAEL%20-%20PROYECTOS%20TIPO%20BIIM%20MARZO\14.0%20PRESUPUESTOS%20FINALES%20PARA%20IMPRESI&#211;N\Presupuestos%20placa%20huellas\SOACHA%20Presupuesto_750%20_Intermedia_Suelo%20CD_V04V2.xlsx"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Z:\Users\bgonzalez\Desktop\usr\excel\COTIZACIONES\MIAMI\ELECONWIRE\Amir\Catalogo\MV_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Z:\Users\bgonzalez\Desktop\usr\excel\COTIZACIONES\MIAMI\ELECONWIRE\CATALOGO\BAJA%20TENSION\BT.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Hp-hp\f\Users\edgar.sepulveda\AppData\Local\Microsoft\Windows\Temporary%20Internet%20Files\Content.IE5\QCGXYET8\20.MODIFICADA%20MATRIX_SUMAPAZ_HDCV_21-09-12.xlsx"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Z:\LANDRADE\OFICINA\Contrato%20GO2010056\informacion%202008\COSTEO%20DE%20A.I.U.%20Y%20FACTOR%20MULTIPLICADOR%20PARA%20PROYECTAR%20A&#209;O%202009.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2012\ANTIOQUIA\JERIC&#211;\01%20Presupuesto%2009-07-12\GP-469%20-%20Ppto%20Teatro%20Jerico%20V16%20-%20etapa%202.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Z:\Users\adolfo\Desktop\PRESUPUESTO%20INGENIE.xlsx"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Server-vias\02-CONTRATISTA\02-AREA%20FINANCIERA\2.%20ACTAS%20DE%20OBRA\ACTA%20No%209\ACTA%20No%2009%20V1.xlsx"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G:\TRONCAL%2010\PRESUPUESTO\RECIBIDA\PRESUPUESTO\An&#225;lisis%20de%20precios%20unitarios\Datos%20b&#225;sicos.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Z:\Users\bgonzalez\Desktop\Familia%20Monsalvo%20Diaz\Equipo%20Anterior\Rossana\IDU%2050.19\An&#225;lisis%20de%20precios%20unitario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server-vias\REGISTRO%20FOTOGRAFICO%202009,%202010,%202011\01-CONTRATO%20091-%20DUITAMA%20CHARALA\1-INTERVENTORIA\04-AREA-TECNICA\01-INFORMES\01-SEMANALES\INFORME%20SEMANAL%20No%2001\INFORME%20SEMANAL%20No%2001.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E:\Archivos%20de%20Dise&#241;o%20Acero\19-01Conexion%20corte%20excentrica%20y%20tensi&#243;n%20(I-I).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Z:\BIIM\CAROLINA%20OLARTE\Consolidacion%20Territorial\Entregables\PROYECTOS%20UACT%20-%20Finales\7.%20Nechi\3.%20Presupuesto\Presupuesto%20Nechi%20(2Feb.2015).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uba03\USUARIOS-03\Archivos%20Trabajo%20HGiraldo\A.P.U\Valoracion%20Jamarillo%20126%20acometidas%20y%20170\Precios%20Unitarios%20Otros.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https://cceficiente.sharepoint.com/40318_ECP-GEA-F-23_Solicitud_de_Contratacion_o_Compra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Users\Oscar%20Gutierrez\Desktop\Copia%20de%20Formularios%20de%20obras%20civiles%20barrquilla%20VERSI&#211;N%201%20WILLIAM.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Suba03\USUARIOS-03\Archivos%20Trabajo%20HGiraldo\A.P.U\Formato%20reversion%20precios%20LIMP,READEC,TUBERIA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s%20Otro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E:\Precio%20adoquin%20ladrillo%20retirado.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Z:\Users\adolfo\Desktop\ING%20INGENIRIA%20S.A\B7A%20-Cancha%20750\3.%20Dise&#241;o%20Hidrosanitario\SABANA_PRESUPUESTO_CanchaMultiple_900_08sep2012.xlsx"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CALIDAD\C\Bogota\CALLE%20126%20-%20Suba\Memorias\INFORME%20FINAL.xls" TargetMode="External"/></Relationships>
</file>

<file path=xl/externalLinks/_rels/externalLink106.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H&#250;ngaro\c-gerencia\ESSA_ESP\Gua_HPaj\Calc_Lin.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https://cceficiente.sharepoint.com/Users/DoMendez/Escritorio/Avance%20HDT/1%20Avances/Soporte%20Dougla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https://cceficiente.sharepoint.com/Documents%20and%20Settings/ISP/Mis%20documentos/Dise&#241;o/Dise&#241;o%20Basico/Memorias/Dise&#241;o%20pueta%20a%20tierra.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Z:\Documents%20and%20Settings\NUBIA\Escritorio\Users\rodrel\AppData\Local\Microsoft\Windows\Temporary%20Internet%20Files\Content.IE5\90ZIF8WU\Cantidades.xlsx"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G:\Documents%20and%20Settings\MANUEL%20RICARDO%20GOMEZ\I.D.U\KM%205%20V&#237;a%20la%20Calera\PROCESO%20PRECONTRACUTUAL\presupuestos\Construcci&#243;n\EJEMPLOS\Copia%20de%20PRESUPUESTO%20PUENTE%20TRANSVERSAL%2045%20-%20V.1.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https://cceficiente.sharepoint.com/Users/GLENN%20ESCORCIA/AppData/Local/Microsoft/Windows/Temporary%20Internet%20Files/Content.Outlook/IJGC4PT9/ANALISIS%20CAPACIDAD%20FINANCIERA.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https://cceficiente.sharepoint.com/ingeneria%20tello/853%20BACKUP%20ING.%20DE%20DETALLE/11.%20Presupuesto%20Total/Documentos/11%20Detalle/PRESUPUESTO%20TELLO%20CON%20AJUSTES.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https://cceficiente.sharepoint.com/Inf.%2009-ene-09/Users/user5/AppData/Local/Temp/Temp1_2282%20OSBL%20RR%20114%20S3%20Rev%20%200%20(24-abr)%20(2).zip/VICTOR/VICTOR%20M.%20DURAN%20S/ARHIVOS%20IEB%20S.A/PERSONAL/NOMINAS/CONTRUIR%20S.A/NOMINA%20CONVENCIONAL.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Users\Ing.%20Oscar\Downloads\MATRIZ%20PARA%20EL%20CALCULO%20DEL%20AIU%202009.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G:\Documents%20and%20Settings\cmcarden1\Mis%20documentos\MARIA%20CAROLINA\PRESUPUESTO\CONSTRUCCI&#211;N\CALI%20TUNA%20BAJA\1.%20PRESUPUESTO%20CALI%20TUNA%20BAJA%20FINAL.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uno\D\TRONCAL%20DEL%20NORTE\malaga\actas%20de%20obra\ACTA%20DE%20OBRANo.%2021\final\ACTA%20DE%20PAGO%20No%2021FINAL.xls.xlsx"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Server-vias\106-invias-transversal%20boyaca\1-INTERVENTORIA\04-AREA-TECNICA\01-INFORMES\01-SEMANALES\01-EXCEL\INFORME%20SEMANAL%2035\INFORME%20SEMANAL%20No%2035.xlsx"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Users\jhonatanmauricio\Downloads\F:\VILLA%20TAKOA\Presupuesto\APUS%20VILLA%20TAKOA.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uno\Public\CONTRATO%20INVIAS%20057\1.%20CONTRATISTA%20DE%20OBRA\5.%20ACTAS\2.%20ACTA%20DE%20PAGO%20PARCIAL\ACTA%20DE%20PAGO%20No%2030\ACTA_DE_PAGO_No_30..xlsx"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G:\Escritorio\PP\PP%20no%20usados\1&#186;%20de%20Mayo%20con%2049C.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Informaci&#243;n%20Metrol&#237;nea\Contratos\Metrolinea\CONSULTORIA%20METROLINEA\ESTRUCTURACION%20PLIEGOS%20DE%20CONDICIONES%20PORTAL%20NORTE\ENVIO%20#%209\NORTE\PRESUPUESTO%20PORTAL%20NORTE%20V.3.1%20-%2009-07-2017.xlsx"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Server-vias\acta%2027%20y%20ultimas-agosto%2016%20de%202012\ALCANTARILLAS\ALCANTARILLA%20NUEVA%20K38+928\PREACTA%20DE%20OBRA%20No%2028.xlsx"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Users\jmperez\Documents\TECNICA\DEPORTE%20Y%20RECREACION\02%20ESTANDARIZADO%20POLIDEPORTIVO\05%20HOJA%20CALCULO%20ESTANDARIZADO\PRESUPUESTO%20DEL%20POLIDEPORTIVO%20COMPLETO.xlsx"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Hp-hp\f\a%20%20aaInformaci&#243;n%20GRUPO%204\A%20MInformes%20Mensuales\Informe%20de%20estado%20vial%20ene\aCCIDENTES%20DE%201995%20-%201996.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https://cceficiente.sharepoint.com/OFERTAS/7422/DPTO/CIVIL/7422CWXL.XLS" TargetMode="External"/></Relationships>
</file>

<file path=xl/externalLinks/_rels/externalLink136.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Z:\Users\bgonzalez\Desktop\Trab\PROP\47L8%20Siemens%20FCS%20Mexico\47L80080.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G:\Documents%20and%20Settings\COOL\Mis%20documentos\LICIT.%20PRODECO\ANDRADE\LIQUID.%20FINAL%20CANOAS%20marzo%2029\Documents%20and%20Settings\Wilson%20Uribe\Configuraci&#243;n%20local\Archivos%20temporales%20de%20Internet\Content.IE5\UL8P8DYF\H.E.%20OBRA%20PASTO.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Suba03\A\Datos\Todo1\Medellin\WTU%20Medellin%2065%20.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https://cceficiente.sharepoint.com/INDICOL/CER/Presupuesto%20petrominerales%202.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Users\USER\Documents\01%20Proyecto%20Puentes%20Fondo%20de%20Adaptacion\01%20Documentos%20de%20Liitacion%20Publica\presupuesto_ceiba_Ene_17%20(2).xlsx"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Z:\ADM%20VIAL%2003%20-%20CORDOBA\ESTADO%20DE%20RED\2103mar%20.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server-vias\2.%20ACTA%20DE%20PAGO%20PARCIAL\ACTA%20DE%20OBRA%20No%2003\ACTA%20DE%20OBRA%203.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D:\CONSORCIO%20VCL%202015\FORMATOS%20H.V%20VCL%202015\FORMATO%20RESUMEN%20HOJAS%20DE%20VIDA\5.%20RESUMEN%20HOJA%20VIDA%20ALCANTARILLAS.xlsx"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Secretaria\CONSORCIO%20VCL%202015\FORMATOS%20H.V%20VCL%202015\FORMATO%20RESUMEN%20HOJAS%20DE%20VIDA\H.V%20MUROS%20PREACTA.xlsx"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server\091-DUITAMA%20CHARALA\2-CONTRATISTA\03-AREA%20FINANCIERA\ACTA%20DE%20OBRA%20No%2015\1%20ACTA%20Y%20PREACTA%20CON%20ACTA%20DE%20MOD\ACTA%20No%2015.xlsm"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MESING\Carlos%20(C)\00-2004\Frigosin&#250;\Bombeo-Frigosinu.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server-vias\EV%20No%202%20CD-DT-COR-424-2007.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Z:\Users\adolfo\Downloads\1409-2012_Presupuesto_750(1)............xlsx"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https://cceficiente.sharepoint.com/1.%20COORDINACION%20Y%20CONTROL%20DE%20PROYECTOS/1.4%20CONTROL%20DOC-PLANOS-ISOS/CONTROL%20DOC%20&amp;%20PLANOS/sru/1800-8230-52-R310-0001%20COMENTADA.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Admon\Archivos_Gen\puentes\puentes%202008\el%20morro\Presupuesto%20oficial%20el%20morro%20(arreglado).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Z:\2016\PROYECTA-BIIM\PROYECTO\PROYECTO\Proyecto%20Tipacoqu&#233;%20ALC\13.%20Presupuesto%20Y%20APU&#180;S\PRESUPUESTO%20Y%20APU&#180;s%20TIPACOQUE%20%20%2006-10-2014.xlsx"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Z:\Users\USUARIO\Desktop\ESPB\1.%20PROYECTOS\MUNICIPIOS\MACRO%20PARA%20PRESUPUESTO\APU'S%20GOBERNACION%202013%20GENERAL%20-%20CABETO.xlsm"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D:\2015\OTROS%20TRABAJOS\CONTRATOS\20%20ESTACIONES%20DE%20POLICIA\CONTRACTUALES\PRESUPUESTO\PROPUESTA%20ECONOMICA%20CONSORCIO%20ESTACIONES%20CUNDI%202015%203.xlsx"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10.6.75.177\VQ2008\Documents%20and%20Settings\c5205871\Configuraci&#243;n%20local\Archivos%20temporales%20de%20Internet\OLK6\Nuevo%20disco\INELECTRA\Aminas1\Proyecto\119-contratomarco\119-04%20aromaticos\tuberia\doc_tecnicos\partidas_cant_tub_final_04.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MESING\Unidad%20C\00-2004\San%20Pedro\Lagunas\Linea%20de%20Impulsion.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server-vias\Unitarios%20SF-Sup%20y%20LV-S.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https://cceficiente.sharepoint.com/RPLC/escalatoria/fps.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Polideportivos%20madrid\Presupuesto%20herramientas%20de%20calculo\MATRIZ%20PARA%20EL%20CALCULO%20DEL%20AIU%202009.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server-vias\Contrato%20SOP%20185-02%20FINAL\2%20YACOPI-GALAPAGOS\2%20%20YAC%20-%20GUAD%20PRESUP%20FINAL\CRONOGRA.xls" TargetMode="External"/></Relationships>
</file>

<file path=xl/externalLinks/_rels/externalLink171.xml.rels><?xml version="1.0" encoding="UTF-8" standalone="yes"?>
<Relationships xmlns="http://schemas.openxmlformats.org/package/2006/relationships"><Relationship Id="rId1" Type="http://schemas.microsoft.com/office/2006/relationships/xlExternalLinkPath/xlPathMissing" Target="Contratacion PME v021"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https://cceficiente.sharepoint.com/CONSORCIO%20ETSA-CONCOL%20-%20CONSULTORIA/PROYECTO%20CRUDOS%20PESADOS%20CAMPO%20CASTILLA/1%20PPTO.%20E.%20APIAY-MONTERREY-PORVENIR/Proyectos%20VIT/CRUDOS%20PESADOS/informaci&#243;n-refer/CONSOLIDADO%20SOA_REQUERIMIENTOS%20NAFTA_100_2014.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https://cceficiente.sharepoint.com/Users/Ing.%20Edwin%20Gomez/Desktop/Acta%20No%204.xlsx"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https://cceficiente.sharepoint.com/1.%20PRAGO%20ING/8.%20Varios%20Proyecto/Cronograma%20descansos%20%20-%20Trafos%20libres%20PCB%20-%20Prago%20Ing..xlsx"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Z:\Documents%20and%20Settings\NUBIA\Escritorio\Users\JorgeF\Documents\amv%20grupo%203%20boyaca%202009\PRECIOS%20UNITARIOS\corregidos\2011\LICITACIONES%20AGOSTO%202011\apus%20boyaca%20VIA%20chiquinquira%20-%20TUNJA.xlsx"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https://cceficiente.sharepoint.com/OFERTAS/7417/STIMA/7417stiA.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Osm76460-oem-00\c\Backup%20Disco%20D\OFICINA\CONTRATOS\CONTRATOS%20VIGENTES\ICCU%20PUENTES%202012%20CONSORCIO%20ALIANZA\CONTRACTUALES\PRESUPUESTO%20PROPUESTA\PROPUESTA%20ECONOMICA.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https://cceficiente.sharepoint.com/Users/Javieru/Documents/ECP/Cartago%20VIT/Documents%20and%20Settings/dgarcia/Local%20Settings/Temporary%20Internet%20Files/Content.IE5/KJ9Z6MJD/Plantilla%20Documento%20excel.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Ant-gotalvaro\Documentos%20c\Mis%20documentos\PLIEGOS-COND\OBRA%20PUBLICA\PROC%20SCV-2002\SCV-060-200203142002111631\SCV-060-Base-CAF-Sisga-Guateque.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server\Users\personal\Desktop\formato%20base%20hoja%20de%20vida%20muros.xlsx"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Z:\Documents%20and%20Settings\NUBIA\Escritorio\MANTENIMIENTO%20RUTA%201001_MARZO%20DE%202008\Documents%20and%20Settings\PEDRO%20GARCIA%20REALPE\Mis%20documentos\AMV_G1_2006_TUMACO\Actas%20AMV_G1_Tumaco\a%20%20aaInformaci&#243;n"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server\CONTRATO%20INVIAS%20057\2.%20INTERVENTORIA\04-AREA-TECNICA\7%20MEDICIONES\4.%20PUENTES\PUENTES%20TRAMO%204\14.PUENTE%20LAS%20NIEVES%20OK%20&#169;.xlsx"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Z:\Users\bgonzalez\Desktop\Documents%20and%20Settings\pc-30\Mis%20documentos\Downloads\cantidades%20HIDRAULICA-B1%20(3).xlsm"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G:\50%20Vivienda\RNC%20Carvajal\para%20quemar\dvd\lo%20del%206\ROBERT\Via%20Jiguales\Analisis%20precios%20Gobernacion%202006.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https://cceficiente.sharepoint.com/edwin/Repro/Avance%20Proyecto-Reprog1..xls" TargetMode="External"/></Relationships>
</file>

<file path=xl/externalLinks/_rels/externalLink188.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server-vias\$%20PR20%20al%20PR23.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server\1.%20ACTA%20DE%20PAGO%20PARCIAL\ACTA%20DE%20PAGO%20No%2045\PREACTA%2045\PREACTA%20DE%20OBRA%20No%2045.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Server-vias\106-invias-transversal%20boyaca\1-INTERVENTORIA\04-AREA-TECNICA\05%20FORMATOS%20DE%20OBRAS\FORMATO%20PARA%20PREACTAS\ALCANTARILLAS\5.%20FORMATO%20HOJA%20DE%20VIDA%20ALCANTARILLAS%20DUITAMA-CHARALA.xlsx"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https://cceficiente.sharepoint.com/PAVICOL/MSOFFICE/LICITAR/analisis%20del%20AIU/AIU.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server-vias\Roaming\Microsoft\Excel\INFORME%20SEMANAL%20No10.xlsx"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Users\jmperez\Documents\TECNICA\DEPORTE%20Y%20RECREACION\02%20ESTANDARIZADO%20POLIDEPORTIVO\Presupuesto_750%20_Baja_Suelo%20AB%20actualizado%202015%20con%20ICCP.xlsx"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server-vias\FORMATOS%20SGT%20INFORME%20INTERVENTORIA%20No.08.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Z:\MIJ\NL%20Costeos\Costeo%20Consultoria%20Bancol.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Z:\Users\bgonzalez\Desktop\2361\07-%20Informaci&#243;n%20T&#233;cnica%20de%20los%20dise&#241;os\07%20Estudio%20de%20hidrol&#243;gia%20hidr&#225;ulica%20y%20socavaci&#243;n\01%20Elaboraci&#243;n\HIDRAULICA\Diseno%20Alcantarillas\Tramo%202\Diseno%20Alcant%20T2-entrega%203-Sep%2027-10%20-%20Macros.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Z:\Documents%20and%20Settings\NUBIA\Escritorio\MANTENIMIENTO%20RUTA%201001_MARZO%20DE%202008\Documents%20and%20Settings\Jaime%20Rojas\Mis%20documentos\Contrato\Interv\JunBarba\a%20%20aaInformaci&#243;n%20GRUPO%204\A%20MInformes%20M"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https://cceficiente.sharepoint.com/GROUPS/DOCUME~1/e0227748/CONFIG~1/Temp/Instrucciones%20de%20trabajo%20SAS3.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Users\Deibi\Documents\2025\006%20Pivijay\001%20Proyectos\005%20PAV%20CARMEN%20DEL%20M\EDITABLE\018%20PRESUPUESTO%20OK\01%20PRESUPUESTO%20CARMEN%20DEL%20M.%20%20V.1%20COR.xlsx"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Users\Deibi\Documents\2025\006%20Pivijay\001%20Proyectos\002%20PAV.%20URBANA%20BARRIO%20LAS%20MERCEDES\PAV%20LAS%20MERCEDES%20v2\001%20REQUISITOS%20GENERALES...OK\1%20GENERALES....ok\001%20PRESUPUESTO%20DETALLADO..%20OK\PRESUPUESTO.xlsx"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Users\Deibi\Documents\2024\PROYECTOS\002%20FUNDACI&#211;N\004%20%20MEJORAMIENTO%20DE%20LA%20VIA%20DO&#209;A%20MARIA%20-%20TROCAL\018%20PRESUPUESTO%20OK\01%20PRESUPUESTO%20DO&#209;A%20MARIA%20V.1.1.xlsx"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Users\Deibi\Documents\2024\PROYECTOS\001%20ALGARROBO\002%20BOSQUE%20DE%20LA%20VIDA%202\018%20Presupuesto%20ok\00%20Presupuesto%20v2%201.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CRA.MODI"/>
      <sheetName val="CRONOGRAMA"/>
    </sheetNames>
    <sheetDataSet>
      <sheetData sheetId="0"/>
      <sheetData sheetId="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RESUM96"/>
      <sheetName val="Hoja2"/>
      <sheetName val="Hoja5"/>
      <sheetName val="DIURNO"/>
      <sheetName val="Hoja1"/>
      <sheetName val="Proveedores"/>
      <sheetName val="RANGOS DE CONTRAT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Proforma Guia"/>
      <sheetName val="API93"/>
      <sheetName val="RES GASOL"/>
      <sheetName val="POZOS"/>
      <sheetName val="M_O_"/>
      <sheetName val="SABANA"/>
      <sheetName val="RESUMEN"/>
      <sheetName val="BHA"/>
      <sheetName val="PDM RUN"/>
      <sheetName val="EQUIPOS CIVILES"/>
      <sheetName val="BDD Operadores"/>
      <sheetName val="Hoja6"/>
      <sheetName val="Suministros"/>
      <sheetName val="Recursos HH"/>
      <sheetName val="Recursos HE"/>
      <sheetName val="Transporte"/>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59y22%"/>
      <sheetName val="SC"/>
      <sheetName val="Civil"/>
      <sheetName val="A_A310"/>
      <sheetName val="A_G105"/>
      <sheetName val="A_G200"/>
      <sheetName val="PS P-514"/>
      <sheetName val="E21"/>
      <sheetName val="main"/>
      <sheetName val="Tabla"/>
      <sheetName val="Sheet1"/>
      <sheetName val="rencst0599"/>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7422CW00"/>
      <sheetName val="STRSUMM0"/>
      <sheetName val="1. MODELO 60KB"/>
    </sheetNames>
    <sheetDataSet>
      <sheetData sheetId="0"/>
      <sheetData sheetId="1" refreshError="1"/>
      <sheetData sheetId="2" refreshError="1"/>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aCCIDENTES DE 1995 - 1996"/>
      <sheetName val="INDICMICROEMP"/>
      <sheetName val="Informacion"/>
      <sheetName val="\a  aaInformación GRUPO 4\A MIn"/>
      <sheetName val="#¡REF"/>
      <sheetName val="items"/>
      <sheetName val="Hoja1"/>
      <sheetName val="AMC"/>
      <sheetName val="Basico"/>
      <sheetName val="Iva"/>
      <sheetName val="Total"/>
      <sheetName val="amc_acta"/>
      <sheetName val="amc_bas"/>
      <sheetName val="amc_iva"/>
      <sheetName val="amc_total"/>
      <sheetName val="amc_anticip"/>
      <sheetName val="aCCIDENTES%20DE%201995%20-%2019"/>
      <sheetName val="ACTA DE MODIFICACION  (2)"/>
      <sheetName val="CONT_ADI"/>
      <sheetName val="Datos"/>
      <sheetName val="aCCIDENTES DE 1995 - 1996.xls"/>
      <sheetName val="_a  aaInformación GRUPO 4_A MIn"/>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aCCIDENTES DE 1995 - 1996.xls]"/>
      <sheetName val="Base Muestra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aCCIDENTES_DE_1995_-_199633"/>
      <sheetName val="\a__aaInformación_GRUPO_4\A_MI3"/>
      <sheetName val="ACTA_DE_MODIFICACION__(2)3"/>
      <sheetName val="aCCIDENTES_DE_1995_-_1996_xls10"/>
      <sheetName val="Datos_Básicos2"/>
      <sheetName val="SUB_APU2"/>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CCIDENTES_DE_1995_-_199634"/>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DUB-823"/>
      <sheetName val="GPI 526"/>
      <sheetName val="SKJ452"/>
      <sheetName val="ITA878"/>
      <sheetName val="AEA-944"/>
      <sheetName val="XXJ617"/>
      <sheetName val="SNG_855"/>
      <sheetName val="VEA 374"/>
      <sheetName val="HFB024"/>
      <sheetName val="PAJ825"/>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HP\AppData\Local\Microso"/>
      <sheetName val="#REF"/>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CIDENTES_DE_1995_-_1996_xls11"/>
      <sheetName val="aCCIDENTES_DE_1995_-_199635"/>
      <sheetName val="aCCIDENTES_DE_1995_-_1996_xls12"/>
      <sheetName val="aCCIDENTES_DE_1995_-_199636"/>
      <sheetName val="aCCIDENTES_DE_1995_-_1996_xls13"/>
      <sheetName val="aCCIDENTES_DE_1995_-_199637"/>
      <sheetName val="aCCIDENTES_DE_1995_-_1996_xls14"/>
      <sheetName val="SUB_APU3"/>
      <sheetName val="Datos_Básicos3"/>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articulos"/>
      <sheetName val="\Users\ANDRES FELIPE MUÑOZ\Down"/>
      <sheetName val="gp05"/>
      <sheetName val="GP06"/>
      <sheetName val="REQUISITOS INF INTERVENTORÍA"/>
      <sheetName val="_aCCIDENTES_DE_1995___1996_xl_2"/>
      <sheetName val="//ccefici"/>
      <sheetName val="LISTADO "/>
      <sheetName val="M.O."/>
      <sheetName val="HISTORICOS FUEL OIL EXP"/>
      <sheetName val="ACTA No.1 "/>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a  aaInformación GRUPO 4\A"/>
      <sheetName val="\G\a  aaInformación GRUPO 4\A M"/>
      <sheetName val="\C\G\a  aaInformación GRUPO 4\A"/>
      <sheetName val="\C\K\a  aaInformación GRUPO 4\A"/>
      <sheetName val="\E\a  aaInformación GRUPO 4\A M"/>
      <sheetName val="\C\E\a  aaInformación GRUPO 4\A"/>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refreshError="1"/>
      <sheetData sheetId="371" refreshError="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refreshError="1"/>
      <sheetData sheetId="537" refreshError="1"/>
      <sheetData sheetId="538" refreshError="1"/>
      <sheetData sheetId="539" refreshError="1"/>
      <sheetData sheetId="540" refreshError="1"/>
      <sheetData sheetId="541" refreshError="1"/>
      <sheetData sheetId="542"/>
      <sheetData sheetId="543"/>
      <sheetData sheetId="544"/>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sheetData sheetId="618"/>
      <sheetData sheetId="619"/>
      <sheetData sheetId="620"/>
      <sheetData sheetId="621" refreshError="1"/>
      <sheetData sheetId="622"/>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refreshError="1"/>
      <sheetData sheetId="650"/>
      <sheetData sheetId="651" refreshError="1"/>
      <sheetData sheetId="652"/>
      <sheetData sheetId="653" refreshError="1"/>
      <sheetData sheetId="654" refreshError="1"/>
      <sheetData sheetId="655"/>
      <sheetData sheetId="656"/>
      <sheetData sheetId="657" refreshError="1"/>
      <sheetData sheetId="658" refreshError="1"/>
      <sheetData sheetId="659" refreshError="1"/>
      <sheetData sheetId="660" refreshError="1"/>
      <sheetData sheetId="661" refreshError="1"/>
      <sheetData sheetId="662" refreshError="1"/>
      <sheetData sheetId="663"/>
      <sheetData sheetId="664"/>
      <sheetData sheetId="665"/>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refreshError="1"/>
      <sheetData sheetId="757" refreshError="1"/>
      <sheetData sheetId="758" refreshError="1"/>
      <sheetData sheetId="759" refreshError="1"/>
      <sheetData sheetId="760"/>
      <sheetData sheetId="761" refreshError="1"/>
      <sheetData sheetId="762" refreshError="1"/>
      <sheetData sheetId="763" refreshError="1"/>
      <sheetData sheetId="764" refreshError="1"/>
      <sheetData sheetId="765" refreshError="1"/>
      <sheetData sheetId="766"/>
      <sheetData sheetId="767" refreshError="1"/>
      <sheetData sheetId="768" refreshError="1"/>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refreshError="1"/>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refreshError="1"/>
      <sheetData sheetId="822" refreshError="1"/>
      <sheetData sheetId="823" refreshError="1"/>
      <sheetData sheetId="824" refreshError="1"/>
      <sheetData sheetId="825" refreshError="1"/>
      <sheetData sheetId="826" refreshError="1"/>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INV"/>
      <sheetName val="AASHTO"/>
      <sheetName val="PROY ORIGINAL"/>
      <sheetName val="PRESUP"/>
      <sheetName val="PRECIOS"/>
      <sheetName val="PROY_ORIGINAL"/>
      <sheetName val="G&amp;G"/>
      <sheetName val="PRESUPUESTOS-REV1"/>
      <sheetName val="Datos"/>
      <sheetName val="PU (2)"/>
      <sheetName val="PES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1_j0$#j.$#L_x0012_Óu"/>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CTIVIDADES"/>
      <sheetName val="REAJUSTESACTA1PROVI"/>
      <sheetName val="TARIFAS MATERIALES"/>
      <sheetName val="TARIFAS EQUIPOS "/>
      <sheetName val="TARIFA SALARIOS"/>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ó&gt;_x005f_x0000__x005f_x0001__x005f_x0000__x005f_x0000__"/>
      <sheetName val="PR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MDC-1 COLOCACION "/>
      <sheetName val="D-20 COLOCACION "/>
      <sheetName val="TRANSPORTE MEZCLA ASFALTICA"/>
      <sheetName val="Fresado"/>
      <sheetName val="EXT microagomerado"/>
      <sheetName val="Hoja5"/>
      <sheetName val="Tramo 2"/>
      <sheetName val="BASE DE DATOS DE PRECI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㰰⌀㈀㰮⌀䰀଒v頀"/>
      <sheetName val="SNP7 Anclajes pasivos6j"/>
      <sheetName val="LISTADO_APU"/>
      <sheetName val="Operation"/>
      <sheetName val="Inputs"/>
      <sheetName val="Concesionaria_-_Administrativo1"/>
      <sheetName val="Concesionaria_-_Sistemas1"/>
      <sheetName val="Control"/>
      <sheetName val="Construction"/>
      <sheetName val="PRESU"/>
      <sheetName val="Datos_CO"/>
      <sheetName val="Accidentalidad"/>
      <sheetName val="Causa Posible"/>
      <sheetName val="Base de Datos"/>
      <sheetName val="Elementos Involucrados"/>
      <sheetName val="CRA.MODI"/>
      <sheetName val="MYE OBRA"/>
      <sheetName val="Hoja3"/>
      <sheetName val="Hoja2"/>
      <sheetName val="Transportes"/>
      <sheetName val="Indicadores Y Listas"/>
      <sheetName val="Grafico Avance"/>
      <sheetName val="ó&gt;?_x0001_???j0$?#???j.$?#???L_x0012_Óu????"/>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MATERIALES"/>
      <sheetName val="CUADRILLAS"/>
      <sheetName val="FACTOR PRESTACIONAL"/>
      <sheetName val="Lista ICC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AMOBLAMINETO"/>
      <sheetName val="LISTA"/>
      <sheetName val="RESISTENCIA_"/>
      <sheetName val="Memorias"/>
      <sheetName val="CANOBRA"/>
      <sheetName val="INCREMENTOS"/>
      <sheetName val="LISTMATE"/>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sap"/>
      <sheetName val="P2"/>
      <sheetName val="P1"/>
      <sheetName val="31-05-18"/>
      <sheetName val="F-7857-308"/>
      <sheetName val="Equipo Menor"/>
      <sheetName val="ALQUILADO F-7857-308 "/>
      <sheetName val="Real Para tarifas"/>
      <sheetName val="ó&gt;"/>
      <sheetName val="Patrimonio neto personal"/>
      <sheetName val="Cálculos"/>
      <sheetName val="Paral. 1"/>
      <sheetName val="Paral. 2"/>
      <sheetName val="Paral. 3"/>
      <sheetName val="Paral.4"/>
      <sheetName val="MATERIALES Y RECURSOS"/>
      <sheetName val="ó&gt;????j0$?#???j_$?#???LÓu????"/>
      <sheetName val="CORTE DE OBRA N° 1"/>
      <sheetName val="memoria"/>
      <sheetName val="memoria 1"/>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PRESUPUESTOS-REV1.xls"/>
      <sheetName val="DUB-823"/>
      <sheetName val="GPI 526"/>
      <sheetName val="SKJ452"/>
      <sheetName val="ITA878"/>
      <sheetName val="AEA-944"/>
      <sheetName val="XXJ617"/>
      <sheetName val="SNG_855"/>
      <sheetName val="VEA 374"/>
      <sheetName val="HFB024"/>
      <sheetName val="PAJ825"/>
      <sheetName val="Item"/>
      <sheetName val="Skid Lifting Lug"/>
      <sheetName val="CABLE CONTROL"/>
      <sheetName val="PSM Monthly"/>
      <sheetName val="BQMPALOC"/>
      <sheetName val="ACTA No.5"/>
      <sheetName val="CCONC"/>
      <sheetName val="ACTA PROVEEDORES"/>
      <sheetName val="ACTA INICIO"/>
      <sheetName val="ACTA PARCIAL"/>
      <sheetName val="ACTA TERMINACION"/>
      <sheetName val="IV. MANO DE OBRA AIU"/>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Resistividad "/>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Base_de_Datos"/>
      <sheetName val="Causa_Posible"/>
      <sheetName val="Elementos_Involucrados"/>
      <sheetName val="CRA_MODI"/>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Equipo_Menor"/>
      <sheetName val="ALQUILADO_F-7857-308_"/>
      <sheetName val="Real_Para_tarifas"/>
      <sheetName val="Paral__1"/>
      <sheetName val="Paral__2"/>
      <sheetName val="Paral__3"/>
      <sheetName val="Paral_4"/>
      <sheetName val="RELACION DE PRECIOS"/>
      <sheetName val="ACTA 5"/>
      <sheetName val="MODIF. 2"/>
      <sheetName val="MODIF. 3"/>
      <sheetName val="cant"/>
      <sheetName val="par mar19"/>
      <sheetName val="par"/>
      <sheetName val="&quot;PAGA&quot;"/>
      <sheetName val="AIU"/>
      <sheetName val="Constantes Generales"/>
      <sheetName val="Prestaciones Sociales"/>
      <sheetName val="Programacion"/>
      <sheetName val="EMPRESA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resum96"/>
      <sheetName val="Base Datos"/>
      <sheetName val="RESUMEN S.T.I.M.S.T "/>
      <sheetName val="strsumm0"/>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ó&gt;_x0001__"/>
      <sheetName val="PRESUPUESTO V5"/>
      <sheetName val="1. Preliminares"/>
      <sheetName val="2. Demoliciones"/>
      <sheetName val="3. Elementos y Estructuras"/>
      <sheetName val="4. HVAC"/>
      <sheetName val="8. Recubrimientos y Acabados"/>
      <sheetName val="9. Otros"/>
      <sheetName val="10. Tramites y Licencias"/>
    </sheetNames>
    <sheetDataSet>
      <sheetData sheetId="0" refreshError="1"/>
      <sheetData sheetId="1" refreshError="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refreshError="1"/>
      <sheetData sheetId="233" refreshError="1"/>
      <sheetData sheetId="234" refreshError="1"/>
      <sheetData sheetId="235" refreshError="1"/>
      <sheetData sheetId="236" refreshError="1"/>
      <sheetData sheetId="237" refreshError="1"/>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refreshError="1"/>
      <sheetData sheetId="282" refreshError="1"/>
      <sheetData sheetId="283" refreshError="1"/>
      <sheetData sheetId="284" refreshError="1"/>
      <sheetData sheetId="285" refreshError="1"/>
      <sheetData sheetId="286" refreshError="1"/>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refreshError="1"/>
      <sheetData sheetId="425" refreshError="1"/>
      <sheetData sheetId="426" refreshError="1"/>
      <sheetData sheetId="427" refreshError="1"/>
      <sheetData sheetId="428" refreshError="1"/>
      <sheetData sheetId="429" refreshError="1"/>
      <sheetData sheetId="430" refreshError="1"/>
      <sheetData sheetId="431"/>
      <sheetData sheetId="432"/>
      <sheetData sheetId="433"/>
      <sheetData sheetId="434"/>
      <sheetData sheetId="435"/>
      <sheetData sheetId="436"/>
      <sheetData sheetId="437"/>
      <sheetData sheetId="438"/>
      <sheetData sheetId="439"/>
      <sheetData sheetId="440"/>
      <sheetData sheetId="441" refreshError="1"/>
      <sheetData sheetId="442" refreshError="1"/>
      <sheetData sheetId="443" refreshError="1"/>
      <sheetData sheetId="444"/>
      <sheetData sheetId="445"/>
      <sheetData sheetId="446"/>
      <sheetData sheetId="447"/>
      <sheetData sheetId="448"/>
      <sheetData sheetId="449"/>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sheetData sheetId="484"/>
      <sheetData sheetId="485"/>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sheetData sheetId="517" refreshError="1"/>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refreshError="1"/>
      <sheetData sheetId="599" refreshError="1"/>
      <sheetData sheetId="600" refreshError="1"/>
      <sheetData sheetId="601" refreshError="1"/>
      <sheetData sheetId="602" refreshError="1"/>
      <sheetData sheetId="603" refreshError="1"/>
      <sheetData sheetId="604" refreshError="1"/>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sheetData sheetId="764" refreshError="1"/>
      <sheetData sheetId="765" refreshError="1"/>
      <sheetData sheetId="766" refreshError="1"/>
      <sheetData sheetId="767" refreshError="1"/>
      <sheetData sheetId="768"/>
      <sheetData sheetId="769"/>
      <sheetData sheetId="770"/>
      <sheetData sheetId="771"/>
      <sheetData sheetId="772"/>
      <sheetData sheetId="773"/>
      <sheetData sheetId="774"/>
      <sheetData sheetId="775"/>
      <sheetData sheetId="776"/>
      <sheetData sheetId="777"/>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refreshError="1"/>
      <sheetData sheetId="884" refreshError="1"/>
      <sheetData sheetId="885" refreshError="1"/>
      <sheetData sheetId="886" refreshError="1"/>
      <sheetData sheetId="887" refreshError="1"/>
      <sheetData sheetId="888" refreshError="1"/>
      <sheetData sheetId="889" refreshError="1"/>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refreshError="1"/>
      <sheetData sheetId="1036" refreshError="1"/>
      <sheetData sheetId="1037"/>
      <sheetData sheetId="1038"/>
      <sheetData sheetId="1039"/>
      <sheetData sheetId="1040"/>
      <sheetData sheetId="1041" refreshError="1"/>
      <sheetData sheetId="1042"/>
      <sheetData sheetId="1043"/>
      <sheetData sheetId="1044" refreshError="1"/>
      <sheetData sheetId="1045"/>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sheetData sheetId="1089"/>
      <sheetData sheetId="1090"/>
      <sheetData sheetId="1091"/>
      <sheetData sheetId="1092"/>
      <sheetData sheetId="1093"/>
      <sheetData sheetId="1094"/>
      <sheetData sheetId="1095"/>
      <sheetData sheetId="1096"/>
      <sheetData sheetId="1097"/>
      <sheetData sheetId="1098"/>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refreshError="1"/>
      <sheetData sheetId="1726" refreshError="1"/>
      <sheetData sheetId="1727" refreshError="1"/>
      <sheetData sheetId="1728"/>
      <sheetData sheetId="1729"/>
      <sheetData sheetId="1730"/>
      <sheetData sheetId="1731"/>
      <sheetData sheetId="1732"/>
      <sheetData sheetId="1733"/>
      <sheetData sheetId="1734"/>
      <sheetData sheetId="1735"/>
      <sheetData sheetId="1736"/>
      <sheetData sheetId="1737"/>
      <sheetData sheetId="1738" refreshError="1"/>
      <sheetData sheetId="1739" refreshError="1"/>
      <sheetData sheetId="1740" refreshError="1"/>
      <sheetData sheetId="1741" refreshError="1"/>
      <sheetData sheetId="1742" refreshError="1"/>
      <sheetData sheetId="1743"/>
      <sheetData sheetId="1744"/>
      <sheetData sheetId="1745"/>
      <sheetData sheetId="1746"/>
      <sheetData sheetId="1747" refreshError="1"/>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sheetData sheetId="2529" refreshError="1"/>
      <sheetData sheetId="2530" refreshError="1"/>
      <sheetData sheetId="2531" refreshError="1"/>
      <sheetData sheetId="2532"/>
      <sheetData sheetId="2533"/>
      <sheetData sheetId="2534"/>
      <sheetData sheetId="2535"/>
      <sheetData sheetId="2536"/>
      <sheetData sheetId="2537" refreshError="1"/>
      <sheetData sheetId="2538"/>
      <sheetData sheetId="2539" refreshError="1"/>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refreshError="1"/>
      <sheetData sheetId="2557"/>
      <sheetData sheetId="2558"/>
      <sheetData sheetId="2559"/>
      <sheetData sheetId="2560"/>
      <sheetData sheetId="2561"/>
      <sheetData sheetId="2562"/>
      <sheetData sheetId="2563"/>
      <sheetData sheetId="2564"/>
      <sheetData sheetId="2565"/>
      <sheetData sheetId="2566"/>
      <sheetData sheetId="2567"/>
      <sheetData sheetId="2568" refreshError="1"/>
      <sheetData sheetId="2569"/>
      <sheetData sheetId="2570"/>
      <sheetData sheetId="2571"/>
      <sheetData sheetId="2572"/>
      <sheetData sheetId="2573"/>
      <sheetData sheetId="2574"/>
      <sheetData sheetId="2575"/>
      <sheetData sheetId="2576"/>
      <sheetData sheetId="2577"/>
      <sheetData sheetId="2578"/>
      <sheetData sheetId="2579"/>
      <sheetData sheetId="2580" refreshError="1"/>
      <sheetData sheetId="2581"/>
      <sheetData sheetId="2582"/>
      <sheetData sheetId="2583"/>
      <sheetData sheetId="2584"/>
      <sheetData sheetId="2585"/>
      <sheetData sheetId="2586"/>
      <sheetData sheetId="2587"/>
      <sheetData sheetId="2588"/>
      <sheetData sheetId="2589"/>
      <sheetData sheetId="2590"/>
      <sheetData sheetId="2591"/>
      <sheetData sheetId="2592" refreshError="1"/>
      <sheetData sheetId="2593"/>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sheetData sheetId="5686"/>
      <sheetData sheetId="5687" refreshError="1"/>
      <sheetData sheetId="5688" refreshError="1"/>
      <sheetData sheetId="5689"/>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sheetData sheetId="5703"/>
      <sheetData sheetId="5704"/>
      <sheetData sheetId="5705"/>
      <sheetData sheetId="5706"/>
      <sheetData sheetId="5707"/>
      <sheetData sheetId="5708"/>
      <sheetData sheetId="5709"/>
      <sheetData sheetId="5710" refreshError="1"/>
      <sheetData sheetId="5711" refreshError="1"/>
      <sheetData sheetId="5712"/>
      <sheetData sheetId="5713"/>
      <sheetData sheetId="5714" refreshError="1"/>
      <sheetData sheetId="5715" refreshError="1"/>
      <sheetData sheetId="5716"/>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sheetData sheetId="5726"/>
      <sheetData sheetId="5727"/>
      <sheetData sheetId="5728"/>
      <sheetData sheetId="5729"/>
      <sheetData sheetId="5730"/>
      <sheetData sheetId="5731"/>
      <sheetData sheetId="5732"/>
      <sheetData sheetId="5733"/>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sheetData sheetId="5744"/>
      <sheetData sheetId="5745"/>
      <sheetData sheetId="5746"/>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12.xml><?xml version="1.0" encoding="utf-8"?>
<externalLink xmlns="http://schemas.openxmlformats.org/spreadsheetml/2006/main">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ATOS DE ENTRADA"/>
      <sheetName val="ITEMS"/>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DATOS_DE_ENTRADA"/>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Est_y_Dis7"/>
      <sheetName val="Fondo_Ensayos7"/>
      <sheetName val="Obra_puente7"/>
      <sheetName val="Fondo_Ajustes7"/>
      <sheetName val="FACTOR_MULTIPLICADOR7"/>
      <sheetName val="Datos_Generales7"/>
      <sheetName val="APU_ANTICORROSIVO7"/>
      <sheetName val="APU_LIMPIEZA_Y_PINTURA7"/>
      <sheetName val="APU_REFUERZOS7"/>
      <sheetName val="APU_ADECUACIÓN_PASAMANOS7"/>
      <sheetName val="APU_DESMONTE_BARANDA7"/>
      <sheetName val="APU_REINSTALACIÓN_BARANDA7"/>
      <sheetName val="APU_BARANDA_NUEVA7"/>
      <sheetName val="APU_PINTURA_BARANDA7"/>
      <sheetName val="APU_CONCRETO_-_METALDECK7"/>
      <sheetName val="Datos básicos"/>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refreshError="1"/>
    </sheetDataSet>
  </externalBook>
</externalLink>
</file>

<file path=xl/externalLinks/externalLink13.xml><?xml version="1.0" encoding="utf-8"?>
<externalLink xmlns="http://schemas.openxmlformats.org/spreadsheetml/2006/main">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4.xml><?xml version="1.0" encoding="utf-8"?>
<externalLink xmlns="http://schemas.openxmlformats.org/spreadsheetml/2006/main">
  <externalBook xmlns:r="http://schemas.openxmlformats.org/officeDocument/2006/relationships" r:id="rId1">
    <sheetNames>
      <sheetName val="EST0798"/>
      <sheetName val="Análisis determinístico"/>
      <sheetName val="Modelo financiero"/>
      <sheetName val="#¡REF"/>
      <sheetName val="EST0798.XLS"/>
    </sheetNames>
    <definedNames>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 name="ane7" refersTo="=#NAME?"/>
      <definedName name="ane8" refersTo="=#NAME?"/>
    </definedNames>
    <sheetDataSet>
      <sheetData sheetId="0" refreshError="1"/>
      <sheetData sheetId="1" refreshError="1"/>
      <sheetData sheetId="2" refreshError="1"/>
      <sheetData sheetId="3" refreshError="1"/>
      <sheetData sheetId="4" refreshError="1"/>
    </sheetDataSet>
  </externalBook>
</externalLink>
</file>

<file path=xl/externalLinks/externalLink15.xml><?xml version="1.0" encoding="utf-8"?>
<externalLink xmlns="http://schemas.openxmlformats.org/spreadsheetml/2006/main">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6.xml><?xml version="1.0" encoding="utf-8"?>
<externalLink xmlns="http://schemas.openxmlformats.org/spreadsheetml/2006/main">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7.xml><?xml version="1.0" encoding="utf-8"?>
<externalLink xmlns="http://schemas.openxmlformats.org/spreadsheetml/2006/main">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18.xml><?xml version="1.0" encoding="utf-8"?>
<externalLink xmlns="http://schemas.openxmlformats.org/spreadsheetml/2006/main">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9.xml><?xml version="1.0" encoding="utf-8"?>
<externalLink xmlns="http://schemas.openxmlformats.org/spreadsheetml/2006/main">
  <externalBook xmlns:r="http://schemas.openxmlformats.org/officeDocument/2006/relationships" r:id="rId1">
    <sheetNames>
      <sheetName val="EST0798"/>
      <sheetName val="Modelo financiero"/>
    </sheetNames>
    <definedNames>
      <definedName name="ane7" refersTo="=#NAME?"/>
      <definedName name="ane8" refersTo="=#NAME?"/>
    </definedNames>
    <sheetDataSet>
      <sheetData sheetId="0" refreshError="1"/>
      <sheetData sheetId="1" refreshError="1"/>
    </sheetDataSet>
  </externalBook>
</externalLink>
</file>

<file path=xl/externalLinks/externalLink20.xml><?xml version="1.0" encoding="utf-8"?>
<externalLink xmlns="http://schemas.openxmlformats.org/spreadsheetml/2006/main">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1.xml><?xml version="1.0" encoding="utf-8"?>
<externalLink xmlns="http://schemas.openxmlformats.org/spreadsheetml/2006/main">
  <externalBook xmlns:r="http://schemas.openxmlformats.org/officeDocument/2006/relationships" r:id="rId1">
    <sheetNames>
      <sheetName val="EST0798"/>
      <sheetName val="Análisis determinístico"/>
      <sheetName val="#¡REF"/>
      <sheetName val="[EST0798.XLS]__cceficiente_sh_2"/>
      <sheetName val="[EST0798.XLS]__cceficiente_sh_3"/>
    </sheetNames>
    <definedNames>
      <definedName name="ane7" refersTo="=#NAME?"/>
      <definedName name="ane8" refersTo="=#NAME?"/>
    </definedNames>
    <sheetDataSet>
      <sheetData sheetId="0" refreshError="1"/>
      <sheetData sheetId="1" refreshError="1"/>
      <sheetData sheetId="2" refreshError="1"/>
      <sheetData sheetId="3" refreshError="1"/>
      <sheetData sheetId="4" refreshError="1"/>
    </sheetDataSet>
  </externalBook>
</externalLink>
</file>

<file path=xl/externalLinks/externalLink22.xml><?xml version="1.0" encoding="utf-8"?>
<externalLink xmlns="http://schemas.openxmlformats.org/spreadsheetml/2006/main">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3.xml><?xml version="1.0" encoding="utf-8"?>
<externalLink xmlns="http://schemas.openxmlformats.org/spreadsheetml/2006/main">
  <externalBook xmlns:r="http://schemas.openxmlformats.org/officeDocument/2006/relationships" r:id="rId1">
    <sheetNames>
      <sheetName val="AIU"/>
      <sheetName val="Program"/>
      <sheetName val="COSTOS"/>
      <sheetName val="EVA"/>
      <sheetName val="AiuBPMarco98"/>
    </sheetNames>
    <sheetDataSet>
      <sheetData sheetId="0" refreshError="1"/>
      <sheetData sheetId="1" refreshError="1"/>
      <sheetData sheetId="2" refreshError="1"/>
      <sheetData sheetId="3" refreshError="1"/>
      <sheetData sheetId="4" refreshError="1"/>
    </sheetDataSet>
  </externalBook>
</externalLink>
</file>

<file path=xl/externalLinks/externalLink24.xml><?xml version="1.0" encoding="utf-8"?>
<externalLink xmlns="http://schemas.openxmlformats.org/spreadsheetml/2006/main">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25.xml><?xml version="1.0" encoding="utf-8"?>
<externalLink xmlns="http://schemas.openxmlformats.org/spreadsheetml/2006/main">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6.xml><?xml version="1.0" encoding="utf-8"?>
<externalLink xmlns="http://schemas.openxmlformats.org/spreadsheetml/2006/main">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Set>
  </externalBook>
</externalLink>
</file>

<file path=xl/externalLinks/externalLink27.xml><?xml version="1.0" encoding="utf-8"?>
<externalLink xmlns="http://schemas.openxmlformats.org/spreadsheetml/2006/main">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omentari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REF"/>
      <sheetName val="Formulario No.1 "/>
      <sheetName val="450.2P  Vía 9003"/>
      <sheetName val="632.1P "/>
      <sheetName val="630.4 Vía 9003"/>
      <sheetName val="630.6 Vía 78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V%C3%ADnculoExternoRecuperado1"/>
      <sheetName val="CUADRILLA"/>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Consolidado"/>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STREA"/>
      <sheetName val="621,1"/>
      <sheetName val="201,10"/>
      <sheetName val="201,13"/>
      <sheetName val="INSUMO D"/>
      <sheetName val="DATOS DE ENTRADA"/>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ARIF2002"/>
      <sheetName val="Base de Diseño"/>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sheetName val="Hoja4 (2)"/>
      <sheetName val="Hoja4 (3)"/>
      <sheetName val="4. Norte 2005"/>
      <sheetName val="Inversión"/>
      <sheetName val="A.I.U (2)"/>
      <sheetName val="Datos generales"/>
      <sheetName val="FOR-001"/>
      <sheetName val="Sábana"/>
      <sheetName val="AIUI calculado"/>
      <sheetName val="Cuadro1"/>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NEC. PONTONE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VIA PRADO"/>
      <sheetName val="CUADRO  (5)"/>
      <sheetName val="Hoja5"/>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PPTO (VIEJO)"/>
      <sheetName val="CO"/>
      <sheetName val="PPTO"/>
      <sheetName val="LISTA APU"/>
      <sheetName val="BASICOS"/>
      <sheetName val="MANUAL"/>
      <sheetName val="Insumo"/>
      <sheetName val="M.Obra"/>
      <sheetName val="Precios 08-arquit en proceso"/>
      <sheetName val="unit2008-ARQUIT EN PROCESO"/>
      <sheetName val="Precios 08-vias"/>
      <sheetName val="unit2008-VIAS"/>
      <sheetName val="Costo Real 2008"/>
      <sheetName val="cotizaciones 2008"/>
      <sheetName val="ACEROS 60000 PSI"/>
      <sheetName val="cuadrilla 2008"/>
      <sheetName val="RENDI"/>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PRESUPUESTO LICITACIÓN SRN 001"/>
      <sheetName val="SRN_005"/>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General"/>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interventoria"/>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Compilado"/>
      <sheetName val="Base Datos"/>
      <sheetName val="ACEROS"/>
      <sheetName val="C123"/>
      <sheetName val="M14"/>
      <sheetName val="C122"/>
      <sheetName val="3.2"/>
      <sheetName val="3.3"/>
      <sheetName val="3.4"/>
      <sheetName val="3.5"/>
      <sheetName val="3.6"/>
      <sheetName val="3.7"/>
      <sheetName val="7.8"/>
      <sheetName val="7.9"/>
      <sheetName val="7.10"/>
      <sheetName val="7.11"/>
      <sheetName val="Presup"/>
      <sheetName val="C124"/>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FS-01"/>
      <sheetName val="FF-01"/>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PUERTA"/>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ROG TRAB (2)"/>
      <sheetName val="PROG TRAB"/>
      <sheetName val="Compensada"/>
      <sheetName val="A.1"/>
      <sheetName val="A.2"/>
      <sheetName val="CANT. MAT."/>
      <sheetName val="14."/>
      <sheetName val="15."/>
      <sheetName val="DISEÑO HIDROSANITARIO"/>
      <sheetName val="DISEÑO ELECTRICO"/>
      <sheetName val="OBRA EJECUTADA"/>
      <sheetName val="OBRA EJECUTADA POR CANCELAR"/>
      <sheetName val="OBRA A EJECUTAR"/>
      <sheetName val="BALANCE 1P INICIAL"/>
      <sheetName val="BALANCE 1P FINAL"/>
      <sheetName val="MDEO"/>
      <sheetName val="C-M-H"/>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PLACA E 0.08"/>
      <sheetName val="PLACA E 0.1"/>
      <sheetName val="EXCV"/>
      <sheetName val="LOC Y REP"/>
      <sheetName val="LOCAL1"/>
      <sheetName val="PRECIOS REF"/>
      <sheetName val="M15"/>
      <sheetName val="M13"/>
      <sheetName val="M12"/>
      <sheetName val="CONCRET"/>
      <sheetName val="MANO OBRA"/>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STRSUMM0"/>
      <sheetName val="$ Directo"/>
      <sheetName val="mat&amp;sub"/>
      <sheetName val="indir"/>
      <sheetName val="gene"/>
      <sheetName val="tot"/>
      <sheetName val="prog "/>
      <sheetName val="pres_comp"/>
      <sheetName val="civ_1"/>
      <sheetName val="kp_civ1"/>
      <sheetName val="KP"/>
      <sheetName val="civpl1"/>
      <sheetName val="7417stiA"/>
      <sheetName val="Vía 9004"/>
      <sheetName val="450.9 "/>
      <sheetName val="450.9P  "/>
      <sheetName val="330.1P"/>
      <sheetName val="900.4P"/>
      <sheetName val="FIBRA ÓPTICA"/>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resumen carcel x 16.7%"/>
      <sheetName val="resumen carcel "/>
      <sheetName val="resumen carcel con baño x 16.7%"/>
      <sheetName val="resumen carcel con baño"/>
      <sheetName val="Unitario "/>
      <sheetName val="Materiales "/>
      <sheetName val="Auxiliares "/>
      <sheetName val="Análisis de cuadrillas"/>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NALISIS BASICOS"/>
      <sheetName val="Base_de_Diseño"/>
      <sheetName val="Ppto_total"/>
      <sheetName val="Resumen_tubería"/>
      <sheetName val="Tabla_4_1_Distrito_Nº1"/>
      <sheetName val="Tabla_4_2_Distrito_Nº2"/>
      <sheetName val="Tabal_4_3_Resumén_distritos"/>
      <sheetName val="Tabla_4_4_Sistemas"/>
      <sheetName val="Ppto_alcantarillado"/>
      <sheetName val=" INTERVENTORÍA (8 MESES) "/>
      <sheetName val="PTO ETAPA I"/>
      <sheetName val="PTO ETAPA II"/>
      <sheetName val="PTO ETAPA III"/>
      <sheetName val="PTO ETAPA IV"/>
      <sheetName val=" INTERVENTORÍA  ETAPAS (2 M)"/>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List Equ (2)"/>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DESPIECE REDES"/>
      <sheetName val="4.1 EBAC"/>
      <sheetName val="4.2 IMPULSION"/>
      <sheetName val="4.3 CONDUCCION"/>
      <sheetName val="4.4 TANQUES"/>
      <sheetName val="4.6 REDES"/>
      <sheetName val="4.7 RESUMEN"/>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Formulario N°1"/>
      <sheetName val="Formulario 1"/>
      <sheetName val="Anexo N°1-F6"/>
      <sheetName val="Anexo N°2"/>
      <sheetName val="Anexo N°4-F8"/>
      <sheetName val="Anexo N°3-F7"/>
      <sheetName val="Anexo N°5-F9"/>
      <sheetName val="Anexo N°6-F10"/>
      <sheetName val="\Users\JoseGabriel\Downloads\Ví"/>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aCCIDENTES DE 19"/>
      <sheetName val="VR-PROP MOD 1"/>
      <sheetName val="FORMULA"/>
      <sheetName val="PRECIO"/>
      <sheetName val="I M"/>
      <sheetName val="SOÑANDO"/>
      <sheetName val="EV 424 CON 5 (2)"/>
      <sheetName val="Precios no oficial"/>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FORMATO ACOM ALDO. FRENTE"/>
      <sheetName val="PRESUPUESTO IE"/>
      <sheetName val="APUS  IE"/>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Ppto EL COPEY"/>
      <sheetName val="bocatoma"/>
      <sheetName val="MO"/>
      <sheetName val="ANALISIS DE PRECIOS BASICOS"/>
      <sheetName val="PRESUPUESTO GENERAL"/>
      <sheetName val="P. MATERIAL A.C.T CER"/>
      <sheetName val="ANALISIS DE PRECIOS UNITARIOS"/>
      <sheetName val="P. TOTALES"/>
      <sheetName val="Grupo 3 "/>
      <sheetName val="Grupo 2."/>
      <sheetName val="Informe semanal 22"/>
      <sheetName val="Lista chequeo"/>
      <sheetName val="Acta de Comité de Obra"/>
      <sheetName val="Acta de Comité de Obra 12"/>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OFERTA ECON"/>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1_j0$#j.$#L_x0012_Óu"/>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ACTA DE MODIFICACION  (2)"/>
      <sheetName val="EQALT"/>
      <sheetName val="anexo2"/>
      <sheetName val="CDItem"/>
      <sheetName val="ARMENIA-CLUB DE TIRO"/>
      <sheetName val="\Users\aljipego\Downloads\Víncu"/>
      <sheetName val="COMPONENTE II"/>
      <sheetName val="CONSOLIDADO."/>
      <sheetName val="PtoOficial"/>
      <sheetName val="APU II"/>
      <sheetName val="Hora efectiva (base calendario)"/>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uipos1"/>
      <sheetName val="PRESOC"/>
      <sheetName val="Módulo2"/>
      <sheetName val="Módulo3"/>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LN5-CHC.4-7-SS7"/>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APU Filtro de 6"/>
      <sheetName val="APU 20 mills"/>
      <sheetName val="APUdesmontec.a.p."/>
      <sheetName val="APU desmonte Nesl"/>
      <sheetName val="APU desmonte de trinchos"/>
      <sheetName val="APU corta corrientes"/>
      <sheetName val="APUestructuraen madera"/>
      <sheetName val="RENDIMIENTOS"/>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sheetData sheetId="584"/>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sheetData sheetId="618" refreshError="1"/>
      <sheetData sheetId="619" refreshError="1"/>
      <sheetData sheetId="620" refreshError="1"/>
      <sheetData sheetId="621" refreshError="1"/>
      <sheetData sheetId="622" refreshError="1"/>
      <sheetData sheetId="623"/>
      <sheetData sheetId="624" refreshError="1"/>
      <sheetData sheetId="625" refreshError="1"/>
      <sheetData sheetId="626" refreshError="1"/>
      <sheetData sheetId="627" refreshError="1"/>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refreshError="1"/>
      <sheetData sheetId="643"/>
      <sheetData sheetId="644"/>
      <sheetData sheetId="645"/>
      <sheetData sheetId="646"/>
      <sheetData sheetId="647"/>
      <sheetData sheetId="648"/>
      <sheetData sheetId="649"/>
      <sheetData sheetId="650"/>
      <sheetData sheetId="651"/>
      <sheetData sheetId="652"/>
      <sheetData sheetId="653" refreshError="1"/>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refreshError="1"/>
      <sheetData sheetId="670" refreshError="1"/>
      <sheetData sheetId="671"/>
      <sheetData sheetId="672"/>
      <sheetData sheetId="673" refreshError="1"/>
      <sheetData sheetId="674"/>
      <sheetData sheetId="675" refreshError="1"/>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refreshError="1"/>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sheetData sheetId="765"/>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sheetData sheetId="785"/>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sheetData sheetId="810"/>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sheetData sheetId="936"/>
      <sheetData sheetId="937"/>
      <sheetData sheetId="938"/>
      <sheetData sheetId="939"/>
      <sheetData sheetId="940"/>
      <sheetData sheetId="941"/>
      <sheetData sheetId="942"/>
      <sheetData sheetId="943"/>
      <sheetData sheetId="944"/>
      <sheetData sheetId="945"/>
      <sheetData sheetId="946" refreshError="1"/>
      <sheetData sheetId="947" refreshError="1"/>
      <sheetData sheetId="948"/>
      <sheetData sheetId="949" refreshError="1"/>
      <sheetData sheetId="950" refreshError="1"/>
      <sheetData sheetId="951" refreshError="1"/>
      <sheetData sheetId="952" refreshError="1"/>
      <sheetData sheetId="953"/>
      <sheetData sheetId="954" refreshError="1"/>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refreshError="1"/>
      <sheetData sheetId="980" refreshError="1"/>
      <sheetData sheetId="981" refreshError="1"/>
      <sheetData sheetId="982" refreshError="1"/>
      <sheetData sheetId="983" refreshError="1"/>
      <sheetData sheetId="984"/>
      <sheetData sheetId="985"/>
      <sheetData sheetId="986"/>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refreshError="1"/>
      <sheetData sheetId="1353"/>
      <sheetData sheetId="1354"/>
      <sheetData sheetId="1355"/>
      <sheetData sheetId="1356"/>
      <sheetData sheetId="1357"/>
      <sheetData sheetId="1358"/>
      <sheetData sheetId="1359"/>
      <sheetData sheetId="1360"/>
      <sheetData sheetId="1361"/>
      <sheetData sheetId="1362" refreshError="1"/>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refreshError="1"/>
      <sheetData sheetId="1384"/>
      <sheetData sheetId="1385"/>
      <sheetData sheetId="1386"/>
      <sheetData sheetId="1387"/>
      <sheetData sheetId="1388"/>
      <sheetData sheetId="1389"/>
      <sheetData sheetId="1390"/>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sheetData sheetId="1994"/>
      <sheetData sheetId="1995"/>
      <sheetData sheetId="1996"/>
      <sheetData sheetId="1997"/>
      <sheetData sheetId="1998"/>
      <sheetData sheetId="1999"/>
      <sheetData sheetId="2000"/>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sheetData sheetId="2251"/>
      <sheetData sheetId="2252"/>
      <sheetData sheetId="2253"/>
      <sheetData sheetId="2254"/>
      <sheetData sheetId="2255"/>
      <sheetData sheetId="2256"/>
      <sheetData sheetId="2257"/>
      <sheetData sheetId="2258"/>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refreshError="1"/>
      <sheetData sheetId="2947"/>
      <sheetData sheetId="2948" refreshError="1"/>
      <sheetData sheetId="2949"/>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refreshError="1"/>
      <sheetData sheetId="3159"/>
      <sheetData sheetId="3160"/>
      <sheetData sheetId="3161" refreshError="1"/>
      <sheetData sheetId="3162" refreshError="1"/>
      <sheetData sheetId="3163" refreshError="1"/>
      <sheetData sheetId="3164" refreshError="1"/>
      <sheetData sheetId="3165"/>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sheetData sheetId="3212"/>
      <sheetData sheetId="3213"/>
      <sheetData sheetId="3214"/>
      <sheetData sheetId="3215"/>
      <sheetData sheetId="3216"/>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refreshError="1"/>
      <sheetData sheetId="3482" refreshError="1"/>
      <sheetData sheetId="3483" refreshError="1"/>
      <sheetData sheetId="3484" refreshError="1"/>
      <sheetData sheetId="3485" refreshError="1"/>
      <sheetData sheetId="3486" refreshError="1"/>
      <sheetData sheetId="3487"/>
      <sheetData sheetId="3488"/>
      <sheetData sheetId="3489"/>
      <sheetData sheetId="3490"/>
      <sheetData sheetId="3491"/>
      <sheetData sheetId="3492"/>
      <sheetData sheetId="3493"/>
      <sheetData sheetId="3494"/>
      <sheetData sheetId="3495"/>
      <sheetData sheetId="3496"/>
      <sheetData sheetId="3497"/>
      <sheetData sheetId="3498" refreshError="1"/>
      <sheetData sheetId="3499" refreshError="1"/>
      <sheetData sheetId="3500"/>
      <sheetData sheetId="3501"/>
      <sheetData sheetId="3502"/>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sheetData sheetId="3522"/>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refreshError="1"/>
      <sheetData sheetId="3762" refreshError="1"/>
      <sheetData sheetId="3763" refreshError="1"/>
      <sheetData sheetId="3764" refreshError="1"/>
      <sheetData sheetId="3765" refreshError="1"/>
      <sheetData sheetId="3766" refreshError="1"/>
      <sheetData sheetId="3767"/>
      <sheetData sheetId="3768" refreshError="1"/>
      <sheetData sheetId="3769" refreshError="1"/>
      <sheetData sheetId="3770"/>
      <sheetData sheetId="3771" refreshError="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sheetData sheetId="3820" refreshError="1"/>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refreshError="1"/>
      <sheetData sheetId="3857" refreshError="1"/>
      <sheetData sheetId="3858" refreshError="1"/>
      <sheetData sheetId="3859"/>
      <sheetData sheetId="3860"/>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sheetData sheetId="3872" refreshError="1"/>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refreshError="1"/>
      <sheetData sheetId="3886" refreshError="1"/>
      <sheetData sheetId="3887" refreshError="1"/>
      <sheetData sheetId="3888" refreshError="1"/>
      <sheetData sheetId="3889" refreshError="1"/>
      <sheetData sheetId="3890"/>
      <sheetData sheetId="3891"/>
      <sheetData sheetId="3892"/>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sheetData sheetId="3917" refreshError="1"/>
      <sheetData sheetId="3918"/>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refreshError="1"/>
      <sheetData sheetId="4165"/>
      <sheetData sheetId="4166"/>
      <sheetData sheetId="4167"/>
      <sheetData sheetId="4168" refreshError="1"/>
      <sheetData sheetId="4169"/>
      <sheetData sheetId="4170"/>
      <sheetData sheetId="4171"/>
      <sheetData sheetId="4172"/>
      <sheetData sheetId="4173"/>
      <sheetData sheetId="4174"/>
      <sheetData sheetId="4175"/>
      <sheetData sheetId="4176"/>
      <sheetData sheetId="4177"/>
      <sheetData sheetId="4178"/>
      <sheetData sheetId="4179"/>
      <sheetData sheetId="4180" refreshError="1"/>
      <sheetData sheetId="4181"/>
      <sheetData sheetId="4182"/>
      <sheetData sheetId="4183"/>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refreshError="1"/>
      <sheetData sheetId="4205"/>
      <sheetData sheetId="4206"/>
      <sheetData sheetId="4207" refreshError="1"/>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refreshError="1"/>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sheetData sheetId="4316" refreshError="1"/>
      <sheetData sheetId="4317" refreshError="1"/>
      <sheetData sheetId="4318" refreshError="1"/>
      <sheetData sheetId="4319" refreshError="1"/>
      <sheetData sheetId="4320"/>
      <sheetData sheetId="4321" refreshError="1"/>
      <sheetData sheetId="4322" refreshError="1"/>
      <sheetData sheetId="4323" refreshError="1"/>
      <sheetData sheetId="4324" refreshError="1"/>
      <sheetData sheetId="4325" refreshError="1"/>
      <sheetData sheetId="4326" refreshError="1"/>
      <sheetData sheetId="4327"/>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sheetData sheetId="4337"/>
      <sheetData sheetId="4338"/>
      <sheetData sheetId="4339"/>
      <sheetData sheetId="4340"/>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sheetData sheetId="5165"/>
      <sheetData sheetId="5166" refreshError="1"/>
      <sheetData sheetId="5167" refreshError="1"/>
      <sheetData sheetId="5168" refreshError="1"/>
      <sheetData sheetId="5169" refreshError="1"/>
      <sheetData sheetId="5170" refreshError="1"/>
      <sheetData sheetId="5171" refreshError="1"/>
      <sheetData sheetId="5172"/>
      <sheetData sheetId="5173"/>
      <sheetData sheetId="5174"/>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refreshError="1"/>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sheetData sheetId="5886" refreshError="1"/>
      <sheetData sheetId="5887" refreshError="1"/>
      <sheetData sheetId="5888" refreshError="1"/>
      <sheetData sheetId="5889" refreshError="1"/>
      <sheetData sheetId="5890" refreshError="1"/>
      <sheetData sheetId="5891" refreshError="1"/>
      <sheetData sheetId="5892"/>
      <sheetData sheetId="5893"/>
      <sheetData sheetId="5894"/>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sheetData sheetId="6086"/>
      <sheetData sheetId="6087" refreshError="1"/>
      <sheetData sheetId="6088"/>
      <sheetData sheetId="6089" refreshError="1"/>
      <sheetData sheetId="6090"/>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sheetData sheetId="6130"/>
      <sheetData sheetId="6131"/>
      <sheetData sheetId="6132"/>
      <sheetData sheetId="6133"/>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sheetData sheetId="6149"/>
      <sheetData sheetId="6150"/>
      <sheetData sheetId="6151"/>
      <sheetData sheetId="6152"/>
      <sheetData sheetId="6153"/>
      <sheetData sheetId="6154"/>
      <sheetData sheetId="6155"/>
      <sheetData sheetId="6156"/>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sheetData sheetId="6302"/>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sheetData sheetId="6370"/>
      <sheetData sheetId="6371" refreshError="1"/>
      <sheetData sheetId="6372" refreshError="1"/>
      <sheetData sheetId="6373"/>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sheetData sheetId="6413"/>
      <sheetData sheetId="6414"/>
      <sheetData sheetId="6415"/>
      <sheetData sheetId="6416"/>
      <sheetData sheetId="6417"/>
      <sheetData sheetId="6418"/>
      <sheetData sheetId="6419"/>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refreshError="1"/>
      <sheetData sheetId="6456" refreshError="1"/>
      <sheetData sheetId="6457"/>
      <sheetData sheetId="6458" refreshError="1"/>
      <sheetData sheetId="6459"/>
      <sheetData sheetId="6460" refreshError="1"/>
      <sheetData sheetId="6461" refreshError="1"/>
      <sheetData sheetId="6462" refreshError="1"/>
      <sheetData sheetId="6463" refreshError="1"/>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sheetData sheetId="6935"/>
      <sheetData sheetId="6936"/>
      <sheetData sheetId="6937"/>
      <sheetData sheetId="6938" refreshError="1"/>
      <sheetData sheetId="6939" refreshError="1"/>
      <sheetData sheetId="6940" refreshError="1"/>
      <sheetData sheetId="6941" refreshError="1"/>
      <sheetData sheetId="6942" refreshError="1"/>
      <sheetData sheetId="6943" refreshError="1"/>
      <sheetData sheetId="6944"/>
      <sheetData sheetId="6945"/>
      <sheetData sheetId="6946" refreshError="1"/>
      <sheetData sheetId="6947"/>
      <sheetData sheetId="6948"/>
      <sheetData sheetId="6949"/>
      <sheetData sheetId="6950"/>
      <sheetData sheetId="6951"/>
      <sheetData sheetId="6952"/>
      <sheetData sheetId="6953"/>
      <sheetData sheetId="6954"/>
      <sheetData sheetId="6955"/>
      <sheetData sheetId="6956" refreshError="1"/>
      <sheetData sheetId="6957" refreshError="1"/>
      <sheetData sheetId="6958" refreshError="1"/>
      <sheetData sheetId="6959"/>
      <sheetData sheetId="6960"/>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sheetData sheetId="6972"/>
      <sheetData sheetId="6973" refreshError="1"/>
      <sheetData sheetId="6974" refreshError="1"/>
      <sheetData sheetId="6975"/>
      <sheetData sheetId="6976" refreshError="1"/>
      <sheetData sheetId="6977" refreshError="1"/>
      <sheetData sheetId="6978"/>
      <sheetData sheetId="6979" refreshError="1"/>
      <sheetData sheetId="6980"/>
      <sheetData sheetId="6981"/>
      <sheetData sheetId="6982"/>
      <sheetData sheetId="6983"/>
      <sheetData sheetId="6984"/>
      <sheetData sheetId="6985"/>
      <sheetData sheetId="6986" refreshError="1"/>
      <sheetData sheetId="6987"/>
      <sheetData sheetId="6988" refreshError="1"/>
      <sheetData sheetId="6989"/>
      <sheetData sheetId="6990" refreshError="1"/>
      <sheetData sheetId="6991" refreshError="1"/>
      <sheetData sheetId="6992" refreshError="1"/>
      <sheetData sheetId="6993"/>
      <sheetData sheetId="6994"/>
      <sheetData sheetId="6995"/>
      <sheetData sheetId="6996"/>
      <sheetData sheetId="6997"/>
      <sheetData sheetId="6998"/>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sheetData sheetId="7016"/>
      <sheetData sheetId="7017"/>
      <sheetData sheetId="7018"/>
      <sheetData sheetId="7019"/>
      <sheetData sheetId="7020"/>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sheetData sheetId="7051"/>
      <sheetData sheetId="7052"/>
      <sheetData sheetId="7053"/>
      <sheetData sheetId="7054"/>
      <sheetData sheetId="7055"/>
      <sheetData sheetId="7056"/>
      <sheetData sheetId="7057"/>
      <sheetData sheetId="7058"/>
      <sheetData sheetId="7059"/>
      <sheetData sheetId="7060" refreshError="1"/>
      <sheetData sheetId="7061" refreshError="1"/>
      <sheetData sheetId="7062" refreshError="1"/>
      <sheetData sheetId="7063" refreshError="1"/>
      <sheetData sheetId="7064" refreshError="1"/>
      <sheetData sheetId="7065" refreshError="1"/>
      <sheetData sheetId="7066" refreshError="1"/>
      <sheetData sheetId="7067"/>
      <sheetData sheetId="7068"/>
      <sheetData sheetId="7069"/>
      <sheetData sheetId="7070"/>
      <sheetData sheetId="7071"/>
      <sheetData sheetId="7072"/>
      <sheetData sheetId="7073"/>
      <sheetData sheetId="7074"/>
      <sheetData sheetId="7075"/>
      <sheetData sheetId="7076"/>
      <sheetData sheetId="7077"/>
      <sheetData sheetId="7078" refreshError="1"/>
      <sheetData sheetId="7079" refreshError="1"/>
      <sheetData sheetId="7080" refreshError="1"/>
      <sheetData sheetId="7081" refreshError="1"/>
      <sheetData sheetId="7082" refreshError="1"/>
      <sheetData sheetId="7083"/>
      <sheetData sheetId="7084"/>
      <sheetData sheetId="7085" refreshError="1"/>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refreshError="1"/>
      <sheetData sheetId="7122" refreshError="1"/>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refreshError="1"/>
      <sheetData sheetId="7145"/>
      <sheetData sheetId="7146"/>
      <sheetData sheetId="7147"/>
      <sheetData sheetId="7148" refreshError="1"/>
      <sheetData sheetId="7149"/>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sheetData sheetId="7223"/>
      <sheetData sheetId="7224"/>
      <sheetData sheetId="7225"/>
      <sheetData sheetId="7226"/>
      <sheetData sheetId="7227"/>
      <sheetData sheetId="7228"/>
      <sheetData sheetId="7229"/>
      <sheetData sheetId="7230"/>
      <sheetData sheetId="7231"/>
      <sheetData sheetId="7232" refreshError="1"/>
      <sheetData sheetId="7233"/>
      <sheetData sheetId="7234" refreshError="1"/>
      <sheetData sheetId="7235"/>
      <sheetData sheetId="7236" refreshError="1"/>
      <sheetData sheetId="7237" refreshError="1"/>
      <sheetData sheetId="7238" refreshError="1"/>
      <sheetData sheetId="7239" refreshError="1"/>
      <sheetData sheetId="7240"/>
      <sheetData sheetId="7241"/>
      <sheetData sheetId="7242"/>
      <sheetData sheetId="7243"/>
      <sheetData sheetId="7244"/>
      <sheetData sheetId="7245" refreshError="1"/>
      <sheetData sheetId="7246" refreshError="1"/>
      <sheetData sheetId="7247" refreshError="1"/>
      <sheetData sheetId="7248" refreshError="1"/>
      <sheetData sheetId="7249" refreshError="1"/>
      <sheetData sheetId="7250" refreshError="1"/>
      <sheetData sheetId="7251" refreshError="1"/>
      <sheetData sheetId="7252"/>
      <sheetData sheetId="7253"/>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refreshError="1"/>
      <sheetData sheetId="7379"/>
      <sheetData sheetId="7380" refreshError="1"/>
      <sheetData sheetId="738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sheetData sheetId="7397"/>
      <sheetData sheetId="7398"/>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refreshError="1"/>
      <sheetData sheetId="7437"/>
      <sheetData sheetId="7438"/>
      <sheetData sheetId="7439"/>
      <sheetData sheetId="7440"/>
      <sheetData sheetId="7441"/>
      <sheetData sheetId="7442"/>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sheetData sheetId="7514"/>
      <sheetData sheetId="7515"/>
      <sheetData sheetId="7516"/>
      <sheetData sheetId="7517"/>
      <sheetData sheetId="7518"/>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sheetData sheetId="7736"/>
      <sheetData sheetId="7737"/>
      <sheetData sheetId="7738" refreshError="1"/>
      <sheetData sheetId="7739" refreshError="1"/>
      <sheetData sheetId="7740" refreshError="1"/>
      <sheetData sheetId="7741" refreshError="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sheetData sheetId="7920"/>
      <sheetData sheetId="7921"/>
      <sheetData sheetId="7922"/>
      <sheetData sheetId="7923"/>
      <sheetData sheetId="7924"/>
      <sheetData sheetId="7925"/>
      <sheetData sheetId="7926"/>
      <sheetData sheetId="7927"/>
      <sheetData sheetId="7928"/>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sheetData sheetId="7959"/>
      <sheetData sheetId="7960"/>
      <sheetData sheetId="7961"/>
      <sheetData sheetId="7962"/>
      <sheetData sheetId="7963" refreshError="1"/>
      <sheetData sheetId="7964" refreshError="1"/>
      <sheetData sheetId="7965"/>
      <sheetData sheetId="7966"/>
      <sheetData sheetId="7967"/>
      <sheetData sheetId="7968"/>
      <sheetData sheetId="7969"/>
      <sheetData sheetId="7970"/>
      <sheetData sheetId="7971"/>
      <sheetData sheetId="7972" refreshError="1"/>
      <sheetData sheetId="7973" refreshError="1"/>
      <sheetData sheetId="7974" refreshError="1"/>
      <sheetData sheetId="7975" refreshError="1"/>
      <sheetData sheetId="7976" refreshError="1"/>
      <sheetData sheetId="7977" refreshError="1"/>
      <sheetData sheetId="7978"/>
      <sheetData sheetId="7979"/>
      <sheetData sheetId="7980"/>
      <sheetData sheetId="7981"/>
      <sheetData sheetId="7982"/>
      <sheetData sheetId="7983"/>
      <sheetData sheetId="7984"/>
      <sheetData sheetId="7985"/>
      <sheetData sheetId="7986" refreshError="1"/>
      <sheetData sheetId="7987" refreshError="1"/>
      <sheetData sheetId="7988" refreshError="1"/>
      <sheetData sheetId="7989" refreshError="1"/>
      <sheetData sheetId="7990" refreshError="1"/>
      <sheetData sheetId="7991"/>
      <sheetData sheetId="7992"/>
      <sheetData sheetId="7993"/>
      <sheetData sheetId="7994"/>
      <sheetData sheetId="7995"/>
      <sheetData sheetId="7996"/>
      <sheetData sheetId="7997"/>
      <sheetData sheetId="7998"/>
      <sheetData sheetId="7999"/>
      <sheetData sheetId="8000"/>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sheetData sheetId="8025"/>
      <sheetData sheetId="8026"/>
      <sheetData sheetId="8027"/>
      <sheetData sheetId="8028"/>
      <sheetData sheetId="8029"/>
      <sheetData sheetId="8030"/>
      <sheetData sheetId="8031"/>
      <sheetData sheetId="8032"/>
      <sheetData sheetId="8033"/>
      <sheetData sheetId="8034"/>
      <sheetData sheetId="8035"/>
      <sheetData sheetId="8036"/>
      <sheetData sheetId="8037"/>
      <sheetData sheetId="8038"/>
      <sheetData sheetId="8039"/>
      <sheetData sheetId="8040"/>
      <sheetData sheetId="8041"/>
      <sheetData sheetId="8042"/>
      <sheetData sheetId="8043"/>
      <sheetData sheetId="8044"/>
      <sheetData sheetId="8045"/>
      <sheetData sheetId="8046"/>
      <sheetData sheetId="8047"/>
      <sheetData sheetId="8048"/>
      <sheetData sheetId="8049"/>
      <sheetData sheetId="8050"/>
      <sheetData sheetId="8051"/>
      <sheetData sheetId="8052"/>
      <sheetData sheetId="8053"/>
      <sheetData sheetId="8054"/>
      <sheetData sheetId="8055"/>
      <sheetData sheetId="8056"/>
      <sheetData sheetId="8057"/>
      <sheetData sheetId="8058"/>
      <sheetData sheetId="8059"/>
      <sheetData sheetId="8060"/>
      <sheetData sheetId="8061"/>
      <sheetData sheetId="8062"/>
      <sheetData sheetId="8063"/>
      <sheetData sheetId="8064"/>
      <sheetData sheetId="8065"/>
      <sheetData sheetId="8066"/>
      <sheetData sheetId="8067"/>
      <sheetData sheetId="8068"/>
      <sheetData sheetId="8069"/>
      <sheetData sheetId="8070"/>
      <sheetData sheetId="8071"/>
      <sheetData sheetId="8072"/>
      <sheetData sheetId="8073"/>
      <sheetData sheetId="8074"/>
      <sheetData sheetId="8075" refreshError="1"/>
      <sheetData sheetId="8076" refreshError="1"/>
      <sheetData sheetId="8077" refreshError="1"/>
      <sheetData sheetId="8078" refreshError="1"/>
      <sheetData sheetId="8079" refreshError="1"/>
      <sheetData sheetId="8080" refreshError="1"/>
      <sheetData sheetId="8081" refreshError="1"/>
      <sheetData sheetId="8082"/>
      <sheetData sheetId="8083"/>
      <sheetData sheetId="8084"/>
      <sheetData sheetId="8085"/>
      <sheetData sheetId="8086"/>
      <sheetData sheetId="8087"/>
      <sheetData sheetId="8088"/>
      <sheetData sheetId="8089"/>
      <sheetData sheetId="8090"/>
      <sheetData sheetId="8091"/>
      <sheetData sheetId="8092"/>
      <sheetData sheetId="8093"/>
      <sheetData sheetId="8094"/>
      <sheetData sheetId="8095"/>
      <sheetData sheetId="8096"/>
      <sheetData sheetId="8097"/>
      <sheetData sheetId="8098"/>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sheetData sheetId="8132" refreshError="1"/>
      <sheetData sheetId="8133" refreshError="1"/>
      <sheetData sheetId="8134" refreshError="1"/>
      <sheetData sheetId="8135" refreshError="1"/>
      <sheetData sheetId="8136" refreshError="1"/>
      <sheetData sheetId="8137"/>
      <sheetData sheetId="8138"/>
      <sheetData sheetId="8139"/>
      <sheetData sheetId="8140"/>
      <sheetData sheetId="8141"/>
      <sheetData sheetId="8142"/>
      <sheetData sheetId="8143" refreshError="1"/>
      <sheetData sheetId="8144"/>
      <sheetData sheetId="8145" refreshError="1"/>
      <sheetData sheetId="8146" refreshError="1"/>
      <sheetData sheetId="8147" refreshError="1"/>
      <sheetData sheetId="8148" refreshError="1"/>
      <sheetData sheetId="8149" refreshError="1"/>
      <sheetData sheetId="8150"/>
      <sheetData sheetId="8151" refreshError="1"/>
      <sheetData sheetId="8152" refreshError="1"/>
      <sheetData sheetId="8153" refreshError="1"/>
      <sheetData sheetId="8154" refreshError="1"/>
      <sheetData sheetId="8155" refreshError="1"/>
      <sheetData sheetId="8156" refreshError="1"/>
      <sheetData sheetId="8157" refreshError="1"/>
      <sheetData sheetId="8158"/>
      <sheetData sheetId="8159"/>
      <sheetData sheetId="8160"/>
      <sheetData sheetId="8161"/>
      <sheetData sheetId="8162"/>
      <sheetData sheetId="8163" refreshError="1"/>
      <sheetData sheetId="8164"/>
      <sheetData sheetId="8165"/>
      <sheetData sheetId="8166"/>
      <sheetData sheetId="8167"/>
      <sheetData sheetId="8168"/>
      <sheetData sheetId="8169"/>
      <sheetData sheetId="8170"/>
      <sheetData sheetId="8171"/>
      <sheetData sheetId="8172"/>
      <sheetData sheetId="8173"/>
      <sheetData sheetId="8174"/>
      <sheetData sheetId="8175"/>
      <sheetData sheetId="8176"/>
      <sheetData sheetId="8177"/>
      <sheetData sheetId="8178"/>
      <sheetData sheetId="8179"/>
      <sheetData sheetId="8180"/>
      <sheetData sheetId="8181"/>
      <sheetData sheetId="8182"/>
      <sheetData sheetId="8183"/>
      <sheetData sheetId="8184"/>
      <sheetData sheetId="8185"/>
      <sheetData sheetId="8186"/>
      <sheetData sheetId="8187"/>
      <sheetData sheetId="8188"/>
      <sheetData sheetId="8189"/>
      <sheetData sheetId="8190"/>
      <sheetData sheetId="8191"/>
      <sheetData sheetId="8192"/>
      <sheetData sheetId="8193"/>
      <sheetData sheetId="8194"/>
      <sheetData sheetId="8195"/>
      <sheetData sheetId="8196"/>
      <sheetData sheetId="8197"/>
      <sheetData sheetId="8198"/>
      <sheetData sheetId="8199"/>
      <sheetData sheetId="8200"/>
      <sheetData sheetId="8201"/>
      <sheetData sheetId="8202"/>
      <sheetData sheetId="8203"/>
      <sheetData sheetId="8204"/>
      <sheetData sheetId="8205"/>
      <sheetData sheetId="8206"/>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sheetData sheetId="8535"/>
      <sheetData sheetId="8536"/>
      <sheetData sheetId="8537"/>
      <sheetData sheetId="8538"/>
      <sheetData sheetId="8539"/>
      <sheetData sheetId="8540"/>
      <sheetData sheetId="8541"/>
      <sheetData sheetId="8542"/>
      <sheetData sheetId="8543"/>
      <sheetData sheetId="8544" refreshError="1"/>
      <sheetData sheetId="8545"/>
      <sheetData sheetId="8546"/>
      <sheetData sheetId="8547" refreshError="1"/>
      <sheetData sheetId="8548" refreshError="1"/>
      <sheetData sheetId="8549" refreshError="1"/>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refreshError="1"/>
      <sheetData sheetId="8573" refreshError="1"/>
      <sheetData sheetId="8574"/>
      <sheetData sheetId="8575"/>
      <sheetData sheetId="8576"/>
      <sheetData sheetId="8577"/>
      <sheetData sheetId="8578"/>
      <sheetData sheetId="8579"/>
      <sheetData sheetId="8580"/>
      <sheetData sheetId="8581"/>
      <sheetData sheetId="8582"/>
      <sheetData sheetId="8583"/>
      <sheetData sheetId="8584"/>
      <sheetData sheetId="8585" refreshError="1"/>
      <sheetData sheetId="8586"/>
      <sheetData sheetId="8587"/>
      <sheetData sheetId="8588" refreshError="1"/>
      <sheetData sheetId="8589"/>
      <sheetData sheetId="8590"/>
      <sheetData sheetId="8591"/>
      <sheetData sheetId="8592"/>
      <sheetData sheetId="8593"/>
      <sheetData sheetId="8594"/>
      <sheetData sheetId="8595"/>
      <sheetData sheetId="8596"/>
      <sheetData sheetId="8597"/>
      <sheetData sheetId="8598" refreshError="1"/>
      <sheetData sheetId="8599" refreshError="1"/>
      <sheetData sheetId="8600" refreshError="1"/>
      <sheetData sheetId="8601" refreshError="1"/>
      <sheetData sheetId="8602"/>
      <sheetData sheetId="8603"/>
      <sheetData sheetId="8604"/>
      <sheetData sheetId="8605"/>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sheetData sheetId="8633"/>
      <sheetData sheetId="8634"/>
      <sheetData sheetId="8635"/>
      <sheetData sheetId="8636"/>
      <sheetData sheetId="8637"/>
      <sheetData sheetId="8638"/>
      <sheetData sheetId="8639"/>
      <sheetData sheetId="8640"/>
      <sheetData sheetId="8641"/>
      <sheetData sheetId="8642"/>
      <sheetData sheetId="8643"/>
      <sheetData sheetId="8644"/>
      <sheetData sheetId="8645"/>
      <sheetData sheetId="8646"/>
      <sheetData sheetId="8647"/>
      <sheetData sheetId="8648"/>
      <sheetData sheetId="8649"/>
      <sheetData sheetId="8650"/>
      <sheetData sheetId="8651"/>
      <sheetData sheetId="8652"/>
      <sheetData sheetId="8653"/>
      <sheetData sheetId="8654"/>
      <sheetData sheetId="8655"/>
      <sheetData sheetId="8656"/>
      <sheetData sheetId="8657"/>
      <sheetData sheetId="8658"/>
      <sheetData sheetId="8659"/>
      <sheetData sheetId="8660"/>
      <sheetData sheetId="8661"/>
      <sheetData sheetId="8662"/>
      <sheetData sheetId="8663"/>
      <sheetData sheetId="8664"/>
      <sheetData sheetId="8665"/>
      <sheetData sheetId="8666"/>
      <sheetData sheetId="8667"/>
      <sheetData sheetId="8668"/>
      <sheetData sheetId="8669"/>
      <sheetData sheetId="8670"/>
      <sheetData sheetId="8671"/>
      <sheetData sheetId="8672"/>
      <sheetData sheetId="8673"/>
      <sheetData sheetId="8674"/>
      <sheetData sheetId="8675"/>
      <sheetData sheetId="8676"/>
      <sheetData sheetId="8677"/>
      <sheetData sheetId="8678"/>
      <sheetData sheetId="8679"/>
      <sheetData sheetId="8680"/>
      <sheetData sheetId="8681"/>
      <sheetData sheetId="8682"/>
      <sheetData sheetId="8683"/>
      <sheetData sheetId="8684"/>
      <sheetData sheetId="8685"/>
      <sheetData sheetId="8686"/>
      <sheetData sheetId="8687"/>
      <sheetData sheetId="8688"/>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sheetData sheetId="8737"/>
      <sheetData sheetId="8738"/>
      <sheetData sheetId="8739"/>
      <sheetData sheetId="8740"/>
      <sheetData sheetId="8741"/>
      <sheetData sheetId="8742"/>
      <sheetData sheetId="8743"/>
      <sheetData sheetId="8744"/>
      <sheetData sheetId="8745"/>
      <sheetData sheetId="8746"/>
      <sheetData sheetId="8747"/>
      <sheetData sheetId="8748"/>
      <sheetData sheetId="8749"/>
      <sheetData sheetId="8750"/>
      <sheetData sheetId="8751"/>
      <sheetData sheetId="8752"/>
      <sheetData sheetId="8753"/>
      <sheetData sheetId="8754"/>
      <sheetData sheetId="8755"/>
      <sheetData sheetId="8756"/>
      <sheetData sheetId="8757"/>
      <sheetData sheetId="8758"/>
      <sheetData sheetId="8759"/>
      <sheetData sheetId="8760"/>
      <sheetData sheetId="8761"/>
      <sheetData sheetId="8762"/>
      <sheetData sheetId="8763"/>
      <sheetData sheetId="8764"/>
      <sheetData sheetId="8765"/>
      <sheetData sheetId="8766"/>
      <sheetData sheetId="8767"/>
      <sheetData sheetId="8768"/>
      <sheetData sheetId="8769"/>
      <sheetData sheetId="8770"/>
      <sheetData sheetId="8771"/>
      <sheetData sheetId="8772"/>
      <sheetData sheetId="8773"/>
      <sheetData sheetId="8774"/>
      <sheetData sheetId="8775"/>
      <sheetData sheetId="8776"/>
      <sheetData sheetId="8777"/>
      <sheetData sheetId="8778"/>
      <sheetData sheetId="8779"/>
      <sheetData sheetId="8780"/>
      <sheetData sheetId="8781"/>
      <sheetData sheetId="8782"/>
      <sheetData sheetId="8783"/>
      <sheetData sheetId="8784"/>
      <sheetData sheetId="8785"/>
      <sheetData sheetId="8786"/>
      <sheetData sheetId="8787"/>
      <sheetData sheetId="8788"/>
      <sheetData sheetId="8789"/>
      <sheetData sheetId="8790"/>
      <sheetData sheetId="8791"/>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sheetData sheetId="8855"/>
      <sheetData sheetId="8856"/>
      <sheetData sheetId="8857"/>
      <sheetData sheetId="8858"/>
      <sheetData sheetId="8859"/>
      <sheetData sheetId="8860"/>
      <sheetData sheetId="8861"/>
      <sheetData sheetId="8862"/>
      <sheetData sheetId="8863"/>
      <sheetData sheetId="8864"/>
      <sheetData sheetId="8865"/>
      <sheetData sheetId="8866"/>
      <sheetData sheetId="8867"/>
      <sheetData sheetId="8868"/>
      <sheetData sheetId="8869"/>
      <sheetData sheetId="8870"/>
      <sheetData sheetId="8871"/>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sheetData sheetId="8885"/>
      <sheetData sheetId="8886"/>
      <sheetData sheetId="8887"/>
      <sheetData sheetId="8888"/>
      <sheetData sheetId="8889"/>
      <sheetData sheetId="8890"/>
      <sheetData sheetId="8891"/>
      <sheetData sheetId="8892"/>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sheetData sheetId="8906"/>
      <sheetData sheetId="8907"/>
      <sheetData sheetId="8908"/>
      <sheetData sheetId="8909"/>
      <sheetData sheetId="8910"/>
      <sheetData sheetId="8911"/>
      <sheetData sheetId="8912"/>
      <sheetData sheetId="8913"/>
      <sheetData sheetId="8914"/>
      <sheetData sheetId="8915"/>
      <sheetData sheetId="8916"/>
      <sheetData sheetId="8917"/>
      <sheetData sheetId="8918"/>
      <sheetData sheetId="8919"/>
      <sheetData sheetId="8920"/>
    </sheetDataSet>
  </externalBook>
</externalLink>
</file>

<file path=xl/externalLinks/externalLink28.xml><?xml version="1.0" encoding="utf-8"?>
<externalLink xmlns="http://schemas.openxmlformats.org/spreadsheetml/2006/main">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CONT_ADI"/>
      <sheetName val="aCCIDENTES%20DE%201995%20-%2019"/>
      <sheetName val="\a  aaInformación GRUPO 4\A MIn"/>
      <sheetName val="aCCIDENTES DE 1995 - 1996.xls"/>
      <sheetName val="ACTA DE MODIFICACION  (2)"/>
      <sheetName val="INDICMICROEMP"/>
      <sheetName val="items"/>
      <sheetName val="#¡REF"/>
      <sheetName val="MATERIALES"/>
      <sheetName val="Datos Básicos"/>
      <sheetName val="SALARIOS"/>
      <sheetName val="Informacion"/>
      <sheetName val="SUB APU"/>
      <sheetName val="Informe"/>
      <sheetName val="Seguim-16"/>
      <sheetName val="_a  aaInformación GRUPO 4_A MIn"/>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Res-Accide-10"/>
      <sheetName val="[aCCIDENTES DE 1995 - 1996.xls]"/>
      <sheetName val="\AMV _ no borrar\PRESUPUESTOS\a"/>
      <sheetName val="\I\AMV _ no borrar\PRESUPUESTOS"/>
      <sheetName val="\G\I\AMV _ no borrar\PRESUPUEST"/>
      <sheetName val="\A\a  aaInformación GRUPO 4\A M"/>
      <sheetName val="\G\A\a  aaInformación GRUPO 4\A"/>
      <sheetName val="Lista obra"/>
      <sheetName val="\Documents and Settings\Pedro "/>
      <sheetName val="\Users\Administrador\Desktop\AM"/>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Escritorio\amv 2011\a  aaInfo"/>
      <sheetName val="\Users\cmeza\Documents\INVIAS\D"/>
      <sheetName val="\Documents and Settings\jviteri"/>
      <sheetName val="\\Giovanni\administracion vial\"/>
      <sheetName val="\MONTO AGOTABLE 2010\a  aaInfor"/>
      <sheetName val="\Users\USUARIO\Downloads\a  aaI"/>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HP\AppData\Local\Microso"/>
      <sheetName val="SEGUIM Y REPROG MES 1 (2)"/>
      <sheetName val="_aCCIDENTES_DE_1995___1996_xl_2"/>
      <sheetName val="//ccefici"/>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precios-básicos2002"/>
      <sheetName val="APUs"/>
      <sheetName val="#REF"/>
      <sheetName val="_aCCIDENTES_DE_1995___1996_xl_9"/>
      <sheetName val="_aCCIDENTES_DE_1995___1996_xl_8"/>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CANT OBRA"/>
      <sheetName val="_aCCIDENTES_DE_1995___1996_xl_4"/>
      <sheetName val="_aCCIDENTES_DE_1995___1996_xl_5"/>
      <sheetName val="_aCCIDENTES_DE_1995___1996_xl_6"/>
      <sheetName val="_aCCIDENTES_DE_1995___1996_xl_7"/>
      <sheetName val="_aCCIDENTES_DE_1995___1996_x_10"/>
      <sheetName val="_aCCIDENTES_DE_1995___1996_x_11"/>
      <sheetName val="aCCIDENTES_DE_1995_-_199638"/>
      <sheetName val="aCCIDENTES_DE_1995_-_1996_xls15"/>
      <sheetName val="ACTA_DE_MODIFICACION__(2)4"/>
      <sheetName val="\a__aaInformación_GRUPO_4\A_MI4"/>
      <sheetName val="Datos_Básicos4"/>
      <sheetName val="SUB_APU4"/>
      <sheetName val="Base_Muestras"/>
      <sheetName val="Formulario_N°_4"/>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aCCIDENTES_DE_1995_-_199639"/>
      <sheetName val="Hoja2"/>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COSTOS UNITARIOS"/>
      <sheetName val="CA-2909"/>
      <sheetName val="\C\A\a  aaInformación GRUPO 4\A"/>
      <sheetName val="\E\Documents and Settings\Pe"/>
      <sheetName val="\C\E\Documents and Setting"/>
      <sheetName val="\G\a  aaInformación GRUPO 4\A M"/>
      <sheetName val="\C\G\a  aaInformación GRUPO 4\A"/>
      <sheetName val="\C\K\a  aaInformación GRUPO 4\A"/>
      <sheetName val="\E\a  aaInformación GRUPO 4\A M"/>
      <sheetName val="\C\E\a  aaInformación GRUPO 4\A"/>
      <sheetName val="ESTADO VÍA-CRIT.TECNICO"/>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LISTADO "/>
      <sheetName val="M.O."/>
      <sheetName val="EQUIPOS"/>
      <sheetName val="MANO DE OBRA"/>
      <sheetName val="TRANSPORTE"/>
      <sheetName val="//d.docs.live.net/a  aaInformac"/>
      <sheetName val="\Users\ANDRES FELIPE MUÑOZ\Down"/>
      <sheetName val="HISTORICOS FUEL OIL EXP"/>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MATERIAL"/>
      <sheetName val=" ACTA FINAL + MODIFICATORIA "/>
      <sheetName val="AC2-AG96"/>
      <sheetName val="MURO PR25+221-235"/>
      <sheetName val="MURO PR25+261-267"/>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actividad"/>
      <sheetName val="MAT"/>
      <sheetName val="HER"/>
      <sheetName val="PER"/>
      <sheetName val="TRANS"/>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Nuevos APU Córdoba\a  aaInform"/>
      <sheetName val="\E\Nuevos APU Córdoba\a  aaInfo"/>
      <sheetName val="\Users\JoseGabriel\Documents\Mi"/>
      <sheetName val="gp05"/>
      <sheetName val="GP06"/>
      <sheetName val="_aCCIDENTES_DE_1995___1996_x_14"/>
      <sheetName val="_aCCIDENTES_DE_1995___1996_x_13"/>
      <sheetName val="_aCCIDENTES_DE_1995___1996_x_12"/>
      <sheetName val="INDICE"/>
      <sheetName val="_aCCIDENTES_DE_1995___1996_x_15"/>
      <sheetName val="PLAN DE INVERSION ANTICIPO"/>
      <sheetName val="inv mensual"/>
      <sheetName val="borrador flujo inv"/>
      <sheetName val="social-ambiental"/>
      <sheetName val="AU"/>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Program"/>
      <sheetName val="BASE"/>
      <sheetName val="Tabla CONPES 3714"/>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efreshError="1"/>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efreshError="1"/>
      <sheetData sheetId="257" refreshError="1"/>
      <sheetData sheetId="258" refreshError="1"/>
      <sheetData sheetId="259" refreshError="1"/>
      <sheetData sheetId="260" refreshError="1"/>
      <sheetData sheetId="261" refreshError="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sheetData sheetId="274" refreshError="1"/>
      <sheetData sheetId="275"/>
      <sheetData sheetId="276" refreshError="1"/>
      <sheetData sheetId="277" refreshError="1"/>
      <sheetData sheetId="278" refreshError="1"/>
      <sheetData sheetId="279" refreshError="1"/>
      <sheetData sheetId="280" refreshError="1"/>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efreshError="1"/>
      <sheetData sheetId="313" refreshError="1"/>
      <sheetData sheetId="314" refreshError="1"/>
      <sheetData sheetId="315" refreshError="1"/>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sheetData sheetId="372"/>
      <sheetData sheetId="373"/>
      <sheetData sheetId="374"/>
      <sheetData sheetId="375"/>
      <sheetData sheetId="376"/>
      <sheetData sheetId="377"/>
      <sheetData sheetId="378"/>
      <sheetData sheetId="379" refreshError="1"/>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sheetData sheetId="763" refreshError="1"/>
      <sheetData sheetId="764"/>
      <sheetData sheetId="765"/>
      <sheetData sheetId="766" refreshError="1"/>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refreshError="1"/>
      <sheetData sheetId="851" refreshError="1"/>
      <sheetData sheetId="852" refreshError="1"/>
      <sheetData sheetId="853" refreshError="1"/>
      <sheetData sheetId="854"/>
      <sheetData sheetId="855"/>
      <sheetData sheetId="856"/>
      <sheetData sheetId="857" refreshError="1"/>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sheetData sheetId="947"/>
      <sheetData sheetId="948"/>
      <sheetData sheetId="949" refreshError="1"/>
      <sheetData sheetId="950"/>
      <sheetData sheetId="951"/>
      <sheetData sheetId="952"/>
      <sheetData sheetId="953"/>
      <sheetData sheetId="954"/>
      <sheetData sheetId="955" refreshError="1"/>
      <sheetData sheetId="956"/>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refreshError="1"/>
      <sheetData sheetId="984"/>
      <sheetData sheetId="985" refreshError="1"/>
      <sheetData sheetId="986"/>
      <sheetData sheetId="987" refreshError="1"/>
      <sheetData sheetId="988" refreshError="1"/>
      <sheetData sheetId="989"/>
      <sheetData sheetId="990"/>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Set>
  </externalBook>
</externalLink>
</file>

<file path=xl/externalLinks/externalLink29.xml><?xml version="1.0" encoding="utf-8"?>
<externalLink xmlns="http://schemas.openxmlformats.org/spreadsheetml/2006/main">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0.xml><?xml version="1.0" encoding="utf-8"?>
<externalLink xmlns="http://schemas.openxmlformats.org/spreadsheetml/2006/main">
  <externalBook xmlns:r="http://schemas.openxmlformats.org/officeDocument/2006/relationships" r:id="rId1">
    <sheetNames>
      <sheetName val="Cálculo"/>
      <sheetName val="Estandarizacion"/>
      <sheetName val="INV"/>
      <sheetName val="AASHTO"/>
    </sheetNames>
    <sheetDataSet>
      <sheetData sheetId="0" refreshError="1"/>
      <sheetData sheetId="1" refreshError="1"/>
      <sheetData sheetId="2" refreshError="1"/>
      <sheetData sheetId="3" refreshError="1"/>
    </sheetDataSet>
  </externalBook>
</externalLink>
</file>

<file path=xl/externalLinks/externalLink31.xml><?xml version="1.0" encoding="utf-8"?>
<externalLink xmlns="http://schemas.openxmlformats.org/spreadsheetml/2006/main">
  <externalBook xmlns:r="http://schemas.openxmlformats.org/officeDocument/2006/relationships" r:id="rId1">
    <sheetNames>
      <sheetName val="INSUMOS"/>
      <sheetName val="Cuadr."/>
      <sheetName val="C_1_6&quot;"/>
      <sheetName val="C_1_14&quot;"/>
      <sheetName val="C_1_16&quot;"/>
      <sheetName val="C_1_18&quot;"/>
      <sheetName val="C_1_20&quot;"/>
      <sheetName val="C_1_24&quot;"/>
      <sheetName val="C_2_6&quot;"/>
      <sheetName val="C_2_8&quot;"/>
      <sheetName val="C_2_10&quot;"/>
      <sheetName val="C_2_12&quot;"/>
      <sheetName val="C_2_14&quot;"/>
      <sheetName val="C_2_16&quot;"/>
      <sheetName val="C_2_18&quot;"/>
      <sheetName val="C_2_20&quot;"/>
      <sheetName val="C_2_24&quot;"/>
      <sheetName val="C_I_24&quot;"/>
      <sheetName val="C_I_27&quot;"/>
      <sheetName val="C_I_30&quot;"/>
      <sheetName val="C_I_36&quot;"/>
      <sheetName val="C_I_40&quot;"/>
      <sheetName val="C_I_44&quot;"/>
      <sheetName val="C_I_48&quot;"/>
      <sheetName val="C_I_52&quot;"/>
      <sheetName val="C_I_56&quot;"/>
      <sheetName val="C_I_60&quot;"/>
      <sheetName val="C_I_64&quot;"/>
      <sheetName val="C_I_68&quot;"/>
      <sheetName val="C_I_72&quot;"/>
      <sheetName val="C_I_80&quot;"/>
      <sheetName val="C_I_86&quot;"/>
      <sheetName val="C_I_92&quot;"/>
      <sheetName val="C_II_24&quot;"/>
      <sheetName val="C_II_27&quot;"/>
      <sheetName val="C_II_30&quot;"/>
      <sheetName val="C_II_36&quot;"/>
      <sheetName val="C_II_40&quot;"/>
      <sheetName val="C_II_44&quot;"/>
      <sheetName val="C_II_48&quot;"/>
      <sheetName val="C_II_52&quot;"/>
      <sheetName val="C_II_56&quot;"/>
      <sheetName val="C_II_60&quot;"/>
      <sheetName val="C_II_64&quot;"/>
      <sheetName val="C_II_68&quot;"/>
      <sheetName val="C_II_72&quot;"/>
      <sheetName val="C_II_80&quot;"/>
      <sheetName val="C_II_86&quot;"/>
      <sheetName val="C_II_92&quot;"/>
      <sheetName val="C_III_24&quot;"/>
      <sheetName val="C_III_27&quot;"/>
      <sheetName val="C_III_30&quot;"/>
      <sheetName val="C_III_36&quot;"/>
      <sheetName val="C_III_40&quot;"/>
      <sheetName val="C_III_44&quot;"/>
      <sheetName val="C_III_48&quot;"/>
      <sheetName val="C_III_52&quot;"/>
      <sheetName val="C_III_56&quot;"/>
      <sheetName val="C_III_60&quot;"/>
      <sheetName val="C_III_64&quot;"/>
      <sheetName val="C_III_68&quot;"/>
      <sheetName val="C_III_72&quot;"/>
      <sheetName val="C_III_80&quot;"/>
      <sheetName val="C_III_86&quot;"/>
      <sheetName val="C_III_92&quot;"/>
      <sheetName val="C_IV_24&quot;"/>
      <sheetName val="C_IV_27&quot;"/>
      <sheetName val="C_IV_30&quot;"/>
      <sheetName val="C_IV_36&quot;"/>
      <sheetName val="C_IV_40&quot;"/>
      <sheetName val="C_IV_44&quot;"/>
      <sheetName val="C_IV_48&quot;"/>
      <sheetName val="C_IV_52&quot;"/>
      <sheetName val="C_IV_56&quot;"/>
      <sheetName val="C_IV_60&quot;"/>
      <sheetName val="C_IV_64&quot;"/>
      <sheetName val="C_IV_68&quot;"/>
      <sheetName val="C_IV_72&quot;"/>
      <sheetName val="C_IV_80&quot;"/>
      <sheetName val="C_IV_86&quot;"/>
      <sheetName val="C_IV_92&quot;"/>
      <sheetName val="DEMOL.CAMARAS"/>
      <sheetName val="DEMOL.SUMIDEROS"/>
      <sheetName val="RET.SUMIDEROS"/>
      <sheetName val="CAMARAS CAIDA"/>
      <sheetName val="B-600"/>
      <sheetName val="RAJON"/>
      <sheetName val="PERF._4&quot;"/>
      <sheetName val="GRP_1000"/>
      <sheetName val="A_GRP_1000"/>
      <sheetName val="GRP_1200"/>
      <sheetName val="A_GRP_1200"/>
      <sheetName val="RDE-26_6&quot;"/>
      <sheetName val="RDE-26_8&quot;"/>
      <sheetName val="NOVAFORT_14&quot;"/>
      <sheetName val="NOVAFORT_20&quo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32.xml><?xml version="1.0" encoding="utf-8"?>
<externalLink xmlns="http://schemas.openxmlformats.org/spreadsheetml/2006/main">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33.xml><?xml version="1.0" encoding="utf-8"?>
<externalLink xmlns="http://schemas.openxmlformats.org/spreadsheetml/2006/main">
  <externalBook xmlns:r="http://schemas.openxmlformats.org/officeDocument/2006/relationships" r:id="rId1">
    <sheetNames>
      <sheetName val="SUBCONTRATOS (2)"/>
      <sheetName val="Av. General"/>
      <sheetName val="Ajuste"/>
    </sheetNames>
    <sheetDataSet>
      <sheetData sheetId="0" refreshError="1"/>
      <sheetData sheetId="1"/>
      <sheetData sheetId="2" refreshError="1"/>
    </sheetDataSet>
  </externalBook>
</externalLink>
</file>

<file path=xl/externalLinks/externalLink34.xml><?xml version="1.0" encoding="utf-8"?>
<externalLink xmlns="http://schemas.openxmlformats.org/spreadsheetml/2006/main">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5.xml><?xml version="1.0" encoding="utf-8"?>
<externalLink xmlns="http://schemas.openxmlformats.org/spreadsheetml/2006/main">
  <externalBook xmlns:r="http://schemas.openxmlformats.org/officeDocument/2006/relationships" r:id="rId1">
    <sheetNames>
      <sheetName val="General"/>
      <sheetName val="Gabinetes agrup. CT's y PT's"/>
      <sheetName val="Gabinetes ctrol, prot. y med. "/>
      <sheetName val="Formulario de  precios"/>
    </sheetNames>
    <sheetDataSet>
      <sheetData sheetId="0"/>
      <sheetData sheetId="1"/>
      <sheetData sheetId="2"/>
      <sheetData sheetId="3"/>
    </sheetDataSet>
  </externalBook>
</externalLink>
</file>

<file path=xl/externalLinks/externalLink36.xml><?xml version="1.0" encoding="utf-8"?>
<externalLink xmlns="http://schemas.openxmlformats.org/spreadsheetml/2006/main">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7.xml><?xml version="1.0" encoding="utf-8"?>
<externalLink xmlns="http://schemas.openxmlformats.org/spreadsheetml/2006/main">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38.xml><?xml version="1.0" encoding="utf-8"?>
<externalLink xmlns="http://schemas.openxmlformats.org/spreadsheetml/2006/main">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9.xml><?xml version="1.0" encoding="utf-8"?>
<externalLink xmlns="http://schemas.openxmlformats.org/spreadsheetml/2006/main">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40.xml><?xml version="1.0" encoding="utf-8"?>
<externalLink xmlns="http://schemas.openxmlformats.org/spreadsheetml/2006/main">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41.xml><?xml version="1.0" encoding="utf-8"?>
<externalLink xmlns="http://schemas.openxmlformats.org/spreadsheetml/2006/main">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42.xml><?xml version="1.0" encoding="utf-8"?>
<externalLink xmlns="http://schemas.openxmlformats.org/spreadsheetml/2006/main">
  <externalBook xmlns:r="http://schemas.openxmlformats.org/officeDocument/2006/relationships" r:id="rId1">
    <sheetNames>
      <sheetName val="AC2-AG96"/>
      <sheetName val="ANEXO 7"/>
      <sheetName val="AC2_AG96"/>
      <sheetName val="Formulario N° 4"/>
      <sheetName val="MATERIALES"/>
      <sheetName val="EQUIPO"/>
      <sheetName val="G.G"/>
      <sheetName val="Reprograma 4"/>
      <sheetName val="DUB-823"/>
      <sheetName val="GPI 526"/>
      <sheetName val="SKJ452"/>
      <sheetName val="ITA878"/>
      <sheetName val="AEA-944"/>
      <sheetName val="XXJ617"/>
      <sheetName val="SNG_855"/>
      <sheetName val="VEA 374"/>
      <sheetName val="HFB024"/>
      <sheetName val="PAJ825"/>
      <sheetName val="COSTOS"/>
      <sheetName val="Program"/>
      <sheetName val="EVA"/>
      <sheetName val="AIU"/>
      <sheetName val="BASE DATOS"/>
      <sheetName val="fdedo1"/>
      <sheetName val="INV"/>
      <sheetName val="Datos"/>
      <sheetName val="AASHTO"/>
      <sheetName val="PROPUESTA PRESENTADA"/>
      <sheetName val="PROPUESTA"/>
      <sheetName val="PREACTA"/>
      <sheetName val="presupuesto"/>
      <sheetName val="Ind_SerieEmpcanasta gral y  (3"/>
      <sheetName val="Gabinetes ctrol, prot. y med. "/>
      <sheetName val="PREACTA 5"/>
      <sheetName val="PREACTA 6"/>
      <sheetName val="ACTASBAR"/>
      <sheetName val="LISTAS"/>
      <sheetName val="Res-Accide-10"/>
      <sheetName val="Bases"/>
      <sheetName val="INSUMOS"/>
      <sheetName val="A.P.U."/>
      <sheetName val="FLUJO CONSOLIDADO"/>
      <sheetName val="articulos"/>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43.xml><?xml version="1.0" encoding="utf-8"?>
<externalLink xmlns="http://schemas.openxmlformats.org/spreadsheetml/2006/main">
  <externalBook xmlns:r="http://schemas.openxmlformats.org/officeDocument/2006/relationships" r:id="rId1">
    <sheetNames>
      <sheetName val="PRESUPUESTO"/>
      <sheetName val="ANALISIS"/>
      <sheetName val="INSUMOS"/>
      <sheetName val="PRESUPUESTO INTERVENTORIA"/>
      <sheetName val="FACTOR MULTIPLICADOR"/>
      <sheetName val="DESGLOSE A.I.U"/>
      <sheetName val="CRONOGRAMA DE ACTIVIDADES"/>
    </sheetNames>
    <sheetDataSet>
      <sheetData sheetId="0"/>
      <sheetData sheetId="1"/>
      <sheetData sheetId="2"/>
      <sheetData sheetId="3"/>
      <sheetData sheetId="4"/>
      <sheetData sheetId="5"/>
      <sheetData sheetId="6"/>
    </sheetDataSet>
  </externalBook>
</externalLink>
</file>

<file path=xl/externalLinks/externalLink44.xml><?xml version="1.0" encoding="utf-8"?>
<externalLink xmlns="http://schemas.openxmlformats.org/spreadsheetml/2006/main">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45.xml><?xml version="1.0" encoding="utf-8"?>
<externalLink xmlns="http://schemas.openxmlformats.org/spreadsheetml/2006/main">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DATOS"/>
      <sheetName val="AC2-AG96"/>
      <sheetName val="ANEXO 7"/>
      <sheetName val="PREACTA"/>
      <sheetName val="analisis de precios unitarios -"/>
      <sheetName val="INDICES"/>
      <sheetName val="PROGRAMADO"/>
      <sheetName val="GRAFICAS"/>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PROPUESTA PRESENTADA"/>
      <sheetName val="O.Civil A. Base Zona A2S4"/>
      <sheetName val="RESUMEN ACTIVIDADES"/>
      <sheetName val="APU (22)"/>
      <sheetName val="General"/>
      <sheetName val="PROPUESTA"/>
      <sheetName val="Formulario N_ 4"/>
      <sheetName val="INV"/>
      <sheetName val="AASHTO"/>
      <sheetName val="fdedo1"/>
      <sheetName val="B DATOS"/>
      <sheetName val="Lista de Precios"/>
      <sheetName val="analisis costo horario"/>
      <sheetName val="Formulario_N°_42"/>
      <sheetName val="CAPITULO_II2"/>
      <sheetName val="CAPITULO_III2"/>
      <sheetName val="CAPITULO_IV2"/>
      <sheetName val="CAPITULO_V_2"/>
      <sheetName val="CAPITULO_VI2"/>
      <sheetName val="AUXILIAR_CONCRETOS2"/>
      <sheetName val="CAPITULO_VII2"/>
      <sheetName val="CAPITULO_VIII2"/>
      <sheetName val="CAPITULO_IX2"/>
      <sheetName val="AUXILIAR_MEZCLA_Y_TRITURACION2"/>
      <sheetName val="Formulario_N__42"/>
      <sheetName val="Formulario_N°_41"/>
      <sheetName val="CAPITULO_II1"/>
      <sheetName val="CAPITULO_III1"/>
      <sheetName val="CAPITULO_IV1"/>
      <sheetName val="CAPITULO_V_1"/>
      <sheetName val="CAPITULO_VI1"/>
      <sheetName val="AUXILIAR_CONCRETOS1"/>
      <sheetName val="CAPITULO_VII1"/>
      <sheetName val="CAPITULO_VIII1"/>
      <sheetName val="CAPITULO_IX1"/>
      <sheetName val="AUXILIAR_MEZCLA_Y_TRITURACION1"/>
      <sheetName val="Formulario_N__41"/>
      <sheetName val="Formulario_N__4"/>
      <sheetName val="presupuesto"/>
      <sheetName val="PREACTA 6"/>
      <sheetName val="BASE 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refreshError="1"/>
      <sheetData sheetId="71" refreshError="1"/>
      <sheetData sheetId="72" refreshError="1"/>
    </sheetDataSet>
  </externalBook>
</externalLink>
</file>

<file path=xl/externalLinks/externalLink46.xml><?xml version="1.0" encoding="utf-8"?>
<externalLink xmlns="http://schemas.openxmlformats.org/spreadsheetml/2006/main">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Datos Básicos"/>
      <sheetName val="SALARIOS"/>
      <sheetName val="SUB APU"/>
      <sheetName val="INV"/>
      <sheetName val="AASHTO"/>
      <sheetName val="PESOS"/>
      <sheetName val="Formulario N° 4"/>
      <sheetName val="EQUIPO"/>
      <sheetName val="\\Escritorio\amv 2011\a  aaInfo"/>
      <sheetName val="\\Giovanni\administracion vial\"/>
      <sheetName val="\MONTO AGOTABLE 2010\a  aaInfor"/>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Set>
  </externalBook>
</externalLink>
</file>

<file path=xl/externalLinks/externalLink47.xml><?xml version="1.0" encoding="utf-8"?>
<externalLink xmlns="http://schemas.openxmlformats.org/spreadsheetml/2006/main">
  <externalBook xmlns:r="http://schemas.openxmlformats.org/officeDocument/2006/relationships" r:id="rId1">
    <sheetNames>
      <sheetName val="aCCIDENTES DE 19"/>
      <sheetName val="aCCIDENTES%20DE%2019"/>
    </sheetNames>
    <definedNames>
      <definedName name="absc"/>
    </definedNames>
    <sheetDataSet>
      <sheetData sheetId="0"/>
      <sheetData sheetId="1" refreshError="1"/>
    </sheetDataSet>
  </externalBook>
</externalLink>
</file>

<file path=xl/externalLinks/externalLink48.xml><?xml version="1.0" encoding="utf-8"?>
<externalLink xmlns="http://schemas.openxmlformats.org/spreadsheetml/2006/main">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49.xml><?xml version="1.0" encoding="utf-8"?>
<externalLink xmlns="http://schemas.openxmlformats.org/spreadsheetml/2006/main">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50.xml><?xml version="1.0" encoding="utf-8"?>
<externalLink xmlns="http://schemas.openxmlformats.org/spreadsheetml/2006/main">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51.xml><?xml version="1.0" encoding="utf-8"?>
<externalLink xmlns="http://schemas.openxmlformats.org/spreadsheetml/2006/main">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2.xml><?xml version="1.0" encoding="utf-8"?>
<externalLink xmlns="http://schemas.openxmlformats.org/spreadsheetml/2006/main">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AM EJE"/>
      <sheetName val="CA EJE"/>
      <sheetName val="TC EJE"/>
      <sheetName val="PT EJE"/>
      <sheetName val="TP EJ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3.xml><?xml version="1.0" encoding="utf-8"?>
<externalLink xmlns="http://schemas.openxmlformats.org/spreadsheetml/2006/main">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54.xml><?xml version="1.0" encoding="utf-8"?>
<externalLink xmlns="http://schemas.openxmlformats.org/spreadsheetml/2006/main">
  <externalBook xmlns:r="http://schemas.openxmlformats.org/officeDocument/2006/relationships" r:id="rId1">
    <sheetNames>
      <sheetName val="DATOS"/>
      <sheetName val="PREACTA"/>
      <sheetName val="presupuesto"/>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Hoja1"/>
      <sheetName val="ANEXO 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refreshError="1"/>
    </sheetDataSet>
  </externalBook>
</externalLink>
</file>

<file path=xl/externalLinks/externalLink55.xml><?xml version="1.0" encoding="utf-8"?>
<externalLink xmlns="http://schemas.openxmlformats.org/spreadsheetml/2006/main">
  <externalBook xmlns:r="http://schemas.openxmlformats.org/officeDocument/2006/relationships" r:id="rId1">
    <sheetNames>
      <sheetName val="Cheque"/>
      <sheetName val="BaseDatos"/>
      <sheetName val="BASE DATOS"/>
      <sheetName val="ACTA No 7"/>
      <sheetName val="PREACTA"/>
      <sheetName val="ACTA DE MODIFICACION No"/>
      <sheetName val="RESUMEN"/>
      <sheetName val="ESTADO FINANCIERO"/>
      <sheetName val="FIRMANTES"/>
      <sheetName val="PRESENTACION"/>
      <sheetName val="DATOS"/>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56.xml><?xml version="1.0" encoding="utf-8"?>
<externalLink xmlns="http://schemas.openxmlformats.org/spreadsheetml/2006/main">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equipos"/>
      <sheetName val="indice alfabetico"/>
      <sheetName val="materiales"/>
      <sheetName val="otros"/>
      <sheetName val="MC_SF_GAVIONES"/>
      <sheetName val="A__P__U_"/>
      <sheetName val="Análisis_de_precios"/>
      <sheetName val="ANEXO_7"/>
      <sheetName val="AiuApoSaraBrut2000.xls"/>
      <sheetName val="\\Lucho\transfer lucho\Mis docu"/>
      <sheetName val="Mat"/>
      <sheetName val="Equi"/>
      <sheetName val="REQUISITOS INF INTERVENTORÍA"/>
      <sheetName val="Hoja1"/>
      <sheetName val="Inform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refreshError="1"/>
      <sheetData sheetId="24" refreshError="1"/>
      <sheetData sheetId="25" refreshError="1"/>
      <sheetData sheetId="26" refreshError="1"/>
      <sheetData sheetId="27"/>
      <sheetData sheetId="28"/>
      <sheetData sheetId="29" refreshError="1"/>
    </sheetDataSet>
  </externalBook>
</externalLink>
</file>

<file path=xl/externalLinks/externalLink57.xml><?xml version="1.0" encoding="utf-8"?>
<externalLink xmlns="http://schemas.openxmlformats.org/spreadsheetml/2006/main">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PREACTA"/>
      <sheetName val="Informacion"/>
      <sheetName val="MC_SF_GAVIONES"/>
      <sheetName val="ANEXO_7"/>
      <sheetName val="A__P__U_"/>
      <sheetName val="Análisis_de_precios"/>
      <sheetName val="AiuApoSaraBrut2000.xls"/>
      <sheetName val="\\Lucho\transfer lucho\Mis docu"/>
      <sheetName val="Mat"/>
      <sheetName val="Equi"/>
      <sheetName val="Otros"/>
      <sheetName val="equipos"/>
      <sheetName val="indice alfabetico"/>
      <sheetName val="materiales"/>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58.xml><?xml version="1.0" encoding="utf-8"?>
<externalLink xmlns="http://schemas.openxmlformats.org/spreadsheetml/2006/main">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Plan auditoría"/>
      <sheetName val="Presupuesto"/>
      <sheetName val="Acc Ago-Sep.xls"/>
      <sheetName val="Materiales"/>
      <sheetName val="Cuadrillas"/>
      <sheetName val="Concretos y morteros"/>
      <sheetName val="Equipo"/>
      <sheetName val="Datos iniciales "/>
      <sheetName val="Transporte"/>
      <sheetName val="ANEXO 7"/>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SUMO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cc%20Ago-Sep.xls"/>
      <sheetName val="Macro1"/>
      <sheetName val="otros"/>
      <sheetName val="Análisis de precios"/>
      <sheetName val="EMPRES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refreshError="1"/>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refreshError="1"/>
      <sheetData sheetId="213" refreshError="1"/>
      <sheetData sheetId="214" refreshError="1"/>
      <sheetData sheetId="215" refreshError="1"/>
      <sheetData sheetId="216" refreshError="1"/>
    </sheetDataSet>
  </externalBook>
</externalLink>
</file>

<file path=xl/externalLinks/externalLink59.xml><?xml version="1.0" encoding="utf-8"?>
<externalLink xmlns="http://schemas.openxmlformats.org/spreadsheetml/2006/main">
  <externalBook xmlns:r="http://schemas.openxmlformats.org/officeDocument/2006/relationships" r:id="rId1">
    <sheetNames>
      <sheetName val="ESPACIO PÚBLICO"/>
      <sheetName val="Indices"/>
    </sheetNames>
    <sheetDataSet>
      <sheetData sheetId="0"/>
      <sheetData sheetId="1"/>
    </sheetDataSet>
  </externalBook>
</externalLink>
</file>

<file path=xl/externalLinks/externalLink60.xml><?xml version="1.0" encoding="utf-8"?>
<externalLink xmlns="http://schemas.openxmlformats.org/spreadsheetml/2006/main">
  <externalBook xmlns:r="http://schemas.openxmlformats.org/officeDocument/2006/relationships" r:id="rId1">
    <sheetNames>
      <sheetName val="DATO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C"/>
      <sheetName val="(53REVERSADO)"/>
      <sheetName val="(53I)"/>
      <sheetName val="54C"/>
      <sheetName val="(54ACORDADO)"/>
      <sheetName val="(54I)"/>
      <sheetName val="58C"/>
      <sheetName val="(58 REVERSADO)"/>
      <sheetName val="(58I)"/>
      <sheetName val="65C"/>
      <sheetName val="(65REVERSADO)"/>
      <sheetName val="(65I)"/>
      <sheetName val="66C"/>
      <sheetName val="(66REVERSADO)"/>
      <sheetName val="(66I)"/>
      <sheetName val="67C"/>
      <sheetName val="(67REVERSADO)"/>
      <sheetName val="(67I)"/>
      <sheetName val="68C"/>
      <sheetName val="(68REVERSADO)"/>
      <sheetName val="(68I)"/>
      <sheetName val="(70C)"/>
      <sheetName val="(70 ACORDADO)"/>
      <sheetName val="PROPUESTA"/>
      <sheetName val="Ind_SerieEmpcanasta gral y obra"/>
      <sheetName val="COMPARACION"/>
      <sheetName val="ACTA DE FIJACION"/>
      <sheetName val="REVERSION"/>
      <sheetName val="BASE CONT"/>
      <sheetName val="(BASE I)"/>
      <sheetName val="(BASE ACORDADO)"/>
      <sheetName val="RECICLAJE C"/>
      <sheetName val="(RECICLAJE I)"/>
      <sheetName val="(RECICLAJE ACORDADO)"/>
      <sheetName val=" CEMENTO C"/>
      <sheetName val="(CEMENTO I)"/>
      <sheetName val="(CEMENTO REVERSADO)"/>
      <sheetName val="CERCAS C"/>
      <sheetName val="(CERCAS I)"/>
      <sheetName val="(CERCAS ACORDADO)"/>
      <sheetName val="TALA V C"/>
      <sheetName val="(TALA V I)"/>
      <sheetName val="(TALA V REVERSADO)"/>
      <sheetName val="TALA IV C"/>
      <sheetName val="(TALA IV I)"/>
      <sheetName val="(TALA IV REVERSADO)"/>
      <sheetName val="TALA III C"/>
      <sheetName val="(TALA III I)"/>
      <sheetName val="(TALA III REVERSADO)"/>
      <sheetName val="(TALA II C)"/>
      <sheetName val="(TALA II I)"/>
      <sheetName val="TALA II REVERSADO"/>
      <sheetName val="TALA I C"/>
      <sheetName val="(TALA I I)"/>
      <sheetName val="(TALA I REVERSADO)"/>
      <sheetName val="TRANS C"/>
      <sheetName val="(TRANS I)"/>
      <sheetName val="(TRANS ACORDADO)"/>
      <sheetName val="MDC2 PARCHEO (C))"/>
      <sheetName val="MDC2 PARCHEO (I)"/>
      <sheetName val="MDC2 PARCHEO (ACORDADO)"/>
      <sheetName val=" BOLSACRETOS C"/>
      <sheetName val=" BOLSACRETOS I"/>
      <sheetName val=" BOLSACRETOS (ACORDADO)"/>
      <sheetName val="ACERO DE PRE-ESFUERZO C"/>
      <sheetName val="ACERO DE PRE-ESFUERZO I"/>
      <sheetName val="ACERO DE PRE-ESFUERZO (ACORDAD)"/>
      <sheetName val="DRENES HORIZONTALES &gt;10ML C"/>
      <sheetName val="DRENES HORIZONTALES &gt;10ML I"/>
      <sheetName val="DRENES HORIZONTALES &gt;10ML (ACO)"/>
      <sheetName val="SELLOS JUNTAS PARA PUENTE C"/>
      <sheetName val="SELLOS JUNTAS PARA PUENTE I"/>
      <sheetName val="SELLOS JUNTAS PARA PUENTE I (A)"/>
      <sheetName val="JUNTAS ELASTOMERICAS A=30CM C"/>
      <sheetName val="JUNTAS ELASTOMERICAS A=30CM I"/>
      <sheetName val="JUNTAS ELASTOMERICAS A=30CM (A)"/>
      <sheetName val=" GEOMENBRANA C"/>
      <sheetName val=" GEOMENBRANA I"/>
      <sheetName val=" GEOMENBRANA (ACORDADO)"/>
      <sheetName val="APOYOS DE NEOPRENO C"/>
      <sheetName val="APOYOS DE NEOPRENO I"/>
      <sheetName val="APOYOS DE NEOPRENO (ACORDADO)"/>
      <sheetName val="ACERO DE A-588"/>
      <sheetName val="CUNETAS REVESTIDAS"/>
      <sheetName val="RELLENO PARA CUNETAS C"/>
      <sheetName val="RELLENO PARA CUNETAS I"/>
      <sheetName val="RELLENO PARA CUNETAS  A"/>
      <sheetName val="ESTADO FINANCIER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refreshError="1"/>
    </sheetDataSet>
  </externalBook>
</externalLink>
</file>

<file path=xl/externalLinks/externalLink61.xml><?xml version="1.0" encoding="utf-8"?>
<externalLink xmlns="http://schemas.openxmlformats.org/spreadsheetml/2006/main">
  <externalBook xmlns:r="http://schemas.openxmlformats.org/officeDocument/2006/relationships" r:id="rId1">
    <sheetNames>
      <sheetName val="DATOS"/>
      <sheetName val="PROPUESTA PRESENTADA"/>
      <sheetName val="comparprecunit"/>
      <sheetName val="reversión"/>
      <sheetName val="Hoja1"/>
      <sheetName val="(1)"/>
      <sheetName val="(2)"/>
      <sheetName val="(3)"/>
      <sheetName val="PROPUESTA"/>
    </sheetNames>
    <sheetDataSet>
      <sheetData sheetId="0"/>
      <sheetData sheetId="1"/>
      <sheetData sheetId="2"/>
      <sheetData sheetId="3"/>
      <sheetData sheetId="4"/>
      <sheetData sheetId="5"/>
      <sheetData sheetId="6" refreshError="1"/>
      <sheetData sheetId="7" refreshError="1"/>
      <sheetData sheetId="8" refreshError="1"/>
    </sheetDataSet>
  </externalBook>
</externalLink>
</file>

<file path=xl/externalLinks/externalLink62.xml><?xml version="1.0" encoding="utf-8"?>
<externalLink xmlns="http://schemas.openxmlformats.org/spreadsheetml/2006/main">
  <externalBook xmlns:r="http://schemas.openxmlformats.org/officeDocument/2006/relationships" r:id="rId1">
    <sheetNames>
      <sheetName val="DATO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PROPUESTA"/>
      <sheetName val="ACTA DE MODIFICACION No"/>
      <sheetName val="ACTA DE FIJACION"/>
      <sheetName val="COMPARACION"/>
      <sheetName val="REVERSION"/>
      <sheetName val="Ind_SerieEmpcanasta gral y obra"/>
      <sheetName val="53C"/>
      <sheetName val="(53REVERSADO)"/>
      <sheetName val="(53I)"/>
      <sheetName val="54C"/>
      <sheetName val="(54ACORDADO)"/>
      <sheetName val="(54I)"/>
      <sheetName val="55C"/>
      <sheetName val="(55)"/>
      <sheetName val="(55I)"/>
      <sheetName val="(55 REVERSADO)"/>
      <sheetName val="56C"/>
      <sheetName val="(56 REVERSADO)"/>
      <sheetName val="(56I)"/>
      <sheetName val="57C"/>
      <sheetName val="(57 REVERSADO)"/>
      <sheetName val="(57I)"/>
      <sheetName val="58C"/>
      <sheetName val="(58 REVERSADO)"/>
      <sheetName val="(58I)"/>
      <sheetName val="59C"/>
      <sheetName val="(59)"/>
      <sheetName val="(59I)"/>
      <sheetName val="60C"/>
      <sheetName val="(60REVERSADO)"/>
      <sheetName val="(60I)"/>
      <sheetName val="61C"/>
      <sheetName val="(61REVERSADO)"/>
      <sheetName val="(61I)"/>
      <sheetName val="62C"/>
      <sheetName val="(62REVERSADO)"/>
      <sheetName val="(62I)"/>
      <sheetName val="(63C)"/>
      <sheetName val="63 REVERSADO"/>
      <sheetName val="(63I)"/>
      <sheetName val="64C"/>
      <sheetName val="(64REVERSADO)"/>
      <sheetName val="(64I)"/>
      <sheetName val="65C"/>
      <sheetName val="(65REVERSADO)"/>
      <sheetName val="(65I)"/>
      <sheetName val="66C"/>
      <sheetName val="(66REVERSADO)"/>
      <sheetName val="(66I)"/>
      <sheetName val="67C"/>
      <sheetName val="(67REVERSADO)"/>
      <sheetName val="(67I)"/>
      <sheetName val="68C"/>
      <sheetName val="(68REVERSADO)"/>
      <sheetName val="(68I)"/>
      <sheetName val="69C"/>
      <sheetName val="(69ACORDADO)"/>
      <sheetName val="(69I)"/>
      <sheetName val="(70C)"/>
      <sheetName val="(70 ACORDADO)"/>
      <sheetName val="71 (ACORDADO)"/>
      <sheetName val=" BOLSACRETOS"/>
      <sheetName val="PROPUESTA PRESENTAD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refreshError="1"/>
      <sheetData sheetId="68" refreshError="1"/>
      <sheetData sheetId="69" refreshError="1"/>
      <sheetData sheetId="70" refreshError="1"/>
      <sheetData sheetId="71" refreshError="1"/>
      <sheetData sheetId="72" refreshError="1"/>
      <sheetData sheetId="73" refreshError="1"/>
      <sheetData sheetId="74"/>
      <sheetData sheetId="75" refreshError="1"/>
      <sheetData sheetId="76" refreshError="1"/>
      <sheetData sheetId="77" refreshError="1"/>
      <sheetData sheetId="78" refreshError="1"/>
      <sheetData sheetId="79"/>
      <sheetData sheetId="80" refreshError="1"/>
      <sheetData sheetId="81" refreshError="1"/>
      <sheetData sheetId="82"/>
      <sheetData sheetId="83" refreshError="1"/>
      <sheetData sheetId="84" refreshError="1"/>
      <sheetData sheetId="85"/>
      <sheetData sheetId="86" refreshError="1"/>
      <sheetData sheetId="87" refreshError="1"/>
      <sheetData sheetId="88"/>
      <sheetData sheetId="89" refreshError="1"/>
      <sheetData sheetId="90" refreshError="1"/>
      <sheetData sheetId="9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refreshError="1"/>
      <sheetData sheetId="112" refreshError="1"/>
      <sheetData sheetId="113" refreshError="1"/>
      <sheetData sheetId="114" refreshError="1"/>
      <sheetData sheetId="115" refreshError="1"/>
    </sheetDataSet>
  </externalBook>
</externalLink>
</file>

<file path=xl/externalLinks/externalLink63.xml><?xml version="1.0" encoding="utf-8"?>
<externalLink xmlns="http://schemas.openxmlformats.org/spreadsheetml/2006/main">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64.xml><?xml version="1.0" encoding="utf-8"?>
<externalLink xmlns="http://schemas.openxmlformats.org/spreadsheetml/2006/main">
  <externalBook xmlns:r="http://schemas.openxmlformats.org/officeDocument/2006/relationships" r:id="rId1">
    <sheetNames>
      <sheetName val="CIRCUITOS CODENSA"/>
      <sheetName val="CIRCUITOS eec"/>
      <sheetName val="CIRCUITOS rc"/>
      <sheetName val="CIRCUITOS rn"/>
      <sheetName val="CIRCUITOS ro"/>
      <sheetName val="CIRCUITOS rs"/>
      <sheetName val="CIRCUITOS_CODENSA"/>
      <sheetName val="CIRCUITOS_eec"/>
      <sheetName val="CIRCUITOS_rc"/>
      <sheetName val="CIRCUITOS_rn"/>
      <sheetName val="CIRCUITOS_ro"/>
      <sheetName val="CIRCUITOS_rs"/>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65.xml><?xml version="1.0" encoding="utf-8"?>
<externalLink xmlns="http://schemas.openxmlformats.org/spreadsheetml/2006/main">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66.xml><?xml version="1.0" encoding="utf-8"?>
<externalLink xmlns="http://schemas.openxmlformats.org/spreadsheetml/2006/main">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67.xml><?xml version="1.0" encoding="utf-8"?>
<externalLink xmlns="http://schemas.openxmlformats.org/spreadsheetml/2006/main">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8.xml><?xml version="1.0" encoding="utf-8"?>
<externalLink xmlns="http://schemas.openxmlformats.org/spreadsheetml/2006/main">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69.xml><?xml version="1.0" encoding="utf-8"?>
<externalLink xmlns="http://schemas.openxmlformats.org/spreadsheetml/2006/main">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RECURSOS"/>
      <sheetName val="CUMPLIMIENTO"/>
      <sheetName val="Cotización"/>
      <sheetName val="5.2"/>
      <sheetName val="BD100-45-P1"/>
      <sheetName val="BASE DATOS"/>
      <sheetName val="MATERIALES"/>
      <sheetName val="PROPUESTA PRESENTADA"/>
      <sheetName val="CRA.MODI"/>
      <sheetName val="BASES"/>
      <sheetName val="BDATOS"/>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DATOS"/>
      <sheetName val="1"/>
      <sheetName val="Alcantarillas"/>
      <sheetName val="formulario"/>
      <sheetName val="equipos"/>
      <sheetName val="ACARREO"/>
      <sheetName val="CUADBASI"/>
      <sheetName val="RELACION MES"/>
      <sheetName val="APU"/>
      <sheetName val="ANEXO 7"/>
      <sheetName val="Res-Accide-10"/>
      <sheetName val="todos"/>
      <sheetName val="Hoja1"/>
      <sheetName val="Indicadores Gestión"/>
      <sheetName val="PR-04"/>
      <sheetName val="tipo_recurso"/>
      <sheetName val="Listado"/>
      <sheetName val="tipos_entidad"/>
      <sheetName val="Un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70.xml><?xml version="1.0" encoding="utf-8"?>
<externalLink xmlns="http://schemas.openxmlformats.org/spreadsheetml/2006/main">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71.xml><?xml version="1.0" encoding="utf-8"?>
<externalLink xmlns="http://schemas.openxmlformats.org/spreadsheetml/2006/main">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2.xml><?xml version="1.0" encoding="utf-8"?>
<externalLink xmlns="http://schemas.openxmlformats.org/spreadsheetml/2006/main">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73.xml><?xml version="1.0" encoding="utf-8"?>
<externalLink xmlns="http://schemas.openxmlformats.org/spreadsheetml/2006/main">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74.xml><?xml version="1.0" encoding="utf-8"?>
<externalLink xmlns="http://schemas.openxmlformats.org/spreadsheetml/2006/main">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75.xml><?xml version="1.0" encoding="utf-8"?>
<externalLink xmlns="http://schemas.openxmlformats.org/spreadsheetml/2006/main">
  <externalBook xmlns:r="http://schemas.openxmlformats.org/officeDocument/2006/relationships" r:id="rId1">
    <sheetNames>
      <sheetName val="MV"/>
      <sheetName val="M5.35"/>
      <sheetName val="M46.69"/>
      <sheetName val="M6.30 mm2"/>
      <sheetName val="TPR5.35"/>
      <sheetName val="TLX5.35"/>
      <sheetName val="M5.35NC"/>
      <sheetName val="TK5.46"/>
      <sheetName val="CG"/>
      <sheetName val="Esp_AWG"/>
      <sheetName val="Dibujos"/>
      <sheetName val="T_Cu_ASTM"/>
      <sheetName val="D_AWG"/>
      <sheetName val="T_5_69"/>
      <sheetName val="T_XLPE-TK_acsr"/>
      <sheetName val="T_XLPE-TK_Cu"/>
      <sheetName val="D_mm2"/>
      <sheetName val="T_mm2"/>
      <sheetName val="Hoja1"/>
      <sheetName val="T_mm2 (2)"/>
      <sheetName val="ESTADO RED"/>
      <sheetName val="CARRETERAS"/>
      <sheetName val="GENERALIDADE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76.xml><?xml version="1.0" encoding="utf-8"?>
<externalLink xmlns="http://schemas.openxmlformats.org/spreadsheetml/2006/main">
  <externalBook xmlns:r="http://schemas.openxmlformats.org/officeDocument/2006/relationships" r:id="rId1">
    <sheetNames>
      <sheetName val="P_BT"/>
      <sheetName val="P_XHHW"/>
      <sheetName val="XHHW-2"/>
      <sheetName val="P_RHW-2"/>
      <sheetName val="RHW-2 0.6"/>
      <sheetName val="RHW-2 2"/>
      <sheetName val="P_USE-2"/>
      <sheetName val="USE-2"/>
      <sheetName val="P_TTU"/>
      <sheetName val="TTU 0.6"/>
      <sheetName val="TTU 2"/>
      <sheetName val="POTENCIA"/>
      <sheetName val="PVC-PVC"/>
      <sheetName val="PVC-PVC PC"/>
      <sheetName val="PVC-PVC_AH"/>
      <sheetName val="PVC-PVC_AF"/>
      <sheetName val="PVC-PVC_IL"/>
      <sheetName val="XLPE-PVC"/>
      <sheetName val="XLPE-PVC PC"/>
      <sheetName val="XLPE-PVC_AH"/>
      <sheetName val="XLPE-PVC_IL"/>
      <sheetName val="XLPE-PVC_AF"/>
      <sheetName val="POT mm2"/>
      <sheetName val="P_MLPLX"/>
      <sheetName val="DPLX"/>
      <sheetName val="TPLX"/>
      <sheetName val="QPLX"/>
      <sheetName val="NM GC-SW"/>
      <sheetName val="P_SEU_SER"/>
      <sheetName val="SER"/>
      <sheetName val="P_APE_ARE"/>
      <sheetName val="ARE"/>
      <sheetName val="APE"/>
      <sheetName val="Cab"/>
      <sheetName val="CG"/>
      <sheetName val="AMPACITY"/>
      <sheetName val="FACTORES"/>
      <sheetName val="Esp"/>
      <sheetName val="TPLX UD 600"/>
      <sheetName val="Single UD 600"/>
      <sheetName val="TPLX-Cu"/>
      <sheetName val="SER-AL"/>
      <sheetName val="SEU"/>
      <sheetName val="D_AWG"/>
      <sheetName val="T_Cu_AST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77.xml><?xml version="1.0" encoding="utf-8"?>
<externalLink xmlns="http://schemas.openxmlformats.org/spreadsheetml/2006/main">
  <externalBook xmlns:r="http://schemas.openxmlformats.org/officeDocument/2006/relationships" r:id="rId1">
    <sheetNames>
      <sheetName val="PRESUPUESTO TOTAL"/>
      <sheetName val="PRESUPUESTO"/>
      <sheetName val="Hoja1"/>
      <sheetName val="MATRIX"/>
      <sheetName val="RH_F"/>
      <sheetName val="MP_F"/>
      <sheetName val="MR_F"/>
      <sheetName val="1.1"/>
      <sheetName val="1.2"/>
      <sheetName val="1.3"/>
      <sheetName val="1.4"/>
      <sheetName val="1.5"/>
      <sheetName val="1.6"/>
      <sheetName val="1.7"/>
      <sheetName val="1.8"/>
      <sheetName val="1.9"/>
      <sheetName val="2.1"/>
      <sheetName val="2.2"/>
      <sheetName val="2.3"/>
      <sheetName val="3.1"/>
      <sheetName val="3.2"/>
      <sheetName val="3.3"/>
      <sheetName val="3.4"/>
      <sheetName val="3.5"/>
      <sheetName val="3.6"/>
      <sheetName val="3.7"/>
      <sheetName val="3.8"/>
      <sheetName val="3.9"/>
      <sheetName val="3.10"/>
      <sheetName val="3.11"/>
      <sheetName val="4.1"/>
      <sheetName val="4.2"/>
      <sheetName val="4.3"/>
      <sheetName val="5"/>
      <sheetName val="6"/>
      <sheetName val="7"/>
      <sheetName val="20.1"/>
      <sheetName val="20.2"/>
      <sheetName val="20.3"/>
      <sheetName val="20.4"/>
      <sheetName val="20.5"/>
      <sheetName val="20.6"/>
      <sheetName val="20.7"/>
      <sheetName val="20.8"/>
      <sheetName val="20.9"/>
      <sheetName val="20.9.1"/>
      <sheetName val="20.10"/>
      <sheetName val="20.11"/>
      <sheetName val="20.11.1"/>
      <sheetName val="20.12"/>
      <sheetName val="20.13"/>
      <sheetName val="20.14"/>
      <sheetName val="20.15"/>
      <sheetName val="EQUIPOS"/>
      <sheetName val="MATERIALES"/>
      <sheetName val="TRANSPORTE"/>
      <sheetName val="PERSO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78.xml><?xml version="1.0" encoding="utf-8"?>
<externalLink xmlns="http://schemas.openxmlformats.org/spreadsheetml/2006/main">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79.xml><?xml version="1.0" encoding="utf-8"?>
<externalLink xmlns="http://schemas.openxmlformats.org/spreadsheetml/2006/main">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0.xml><?xml version="1.0" encoding="utf-8"?>
<externalLink xmlns="http://schemas.openxmlformats.org/spreadsheetml/2006/main">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81.xml><?xml version="1.0" encoding="utf-8"?>
<externalLink xmlns="http://schemas.openxmlformats.org/spreadsheetml/2006/main">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Anexo No. 5"/>
      <sheetName val="Puntajes"/>
      <sheetName val="FLUJOS"/>
      <sheetName val="PERSONAL"/>
      <sheetName val="5094-2003"/>
      <sheetName val="FINANCIERA"/>
      <sheetName val="DATOS"/>
      <sheetName val="PREACTA"/>
      <sheetName val="ESTADO VÍA-CRIT.TECNICO"/>
      <sheetName val="Anal"/>
      <sheetName val="BASE"/>
      <sheetName val="Capitulos"/>
      <sheetName val="Maqui Equip"/>
      <sheetName val="calidad"/>
      <sheetName val="FACTORES"/>
      <sheetName val="PRESUPUESTO "/>
      <sheetName val="Cuadrillas"/>
      <sheetName val="Equ"/>
      <sheetName val="Trans"/>
      <sheetName val="Mat"/>
      <sheetName val="Salarios"/>
      <sheetName val="\\Pc1\E\AMV-3005-2005\ADMON GRU"/>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HOJA BASE"/>
      <sheetName val="General"/>
      <sheetName val="Civil work"/>
      <sheetName val="Hoja3"/>
      <sheetName val="Hoja1"/>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ITEMS"/>
      <sheetName val="LISTADO APU"/>
      <sheetName val="1_Preliminares"/>
      <sheetName val="Insumos"/>
      <sheetName val="M.Obra"/>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refreshError="1"/>
      <sheetData sheetId="215" refreshError="1"/>
      <sheetData sheetId="216" refreshError="1"/>
      <sheetData sheetId="217" refreshError="1"/>
      <sheetData sheetId="218" refreshError="1"/>
    </sheetDataSet>
  </externalBook>
</externalLink>
</file>

<file path=xl/externalLinks/externalLink82.xml><?xml version="1.0" encoding="utf-8"?>
<externalLink xmlns="http://schemas.openxmlformats.org/spreadsheetml/2006/main">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Res-Accide-10"/>
      <sheetName val="ESTADO RED"/>
      <sheetName val="CARRETERAS"/>
      <sheetName val="GENERALIDADES "/>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INSUMOS"/>
      <sheetName val="A.P.U."/>
      <sheetName val="A.P.U. (2)"/>
      <sheetName val="RESUMEN VIAS"/>
      <sheetName val="COSTOS POR KM"/>
      <sheetName val="RESUMEN UNITARIOS"/>
      <sheetName val="Formatos"/>
      <sheetName val="COSTOS OFICINA"/>
      <sheetName val="683.2"/>
      <sheetName val="683.3"/>
      <sheetName val="683.4"/>
      <sheetName val="683.5"/>
      <sheetName val="690.1"/>
      <sheetName val="700.1"/>
      <sheetName val="700.2"/>
      <sheetName val="700.3"/>
      <sheetName val="COSTOS SEMANALES"/>
      <sheetName val="Prog.Inver (2)"/>
      <sheetName val="Datos-Gráfica-Apartada"/>
      <sheetName val="APU"/>
      <sheetName val="PRECIOS"/>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sheetData sheetId="719"/>
      <sheetData sheetId="720"/>
      <sheetData sheetId="721"/>
      <sheetData sheetId="722"/>
      <sheetData sheetId="723"/>
      <sheetData sheetId="724"/>
      <sheetData sheetId="725"/>
      <sheetData sheetId="726" refreshError="1"/>
      <sheetData sheetId="727" refreshError="1"/>
      <sheetData sheetId="728" refreshError="1"/>
      <sheetData sheetId="729" refreshError="1"/>
      <sheetData sheetId="730" refreshError="1"/>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Set>
  </externalBook>
</externalLink>
</file>

<file path=xl/externalLinks/externalLink83.xml><?xml version="1.0" encoding="utf-8"?>
<externalLink xmlns="http://schemas.openxmlformats.org/spreadsheetml/2006/main">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84.xml><?xml version="1.0" encoding="utf-8"?>
<externalLink xmlns="http://schemas.openxmlformats.org/spreadsheetml/2006/main">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 val="AIU"/>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Hoja1"/>
      <sheetName val="Ppto completo"/>
      <sheetName val="apu"/>
      <sheetName val="Auxiliares"/>
      <sheetName val="CO Teatro"/>
      <sheetName val="Insumos"/>
      <sheetName val="Versión_Final_Telecomun5"/>
      <sheetName val="Versión_Final_EAAB5"/>
      <sheetName val="Versión_Final_IDU5"/>
      <sheetName val="Mano_de_Obra5"/>
      <sheetName val="Presupuestos_Daños_IDU5"/>
      <sheetName val="9_45"/>
      <sheetName val="Versión_Final_Telecomun4"/>
      <sheetName val="Versión_Final_EAAB4"/>
      <sheetName val="Versión_Final_IDU4"/>
      <sheetName val="Mano_de_Obra4"/>
      <sheetName val="Presupuestos_Daños_IDU4"/>
      <sheetName val="9_44"/>
      <sheetName val="Versión_Final_Telecomun2"/>
      <sheetName val="Versión_Final_EAAB2"/>
      <sheetName val="Versión_Final_IDU2"/>
      <sheetName val="Mano_de_Obra2"/>
      <sheetName val="Presupuestos_Daños_IDU2"/>
      <sheetName val="9_42"/>
      <sheetName val="Versión_Final_Telecomun3"/>
      <sheetName val="Versión_Final_EAAB3"/>
      <sheetName val="Versión_Final_IDU3"/>
      <sheetName val="Mano_de_Obra3"/>
      <sheetName val="Presupuestos_Daños_IDU3"/>
      <sheetName val="9_43"/>
      <sheetName val="Versión_Final_Telecomun6"/>
      <sheetName val="Versión_Final_EAAB6"/>
      <sheetName val="Versión_Final_IDU6"/>
      <sheetName val="Mano_de_Obra6"/>
      <sheetName val="Presupuestos_Daños_IDU6"/>
      <sheetName val="9_46"/>
      <sheetName val="Versión_Final_Telecomun7"/>
      <sheetName val="Versión_Final_EAAB7"/>
      <sheetName val="Versión_Final_IDU7"/>
      <sheetName val="Mano_de_Obra7"/>
      <sheetName val="Presupuestos_Daños_IDU7"/>
      <sheetName val="9_47"/>
      <sheetName val="Versión_Final_Telecomun8"/>
      <sheetName val="Versión_Final_EAAB8"/>
      <sheetName val="Versión_Final_IDU8"/>
      <sheetName val="Mano_de_Obra8"/>
      <sheetName val="Presupuestos_Daños_IDU8"/>
      <sheetName val="Versión_Final_Telecomun9"/>
      <sheetName val="Versión_Final_EAAB9"/>
      <sheetName val="Versión_Final_IDU9"/>
      <sheetName val="Mano_de_Obra9"/>
      <sheetName val="Presupuestos_Daños_IDU9"/>
      <sheetName val="PRESUPUESTO PYTO"/>
      <sheetName val="Cronograma inversión_actividad"/>
      <sheetName val="Actividad 1.1"/>
      <sheetName val="Actividad 1.2"/>
      <sheetName val="Actividad 1.3"/>
      <sheetName val="Actividad 2.1"/>
      <sheetName val="Actividad 2.2"/>
      <sheetName val=" ADMINISTRACION OK"/>
      <sheetName val="INTERVENTORIA"/>
      <sheetName val="FACTOR MULTIPLICADOR"/>
      <sheetName val="PORCENTAJES "/>
      <sheetName val="Hoja2"/>
      <sheetName val="CDItem"/>
      <sheetName val="BASES"/>
      <sheetName val="Workings"/>
      <sheetName val="Inputs-SUMMARY"/>
      <sheetName val="Tax"/>
      <sheetName val="Insum"/>
      <sheetName val="REPLANTEO"/>
    </sheetNames>
    <sheetDataSet>
      <sheetData sheetId="0" refreshError="1"/>
      <sheetData sheetId="1" refreshError="1"/>
      <sheetData sheetId="2" refreshError="1"/>
      <sheetData sheetId="3"/>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85.xml><?xml version="1.0" encoding="utf-8"?>
<externalLink xmlns="http://schemas.openxmlformats.org/spreadsheetml/2006/main">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86.xml><?xml version="1.0" encoding="utf-8"?>
<externalLink xmlns="http://schemas.openxmlformats.org/spreadsheetml/2006/main">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7.xml><?xml version="1.0" encoding="utf-8"?>
<externalLink xmlns="http://schemas.openxmlformats.org/spreadsheetml/2006/main">
  <externalBook xmlns:r="http://schemas.openxmlformats.org/officeDocument/2006/relationships" r:id="rId1">
    <sheetNames>
      <sheetName val="DATOS"/>
      <sheetName val="FIRMAS"/>
      <sheetName val="ANEXO 1"/>
      <sheetName val="ACTA"/>
      <sheetName val="RESUMEN"/>
      <sheetName val="ANEXO 2"/>
      <sheetName val="FINANCIERA"/>
      <sheetName val="ANEXO 3"/>
      <sheetName val="H. RUTA ACTA"/>
      <sheetName val="ANEXO 4"/>
      <sheetName val="IDENTIFICACION"/>
      <sheetName val="ANEXO 5"/>
      <sheetName val="AFECTACION"/>
      <sheetName val="ANEXO 6"/>
      <sheetName val="PREACTA"/>
      <sheetName val="ANEXO 7"/>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Set>
  </externalBook>
</externalLink>
</file>

<file path=xl/externalLinks/externalLink88.xml><?xml version="1.0" encoding="utf-8"?>
<externalLink xmlns="http://schemas.openxmlformats.org/spreadsheetml/2006/main">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sheetData sheetId="3"/>
      <sheetData sheetId="4" refreshError="1"/>
      <sheetData sheetId="5" refreshError="1"/>
      <sheetData sheetId="6" refreshError="1"/>
      <sheetData sheetId="7" refreshError="1"/>
    </sheetDataSet>
  </externalBook>
</externalLink>
</file>

<file path=xl/externalLinks/externalLink89.xml><?xml version="1.0" encoding="utf-8"?>
<externalLink xmlns="http://schemas.openxmlformats.org/spreadsheetml/2006/main">
  <externalBook xmlns:r="http://schemas.openxmlformats.org/officeDocument/2006/relationships" r:id="rId1">
    <sheetNames>
      <sheetName val="Datos básicos"/>
      <sheetName val="Item"/>
      <sheetName val="Equipo"/>
      <sheetName val="Materiales"/>
      <sheetName val="M-O"/>
      <sheetName val="transporte"/>
      <sheetName val="1.2.1"/>
      <sheetName val="1.2.2"/>
      <sheetName val="1.2.3"/>
      <sheetName val="1.3.1"/>
      <sheetName val="1.4.1"/>
      <sheetName val="1.4.2"/>
      <sheetName val="1.4.3"/>
      <sheetName val="1.4.4"/>
      <sheetName val="1.4.5"/>
      <sheetName val="1.5.1"/>
      <sheetName val="1.5.2"/>
      <sheetName val="1.5.3"/>
      <sheetName val="1.5.4"/>
      <sheetName val="1.5.5"/>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3.1.1"/>
      <sheetName val="3.1.2"/>
      <sheetName val="3.1.3"/>
      <sheetName val="3.2.1"/>
      <sheetName val="3.2.2"/>
      <sheetName val="3.2.3"/>
      <sheetName val="3.2.4"/>
      <sheetName val="3.2.5"/>
      <sheetName val="3.2.6"/>
      <sheetName val="3.2.7"/>
      <sheetName val="4.1.1"/>
      <sheetName val="4.2.1"/>
      <sheetName val="4.2.2"/>
      <sheetName val="4.2.4"/>
      <sheetName val="4.6.1"/>
      <sheetName val="4.6.2"/>
      <sheetName val="4.7.1"/>
      <sheetName val="4.7.2"/>
      <sheetName val="4.7.3"/>
      <sheetName val="4.7.4"/>
      <sheetName val="4.9.1"/>
      <sheetName val="6.2.1"/>
      <sheetName val="6.2.2"/>
      <sheetName val="Datos"/>
      <sheetName val="Tarifas"/>
      <sheetName val="FACTOR PRESTACIONAL 2008"/>
      <sheetName val="Tar DO"/>
      <sheetName val="ICCP"/>
      <sheetName val="Circui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Set>
  </externalBook>
</externalLink>
</file>

<file path=xl/externalLinks/externalLink90.xml><?xml version="1.0" encoding="utf-8"?>
<externalLink xmlns="http://schemas.openxmlformats.org/spreadsheetml/2006/main">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RESUMEN_PRESUPUESTO"/>
      <sheetName val="Consolidado_T2"/>
      <sheetName val="Mz_Av_15-Tv_18_-_CN"/>
      <sheetName val="Mz_Tv_18-Tv_19_-_CN"/>
      <sheetName val="Mz_Tv_19-Tv_19A_-_CN"/>
      <sheetName val="Mz_Tv_19A-Tv_20_-_CN"/>
      <sheetName val="Mz_Tv_20-Tv_21_-_CN"/>
      <sheetName val="Mz_Tv_21-Av_19_-_CN"/>
      <sheetName val="Mz_Av_15-Tv_17_-_CS"/>
      <sheetName val="Mz_Tv_17-Tv_19_-_CS"/>
      <sheetName val="Mz_Tv_19-Tv_19A_-_CS"/>
      <sheetName val="Mz_Tv_19A-Tv_20_-_CS"/>
      <sheetName val="Mz_Tv_20-Tv_23_-_CS"/>
      <sheetName val="Mz_Tv_23-Av_19_-_CS"/>
      <sheetName val="Separador_T2"/>
      <sheetName val="TARIFAS_MINTRANSPORTE"/>
      <sheetName val="TARIFAS_DIARIO_OF_2007"/>
      <sheetName val="COSTOS_OFICINA"/>
      <sheetName val="COSTOS_CAMPAMENTO"/>
      <sheetName val="RESUMEN_PRESUPUESTO1"/>
      <sheetName val="Consolidado_T21"/>
      <sheetName val="Mz_Av_15-Tv_18_-_CN1"/>
      <sheetName val="Mz_Tv_18-Tv_19_-_CN1"/>
      <sheetName val="Mz_Tv_19-Tv_19A_-_CN1"/>
      <sheetName val="Mz_Tv_19A-Tv_20_-_CN1"/>
      <sheetName val="Mz_Tv_20-Tv_21_-_CN1"/>
      <sheetName val="Mz_Tv_21-Av_19_-_CN1"/>
      <sheetName val="Mz_Av_15-Tv_17_-_CS1"/>
      <sheetName val="Mz_Tv_17-Tv_19_-_CS1"/>
      <sheetName val="Mz_Tv_19-Tv_19A_-_CS1"/>
      <sheetName val="Mz_Tv_19A-Tv_20_-_CS1"/>
      <sheetName val="Mz_Tv_20-Tv_23_-_CS1"/>
      <sheetName val="Mz_Tv_23-Av_19_-_CS1"/>
      <sheetName val="Separador_T21"/>
      <sheetName val="TARIFAS_MINTRANSPORTE1"/>
      <sheetName val="TARIFAS_DIARIO_OF_20071"/>
      <sheetName val="COSTOS_OFICINA1"/>
      <sheetName val="COSTOS_CAMPAMENTO1"/>
      <sheetName val="RESUMEN_PRESUPUESTO4"/>
      <sheetName val="Consolidado_T24"/>
      <sheetName val="Mz_Av_15-Tv_18_-_CN4"/>
      <sheetName val="Mz_Tv_18-Tv_19_-_CN4"/>
      <sheetName val="Mz_Tv_19-Tv_19A_-_CN4"/>
      <sheetName val="Mz_Tv_19A-Tv_20_-_CN4"/>
      <sheetName val="Mz_Tv_20-Tv_21_-_CN4"/>
      <sheetName val="Mz_Tv_21-Av_19_-_CN4"/>
      <sheetName val="Mz_Av_15-Tv_17_-_CS4"/>
      <sheetName val="Mz_Tv_17-Tv_19_-_CS4"/>
      <sheetName val="Mz_Tv_19-Tv_19A_-_CS4"/>
      <sheetName val="Mz_Tv_19A-Tv_20_-_CS4"/>
      <sheetName val="Mz_Tv_20-Tv_23_-_CS4"/>
      <sheetName val="Mz_Tv_23-Av_19_-_CS4"/>
      <sheetName val="Separador_T24"/>
      <sheetName val="TARIFAS_MINTRANSPORTE4"/>
      <sheetName val="TARIFAS_DIARIO_OF_20074"/>
      <sheetName val="COSTOS_OFICINA4"/>
      <sheetName val="COSTOS_CAMPAMENTO4"/>
      <sheetName val="RESUMEN_PRESUPUESTO2"/>
      <sheetName val="Consolidado_T22"/>
      <sheetName val="Mz_Av_15-Tv_18_-_CN2"/>
      <sheetName val="Mz_Tv_18-Tv_19_-_CN2"/>
      <sheetName val="Mz_Tv_19-Tv_19A_-_CN2"/>
      <sheetName val="Mz_Tv_19A-Tv_20_-_CN2"/>
      <sheetName val="Mz_Tv_20-Tv_21_-_CN2"/>
      <sheetName val="Mz_Tv_21-Av_19_-_CN2"/>
      <sheetName val="Mz_Av_15-Tv_17_-_CS2"/>
      <sheetName val="Mz_Tv_17-Tv_19_-_CS2"/>
      <sheetName val="Mz_Tv_19-Tv_19A_-_CS2"/>
      <sheetName val="Mz_Tv_19A-Tv_20_-_CS2"/>
      <sheetName val="Mz_Tv_20-Tv_23_-_CS2"/>
      <sheetName val="Mz_Tv_23-Av_19_-_CS2"/>
      <sheetName val="Separador_T22"/>
      <sheetName val="TARIFAS_MINTRANSPORTE2"/>
      <sheetName val="TARIFAS_DIARIO_OF_20072"/>
      <sheetName val="COSTOS_OFICINA2"/>
      <sheetName val="COSTOS_CAMPAMENTO2"/>
      <sheetName val="RESUMEN_PRESUPUESTO3"/>
      <sheetName val="Consolidado_T23"/>
      <sheetName val="Mz_Av_15-Tv_18_-_CN3"/>
      <sheetName val="Mz_Tv_18-Tv_19_-_CN3"/>
      <sheetName val="Mz_Tv_19-Tv_19A_-_CN3"/>
      <sheetName val="Mz_Tv_19A-Tv_20_-_CN3"/>
      <sheetName val="Mz_Tv_20-Tv_21_-_CN3"/>
      <sheetName val="Mz_Tv_21-Av_19_-_CN3"/>
      <sheetName val="Mz_Av_15-Tv_17_-_CS3"/>
      <sheetName val="Mz_Tv_17-Tv_19_-_CS3"/>
      <sheetName val="Mz_Tv_19-Tv_19A_-_CS3"/>
      <sheetName val="Mz_Tv_19A-Tv_20_-_CS3"/>
      <sheetName val="Mz_Tv_20-Tv_23_-_CS3"/>
      <sheetName val="Mz_Tv_23-Av_19_-_CS3"/>
      <sheetName val="Separador_T23"/>
      <sheetName val="TARIFAS_MINTRANSPORTE3"/>
      <sheetName val="TARIFAS_DIARIO_OF_20073"/>
      <sheetName val="COSTOS_OFICINA3"/>
      <sheetName val="COSTOS_CAMPAMENTO3"/>
      <sheetName val="RESUMEN_PRESUPUESTO5"/>
      <sheetName val="Consolidado_T25"/>
      <sheetName val="Mz_Av_15-Tv_18_-_CN5"/>
      <sheetName val="Mz_Tv_18-Tv_19_-_CN5"/>
      <sheetName val="Mz_Tv_19-Tv_19A_-_CN5"/>
      <sheetName val="Mz_Tv_19A-Tv_20_-_CN5"/>
      <sheetName val="Mz_Tv_20-Tv_21_-_CN5"/>
      <sheetName val="Mz_Tv_21-Av_19_-_CN5"/>
      <sheetName val="Mz_Av_15-Tv_17_-_CS5"/>
      <sheetName val="Mz_Tv_17-Tv_19_-_CS5"/>
      <sheetName val="Mz_Tv_19-Tv_19A_-_CS5"/>
      <sheetName val="Mz_Tv_19A-Tv_20_-_CS5"/>
      <sheetName val="Mz_Tv_20-Tv_23_-_CS5"/>
      <sheetName val="Mz_Tv_23-Av_19_-_CS5"/>
      <sheetName val="Separador_T25"/>
      <sheetName val="TARIFAS_MINTRANSPORTE5"/>
      <sheetName val="TARIFAS_DIARIO_OF_20075"/>
      <sheetName val="COSTOS_OFICINA5"/>
      <sheetName val="COSTOS_CAMPAMENTO5"/>
      <sheetName val="RESUMEN_PRESUPUESTO6"/>
      <sheetName val="Consolidado_T26"/>
      <sheetName val="Mz_Av_15-Tv_18_-_CN6"/>
      <sheetName val="Mz_Tv_18-Tv_19_-_CN6"/>
      <sheetName val="Mz_Tv_19-Tv_19A_-_CN6"/>
      <sheetName val="Mz_Tv_19A-Tv_20_-_CN6"/>
      <sheetName val="Mz_Tv_20-Tv_21_-_CN6"/>
      <sheetName val="Mz_Tv_21-Av_19_-_CN6"/>
      <sheetName val="Mz_Av_15-Tv_17_-_CS6"/>
      <sheetName val="Mz_Tv_17-Tv_19_-_CS6"/>
      <sheetName val="Mz_Tv_19-Tv_19A_-_CS6"/>
      <sheetName val="Mz_Tv_19A-Tv_20_-_CS6"/>
      <sheetName val="Mz_Tv_20-Tv_23_-_CS6"/>
      <sheetName val="Mz_Tv_23-Av_19_-_CS6"/>
      <sheetName val="Separador_T26"/>
      <sheetName val="TARIFAS_MINTRANSPORTE6"/>
      <sheetName val="TARIFAS_DIARIO_OF_20076"/>
      <sheetName val="COSTOS_OFICINA6"/>
      <sheetName val="COSTOS_CAMPAMENTO6"/>
      <sheetName val="RESUMEN_PRESUPUESTO7"/>
      <sheetName val="Consolidado_T27"/>
      <sheetName val="Mz_Av_15-Tv_18_-_CN7"/>
      <sheetName val="Mz_Tv_18-Tv_19_-_CN7"/>
      <sheetName val="Mz_Tv_19-Tv_19A_-_CN7"/>
      <sheetName val="Mz_Tv_19A-Tv_20_-_CN7"/>
      <sheetName val="Mz_Tv_20-Tv_21_-_CN7"/>
      <sheetName val="Mz_Tv_21-Av_19_-_CN7"/>
      <sheetName val="Mz_Av_15-Tv_17_-_CS7"/>
      <sheetName val="Mz_Tv_17-Tv_19_-_CS7"/>
      <sheetName val="Mz_Tv_19-Tv_19A_-_CS7"/>
      <sheetName val="Mz_Tv_19A-Tv_20_-_CS7"/>
      <sheetName val="Mz_Tv_20-Tv_23_-_CS7"/>
      <sheetName val="Mz_Tv_23-Av_19_-_CS7"/>
      <sheetName val="Separador_T27"/>
      <sheetName val="TARIFAS_MINTRANSPORTE7"/>
      <sheetName val="TARIFAS_DIARIO_OF_20077"/>
      <sheetName val="COSTOS_OFICINA7"/>
      <sheetName val="COSTOS_CAMPAMENTO7"/>
      <sheetName val="RESUMEN_PRESUPUESTO9"/>
      <sheetName val="Consolidado_T29"/>
      <sheetName val="Mz_Av_15-Tv_18_-_CN9"/>
      <sheetName val="Mz_Tv_18-Tv_19_-_CN9"/>
      <sheetName val="Mz_Tv_19-Tv_19A_-_CN9"/>
      <sheetName val="Mz_Tv_19A-Tv_20_-_CN9"/>
      <sheetName val="Mz_Tv_20-Tv_21_-_CN9"/>
      <sheetName val="Mz_Tv_21-Av_19_-_CN9"/>
      <sheetName val="Mz_Av_15-Tv_17_-_CS9"/>
      <sheetName val="Mz_Tv_17-Tv_19_-_CS9"/>
      <sheetName val="Mz_Tv_19-Tv_19A_-_CS9"/>
      <sheetName val="Mz_Tv_19A-Tv_20_-_CS9"/>
      <sheetName val="Mz_Tv_20-Tv_23_-_CS9"/>
      <sheetName val="Mz_Tv_23-Av_19_-_CS9"/>
      <sheetName val="Separador_T29"/>
      <sheetName val="TARIFAS_MINTRANSPORTE9"/>
      <sheetName val="TARIFAS_DIARIO_OF_20079"/>
      <sheetName val="COSTOS_OFICINA9"/>
      <sheetName val="COSTOS_CAMPAMENTO9"/>
      <sheetName val="RESUMEN_PRESUPUESTO8"/>
      <sheetName val="Consolidado_T28"/>
      <sheetName val="Mz_Av_15-Tv_18_-_CN8"/>
      <sheetName val="Mz_Tv_18-Tv_19_-_CN8"/>
      <sheetName val="Mz_Tv_19-Tv_19A_-_CN8"/>
      <sheetName val="Mz_Tv_19A-Tv_20_-_CN8"/>
      <sheetName val="Mz_Tv_20-Tv_21_-_CN8"/>
      <sheetName val="Mz_Tv_21-Av_19_-_CN8"/>
      <sheetName val="Mz_Av_15-Tv_17_-_CS8"/>
      <sheetName val="Mz_Tv_17-Tv_19_-_CS8"/>
      <sheetName val="Mz_Tv_19-Tv_19A_-_CS8"/>
      <sheetName val="Mz_Tv_19A-Tv_20_-_CS8"/>
      <sheetName val="Mz_Tv_20-Tv_23_-_CS8"/>
      <sheetName val="Mz_Tv_23-Av_19_-_CS8"/>
      <sheetName val="Separador_T28"/>
      <sheetName val="TARIFAS_MINTRANSPORTE8"/>
      <sheetName val="TARIFAS_DIARIO_OF_20078"/>
      <sheetName val="COSTOS_OFICINA8"/>
      <sheetName val="COSTOS_CAMPAMENTO8"/>
      <sheetName val="RESUMEN_PRESUPUESTO10"/>
      <sheetName val="Consolidado_T210"/>
      <sheetName val="Mz_Av_15-Tv_18_-_CN10"/>
      <sheetName val="Mz_Tv_18-Tv_19_-_CN10"/>
      <sheetName val="Mz_Tv_19-Tv_19A_-_CN10"/>
      <sheetName val="Mz_Tv_19A-Tv_20_-_CN10"/>
      <sheetName val="Mz_Tv_20-Tv_21_-_CN10"/>
      <sheetName val="Mz_Tv_21-Av_19_-_CN10"/>
      <sheetName val="Mz_Av_15-Tv_17_-_CS10"/>
      <sheetName val="Mz_Tv_17-Tv_19_-_CS10"/>
      <sheetName val="Mz_Tv_19-Tv_19A_-_CS10"/>
      <sheetName val="Mz_Tv_19A-Tv_20_-_CS10"/>
      <sheetName val="Mz_Tv_20-Tv_23_-_CS10"/>
      <sheetName val="Mz_Tv_23-Av_19_-_CS10"/>
      <sheetName val="Separador_T210"/>
      <sheetName val="TARIFAS_MINTRANSPORTE10"/>
      <sheetName val="TARIFAS_DIARIO_OF_200710"/>
      <sheetName val="COSTOS_OFICINA10"/>
      <sheetName val="COSTOS_CAMPAMENTO1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Set>
  </externalBook>
</externalLink>
</file>

<file path=xl/externalLinks/externalLink91.xml><?xml version="1.0" encoding="utf-8"?>
<externalLink xmlns="http://schemas.openxmlformats.org/spreadsheetml/2006/main">
  <externalBook xmlns:r="http://schemas.openxmlformats.org/officeDocument/2006/relationships" r:id="rId1">
    <sheetNames>
      <sheetName val="DATOS"/>
      <sheetName val="SEMANA 1"/>
      <sheetName val="REG FOTOGRAFICO"/>
      <sheetName val="SEMANAS AÑO 2014"/>
      <sheetName val="SEMANAS AÑO 2015"/>
      <sheetName val="SEMANAS AÑO 2016"/>
      <sheetName val="RESUMEN SEMANAS"/>
      <sheetName val="OBRA"/>
      <sheetName val="INTERVENTORIA"/>
      <sheetName val="form 1"/>
      <sheetName val="SEMANA 52"/>
      <sheetName val="PREACTA"/>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92.xml><?xml version="1.0" encoding="utf-8"?>
<externalLink xmlns="http://schemas.openxmlformats.org/spreadsheetml/2006/main">
  <externalBook xmlns:r="http://schemas.openxmlformats.org/officeDocument/2006/relationships" r:id="rId1">
    <sheetNames>
      <sheetName val="Cálculo"/>
      <sheetName val="Tablas"/>
      <sheetName val="Presentación"/>
      <sheetName val="Datos del 2005 CONTRATO"/>
    </sheetNames>
    <sheetDataSet>
      <sheetData sheetId="0" refreshError="1"/>
      <sheetData sheetId="1" refreshError="1"/>
      <sheetData sheetId="2" refreshError="1"/>
      <sheetData sheetId="3" refreshError="1"/>
    </sheetDataSet>
  </externalBook>
</externalLink>
</file>

<file path=xl/externalLinks/externalLink93.xml><?xml version="1.0" encoding="utf-8"?>
<externalLink xmlns="http://schemas.openxmlformats.org/spreadsheetml/2006/main">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94.xml><?xml version="1.0" encoding="utf-8"?>
<externalLink xmlns="http://schemas.openxmlformats.org/spreadsheetml/2006/main">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s>
    <sheetDataSet>
      <sheetData sheetId="0" refreshError="1"/>
      <sheetData sheetId="1" refreshError="1"/>
      <sheetData sheetId="2" refreshError="1"/>
      <sheetData sheetId="3" refreshError="1"/>
      <sheetData sheetId="4"/>
      <sheetData sheetId="5"/>
      <sheetData sheetId="6"/>
      <sheetData sheetId="7"/>
      <sheetData sheetId="8"/>
      <sheetData sheetId="9" refreshError="1"/>
      <sheetData sheetId="10"/>
      <sheetData sheetId="11" refreshError="1"/>
      <sheetData sheetId="12" refreshError="1"/>
      <sheetData sheetId="13" refreshError="1"/>
      <sheetData sheetId="14" refreshError="1"/>
      <sheetData sheetId="15" refreshError="1"/>
      <sheetData sheetId="16"/>
      <sheetData sheetId="17" refreshError="1"/>
      <sheetData sheetId="18" refreshError="1"/>
    </sheetDataSet>
  </externalBook>
</externalLink>
</file>

<file path=xl/externalLinks/externalLink95.xml><?xml version="1.0" encoding="utf-8"?>
<externalLink xmlns="http://schemas.openxmlformats.org/spreadsheetml/2006/main">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Evaluación_Financiera"/>
      <sheetName val="Factorcarga_y_pérdidas"/>
      <sheetName val="Cálculo_FCC"/>
      <sheetName val="S_E_y_trafo"/>
      <sheetName val="Módulo_Línea_B__sencilla"/>
      <sheetName val="Módulo_Barraje_Tipo_2"/>
      <sheetName val="Módulo_Común_Tipo2"/>
      <sheetName val="Costo_Subestación"/>
      <sheetName val="Costo_línea_AT"/>
      <sheetName val="Costos_RED_MT_y_BT"/>
      <sheetName val="Cálculo_pérdidas"/>
      <sheetName val="Cond__económico"/>
      <sheetName val="Costos_Red"/>
      <sheetName val="Costos_Conductores"/>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96.xml><?xml version="1.0" encoding="utf-8"?>
<externalLink xmlns="http://schemas.openxmlformats.org/spreadsheetml/2006/main">
  <externalBook xmlns:r="http://schemas.openxmlformats.org/officeDocument/2006/relationships" r:id="rId1">
    <sheetNames>
      <sheetName val="TARIFAS"/>
      <sheetName val="Insum"/>
      <sheetName val="Summary"/>
      <sheetName val="UNITARIOS GENERALES"/>
      <sheetName val="PE_02"/>
      <sheetName val="FICHA EBI 1 de 6 "/>
      <sheetName val="Listado"/>
      <sheetName val="RECIBO FINAL"/>
      <sheetName val="Estruc_ Tarif"/>
      <sheetName val="PE-02"/>
      <sheetName val="BASE"/>
      <sheetName val="BASE DATOS"/>
      <sheetName val="MANO DE OBRA"/>
      <sheetName val="EQUIPO"/>
      <sheetName val="MATERIALES"/>
      <sheetName val="5094-2003"/>
      <sheetName val="INSUMOS"/>
      <sheetName val="Hoja3"/>
      <sheetName val="1.1"/>
      <sheetName val="TUBERIA"/>
      <sheetName val="Hoja2"/>
      <sheetName val="Listas"/>
      <sheetName val="PRECIOS"/>
      <sheetName val="PESOS"/>
      <sheetName val="BASES"/>
      <sheetName val="MC SF GAVIONES"/>
      <sheetName val="civ_roma"/>
      <sheetName val="Datos Generales"/>
      <sheetName val="ITEMS"/>
      <sheetName val="APU"/>
      <sheetName val="AIU"/>
      <sheetName val="Form5 _Pág_ 1"/>
      <sheetName val="Form5 _Pág_ 2"/>
      <sheetName val="CONS"/>
      <sheetName val="31"/>
      <sheetName val="glvc"/>
      <sheetName val="Sheet1"/>
      <sheetName val="Distanc"/>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97.xml><?xml version="1.0" encoding="utf-8"?>
<externalLink xmlns="http://schemas.openxmlformats.org/spreadsheetml/2006/main">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T-13"/>
      <sheetName val="T-14"/>
      <sheetName val="T-18"/>
      <sheetName val="CARCAMO H=0.6"/>
      <sheetName val="CARCAMO 9-4&quot;"/>
      <sheetName val="CARCAMO 12-4&quot;"/>
      <sheetName val="CARCAMO 18-4&quot;"/>
      <sheetName val="CARCAMO CANAL"/>
      <sheetName val="NT2000"/>
      <sheetName val="Cálculo"/>
      <sheetName val="Modelo"/>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98.xml><?xml version="1.0" encoding="utf-8"?>
<externalLink xmlns="http://schemas.openxmlformats.org/spreadsheetml/2006/main">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99.xml><?xml version="1.0" encoding="utf-8"?>
<externalLink xmlns="http://schemas.openxmlformats.org/spreadsheetml/2006/main">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100.xml><?xml version="1.0" encoding="utf-8"?>
<externalLink xmlns="http://schemas.openxmlformats.org/spreadsheetml/2006/main">
  <externalBook xmlns:r="http://schemas.openxmlformats.org/officeDocument/2006/relationships" r:id="rId1">
    <sheetNames>
      <sheetName val="O.Civil A. Base Zona A2S4"/>
      <sheetName val="O.Civil B. Vías y Aguas lluvias"/>
      <sheetName val="O.Civil C. Otras adecuaciones"/>
      <sheetName val="RESUMEN ACTIVIDADES"/>
      <sheetName val="PROGRAMA INVERSIONES"/>
      <sheetName val="APU"/>
      <sheetName val="APU (2)"/>
      <sheetName val="APU (3)"/>
      <sheetName val="APU (4)"/>
      <sheetName val="APU (5)"/>
      <sheetName val="APU (6)"/>
      <sheetName val="APU (7)"/>
      <sheetName val="APU (8)"/>
      <sheetName val="APU (9)"/>
      <sheetName val="APU (10)"/>
      <sheetName val="APU (11)"/>
      <sheetName val="APU (12)"/>
      <sheetName val="APU (13)"/>
      <sheetName val="APU (14)"/>
      <sheetName val="APU (15)"/>
      <sheetName val="APU (16)"/>
      <sheetName val="APU (17)"/>
      <sheetName val="APU (18)"/>
      <sheetName val="APU (19)"/>
      <sheetName val="APU (20)"/>
      <sheetName val="APU (21)"/>
      <sheetName val="APU (22)"/>
      <sheetName val="APU (23)"/>
      <sheetName val="APU (24)"/>
      <sheetName val="APU (25)"/>
      <sheetName val="APU (26)"/>
      <sheetName val="APU (27)"/>
      <sheetName val="APU (28)"/>
      <sheetName val="APU (29)"/>
      <sheetName val="APU (30)"/>
      <sheetName val="APU (31)"/>
      <sheetName val="APU (32)"/>
      <sheetName val="APU (33)"/>
      <sheetName val="APU (34)"/>
      <sheetName val="APU (35)"/>
      <sheetName val="Hoja2"/>
      <sheetName val="Administración"/>
      <sheetName val="AC2-AG96"/>
      <sheetName val="O_Civil_A__Base_Zona_A2S4"/>
      <sheetName val="O_Civil_B__Vías_y_Aguas_lluvias"/>
      <sheetName val="O_Civil_C__Otras_adecuaciones"/>
      <sheetName val="RESUMEN_ACTIVIDADES"/>
      <sheetName val="PROGRAMA_INVERSIONES"/>
      <sheetName val="APU_(2)"/>
      <sheetName val="APU_(3)"/>
      <sheetName val="APU_(4)"/>
      <sheetName val="APU_(5)"/>
      <sheetName val="APU_(6)"/>
      <sheetName val="APU_(7)"/>
      <sheetName val="APU_(8)"/>
      <sheetName val="APU_(9)"/>
      <sheetName val="APU_(10)"/>
      <sheetName val="APU_(11)"/>
      <sheetName val="APU_(12)"/>
      <sheetName val="APU_(13)"/>
      <sheetName val="APU_(14)"/>
      <sheetName val="APU_(15)"/>
      <sheetName val="APU_(16)"/>
      <sheetName val="APU_(17)"/>
      <sheetName val="APU_(18)"/>
      <sheetName val="APU_(19)"/>
      <sheetName val="APU_(20)"/>
      <sheetName val="APU_(21)"/>
      <sheetName val="APU_(22)"/>
      <sheetName val="APU_(23)"/>
      <sheetName val="APU_(24)"/>
      <sheetName val="APU_(25)"/>
      <sheetName val="APU_(26)"/>
      <sheetName val="APU_(27)"/>
      <sheetName val="APU_(28)"/>
      <sheetName val="APU_(29)"/>
      <sheetName val="APU_(30)"/>
      <sheetName val="APU_(31)"/>
      <sheetName val="APU_(32)"/>
      <sheetName val="APU_(33)"/>
      <sheetName val="APU_(34)"/>
      <sheetName val="APU_(35)"/>
      <sheetName val="ESTADO RED"/>
      <sheetName val="CARRETERAS"/>
      <sheetName val="GENERALIDADES "/>
      <sheetName val="Informacion"/>
      <sheetName val="5.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Set>
  </externalBook>
</externalLink>
</file>

<file path=xl/externalLinks/externalLink101.xml><?xml version="1.0" encoding="utf-8"?>
<externalLink xmlns="http://schemas.openxmlformats.org/spreadsheetml/2006/main">
  <externalBook xmlns:r="http://schemas.openxmlformats.org/officeDocument/2006/relationships" r:id="rId1">
    <sheetNames>
      <sheetName val="ACTA FIJACION APU"/>
      <sheetName val="COMPARAC."/>
      <sheetName val="REVERSION"/>
      <sheetName val="DEMOL.TUB."/>
      <sheetName val="b-600-m"/>
      <sheetName val="C_I_36&quot;"/>
      <sheetName val="C_I_30&quot;"/>
      <sheetName val="C_I_27&quot;"/>
      <sheetName val="C_2_24&quot;"/>
      <sheetName val="C_1_24&quot;"/>
      <sheetName val="C_1_20&quot;"/>
      <sheetName val="C_1_18&quot;"/>
      <sheetName val="C_2_16&quot;"/>
      <sheetName val="C_1_16&quot;"/>
      <sheetName val="DEMOL.CAMARAS"/>
      <sheetName val="DEMOL.SUMIDEROS"/>
      <sheetName val="T-18A"/>
      <sheetName val="T-18"/>
      <sheetName val="T-14"/>
      <sheetName val="T-13"/>
      <sheetName val="Cuadr."/>
      <sheetName val="INSUMOS"/>
      <sheetName val="entibado 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02.xml><?xml version="1.0" encoding="utf-8"?>
<externalLink xmlns="http://schemas.openxmlformats.org/spreadsheetml/2006/main">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CARCAMO H=0.6"/>
      <sheetName val="CARCAMO 9-4&quot;"/>
      <sheetName val="CARCAMO 12-4&quot;"/>
      <sheetName val="CARCAMO 18-4&quot;"/>
      <sheetName val="CARCAMO CANAL"/>
      <sheetName val="NT2000"/>
      <sheetName val="T-13"/>
      <sheetName val="T-14"/>
      <sheetName val="T-18"/>
      <sheetName val="Precios Unitarios Otros"/>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103.xml><?xml version="1.0" encoding="utf-8"?>
<externalLink xmlns="http://schemas.openxmlformats.org/spreadsheetml/2006/main">
  <externalBook xmlns:r="http://schemas.openxmlformats.org/officeDocument/2006/relationships" r:id="rId1">
    <sheetNames>
      <sheetName val="C_1_6&quot; (2)"/>
      <sheetName val="C_1_6&quot;"/>
      <sheetName val="INSUMOS"/>
      <sheetName val="Cuadr."/>
    </sheetNames>
    <sheetDataSet>
      <sheetData sheetId="0" refreshError="1"/>
      <sheetData sheetId="1" refreshError="1"/>
      <sheetData sheetId="2" refreshError="1"/>
      <sheetData sheetId="3" refreshError="1"/>
    </sheetDataSet>
  </externalBook>
</externalLink>
</file>

<file path=xl/externalLinks/externalLink104.xml><?xml version="1.0" encoding="utf-8"?>
<externalLink xmlns="http://schemas.openxmlformats.org/spreadsheetml/2006/main">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Set>
  </externalBook>
</externalLink>
</file>

<file path=xl/externalLinks/externalLink105.xml><?xml version="1.0" encoding="utf-8"?>
<externalLink xmlns="http://schemas.openxmlformats.org/spreadsheetml/2006/main">
  <externalBook xmlns:r="http://schemas.openxmlformats.org/officeDocument/2006/relationships" r:id="rId1">
    <sheetNames>
      <sheetName val="TOPOGRAFIA"/>
      <sheetName val="RESUMEN"/>
      <sheetName val="CALCULO RASANTE  "/>
      <sheetName val="P1-P20"/>
      <sheetName val="FT CL126-2"/>
      <sheetName val="TRÁFICO"/>
      <sheetName val="Pavement Data"/>
      <sheetName val="Calc"/>
      <sheetName val="Cuad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06.xml><?xml version="1.0" encoding="utf-8"?>
<externalLink xmlns="http://schemas.openxmlformats.org/spreadsheetml/2006/main">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107.xml><?xml version="1.0" encoding="utf-8"?>
<externalLink xmlns="http://schemas.openxmlformats.org/spreadsheetml/2006/main">
  <externalBook xmlns:r="http://schemas.openxmlformats.org/officeDocument/2006/relationships" r:id="rId1">
    <sheetNames>
      <sheetName val="Res_Gene"/>
      <sheetName val="Par_Dise"/>
      <sheetName val="Inf_Topo"/>
      <sheetName val="Cal_Plan"/>
      <sheetName val="Loc_Apoy"/>
      <sheetName val="Sel_Estr"/>
      <sheetName val="Van_Regu"/>
      <sheetName val="Cal_Gene"/>
      <sheetName val="Ten_Part"/>
      <sheetName val="Par_Part"/>
      <sheetName val="Esf_Viento"/>
      <sheetName val="Vano_Aso"/>
      <sheetName val="Van_Peso"/>
      <sheetName val="Carg_Ver"/>
      <sheetName val="Ten_Tend"/>
      <sheetName val="Cal_Post"/>
      <sheetName val="Esf_Tran"/>
      <sheetName val="Esf_Vert"/>
      <sheetName val="Ins_Temp"/>
      <sheetName val="Ins_Amor"/>
      <sheetName val="Res_Estr"/>
      <sheetName val="Cant_Obra"/>
      <sheetName val="Pla_Dibu"/>
      <sheetName val="Car_Cond"/>
      <sheetName val="Car_Post"/>
      <sheetName val="Car_Acer"/>
    </sheetNames>
    <sheetDataSet>
      <sheetData sheetId="0" refreshError="1"/>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sheetData sheetId="24" refreshError="1"/>
      <sheetData sheetId="25" refreshError="1"/>
    </sheetDataSet>
  </externalBook>
</externalLink>
</file>

<file path=xl/externalLinks/externalLink108.xml><?xml version="1.0" encoding="utf-8"?>
<externalLink xmlns="http://schemas.openxmlformats.org/spreadsheetml/2006/main">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TARIFAS"/>
      <sheetName val="OCTUBRE"/>
      <sheetName val="Sheet1"/>
      <sheetName val="PrecRec"/>
      <sheetName val="PESOS"/>
      <sheetName val="210.2.2"/>
      <sheetName val="LIQ.TRANSPORTE%20DE%20MATERIALE"/>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EST2"/>
      <sheetName val="Hoja2"/>
      <sheetName val="Sanitario"/>
      <sheetName val="EQUI"/>
      <sheetName val="MH"/>
      <sheetName val="PORTADA"/>
      <sheetName val="C_C_"/>
      <sheetName val="59y22%"/>
      <sheetName val="ENTRADAS"/>
      <sheetName val="BALANCE"/>
      <sheetName val="EQ"/>
      <sheetName val="CONTROL S24"/>
      <sheetName val="data"/>
      <sheetName val="Puntos"/>
      <sheetName val="Valores Desplegables"/>
      <sheetName val="ALTERNATIVA 1"/>
      <sheetName val="presup"/>
      <sheetName val="cantidades pH3"/>
      <sheetName val="resumen monal"/>
      <sheetName val="COSTOS DE TRANSPORTE"/>
      <sheetName val="BOUNDS &amp; ROWS"/>
      <sheetName val="COMPRA MATERIA PRIMA"/>
      <sheetName val="MAMPO 1"/>
      <sheetName val="Tabla"/>
      <sheetName val="Clúster 8"/>
      <sheetName val="Clúster 14"/>
      <sheetName val="Datos_CO"/>
      <sheetName val="COMPARACION_MARZO_2011"/>
      <sheetName val="perfil"/>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sheetData sheetId="163"/>
      <sheetData sheetId="164"/>
      <sheetData sheetId="165" refreshError="1"/>
      <sheetData sheetId="166" refreshError="1"/>
    </sheetDataSet>
  </externalBook>
</externalLink>
</file>

<file path=xl/externalLinks/externalLink109.xml><?xml version="1.0" encoding="utf-8"?>
<externalLink xmlns="http://schemas.openxmlformats.org/spreadsheetml/2006/main">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110.xml><?xml version="1.0" encoding="utf-8"?>
<externalLink xmlns="http://schemas.openxmlformats.org/spreadsheetml/2006/main">
  <externalBook xmlns:r="http://schemas.openxmlformats.org/officeDocument/2006/relationships" r:id="rId1">
    <sheetNames>
      <sheetName val="Pta a tierra"/>
    </sheetNames>
    <sheetDataSet>
      <sheetData sheetId="0"/>
    </sheetDataSet>
  </externalBook>
</externalLink>
</file>

<file path=xl/externalLinks/externalLink111.xml><?xml version="1.0" encoding="utf-8"?>
<externalLink xmlns="http://schemas.openxmlformats.org/spreadsheetml/2006/main">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112.xml><?xml version="1.0" encoding="utf-8"?>
<externalLink xmlns="http://schemas.openxmlformats.org/spreadsheetml/2006/main">
  <externalBook xmlns:r="http://schemas.openxmlformats.org/officeDocument/2006/relationships" r:id="rId1">
    <sheetNames>
      <sheetName val="DIST"/>
      <sheetName val="PERFIL_BORDE"/>
      <sheetName val="Hoja2"/>
      <sheetName val="Hoja3"/>
      <sheetName val="Hoja1"/>
    </sheetNames>
    <sheetDataSet>
      <sheetData sheetId="0"/>
      <sheetData sheetId="1"/>
      <sheetData sheetId="2"/>
      <sheetData sheetId="3"/>
      <sheetData sheetId="4"/>
    </sheetDataSet>
  </externalBook>
</externalLink>
</file>

<file path=xl/externalLinks/externalLink113.xml><?xml version="1.0" encoding="utf-8"?>
<externalLink xmlns="http://schemas.openxmlformats.org/spreadsheetml/2006/main">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4.xml><?xml version="1.0" encoding="utf-8"?>
<externalLink xmlns="http://schemas.openxmlformats.org/spreadsheetml/2006/main">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REF - Listas"/>
      <sheetName val="2008 Capital Budget"/>
      <sheetName val="unitari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15.xml><?xml version="1.0" encoding="utf-8"?>
<externalLink xmlns="http://schemas.openxmlformats.org/spreadsheetml/2006/main">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116.xml><?xml version="1.0" encoding="utf-8"?>
<externalLink xmlns="http://schemas.openxmlformats.org/spreadsheetml/2006/main">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euda"/>
      <sheetName val="DATOS EPANET"/>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17.xml><?xml version="1.0" encoding="utf-8"?>
<externalLink xmlns="http://schemas.openxmlformats.org/spreadsheetml/2006/main">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118.xml><?xml version="1.0" encoding="utf-8"?>
<externalLink xmlns="http://schemas.openxmlformats.org/spreadsheetml/2006/main">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19.xml><?xml version="1.0" encoding="utf-8"?>
<externalLink xmlns="http://schemas.openxmlformats.org/spreadsheetml/2006/main">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 val="Presup_Cancha"/>
      <sheetName val="EQUIPO"/>
      <sheetName val="MATERIAL"/>
      <sheetName val="Insumos"/>
      <sheetName val="materiales"/>
      <sheetName val="otros"/>
      <sheetName val="Res-Accide-10"/>
      <sheetName val="APU"/>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20.xml><?xml version="1.0" encoding="utf-8"?>
<externalLink xmlns="http://schemas.openxmlformats.org/spreadsheetml/2006/main">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sheetData sheetId="4"/>
      <sheetData sheetId="5"/>
      <sheetData sheetId="6"/>
      <sheetData sheetId="7"/>
    </sheetDataSet>
  </externalBook>
</externalLink>
</file>

<file path=xl/externalLinks/externalLink121.xml><?xml version="1.0" encoding="utf-8"?>
<externalLink xmlns="http://schemas.openxmlformats.org/spreadsheetml/2006/main">
  <externalBook xmlns:r="http://schemas.openxmlformats.org/officeDocument/2006/relationships" r:id="rId1">
    <sheetNames>
      <sheetName val="Cheque"/>
      <sheetName val="BaseDatos"/>
      <sheetName val="BASE DATOS"/>
      <sheetName val="HOJA DE RUTA ACTA No 21"/>
      <sheetName val="ACTA No 21"/>
      <sheetName val="PREACTA"/>
      <sheetName val="ACTA DE MODIFICACION No"/>
      <sheetName val="RESUMEN"/>
      <sheetName val="ESTADO FINANCIERO"/>
      <sheetName val="FIRMANTES"/>
      <sheetName val="PRESENTACION"/>
      <sheetName val="Hoja1"/>
      <sheetName val="OBRA"/>
      <sheetName val="INTERVENTORIA"/>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122.xml><?xml version="1.0" encoding="utf-8"?>
<externalLink xmlns="http://schemas.openxmlformats.org/spreadsheetml/2006/main">
  <externalBook xmlns:r="http://schemas.openxmlformats.org/officeDocument/2006/relationships" r:id="rId1">
    <sheetNames>
      <sheetName val="DATOS"/>
      <sheetName val="SEMANA 35"/>
      <sheetName val="EJECUCION"/>
      <sheetName val="REG. FOTOGRAFICO"/>
      <sheetName val="Hoja1"/>
    </sheetNames>
    <sheetDataSet>
      <sheetData sheetId="0"/>
      <sheetData sheetId="1"/>
      <sheetData sheetId="2"/>
      <sheetData sheetId="3"/>
      <sheetData sheetId="4"/>
    </sheetDataSet>
  </externalBook>
</externalLink>
</file>

<file path=xl/externalLinks/externalLink123.xml><?xml version="1.0" encoding="utf-8"?>
<externalLink xmlns="http://schemas.openxmlformats.org/spreadsheetml/2006/main">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124.xml><?xml version="1.0" encoding="utf-8"?>
<externalLink xmlns="http://schemas.openxmlformats.org/spreadsheetml/2006/main">
  <externalBook xmlns:r="http://schemas.openxmlformats.org/officeDocument/2006/relationships" r:id="rId1">
    <sheetNames>
      <sheetName val="EQUIPO"/>
      <sheetName val="MATERIAL"/>
      <sheetName val="INS"/>
      <sheetName val="A. P. U."/>
      <sheetName val="PPTO REDUCIDO"/>
      <sheetName val="PRESUPUESTO"/>
      <sheetName val="UNITARIOS"/>
      <sheetName val="TRANSPORTE"/>
      <sheetName val="MANO OBRA"/>
      <sheetName val="MEMORIAS"/>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Set>
  </externalBook>
</externalLink>
</file>

<file path=xl/externalLinks/externalLink125.xml><?xml version="1.0" encoding="utf-8"?>
<externalLink xmlns="http://schemas.openxmlformats.org/spreadsheetml/2006/main">
  <externalBook xmlns:r="http://schemas.openxmlformats.org/officeDocument/2006/relationships" r:id="rId1">
    <sheetNames>
      <sheetName val="Cheque"/>
      <sheetName val="BaseDatos"/>
      <sheetName val="BASE DATOS"/>
      <sheetName val="HOJA DE RUTA ACTA No 30"/>
      <sheetName val="ACTA No 30"/>
      <sheetName val="ACTA DE MODIFICACION No"/>
      <sheetName val="RESUMEN"/>
      <sheetName val="PREACTA"/>
      <sheetName val="ESTADO FINANCIERO"/>
      <sheetName val="FIRMANTES"/>
      <sheetName val="PRESENTACION"/>
      <sheetName val="Hoja1"/>
      <sheetName val="Hoja4"/>
      <sheetName val="Hoja5"/>
      <sheetName val="Hoja2"/>
      <sheetName val="EJECUCION"/>
      <sheetName val="SEMANA 3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126.xml><?xml version="1.0" encoding="utf-8"?>
<externalLink xmlns="http://schemas.openxmlformats.org/spreadsheetml/2006/main">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127.xml><?xml version="1.0" encoding="utf-8"?>
<externalLink xmlns="http://schemas.openxmlformats.org/spreadsheetml/2006/main">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128.xml><?xml version="1.0" encoding="utf-8"?>
<externalLink xmlns="http://schemas.openxmlformats.org/spreadsheetml/2006/main">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sheetData sheetId="2"/>
      <sheetData sheetId="3"/>
    </sheetDataSet>
  </externalBook>
</externalLink>
</file>

<file path=xl/externalLinks/externalLink129.xml><?xml version="1.0" encoding="utf-8"?>
<externalLink xmlns="http://schemas.openxmlformats.org/spreadsheetml/2006/main">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30.xml><?xml version="1.0" encoding="utf-8"?>
<externalLink xmlns="http://schemas.openxmlformats.org/spreadsheetml/2006/main">
  <externalBook xmlns:r="http://schemas.openxmlformats.org/officeDocument/2006/relationships" r:id="rId1">
    <sheetNames>
      <sheetName val="Itemes Renovación"/>
    </sheetNames>
    <sheetDataSet>
      <sheetData sheetId="0"/>
    </sheetDataSet>
  </externalBook>
</externalLink>
</file>

<file path=xl/externalLinks/externalLink131.xml><?xml version="1.0" encoding="utf-8"?>
<externalLink xmlns="http://schemas.openxmlformats.org/spreadsheetml/2006/main">
  <externalBook xmlns:r="http://schemas.openxmlformats.org/officeDocument/2006/relationships" r:id="rId1">
    <sheetNames>
      <sheetName val="PORTADA"/>
      <sheetName val="PRESUPUESTO"/>
      <sheetName val="ANALISIS"/>
      <sheetName val="INSUMOS"/>
      <sheetName val="INTERVENTORIA"/>
      <sheetName val="F.M 2,4"/>
      <sheetName val="F.M 1,5"/>
      <sheetName val="AIU"/>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132.xml><?xml version="1.0" encoding="utf-8"?>
<externalLink xmlns="http://schemas.openxmlformats.org/spreadsheetml/2006/main">
  <externalBook xmlns:r="http://schemas.openxmlformats.org/officeDocument/2006/relationships" r:id="rId1">
    <sheetNames>
      <sheetName val="DATOS"/>
      <sheetName val="PREACTA"/>
      <sheetName val="1P"/>
      <sheetName val="1P (2)"/>
      <sheetName val="1P (3)"/>
      <sheetName val="1P (4)"/>
      <sheetName val="1P (5)"/>
      <sheetName val="1P (6)"/>
      <sheetName val="1P (7)"/>
      <sheetName val="1P (8)"/>
      <sheetName val="1P (9)"/>
      <sheetName val="1P (10)"/>
      <sheetName val="1P (11)"/>
      <sheetName val="1P (12)"/>
      <sheetName val="1P (13)"/>
      <sheetName val="1P (14)"/>
      <sheetName val="1P (15)"/>
      <sheetName val="1P (16)"/>
      <sheetName val="1P (17)"/>
      <sheetName val="1P (18)"/>
      <sheetName val="1P (19)"/>
      <sheetName val="1P (20)"/>
      <sheetName val="1P (21)"/>
      <sheetName val="1P (22)"/>
      <sheetName val="1P (23)"/>
      <sheetName val="1P (24)"/>
      <sheetName val="1P (25)"/>
      <sheetName val="1P (26)"/>
      <sheetName val="1P (27)"/>
      <sheetName val="1P (28)"/>
      <sheetName val="1P (29)"/>
      <sheetName val="1P (30)"/>
      <sheetName val="1P (31)"/>
      <sheetName val="1P (32)"/>
      <sheetName val="1P (33)"/>
      <sheetName val="1P (34)"/>
      <sheetName val="1P (35)"/>
      <sheetName val="1P (36)"/>
      <sheetName val="1P (37)"/>
      <sheetName val="1P (38)"/>
      <sheetName val="1P (39)"/>
      <sheetName val="1P (40)"/>
      <sheetName val="1P (41)"/>
      <sheetName val="1P (42)"/>
      <sheetName val="1P (43)"/>
      <sheetName val="1P (44)"/>
      <sheetName val="1P (45)"/>
      <sheetName val="1P (46)"/>
      <sheetName val="1P (47)"/>
      <sheetName val="1P (48)"/>
      <sheetName val="1P (49)"/>
      <sheetName val="1P (50)"/>
      <sheetName val="1P (51)"/>
      <sheetName val="1P (52)"/>
      <sheetName val="1P (53)"/>
      <sheetName val="1P (54)"/>
      <sheetName val="1P (55)"/>
      <sheetName val="1P (56)"/>
      <sheetName val="1P (57)"/>
      <sheetName val="1P (58)"/>
      <sheetName val="1P (59)"/>
      <sheetName val="1P (60)"/>
      <sheetName val="1P (61)"/>
      <sheetName val="1P (62)"/>
      <sheetName val="1P (63)"/>
      <sheetName val="1P (64)"/>
      <sheetName val="1P (65)"/>
      <sheetName val="1P (66)"/>
      <sheetName val="1P (67)"/>
      <sheetName val="1P (68)"/>
      <sheetName val="1P (69)"/>
      <sheetName val="1P (70)"/>
      <sheetName val="1P (71)"/>
      <sheetName val="1P (72)"/>
      <sheetName val="1P (73)"/>
      <sheetName val="1P (74)"/>
      <sheetName val="1P (75)"/>
      <sheetName val="1P (76)"/>
      <sheetName val="1P (77)"/>
      <sheetName val="1P (78)"/>
      <sheetName val="1P (79)"/>
      <sheetName val="1P (80)"/>
      <sheetName val="OBRA"/>
      <sheetName val="OBRA (1)"/>
      <sheetName val="OBRA (2)"/>
      <sheetName val="Hoja1"/>
      <sheetName val="SKJ452"/>
      <sheetName val="ITA878"/>
      <sheetName val="AEA-944"/>
      <sheetName val="DUB-823"/>
      <sheetName val="GPI 526"/>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133.xml><?xml version="1.0" encoding="utf-8"?>
<externalLink xmlns="http://schemas.openxmlformats.org/spreadsheetml/2006/main">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Análisis de precios"/>
      <sheetName val="Despiece"/>
      <sheetName val="COSTOS OFICINA"/>
      <sheetName val="COSTOS CAMPAMENTO"/>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34.xml><?xml version="1.0" encoding="utf-8"?>
<externalLink xmlns="http://schemas.openxmlformats.org/spreadsheetml/2006/main">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INDICMICROEMP"/>
      <sheetName val="Informacion"/>
      <sheetName val="aCCIDENTES%20DE%201995%20-%2019"/>
      <sheetName val="\a  aaInformación GRUPO 4\A MIn"/>
      <sheetName val="#¡REF"/>
      <sheetName val="ACTA DE MODIFICACION  (2)"/>
      <sheetName val="CONT_ADI"/>
      <sheetName val="Datos"/>
      <sheetName val="aCCIDENTES DE 1995 - 1996.xls"/>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35.xml><?xml version="1.0" encoding="utf-8"?>
<externalLink xmlns="http://schemas.openxmlformats.org/spreadsheetml/2006/main">
  <externalBook xmlns:r="http://schemas.openxmlformats.org/officeDocument/2006/relationships" r:id="rId1">
    <sheetNames>
      <sheetName val="7422CW00"/>
    </sheetNames>
    <sheetDataSet>
      <sheetData sheetId="0"/>
    </sheetDataSet>
  </externalBook>
</externalLink>
</file>

<file path=xl/externalLinks/externalLink136.xml><?xml version="1.0" encoding="utf-8"?>
<externalLink xmlns="http://schemas.openxmlformats.org/spreadsheetml/2006/main">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SPEC"/>
      <sheetName val="DATOS"/>
      <sheetName val="Constante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37.xml><?xml version="1.0" encoding="utf-8"?>
<externalLink xmlns="http://schemas.openxmlformats.org/spreadsheetml/2006/main">
  <externalBook xmlns:r="http://schemas.openxmlformats.org/officeDocument/2006/relationships" r:id="rId1">
    <sheetNames>
      <sheetName val="propuesta"/>
      <sheetName val="PlanCero"/>
      <sheetName val="equipos"/>
    </sheetNames>
    <sheetDataSet>
      <sheetData sheetId="0" refreshError="1"/>
      <sheetData sheetId="1"/>
      <sheetData sheetId="2" refreshError="1"/>
    </sheetDataSet>
  </externalBook>
</externalLink>
</file>

<file path=xl/externalLinks/externalLink138.xml><?xml version="1.0" encoding="utf-8"?>
<externalLink xmlns="http://schemas.openxmlformats.org/spreadsheetml/2006/main">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Estructura"/>
      <sheetName val="Itemes Renovación"/>
      <sheetName val="Duitama-La_Palmera"/>
      <sheetName val="Análisis_de_precios"/>
      <sheetName val="BASEDuitama-La_Palmera"/>
      <sheetName val="GENERALIDADES "/>
      <sheetName val="General"/>
      <sheetName val="210.2.2"/>
      <sheetName val="Hoja1"/>
      <sheetName val="PREAC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refreshError="1"/>
      <sheetData sheetId="16" refreshError="1"/>
      <sheetData sheetId="17" refreshError="1"/>
      <sheetData sheetId="18" refreshError="1"/>
      <sheetData sheetId="19" refreshError="1"/>
    </sheetDataSet>
  </externalBook>
</externalLink>
</file>

<file path=xl/externalLinks/externalLink139.xml><?xml version="1.0" encoding="utf-8"?>
<externalLink xmlns="http://schemas.openxmlformats.org/spreadsheetml/2006/main">
  <externalBook xmlns:r="http://schemas.openxmlformats.org/officeDocument/2006/relationships" r:id="rId1">
    <sheetNames>
      <sheetName val="DATOS"/>
      <sheetName val="TIEMPO-TRAB"/>
      <sheetName val="COLILLAS"/>
      <sheetName val="CONSO-PERSONA"/>
    </sheetNames>
    <sheetDataSet>
      <sheetData sheetId="0"/>
      <sheetData sheetId="1"/>
      <sheetData sheetId="2"/>
      <sheetData sheetId="3"/>
    </sheetDataSet>
  </externalBook>
</externalLink>
</file>

<file path=xl/externalLinks/externalLink140.xml><?xml version="1.0" encoding="utf-8"?>
<externalLink xmlns="http://schemas.openxmlformats.org/spreadsheetml/2006/main">
  <externalBook xmlns:r="http://schemas.openxmlformats.org/officeDocument/2006/relationships" r:id="rId1">
    <sheetNames>
      <sheetName val="Portada"/>
      <sheetName val="Dat"/>
      <sheetName val="Calc"/>
      <sheetName val="Var"/>
      <sheetName val="PlanCero"/>
    </sheetNames>
    <sheetDataSet>
      <sheetData sheetId="0" refreshError="1"/>
      <sheetData sheetId="1" refreshError="1"/>
      <sheetData sheetId="2" refreshError="1"/>
      <sheetData sheetId="3" refreshError="1"/>
      <sheetData sheetId="4" refreshError="1"/>
    </sheetDataSet>
  </externalBook>
</externalLink>
</file>

<file path=xl/externalLinks/externalLink141.xml><?xml version="1.0" encoding="utf-8"?>
<externalLink xmlns="http://schemas.openxmlformats.org/spreadsheetml/2006/main">
  <externalBook xmlns:r="http://schemas.openxmlformats.org/officeDocument/2006/relationships" r:id="rId1">
    <sheetNames>
      <sheetName val="APU PART"/>
      <sheetName val="A. P. U."/>
      <sheetName val="Listado"/>
      <sheetName val="PPTOS"/>
      <sheetName val="Borrable"/>
      <sheetName val="TOTCAPIT"/>
      <sheetName val="JORNABAS"/>
      <sheetName val="MATERIALES"/>
      <sheetName val="TOTCUADEQ"/>
      <sheetName val="TOTCUADMO"/>
      <sheetName val="Analisis de Precios Unitarios A"/>
      <sheetName val="INDICMICROEMP"/>
      <sheetName val="APU_PART"/>
      <sheetName val="A__P__U_"/>
      <sheetName val="Analisis_de_Precios_Unitarios_A"/>
      <sheetName val="Analisis%20de%20Precios%20Unita"/>
      <sheetName val="Análisis de precios"/>
      <sheetName val="FLUJOS"/>
      <sheetName val="Anexo No. 5"/>
      <sheetName val="ESTADO RED"/>
      <sheetName val="CARRETERAS"/>
      <sheetName val="GENERALIDADES "/>
      <sheetName val="APU_PART1"/>
      <sheetName val="A__P__U_1"/>
      <sheetName val="Analisis_de_Precios_Unitarios_1"/>
      <sheetName val="A_ P_ U_"/>
      <sheetName val="INDICE"/>
      <sheetName val="Puntajes"/>
      <sheetName val="5094-2003"/>
      <sheetName val="FINANCIERA"/>
      <sheetName val="DATOS"/>
      <sheetName val="PREACTA"/>
      <sheetName val="ESTADO VÍA-CRIT.TECNICO"/>
      <sheetName val="PERSONAL"/>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SUPUESTO "/>
      <sheetName val="Cuadrillas"/>
      <sheetName val="Equ"/>
      <sheetName val="Trans"/>
      <sheetName val="Mat"/>
      <sheetName val="Salarios"/>
      <sheetName val="BASE"/>
      <sheetName val="HOJA BASE"/>
      <sheetName val="Capitulos"/>
      <sheetName val="Maqui Equip"/>
      <sheetName val="Hoja3"/>
      <sheetName val="Hoja1"/>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calidad"/>
      <sheetName val="FACTORES"/>
      <sheetName val="Civil work"/>
      <sheetName val="ITEMS"/>
      <sheetName val="LISTADO APU"/>
      <sheetName val="Anal"/>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 sheetId="210" refreshError="1"/>
      <sheetData sheetId="211" refreshError="1"/>
      <sheetData sheetId="212" refreshError="1"/>
      <sheetData sheetId="213" refreshError="1"/>
      <sheetData sheetId="214" refreshError="1"/>
    </sheetDataSet>
  </externalBook>
</externalLink>
</file>

<file path=xl/externalLinks/externalLink142.xml><?xml version="1.0" encoding="utf-8"?>
<externalLink xmlns="http://schemas.openxmlformats.org/spreadsheetml/2006/main">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143.xml><?xml version="1.0" encoding="utf-8"?>
<externalLink xmlns="http://schemas.openxmlformats.org/spreadsheetml/2006/main">
  <externalBook xmlns:r="http://schemas.openxmlformats.org/officeDocument/2006/relationships" r:id="rId1">
    <sheetNames>
      <sheetName val="PRESUPUESTO"/>
      <sheetName val="INDICE"/>
      <sheetName val="MATERIALES"/>
      <sheetName val="EQUIPO"/>
      <sheetName val="PERSONAL"/>
      <sheetName val="200.1"/>
      <sheetName val="200.2"/>
      <sheetName val="201.7"/>
      <sheetName val="201.7 VOL.ROCA"/>
      <sheetName val="201.7 CICLO"/>
      <sheetName val="201.7 REFOR"/>
      <sheetName val="201.7 ANDENES"/>
      <sheetName val="201.7PC "/>
      <sheetName val="201.8 "/>
      <sheetName val="201.9 "/>
      <sheetName val="201.10"/>
      <sheetName val="201.11"/>
      <sheetName val="201.12"/>
      <sheetName val="201.15"/>
      <sheetName val="201.16"/>
      <sheetName val="201.21"/>
      <sheetName val="210.1.1"/>
      <sheetName val="210.2.1"/>
      <sheetName val="210.2.2"/>
      <sheetName val="210.2.3"/>
      <sheetName val="210.2.4"/>
      <sheetName val="211.1"/>
      <sheetName val="220.1 "/>
      <sheetName val="221.1"/>
      <sheetName val="221.2"/>
      <sheetName val="230.1"/>
      <sheetName val="230.2"/>
      <sheetName val="231.1"/>
      <sheetName val="234.1"/>
      <sheetName val="310.1"/>
      <sheetName val="311.1"/>
      <sheetName val="311.P1"/>
      <sheetName val="311.P2"/>
      <sheetName val="311.P3"/>
      <sheetName val="312.4"/>
      <sheetName val="320.1"/>
      <sheetName val="320.2"/>
      <sheetName val="320.P1"/>
      <sheetName val="320.P2"/>
      <sheetName val="330.1"/>
      <sheetName val="330.2"/>
      <sheetName val="340.1"/>
      <sheetName val="340.2"/>
      <sheetName val="340.3"/>
      <sheetName val="341.1"/>
      <sheetName val="341.2"/>
      <sheetName val="341.P"/>
      <sheetName val="410.1"/>
      <sheetName val="410.2"/>
      <sheetName val="411.1"/>
      <sheetName val="411.2"/>
      <sheetName val="411.3"/>
      <sheetName val="414.1"/>
      <sheetName val="414.2"/>
      <sheetName val="414.3"/>
      <sheetName val="414.4"/>
      <sheetName val="415.1"/>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COMPRADA"/>
      <sheetName val="440.2 PREPA"/>
      <sheetName val="440.2 COMPRADA"/>
      <sheetName val="440.3 COMPRADA"/>
      <sheetName val="440.4"/>
      <sheetName val="441.1 PREPA"/>
      <sheetName val="441.1 COMPRADA"/>
      <sheetName val="441.2 COMPRADA"/>
      <sheetName val="441.3 COMPRADA"/>
      <sheetName val="441.4"/>
      <sheetName val="450.1 PRE"/>
      <sheetName val="450.1 COM"/>
      <sheetName val="450.2"/>
      <sheetName val="450.2 COM"/>
      <sheetName val="450.3 COM"/>
      <sheetName val="450.9 BACHEO"/>
      <sheetName val="450.9 BACHEO COOP.)"/>
      <sheetName val="451.1 PRE"/>
      <sheetName val="451.1 COMP"/>
      <sheetName val="451. 2 COMP"/>
      <sheetName val="451.3 COMP"/>
      <sheetName val="452.1 PRE"/>
      <sheetName val="452.1 COM"/>
      <sheetName val="452.2 COMP"/>
      <sheetName val="452.3 COMP"/>
      <sheetName val="452.4 COM"/>
      <sheetName val="453.1 COMP"/>
      <sheetName val="460.1 M2"/>
      <sheetName val="460.1 M3"/>
      <sheetName val="461.1"/>
      <sheetName val="461.2"/>
      <sheetName val="462.1"/>
      <sheetName val="464.1"/>
      <sheetName val="465.1MANUAL"/>
      <sheetName val="465.1 MAQ"/>
      <sheetName val="466.1 "/>
      <sheetName val="466.2"/>
      <sheetName val="500.1"/>
      <sheetName val="501.1 "/>
      <sheetName val="510.1"/>
      <sheetName val="600.1 MANO"/>
      <sheetName val="600.1 MAQ"/>
      <sheetName val="600.2 MAQ."/>
      <sheetName val="600.3"/>
      <sheetName val="600.4 MAQ"/>
      <sheetName val="600.4 MANO"/>
      <sheetName val="600.5 MAQ."/>
      <sheetName val="600.5 MANO"/>
      <sheetName val="610.1CANT"/>
      <sheetName val="610.1GRAS"/>
      <sheetName val="610.2"/>
      <sheetName val="620.1"/>
      <sheetName val="620.1P"/>
      <sheetName val="620.2"/>
      <sheetName val="620.3"/>
      <sheetName val="621.P-CAISSONS"/>
      <sheetName val="621.2P-HEXAPODOS"/>
      <sheetName val="621.1-PILOTE"/>
      <sheetName val="621.2"/>
      <sheetName val="621.5"/>
      <sheetName val="622.1"/>
      <sheetName val="623.1 "/>
      <sheetName val="630.1"/>
      <sheetName val="630.2"/>
      <sheetName val="630.3"/>
      <sheetName val="630.4 PRE"/>
      <sheetName val="630.4MRUROS"/>
      <sheetName val="630.4BC"/>
      <sheetName val="630.4VIGAS Y PLACAS"/>
      <sheetName val="630.4BOX"/>
      <sheetName val="630.5"/>
      <sheetName val="630.6"/>
      <sheetName val="630.6 SOLADO"/>
      <sheetName val="630.7B"/>
      <sheetName val="630.7E"/>
      <sheetName val="630.4-BOLSA1"/>
      <sheetName val="630.4-BOLSA2"/>
      <sheetName val="630.4-CTO.PREMEZ.ACEL.BOM.21MPa"/>
      <sheetName val="630.4-CTO.PREMEZ.ACEL.21MPa "/>
      <sheetName val="630.4-CTO.PREMEZ.28MPa "/>
      <sheetName val="630.4-CTO.PREMEZ.BOM.28Mpa "/>
      <sheetName val="632.1 ML"/>
      <sheetName val="632.1 M3"/>
      <sheetName val="632P"/>
      <sheetName val="640.1-37"/>
      <sheetName val="640.1-40"/>
      <sheetName val="640.1-60"/>
      <sheetName val="641.1"/>
      <sheetName val="642.1"/>
      <sheetName val="642.2"/>
      <sheetName val="650.2"/>
      <sheetName val="650.3"/>
      <sheetName val="650.4"/>
      <sheetName val="660.1"/>
      <sheetName val="660.2"/>
      <sheetName val="660.3"/>
      <sheetName val="661.1"/>
      <sheetName val="661.1 OBRA"/>
      <sheetName val="662.1"/>
      <sheetName val="662.2"/>
      <sheetName val="670.1"/>
      <sheetName val="670.2"/>
      <sheetName val="671.1"/>
      <sheetName val="672.1"/>
      <sheetName val="673.1"/>
      <sheetName val="673.2"/>
      <sheetName val="673.3"/>
      <sheetName val="674.1"/>
      <sheetName val="680.1"/>
      <sheetName val="680.3"/>
      <sheetName val="680.P"/>
      <sheetName val="681.1"/>
      <sheetName val="681.0P"/>
      <sheetName val="681.1P"/>
      <sheetName val="681.2P"/>
      <sheetName val="700.1-CON"/>
      <sheetName val="700.1-SIN"/>
      <sheetName val="700.2"/>
      <sheetName val="700.3"/>
      <sheetName val="700.3P"/>
      <sheetName val="700.4"/>
      <sheetName val="700.4 PICTO"/>
      <sheetName val="701.TACHA"/>
      <sheetName val="701.ESTOP"/>
      <sheetName val="710.1-0,75"/>
      <sheetName val="710.1-0,40"/>
      <sheetName val="710.3"/>
      <sheetName val="710.4"/>
      <sheetName val="710.5"/>
      <sheetName val="720.1"/>
      <sheetName val="730.1"/>
      <sheetName val="730.2"/>
      <sheetName val="731.1"/>
      <sheetName val="740.1"/>
      <sheetName val="800.1"/>
      <sheetName val="800.2"/>
      <sheetName val="800.3"/>
      <sheetName val="800.4 "/>
      <sheetName val="800.P"/>
      <sheetName val="801.1 ROC"/>
      <sheetName val="801.2"/>
      <sheetName val="801.3"/>
      <sheetName val="801.4"/>
      <sheetName val="801.5"/>
      <sheetName val="801.6"/>
      <sheetName val="801.7"/>
      <sheetName val="810.1"/>
      <sheetName val="810.2"/>
      <sheetName val="810.1P"/>
      <sheetName val="900.1"/>
      <sheetName val="900.2"/>
      <sheetName val="900.3"/>
      <sheetName val="200.1P "/>
      <sheetName val="225.1P"/>
      <sheetName val="MOR 1.3"/>
      <sheetName val="MOR 1.4"/>
      <sheetName val="815.1P"/>
      <sheetName val="621.1P"/>
      <sheetName val="CORTES-ML"/>
      <sheetName val="RET. MANTO ASFAL-M2."/>
      <sheetName val="LOC Y CON TOPO"/>
      <sheetName val="LOC Y CON TOPO ENC"/>
      <sheetName val="CORTES PAV.-HR"/>
      <sheetName val="COMPRESOR-HR "/>
      <sheetName val="VIBROCONTACTADOR-RANA-HS"/>
      <sheetName val="VIBROCONTACTADOR-BEN-HS "/>
      <sheetName val="VOLQUETA-HR."/>
      <sheetName val="SANDBLASTING-M2"/>
      <sheetName val="ADS 36&quot;-ML"/>
      <sheetName val="ADS 48&quot;-ML"/>
      <sheetName val="PERFORACION TOPO-ML "/>
      <sheetName val="ASFALTITA-M3,"/>
      <sheetName val="DEMO-CERA-M2"/>
      <sheetName val="DEMO-VENT.MET-M2"/>
      <sheetName val="DEMO-PAÑETE-M2 "/>
      <sheetName val="PASTA FINA Y GRUESA-M2 "/>
      <sheetName val="VIDRIO-5MM-M2"/>
      <sheetName val="TANQUE 1000 LT-UND "/>
      <sheetName val="CLOSET-M2"/>
      <sheetName val="PINTURA VINILO-M2 "/>
      <sheetName val="PAÑETE MUROS 1;4"/>
      <sheetName val="TABLETA GRESS-M2,"/>
      <sheetName val="GUADAESCOBA GRES-ML"/>
      <sheetName val="LADRILLO A LA VISTA-M2"/>
      <sheetName val="680.P (2)"/>
      <sheetName val="Geodren planar h 2m"/>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Set>
  </externalBook>
</externalLink>
</file>

<file path=xl/externalLinks/externalLink144.xml><?xml version="1.0" encoding="utf-8"?>
<externalLink xmlns="http://schemas.openxmlformats.org/spreadsheetml/2006/main">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145.xml><?xml version="1.0" encoding="utf-8"?>
<externalLink xmlns="http://schemas.openxmlformats.org/spreadsheetml/2006/main">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CIC-NOV"/>
      <sheetName val="experiencia especifica"/>
      <sheetName val="experiencia general"/>
      <sheetName val="FORMULARIO N° 14"/>
      <sheetName val="FORMULARIO N°7"/>
      <sheetName val="contrato en ejecución"/>
      <sheetName val="Calculo capacidad residual"/>
      <sheetName val="ELECTRICO"/>
      <sheetName val="Vuelta"/>
      <sheetName val="Sábana"/>
      <sheetName val="PLAN DE INVERSION ANTICIPO"/>
      <sheetName val="inv mensual"/>
      <sheetName val="borrador flujo inv"/>
      <sheetName val="social-ambiental"/>
      <sheetName val="AU"/>
      <sheetName val="SUB_APU6"/>
      <sheetName val="Cantidades_de_Obra6"/>
      <sheetName val="Itemes_Renovación1"/>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Design"/>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RECURSOS"/>
      <sheetName val="SUB_APU7"/>
      <sheetName val="Cantidades_de_Obra7"/>
      <sheetName val="Itemes_Renovación2"/>
      <sheetName val="SUB_APU8"/>
      <sheetName val="Cantidades_de_Obra8"/>
      <sheetName val="Itemes_Renovación3"/>
      <sheetName val="SUB_APU9"/>
      <sheetName val="Cantidades_de_Obra9"/>
      <sheetName val="Itemes_Renovación4"/>
      <sheetName val="Base de Diseño"/>
      <sheetName val="TARIFAS-JORNAL-DIST"/>
    </sheetNames>
    <sheetDataSet>
      <sheetData sheetId="0"/>
      <sheetData sheetId="1"/>
      <sheetData sheetId="2"/>
      <sheetData sheetId="3" refreshError="1"/>
      <sheetData sheetId="4" refreshError="1"/>
      <sheetData sheetId="5" refreshError="1"/>
      <sheetData sheetId="6" refreshError="1"/>
      <sheetData sheetId="7"/>
      <sheetData sheetId="8"/>
      <sheetData sheetId="9" refreshError="1"/>
      <sheetData sheetId="10" refreshError="1"/>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refreshError="1"/>
      <sheetData sheetId="32"/>
      <sheetData sheetId="33"/>
      <sheetData sheetId="34"/>
      <sheetData sheetId="35"/>
      <sheetData sheetId="36" refreshError="1"/>
      <sheetData sheetId="37" refreshError="1"/>
      <sheetData sheetId="38"/>
      <sheetData sheetId="39"/>
      <sheetData sheetId="40"/>
      <sheetData sheetId="41"/>
      <sheetData sheetId="42"/>
      <sheetData sheetId="43"/>
      <sheetData sheetId="44" refreshError="1"/>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 sheetId="89"/>
      <sheetData sheetId="90"/>
      <sheetData sheetId="91"/>
      <sheetData sheetId="92"/>
      <sheetData sheetId="93"/>
      <sheetData sheetId="94"/>
      <sheetData sheetId="95"/>
      <sheetData sheetId="96"/>
      <sheetData sheetId="97"/>
      <sheetData sheetId="98" refreshError="1"/>
      <sheetData sheetId="99" refreshError="1"/>
    </sheetDataSet>
  </externalBook>
</externalLink>
</file>

<file path=xl/externalLinks/externalLink146.xml><?xml version="1.0" encoding="utf-8"?>
<externalLink xmlns="http://schemas.openxmlformats.org/spreadsheetml/2006/main">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47.xml><?xml version="1.0" encoding="utf-8"?>
<externalLink xmlns="http://schemas.openxmlformats.org/spreadsheetml/2006/main">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48.xml><?xml version="1.0" encoding="utf-8"?>
<externalLink xmlns="http://schemas.openxmlformats.org/spreadsheetml/2006/main">
  <externalBook xmlns:r="http://schemas.openxmlformats.org/officeDocument/2006/relationships" r:id="rId1">
    <sheetNames>
      <sheetName val="DATOS"/>
      <sheetName val="FACTURACION-AMORTIZACION"/>
      <sheetName val="IVA ACTA OBRA"/>
      <sheetName val="BALANCE CONTRATO"/>
      <sheetName val="ACTA DE OBRA"/>
      <sheetName val="SEGUIMIENTO 02"/>
      <sheetName val="PREACTA"/>
      <sheetName val="RESUMEN"/>
      <sheetName val="PRESUPUESTO TCN"/>
      <sheetName val="PRESUPUESTO OFICIAL"/>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Hoja1"/>
      <sheetName val="A. P. 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Set>
  </externalBook>
</externalLink>
</file>

<file path=xl/externalLinks/externalLink149.xml><?xml version="1.0" encoding="utf-8"?>
<externalLink xmlns="http://schemas.openxmlformats.org/spreadsheetml/2006/main">
  <externalBook xmlns:r="http://schemas.openxmlformats.org/officeDocument/2006/relationships" r:id="rId1">
    <sheetNames>
      <sheetName val="DATOS"/>
      <sheetName val="BASE DATOS"/>
      <sheetName val="INICIO"/>
      <sheetName val="PRESUPUESTO TOTAL (1)"/>
      <sheetName val="(1)"/>
      <sheetName val="(2)"/>
      <sheetName val="K018+073"/>
    </sheetNames>
    <sheetDataSet>
      <sheetData sheetId="0"/>
      <sheetData sheetId="1"/>
      <sheetData sheetId="2"/>
      <sheetData sheetId="3"/>
      <sheetData sheetId="4"/>
      <sheetData sheetId="5"/>
      <sheetData sheetId="6"/>
    </sheetDataSet>
  </externalBook>
</externalLink>
</file>

<file path=xl/externalLinks/externalLink150.xml><?xml version="1.0" encoding="utf-8"?>
<externalLink xmlns="http://schemas.openxmlformats.org/spreadsheetml/2006/main">
  <externalBook xmlns:r="http://schemas.openxmlformats.org/officeDocument/2006/relationships" r:id="rId1">
    <sheetNames>
      <sheetName val="MURO"/>
      <sheetName val="PREACTA"/>
      <sheetName val="PRESUPUESTO TOTAL (1)"/>
      <sheetName val="HOJA DE VIDA"/>
    </sheetNames>
    <sheetDataSet>
      <sheetData sheetId="0"/>
      <sheetData sheetId="1"/>
      <sheetData sheetId="2"/>
      <sheetData sheetId="3"/>
    </sheetDataSet>
  </externalBook>
</externalLink>
</file>

<file path=xl/externalLinks/externalLink151.xml><?xml version="1.0" encoding="utf-8"?>
<externalLink xmlns="http://schemas.openxmlformats.org/spreadsheetml/2006/main">
  <externalBook xmlns:r="http://schemas.openxmlformats.org/officeDocument/2006/relationships" r:id="rId1">
    <sheetNames>
      <sheetName val="DATOS"/>
      <sheetName val="FIRMAS"/>
      <sheetName val="ANEXO PUENTES"/>
      <sheetName val="ANEXO MUROS"/>
      <sheetName val="ANEXO BOX"/>
      <sheetName val="ANEXO BOX (2)"/>
      <sheetName val="ANEXO EXPLANACIONES"/>
      <sheetName val="ANEXO PAVIMENTO"/>
      <sheetName val="ANEXO AMBIENTALES"/>
      <sheetName val="PORTADA ACTA Y PREACTA"/>
      <sheetName val="ACUMULADOS"/>
      <sheetName val="ACTA PARCIAL"/>
      <sheetName val="ACTA"/>
      <sheetName val="RESUMEN"/>
      <sheetName val="PREACTA-OBRA"/>
      <sheetName val="BALANCE CONTRATISTA"/>
      <sheetName val="PRESUPUESTO EYD"/>
      <sheetName val="PRESUPUESTO EYD (2)"/>
      <sheetName val="PREACTA-EYD (1)"/>
      <sheetName val="PREACTA-EYD (2)"/>
      <sheetName val="PREACTA-EYD (3)"/>
      <sheetName val="PREACTA-EYD (4)"/>
      <sheetName val="RESUMEN EYD"/>
      <sheetName val="(1)"/>
      <sheetName val="(2)"/>
      <sheetName val="(3)"/>
      <sheetName val="(4)"/>
      <sheetName val="4,1 box"/>
      <sheetName val="4,2 alcantarillas"/>
      <sheetName val="4,3 cunetas"/>
      <sheetName val="4,4 muros"/>
      <sheetName val="4,4.1 muros gavion"/>
      <sheetName val="4,5 fltros"/>
      <sheetName val="4,6 puentes"/>
      <sheetName val="4,7 CANALES Y DISIP"/>
      <sheetName val="4,8 Proteccion terraza"/>
      <sheetName val="4,9zonas de deposito"/>
      <sheetName val="4.10 varios"/>
      <sheetName val="(5)"/>
      <sheetName val="(6)"/>
      <sheetName val="6,1 CUNETAS"/>
      <sheetName val="6,2 BOX"/>
      <sheetName val="6,3 ALCANTARILLAS"/>
      <sheetName val="6,4 MUROS"/>
      <sheetName val="6,5 CANAL Y DISIP"/>
      <sheetName val="6,6 PUENTES"/>
      <sheetName val="6,7 ZONAS DE DEPOSITO"/>
      <sheetName val="6,8 VARIOS"/>
      <sheetName val="(7)"/>
      <sheetName val="(8)"/>
      <sheetName val="(9)"/>
      <sheetName val="(10)"/>
      <sheetName val="(11)"/>
      <sheetName val="(12)"/>
      <sheetName val="(13)"/>
      <sheetName val="13,1 BOX"/>
      <sheetName val="13,2 ALCANT"/>
      <sheetName val="13,3 MUROS"/>
      <sheetName val="13,4 PUENTES"/>
      <sheetName val="13,4 CANAL Y DISIP"/>
      <sheetName val="13,5 RECUBRIMIENTO TERRAZAS"/>
      <sheetName val="(14)"/>
      <sheetName val="(15)"/>
      <sheetName val="15,1 BOX "/>
      <sheetName val="15,2 ALCANT"/>
      <sheetName val="15,3 MUROS"/>
      <sheetName val="15,4 CANAL Y DISIP"/>
      <sheetName val="15,5 PROTECC TALUD"/>
      <sheetName val="15,6 VARIOS"/>
      <sheetName val="(16)"/>
      <sheetName val="(17)"/>
      <sheetName val="(18)"/>
      <sheetName val="18,1  CUNETAS"/>
      <sheetName val="18,2 BOX"/>
      <sheetName val="18,3 ALCANT"/>
      <sheetName val="18,4 MUROS"/>
      <sheetName val="18,5 CANAL Y DISIP"/>
      <sheetName val="18,6 PROTECCION TERRRAZA"/>
      <sheetName val="18,7 PUENTES"/>
      <sheetName val="18,8 VARIOS"/>
      <sheetName val="(19)"/>
      <sheetName val="(20)"/>
      <sheetName val="(21)"/>
      <sheetName val="(22)"/>
      <sheetName val="22,1 BOX"/>
      <sheetName val="22,2 CANAL Y DISIP"/>
      <sheetName val="22,3 FILTROS"/>
      <sheetName val="22,4 MUROS"/>
      <sheetName val="22,5 PUENTES"/>
      <sheetName val="22,6 FILTRO ZONA DEPOS"/>
      <sheetName val="22,7 ALCANT"/>
      <sheetName val="(23)"/>
      <sheetName val="23,1 ALCANT"/>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0,1 BOX"/>
      <sheetName val="50,2 ALCANT"/>
      <sheetName val="50,3 PUENTES"/>
      <sheetName val="50,4 DEMOL. VARIAS"/>
      <sheetName val="(51)"/>
      <sheetName val="51,1 BOX"/>
      <sheetName val="51,2 ALCANT"/>
      <sheetName val="51,3 PUENTES"/>
      <sheetName val="51,4 DEMOL VARIAS"/>
      <sheetName val="(52)"/>
      <sheetName val="(53.)"/>
      <sheetName val="(54)"/>
      <sheetName val="(55)"/>
      <sheetName val="(56)"/>
      <sheetName val="(57)"/>
      <sheetName val="(58)"/>
      <sheetName val="(59)"/>
      <sheetName val="(60)  "/>
      <sheetName val="(61)  "/>
      <sheetName val="(62)  "/>
      <sheetName val="(63)  "/>
      <sheetName val="63,1 BOX"/>
      <sheetName val="63,2 ALCANT"/>
      <sheetName val="63,3 MUROS"/>
      <sheetName val="63,4 FILTROS VIA"/>
      <sheetName val="(64)"/>
      <sheetName val="64,1 BOX"/>
      <sheetName val="64,2 MUROS"/>
      <sheetName val="64,3 FILTROS"/>
      <sheetName val="64,4 PUENTES"/>
      <sheetName val="64,5 CANAL Y DISIP"/>
      <sheetName val="64,6 FILTRO ZONA DEPOS"/>
      <sheetName val="64,7 ALCANT"/>
      <sheetName val="(65 )"/>
      <sheetName val="65,1 MUROS"/>
      <sheetName val="(66)"/>
      <sheetName val="66,1 BOX"/>
      <sheetName val="6,2 ALCANT"/>
      <sheetName val="66,3 MUROS"/>
      <sheetName val="66,4 CUNETAS"/>
      <sheetName val="66,5 PUENTES"/>
      <sheetName val="66,6 CANAL Y DISIP"/>
      <sheetName val="66,7 VARIOS"/>
      <sheetName val="(67)"/>
      <sheetName val="67,1 BOX"/>
      <sheetName val="67,2 MUROS GAVIONES"/>
      <sheetName val="67,3 ZONAS DE DEPOSITO"/>
      <sheetName val="(68)"/>
      <sheetName val="68,1 MUROS"/>
      <sheetName val="68,2 BOXCOULVERT"/>
      <sheetName val="68,3 PUENTES"/>
      <sheetName val="(69)"/>
      <sheetName val="69,1 BOX"/>
      <sheetName val="69,2 FILTRO VIA"/>
      <sheetName val="69,3 MUROS"/>
      <sheetName val="69,4 PUENTES"/>
      <sheetName val="69,5 ALCANT"/>
      <sheetName val="(70)"/>
      <sheetName val="70,1 MUROS"/>
      <sheetName val="70,2 PUENTES"/>
      <sheetName val="(71.)"/>
      <sheetName val="71,1 MUROS"/>
      <sheetName val="71,2 PUENTES"/>
      <sheetName val="(72)"/>
      <sheetName val="(73)"/>
      <sheetName val="(74)"/>
      <sheetName val="(75)"/>
      <sheetName val="(76)"/>
      <sheetName val="(77)"/>
      <sheetName val="(78)"/>
      <sheetName val="(79)"/>
      <sheetName val="(80)"/>
      <sheetName val="(81)"/>
      <sheetName val="(82)"/>
      <sheetName val="(83)"/>
      <sheetName val="83,1 drenes 2&quot; hor"/>
      <sheetName val="(84)"/>
      <sheetName val="#¡REF"/>
      <sheetName val="HOJA DE VIDA"/>
      <sheetName val="PREAC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Set>
  </externalBook>
</externalLink>
</file>

<file path=xl/externalLinks/externalLink152.xml><?xml version="1.0" encoding="utf-8"?>
<externalLink xmlns="http://schemas.openxmlformats.org/spreadsheetml/2006/main">
  <externalBook xmlns:r="http://schemas.openxmlformats.org/officeDocument/2006/relationships" r:id="rId1">
    <sheetNames>
      <sheetName val="Caudales"/>
      <sheetName val="Diametros"/>
      <sheetName val="Perfiles"/>
      <sheetName val="Punto de operaciónº"/>
      <sheetName val="Curva-sistemaº"/>
      <sheetName val="Curva.bombaº"/>
      <sheetName val="Datos-Gráfica"/>
      <sheetName val="Gráf.-"/>
      <sheetName val="Hoja1"/>
      <sheetName val="Laminas"/>
      <sheetName val="Perfiles (2)"/>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Set>
  </externalBook>
</externalLink>
</file>

<file path=xl/externalLinks/externalLink153.xml><?xml version="1.0" encoding="utf-8"?>
<externalLink xmlns="http://schemas.openxmlformats.org/spreadsheetml/2006/main">
  <externalBook xmlns:r="http://schemas.openxmlformats.org/officeDocument/2006/relationships" r:id="rId1">
    <sheetNames>
      <sheetName val="RESUMEN"/>
      <sheetName val="VR-PROP MOD 1"/>
      <sheetName val="FORMULA"/>
      <sheetName val="PRECIO"/>
      <sheetName val="I M"/>
      <sheetName val="SOÑANDO"/>
      <sheetName val="EV 424 CON 5 (2)"/>
      <sheetName val="Precios"/>
      <sheetName val="Precios no oficial"/>
      <sheetName val="PREACTA-OBRA"/>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sheetData sheetId="9" refreshError="1"/>
    </sheetDataSet>
  </externalBook>
</externalLink>
</file>

<file path=xl/externalLinks/externalLink154.xml><?xml version="1.0" encoding="utf-8"?>
<externalLink xmlns="http://schemas.openxmlformats.org/spreadsheetml/2006/main">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R 1"/>
      <sheetName val="INDICE"/>
      <sheetName val="ESTADO RED"/>
      <sheetName val="CARRETERAS"/>
      <sheetName val="GENERALIDADES "/>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BASE"/>
      <sheetName val="PRECIOS"/>
      <sheetName val="EQUIPO"/>
      <sheetName val="MATERIALES"/>
      <sheetName val="MANO DE OBRA"/>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PR_1"/>
      <sheetName val="MANO_DE_OBRA"/>
      <sheetName val="ESTADO_RED"/>
      <sheetName val="GENERALIDADES_"/>
      <sheetName val="necesidades_de_la_via1"/>
      <sheetName val="5+440_RÍO_SECO1"/>
      <sheetName val="21+100_1"/>
      <sheetName val="31+250_PTE__GUADUALITO1"/>
      <sheetName val="31+580_P__GUADUAL1"/>
      <sheetName val="34+_2701"/>
      <sheetName val="36+380_1"/>
      <sheetName val="64+110_P__GUADUAS_II1"/>
      <sheetName val="64+180_P__GUADUAS_I1"/>
      <sheetName val="64+820_P__QUEBRADA_CUNE1"/>
      <sheetName val="66+480_PUENTE_VARIANTE_21"/>
      <sheetName val="FRESADO_68_-_1141"/>
      <sheetName val="68+370_P__FÉRREO_1"/>
      <sheetName val="68+520_P__GUANÁBANO1"/>
      <sheetName val="69+030_RÍO_VILLETA1"/>
      <sheetName val="Villeta_centro1"/>
      <sheetName val="72+1020_LA_MARÍA1"/>
      <sheetName val="78+600_EL_ZANCUDO1"/>
      <sheetName val="81+650_LA_HONDA1"/>
      <sheetName val="83+230_QDA__NAUTATÁ1"/>
      <sheetName val="86+220_PUENTE_AZUL1"/>
      <sheetName val="86+600_PUENTE_HILA1"/>
      <sheetName val="101+800_QDA__EL_CHUSCAL1"/>
      <sheetName val="FRESADO_68-_1141"/>
      <sheetName val="REMOCION_DERRUMBES_68_-__1141"/>
      <sheetName val="DESARENADORES_68-114_1"/>
      <sheetName val="Lineas_de_demarcacion_68-11_1"/>
      <sheetName val="REALCE_BORDILLOS_68-114_1"/>
      <sheetName val="PARCHEO_68-114_1"/>
      <sheetName val="DESTAPE_ALCANTARILLAS_000-1_1"/>
      <sheetName val="tachas_reflectivas_68-114_1"/>
      <sheetName val="pinmuros_68+114_1"/>
      <sheetName val="CUNETAS_68-114_1"/>
      <sheetName val="DEFENSAS_METALICAS_68-114_1"/>
      <sheetName val="REFERENCICACIÓN_VIAL_1"/>
      <sheetName val="REMOCION_DERRUMBES1"/>
      <sheetName val="DESARENADORES_68-1141"/>
      <sheetName val="REALCE_BORDILLOS_68-1141"/>
      <sheetName val="PARCHEO_68-1141"/>
      <sheetName val="DESTAPE_ALCANTARILLAS_000-1141"/>
      <sheetName val="pinmuros_68+1141"/>
      <sheetName val="CUNETAS_68-1141"/>
      <sheetName val="SEÑALI_68-1141"/>
      <sheetName val="DEFENSAS_METALICAS_68-1141"/>
      <sheetName val="REFERENCICACIÓN_VIAL1"/>
      <sheetName val="juntas_de_expansion1"/>
      <sheetName val="Hincado_de_rieles1"/>
      <sheetName val="Pintura_muros_y_cabezotes1"/>
      <sheetName val="Suministro_e_instal_rieles1"/>
      <sheetName val="Drenes_PVC_4_pulg1"/>
      <sheetName val="SELLOS_PARA_JUNTAS_DE_PUENTES1"/>
      <sheetName val="Sello_de_grietas_de_concreto1"/>
      <sheetName val="Tubería_PVC_4_pulg1"/>
      <sheetName val="SECCIÓN_FINAL1"/>
      <sheetName val="DEFENSA_METÁLICA1"/>
      <sheetName val="Postes_de_kilometraje1"/>
      <sheetName val="REMOCIÓN_DE_DERRUMBES1"/>
      <sheetName val="Mant__Postes_de_kilometraje1"/>
      <sheetName val="PU_201,3_1"/>
      <sheetName val="PU211P_11"/>
      <sheetName val="PU211P_21"/>
      <sheetName val="201p_31"/>
      <sheetName val="PU_320,11"/>
      <sheetName val="PU330,1_1"/>
      <sheetName val="PU450P,1_(tapada_huecos)1"/>
      <sheetName val="PU460_Parcheo1"/>
      <sheetName val="PU600P_1_1"/>
      <sheetName val="PU610,1_1"/>
      <sheetName val="PU630,4_1"/>
      <sheetName val="PU630,4_acelerante1"/>
      <sheetName val="PU630,4_D1"/>
      <sheetName val="PU630,6_especial_por_M31"/>
      <sheetName val="PU630,6_Simple1"/>
      <sheetName val="PU630,6_especial_por_M21"/>
      <sheetName val="PU630,6_F1"/>
      <sheetName val="PU630P_7_1"/>
      <sheetName val="PU630,7_1"/>
      <sheetName val="PU630,7_Especial1"/>
      <sheetName val="PU630P_151"/>
      <sheetName val="PU660_21"/>
      <sheetName val="670_31"/>
      <sheetName val="PU673_1"/>
      <sheetName val="PU681,1_Esp__Q_Caliche1"/>
      <sheetName val="PU830P_1_1"/>
      <sheetName val="PR_11"/>
      <sheetName val="MANO_DE_OBRA1"/>
      <sheetName val="ESTADO_RED1"/>
      <sheetName val="GENERALIDADES_1"/>
      <sheetName val="necesidades_de_la_via2"/>
      <sheetName val="5+440_RÍO_SECO2"/>
      <sheetName val="21+100_2"/>
      <sheetName val="31+250_PTE__GUADUALITO2"/>
      <sheetName val="31+580_P__GUADUAL2"/>
      <sheetName val="34+_2702"/>
      <sheetName val="36+380_2"/>
      <sheetName val="64+110_P__GUADUAS_II2"/>
      <sheetName val="64+180_P__GUADUAS_I2"/>
      <sheetName val="64+820_P__QUEBRADA_CUNE2"/>
      <sheetName val="66+480_PUENTE_VARIANTE_22"/>
      <sheetName val="FRESADO_68_-_1142"/>
      <sheetName val="68+370_P__FÉRREO_2"/>
      <sheetName val="68+520_P__GUANÁBANO2"/>
      <sheetName val="69+030_RÍO_VILLETA2"/>
      <sheetName val="Villeta_centro2"/>
      <sheetName val="72+1020_LA_MARÍA2"/>
      <sheetName val="78+600_EL_ZANCUDO2"/>
      <sheetName val="81+650_LA_HONDA2"/>
      <sheetName val="83+230_QDA__NAUTATÁ2"/>
      <sheetName val="86+220_PUENTE_AZUL2"/>
      <sheetName val="86+600_PUENTE_HILA2"/>
      <sheetName val="101+800_QDA__EL_CHUSCAL2"/>
      <sheetName val="FRESADO_68-_1142"/>
      <sheetName val="REMOCION_DERRUMBES_68_-__1142"/>
      <sheetName val="DESARENADORES_68-114_2"/>
      <sheetName val="Lineas_de_demarcacion_68-11_2"/>
      <sheetName val="REALCE_BORDILLOS_68-114_2"/>
      <sheetName val="PARCHEO_68-114_2"/>
      <sheetName val="DESTAPE_ALCANTARILLAS_000-1_2"/>
      <sheetName val="tachas_reflectivas_68-114_2"/>
      <sheetName val="pinmuros_68+114_2"/>
      <sheetName val="CUNETAS_68-114_2"/>
      <sheetName val="DEFENSAS_METALICAS_68-114_2"/>
      <sheetName val="REFERENCICACIÓN_VIAL_2"/>
      <sheetName val="REMOCION_DERRUMBES2"/>
      <sheetName val="DESARENADORES_68-1142"/>
      <sheetName val="REALCE_BORDILLOS_68-1142"/>
      <sheetName val="PARCHEO_68-1142"/>
      <sheetName val="DESTAPE_ALCANTARILLAS_000-1142"/>
      <sheetName val="pinmuros_68+1142"/>
      <sheetName val="CUNETAS_68-1142"/>
      <sheetName val="SEÑALI_68-1142"/>
      <sheetName val="DEFENSAS_METALICAS_68-1142"/>
      <sheetName val="REFERENCICACIÓN_VIAL2"/>
      <sheetName val="juntas_de_expansion2"/>
      <sheetName val="Hincado_de_rieles2"/>
      <sheetName val="Pintura_muros_y_cabezotes2"/>
      <sheetName val="Suministro_e_instal_rieles2"/>
      <sheetName val="Drenes_PVC_4_pulg2"/>
      <sheetName val="SELLOS_PARA_JUNTAS_DE_PUENTES2"/>
      <sheetName val="Sello_de_grietas_de_concreto2"/>
      <sheetName val="Tubería_PVC_4_pulg2"/>
      <sheetName val="SECCIÓN_FINAL2"/>
      <sheetName val="DEFENSA_METÁLICA2"/>
      <sheetName val="Postes_de_kilometraje2"/>
      <sheetName val="REMOCIÓN_DE_DERRUMBES2"/>
      <sheetName val="Mant__Postes_de_kilometraje2"/>
      <sheetName val="PU_201,3_2"/>
      <sheetName val="PU211P_12"/>
      <sheetName val="PU211P_22"/>
      <sheetName val="201p_32"/>
      <sheetName val="PU_320,12"/>
      <sheetName val="PU330,1_2"/>
      <sheetName val="PU450P,1_(tapada_huecos)2"/>
      <sheetName val="PU460_Parcheo2"/>
      <sheetName val="PU600P_1_2"/>
      <sheetName val="PU610,1_2"/>
      <sheetName val="PU630,4_2"/>
      <sheetName val="PU630,4_acelerante2"/>
      <sheetName val="PU630,4_D2"/>
      <sheetName val="Itemes Renovación"/>
      <sheetName val="CONT_ADI"/>
      <sheetName val="OCTUBRE"/>
      <sheetName val="320.1"/>
      <sheetName val="330.2"/>
      <sheetName val="700.1"/>
      <sheetName val="AIU"/>
      <sheetName val="Indicadores de Producto"/>
      <sheetName val="Datos"/>
      <sheetName val="PU630,6_especial_por_M32"/>
      <sheetName val="PU630,6_Simple2"/>
      <sheetName val="PU630,6_especial_por_M22"/>
      <sheetName val="PU630,6_F2"/>
      <sheetName val="PU630P_7_2"/>
      <sheetName val="PU630,7_2"/>
      <sheetName val="PU630,7_Especial2"/>
      <sheetName val="PU630P_152"/>
      <sheetName val="PU660_22"/>
      <sheetName val="670_32"/>
      <sheetName val="PU673_2"/>
      <sheetName val="PU681,1_Esp__Q_Caliche2"/>
      <sheetName val="PU830P_1_2"/>
      <sheetName val="PR_12"/>
      <sheetName val="MANO_DE_OBRA2"/>
      <sheetName val="ESTADO_RED2"/>
      <sheetName val="GENERALIDADES_2"/>
      <sheetName val="necesidades_de_la_via3"/>
      <sheetName val="5+440_RÍO_SECO3"/>
      <sheetName val="21+100_3"/>
      <sheetName val="31+250_PTE__GUADUALITO3"/>
      <sheetName val="31+580_P__GUADUAL3"/>
      <sheetName val="34+_2703"/>
      <sheetName val="36+380_3"/>
      <sheetName val="64+110_P__GUADUAS_II3"/>
      <sheetName val="64+180_P__GUADUAS_I3"/>
      <sheetName val="64+820_P__QUEBRADA_CUNE3"/>
      <sheetName val="66+480_PUENTE_VARIANTE_23"/>
      <sheetName val="FRESADO_68_-_1143"/>
      <sheetName val="68+370_P__FÉRREO_3"/>
      <sheetName val="68+520_P__GUANÁBANO3"/>
      <sheetName val="69+030_RÍO_VILLETA3"/>
      <sheetName val="Villeta_centro3"/>
      <sheetName val="72+1020_LA_MARÍA3"/>
      <sheetName val="78+600_EL_ZANCUDO3"/>
      <sheetName val="81+650_LA_HONDA3"/>
      <sheetName val="83+230_QDA__NAUTATÁ3"/>
      <sheetName val="86+220_PUENTE_AZUL3"/>
      <sheetName val="86+600_PUENTE_HILA3"/>
      <sheetName val="101+800_QDA__EL_CHUSCAL3"/>
      <sheetName val="FRESADO_68-_1143"/>
      <sheetName val="REMOCION_DERRUMBES_68_-__1143"/>
      <sheetName val="DESARENADORES_68-114_3"/>
      <sheetName val="Lineas_de_demarcacion_68-11_3"/>
      <sheetName val="REALCE_BORDILLOS_68-114_3"/>
      <sheetName val="PARCHEO_68-114_3"/>
      <sheetName val="DESTAPE_ALCANTARILLAS_000-1_3"/>
      <sheetName val="tachas_reflectivas_68-114_3"/>
      <sheetName val="pinmuros_68+114_3"/>
      <sheetName val="CUNETAS_68-114_3"/>
      <sheetName val="DEFENSAS_METALICAS_68-114_3"/>
      <sheetName val="REFERENCICACIÓN_VIAL_3"/>
      <sheetName val="REMOCION_DERRUMBES3"/>
      <sheetName val="DESARENADORES_68-1143"/>
      <sheetName val="REALCE_BORDILLOS_68-1143"/>
      <sheetName val="PARCHEO_68-1143"/>
      <sheetName val="DESTAPE_ALCANTARILLAS_000-1143"/>
      <sheetName val="pinmuros_68+1143"/>
      <sheetName val="CUNETAS_68-1143"/>
      <sheetName val="SEÑALI_68-1143"/>
      <sheetName val="DEFENSAS_METALICAS_68-1143"/>
      <sheetName val="REFERENCICACIÓN_VIAL3"/>
      <sheetName val="juntas_de_expansion3"/>
      <sheetName val="Hincado_de_rieles3"/>
      <sheetName val="Pintura_muros_y_cabezotes3"/>
      <sheetName val="Suministro_e_instal_rieles3"/>
      <sheetName val="Drenes_PVC_4_pulg3"/>
      <sheetName val="SELLOS_PARA_JUNTAS_DE_PUENTES3"/>
      <sheetName val="Sello_de_grietas_de_concreto3"/>
      <sheetName val="Tubería_PVC_4_pulg3"/>
      <sheetName val="SECCIÓN_FINAL3"/>
      <sheetName val="DEFENSA_METÁLICA3"/>
      <sheetName val="Postes_de_kilometraje3"/>
      <sheetName val="REMOCIÓN_DE_DERRUMBES3"/>
      <sheetName val="Mant__Postes_de_kilometraje3"/>
      <sheetName val="PU_201,3_3"/>
      <sheetName val="PU211P_13"/>
      <sheetName val="PU211P_23"/>
      <sheetName val="201p_33"/>
      <sheetName val="PU_320,13"/>
      <sheetName val="PU330,1_3"/>
      <sheetName val="PU450P,1_(tapada_huecos)3"/>
      <sheetName val="PU460_Parcheo3"/>
      <sheetName val="PU600P_1_3"/>
      <sheetName val="PU610,1_3"/>
      <sheetName val="PU630,4_3"/>
      <sheetName val="PU630,4_acelerante3"/>
      <sheetName val="PU630,4_D3"/>
      <sheetName val="PU630,6_especial_por_M33"/>
      <sheetName val="PU630,6_Simple3"/>
      <sheetName val="PU630,6_especial_por_M23"/>
      <sheetName val="PU630,6_F3"/>
      <sheetName val="PU630P_7_3"/>
      <sheetName val="PU630,7_3"/>
      <sheetName val="PU630,7_Especial3"/>
      <sheetName val="PU630P_153"/>
      <sheetName val="PU660_23"/>
      <sheetName val="670_33"/>
      <sheetName val="PU673_3"/>
      <sheetName val="PU681,1_Esp__Q_Caliche3"/>
      <sheetName val="PU830P_1_3"/>
      <sheetName val="PR_13"/>
      <sheetName val="MANO_DE_OBRA3"/>
      <sheetName val="ESTADO_RED3"/>
      <sheetName val="GENERALIDADES_3"/>
      <sheetName val="necesidades_de_la_via4"/>
      <sheetName val="5+440_RÍO_SECO4"/>
      <sheetName val="21+100_4"/>
      <sheetName val="31+250_PTE__GUADUALITO4"/>
      <sheetName val="31+580_P__GUADUAL4"/>
      <sheetName val="34+_2704"/>
      <sheetName val="36+380_4"/>
      <sheetName val="64+110_P__GUADUAS_II4"/>
      <sheetName val="64+180_P__GUADUAS_I4"/>
      <sheetName val="64+820_P__QUEBRADA_CUNE4"/>
      <sheetName val="66+480_PUENTE_VARIANTE_24"/>
      <sheetName val="FRESADO_68_-_1144"/>
      <sheetName val="68+370_P__FÉRREO_4"/>
      <sheetName val="68+520_P__GUANÁBANO4"/>
      <sheetName val="69+030_RÍO_VILLETA4"/>
      <sheetName val="Villeta_centro4"/>
      <sheetName val="72+1020_LA_MARÍA4"/>
      <sheetName val="78+600_EL_ZANCUDO4"/>
      <sheetName val="81+650_LA_HONDA4"/>
      <sheetName val="83+230_QDA__NAUTATÁ4"/>
      <sheetName val="86+220_PUENTE_AZUL4"/>
      <sheetName val="86+600_PUENTE_HILA4"/>
      <sheetName val="101+800_QDA__EL_CHUSCAL4"/>
      <sheetName val="FRESADO_68-_1144"/>
      <sheetName val="REMOCION_DERRUMBES_68_-__1144"/>
      <sheetName val="DESARENADORES_68-114_4"/>
      <sheetName val="Lineas_de_demarcacion_68-11_4"/>
      <sheetName val="REALCE_BORDILLOS_68-114_4"/>
      <sheetName val="PARCHEO_68-114_4"/>
      <sheetName val="DESTAPE_ALCANTARILLAS_000-1_4"/>
      <sheetName val="tachas_reflectivas_68-114_4"/>
      <sheetName val="pinmuros_68+114_4"/>
      <sheetName val="CUNETAS_68-114_4"/>
      <sheetName val="DEFENSAS_METALICAS_68-114_4"/>
      <sheetName val="REFERENCICACIÓN_VIAL_4"/>
      <sheetName val="REMOCION_DERRUMBES4"/>
      <sheetName val="DESARENADORES_68-1144"/>
      <sheetName val="REALCE_BORDILLOS_68-1144"/>
      <sheetName val="PARCHEO_68-1144"/>
      <sheetName val="DESTAPE_ALCANTARILLAS_000-1144"/>
      <sheetName val="pinmuros_68+1144"/>
      <sheetName val="CUNETAS_68-1144"/>
      <sheetName val="SEÑALI_68-1144"/>
      <sheetName val="DEFENSAS_METALICAS_68-1144"/>
      <sheetName val="REFERENCICACIÓN_VIAL4"/>
      <sheetName val="juntas_de_expansion4"/>
      <sheetName val="Hincado_de_rieles4"/>
      <sheetName val="Pintura_muros_y_cabezotes4"/>
      <sheetName val="Suministro_e_instal_rieles4"/>
      <sheetName val="Drenes_PVC_4_pulg4"/>
      <sheetName val="SELLOS_PARA_JUNTAS_DE_PUENTES4"/>
      <sheetName val="Sello_de_grietas_de_concreto4"/>
      <sheetName val="Tubería_PVC_4_pulg4"/>
      <sheetName val="SECCIÓN_FINAL4"/>
      <sheetName val="DEFENSA_METÁLICA4"/>
      <sheetName val="Postes_de_kilometraje4"/>
      <sheetName val="REMOCIÓN_DE_DERRUMBES4"/>
      <sheetName val="Mant__Postes_de_kilometraje4"/>
      <sheetName val="PU_201,3_4"/>
      <sheetName val="PU211P_14"/>
      <sheetName val="PU211P_24"/>
      <sheetName val="201p_34"/>
      <sheetName val="PU_320,14"/>
      <sheetName val="PU330,1_4"/>
      <sheetName val="PU450P,1_(tapada_huecos)4"/>
      <sheetName val="PU460_Parcheo4"/>
      <sheetName val="PU600P_1_4"/>
      <sheetName val="PU610,1_4"/>
      <sheetName val="PU630,4_4"/>
      <sheetName val="PU630,4_acelerante4"/>
      <sheetName val="PU630,4_D4"/>
      <sheetName val="PU630,6_especial_por_M34"/>
      <sheetName val="PU630,6_Simple4"/>
      <sheetName val="PU630,6_especial_por_M24"/>
      <sheetName val="PU630,6_F4"/>
      <sheetName val="PU630P_7_4"/>
      <sheetName val="PU630,7_4"/>
      <sheetName val="PU630,7_Especial4"/>
      <sheetName val="PU630P_154"/>
      <sheetName val="PU660_24"/>
      <sheetName val="670_34"/>
      <sheetName val="PU673_4"/>
      <sheetName val="PU681,1_Esp__Q_Caliche4"/>
      <sheetName val="PU830P_1_4"/>
      <sheetName val="PR_14"/>
      <sheetName val="MANO_DE_OBRA4"/>
      <sheetName val="ESTADO_RED4"/>
      <sheetName val="GENERALIDADES_4"/>
      <sheetName val="necesidades_de_la_via5"/>
      <sheetName val="5+440_RÍO_SECO5"/>
      <sheetName val="21+100_5"/>
      <sheetName val="31+250_PTE__GUADUALITO5"/>
      <sheetName val="31+580_P__GUADUAL5"/>
      <sheetName val="34+_2705"/>
      <sheetName val="36+380_5"/>
      <sheetName val="64+110_P__GUADUAS_II5"/>
      <sheetName val="64+180_P__GUADUAS_I5"/>
      <sheetName val="64+820_P__QUEBRADA_CUNE5"/>
      <sheetName val="66+480_PUENTE_VARIANTE_25"/>
      <sheetName val="FRESADO_68_-_1145"/>
      <sheetName val="68+370_P__FÉRREO_5"/>
      <sheetName val="68+520_P__GUANÁBANO5"/>
      <sheetName val="69+030_RÍO_VILLETA5"/>
      <sheetName val="Villeta_centro5"/>
      <sheetName val="72+1020_LA_MARÍA5"/>
      <sheetName val="78+600_EL_ZANCUDO5"/>
      <sheetName val="81+650_LA_HONDA5"/>
      <sheetName val="83+230_QDA__NAUTATÁ5"/>
      <sheetName val="86+220_PUENTE_AZUL5"/>
      <sheetName val="86+600_PUENTE_HILA5"/>
      <sheetName val="101+800_QDA__EL_CHUSCAL5"/>
      <sheetName val="FRESADO_68-_1145"/>
      <sheetName val="REMOCION_DERRUMBES_68_-__1145"/>
      <sheetName val="DESARENADORES_68-114_5"/>
      <sheetName val="Lineas_de_demarcacion_68-11_5"/>
      <sheetName val="REALCE_BORDILLOS_68-114_5"/>
      <sheetName val="PARCHEO_68-114_5"/>
      <sheetName val="DESTAPE_ALCANTARILLAS_000-1_5"/>
      <sheetName val="tachas_reflectivas_68-114_5"/>
      <sheetName val="pinmuros_68+114_5"/>
      <sheetName val="CUNETAS_68-114_5"/>
      <sheetName val="DEFENSAS_METALICAS_68-114_5"/>
      <sheetName val="REFERENCICACIÓN_VIAL_5"/>
      <sheetName val="REMOCION_DERRUMBES5"/>
      <sheetName val="DESARENADORES_68-1145"/>
      <sheetName val="REALCE_BORDILLOS_68-1145"/>
      <sheetName val="PARCHEO_68-1145"/>
      <sheetName val="DESTAPE_ALCANTARILLAS_000-1145"/>
      <sheetName val="pinmuros_68+1145"/>
      <sheetName val="CUNETAS_68-1145"/>
      <sheetName val="SEÑALI_68-1145"/>
      <sheetName val="DEFENSAS_METALICAS_68-1145"/>
      <sheetName val="REFERENCICACIÓN_VIAL5"/>
      <sheetName val="juntas_de_expansion5"/>
      <sheetName val="Hincado_de_rieles5"/>
      <sheetName val="Pintura_muros_y_cabezotes5"/>
      <sheetName val="Suministro_e_instal_rieles5"/>
      <sheetName val="Drenes_PVC_4_pulg5"/>
      <sheetName val="SELLOS_PARA_JUNTAS_DE_PUENTES5"/>
      <sheetName val="Sello_de_grietas_de_concreto5"/>
      <sheetName val="Tubería_PVC_4_pulg5"/>
      <sheetName val="SECCIÓN_FINAL5"/>
      <sheetName val="DEFENSA_METÁLICA5"/>
      <sheetName val="Postes_de_kilometraje5"/>
      <sheetName val="REMOCIÓN_DE_DERRUMBES5"/>
      <sheetName val="Mant__Postes_de_kilometraje5"/>
      <sheetName val="PU_201,3_5"/>
      <sheetName val="PU211P_15"/>
      <sheetName val="PU211P_25"/>
      <sheetName val="201p_35"/>
      <sheetName val="PU_320,15"/>
      <sheetName val="PU330,1_5"/>
      <sheetName val="PU450P,1_(tapada_huecos)5"/>
      <sheetName val="PU460_Parcheo5"/>
      <sheetName val="PU600P_1_5"/>
      <sheetName val="PU610,1_5"/>
      <sheetName val="PU630,4_5"/>
      <sheetName val="PU630,4_acelerante5"/>
      <sheetName val="PU630,4_D5"/>
      <sheetName val="PU630,6_especial_por_M35"/>
      <sheetName val="PU630,6_Simple5"/>
      <sheetName val="PU630,6_especial_por_M25"/>
      <sheetName val="PU630,6_F5"/>
      <sheetName val="PU630P_7_5"/>
      <sheetName val="PU630,7_5"/>
      <sheetName val="PU630,7_Especial5"/>
      <sheetName val="PU630P_155"/>
      <sheetName val="PU660_25"/>
      <sheetName val="670_35"/>
      <sheetName val="PU673_5"/>
      <sheetName val="PU681,1_Esp__Q_Caliche5"/>
      <sheetName val="PU830P_1_5"/>
      <sheetName val="PR_15"/>
      <sheetName val="MANO_DE_OBRA5"/>
      <sheetName val="ESTADO_RED5"/>
      <sheetName val="GENERALIDADES_5"/>
      <sheetName val="necesidades_de_la_via8"/>
      <sheetName val="5+440_RÍO_SECO8"/>
      <sheetName val="21+100_8"/>
      <sheetName val="31+250_PTE__GUADUALITO8"/>
      <sheetName val="31+580_P__GUADUAL8"/>
      <sheetName val="34+_2708"/>
      <sheetName val="36+380_8"/>
      <sheetName val="64+110_P__GUADUAS_II8"/>
      <sheetName val="64+180_P__GUADUAS_I8"/>
      <sheetName val="64+820_P__QUEBRADA_CUNE8"/>
      <sheetName val="66+480_PUENTE_VARIANTE_28"/>
      <sheetName val="FRESADO_68_-_1148"/>
      <sheetName val="68+370_P__FÉRREO_8"/>
      <sheetName val="68+520_P__GUANÁBANO8"/>
      <sheetName val="69+030_RÍO_VILLETA8"/>
      <sheetName val="Villeta_centro8"/>
      <sheetName val="72+1020_LA_MARÍA8"/>
      <sheetName val="78+600_EL_ZANCUDO8"/>
      <sheetName val="81+650_LA_HONDA8"/>
      <sheetName val="83+230_QDA__NAUTATÁ8"/>
      <sheetName val="86+220_PUENTE_AZUL8"/>
      <sheetName val="86+600_PUENTE_HILA8"/>
      <sheetName val="101+800_QDA__EL_CHUSCAL8"/>
      <sheetName val="FRESADO_68-_1148"/>
      <sheetName val="REMOCION_DERRUMBES_68_-__1148"/>
      <sheetName val="DESARENADORES_68-114_8"/>
      <sheetName val="Lineas_de_demarcacion_68-11_8"/>
      <sheetName val="REALCE_BORDILLOS_68-114_8"/>
      <sheetName val="PARCHEO_68-114_8"/>
      <sheetName val="DESTAPE_ALCANTARILLAS_000-1_8"/>
      <sheetName val="tachas_reflectivas_68-114_8"/>
      <sheetName val="pinmuros_68+114_8"/>
      <sheetName val="CUNETAS_68-114_8"/>
      <sheetName val="DEFENSAS_METALICAS_68-114_8"/>
      <sheetName val="REFERENCICACIÓN_VIAL_8"/>
      <sheetName val="REMOCION_DERRUMBES8"/>
      <sheetName val="DESARENADORES_68-1148"/>
      <sheetName val="REALCE_BORDILLOS_68-1148"/>
      <sheetName val="PARCHEO_68-1148"/>
      <sheetName val="DESTAPE_ALCANTARILLAS_000-1148"/>
      <sheetName val="pinmuros_68+1148"/>
      <sheetName val="CUNETAS_68-1148"/>
      <sheetName val="SEÑALI_68-1148"/>
      <sheetName val="DEFENSAS_METALICAS_68-1148"/>
      <sheetName val="REFERENCICACIÓN_VIAL8"/>
      <sheetName val="juntas_de_expansion8"/>
      <sheetName val="Hincado_de_rieles8"/>
      <sheetName val="Pintura_muros_y_cabezotes8"/>
      <sheetName val="Suministro_e_instal_rieles8"/>
      <sheetName val="Drenes_PVC_4_pulg8"/>
      <sheetName val="SELLOS_PARA_JUNTAS_DE_PUENTES8"/>
      <sheetName val="Sello_de_grietas_de_concreto8"/>
      <sheetName val="Tubería_PVC_4_pulg8"/>
      <sheetName val="SECCIÓN_FINAL8"/>
      <sheetName val="DEFENSA_METÁLICA8"/>
      <sheetName val="Postes_de_kilometraje8"/>
      <sheetName val="REMOCIÓN_DE_DERRUMBES8"/>
      <sheetName val="Mant__Postes_de_kilometraje8"/>
      <sheetName val="PU_201,3_8"/>
      <sheetName val="PU211P_18"/>
      <sheetName val="PU211P_28"/>
      <sheetName val="201p_38"/>
      <sheetName val="PU_320,18"/>
      <sheetName val="PU330,1_8"/>
      <sheetName val="PU450P,1_(tapada_huecos)8"/>
      <sheetName val="PU460_Parcheo8"/>
      <sheetName val="PU600P_1_8"/>
      <sheetName val="PU610,1_8"/>
      <sheetName val="PU630,4_8"/>
      <sheetName val="PU630,4_acelerante8"/>
      <sheetName val="PU630,4_D8"/>
      <sheetName val="PU630,6_especial_por_M38"/>
      <sheetName val="PU630,6_Simple8"/>
      <sheetName val="PU630,6_especial_por_M28"/>
      <sheetName val="PU630,6_F8"/>
      <sheetName val="PU630P_7_8"/>
      <sheetName val="PU630,7_8"/>
      <sheetName val="PU630,7_Especial8"/>
      <sheetName val="PU630P_158"/>
      <sheetName val="PU660_28"/>
      <sheetName val="670_38"/>
      <sheetName val="PU673_8"/>
      <sheetName val="PU681,1_Esp__Q_Caliche8"/>
      <sheetName val="PU830P_1_8"/>
      <sheetName val="PR_18"/>
      <sheetName val="MANO_DE_OBRA8"/>
      <sheetName val="ESTADO_RED8"/>
      <sheetName val="GENERALIDADES_8"/>
      <sheetName val="necesidades_de_la_via6"/>
      <sheetName val="5+440_RÍO_SECO6"/>
      <sheetName val="21+100_6"/>
      <sheetName val="31+250_PTE__GUADUALITO6"/>
      <sheetName val="31+580_P__GUADUAL6"/>
      <sheetName val="34+_2706"/>
      <sheetName val="36+380_6"/>
      <sheetName val="64+110_P__GUADUAS_II6"/>
      <sheetName val="64+180_P__GUADUAS_I6"/>
      <sheetName val="64+820_P__QUEBRADA_CUNE6"/>
      <sheetName val="66+480_PUENTE_VARIANTE_26"/>
      <sheetName val="FRESADO_68_-_1146"/>
      <sheetName val="68+370_P__FÉRREO_6"/>
      <sheetName val="68+520_P__GUANÁBANO6"/>
      <sheetName val="69+030_RÍO_VILLETA6"/>
      <sheetName val="Villeta_centro6"/>
      <sheetName val="72+1020_LA_MARÍA6"/>
      <sheetName val="78+600_EL_ZANCUDO6"/>
      <sheetName val="81+650_LA_HONDA6"/>
      <sheetName val="83+230_QDA__NAUTATÁ6"/>
      <sheetName val="86+220_PUENTE_AZUL6"/>
      <sheetName val="86+600_PUENTE_HILA6"/>
      <sheetName val="101+800_QDA__EL_CHUSCAL6"/>
      <sheetName val="FRESADO_68-_1146"/>
      <sheetName val="REMOCION_DERRUMBES_68_-__1146"/>
      <sheetName val="DESARENADORES_68-114_6"/>
      <sheetName val="Lineas_de_demarcacion_68-11_6"/>
      <sheetName val="REALCE_BORDILLOS_68-114_6"/>
      <sheetName val="PARCHEO_68-114_6"/>
      <sheetName val="DESTAPE_ALCANTARILLAS_000-1_6"/>
      <sheetName val="tachas_reflectivas_68-114_6"/>
      <sheetName val="pinmuros_68+114_6"/>
      <sheetName val="CUNETAS_68-114_6"/>
      <sheetName val="DEFENSAS_METALICAS_68-114_6"/>
      <sheetName val="REFERENCICACIÓN_VIAL_6"/>
      <sheetName val="REMOCION_DERRUMBES6"/>
      <sheetName val="DESARENADORES_68-1146"/>
      <sheetName val="REALCE_BORDILLOS_68-1146"/>
      <sheetName val="PARCHEO_68-1146"/>
      <sheetName val="DESTAPE_ALCANTARILLAS_000-1146"/>
      <sheetName val="pinmuros_68+1146"/>
      <sheetName val="CUNETAS_68-1146"/>
      <sheetName val="SEÑALI_68-1146"/>
      <sheetName val="DEFENSAS_METALICAS_68-1146"/>
      <sheetName val="REFERENCICACIÓN_VIAL6"/>
      <sheetName val="juntas_de_expansion6"/>
      <sheetName val="Hincado_de_rieles6"/>
      <sheetName val="Pintura_muros_y_cabezotes6"/>
      <sheetName val="Suministro_e_instal_rieles6"/>
      <sheetName val="Drenes_PVC_4_pulg6"/>
      <sheetName val="SELLOS_PARA_JUNTAS_DE_PUENTES6"/>
      <sheetName val="Sello_de_grietas_de_concreto6"/>
      <sheetName val="Tubería_PVC_4_pulg6"/>
      <sheetName val="SECCIÓN_FINAL6"/>
      <sheetName val="DEFENSA_METÁLICA6"/>
      <sheetName val="Postes_de_kilometraje6"/>
      <sheetName val="REMOCIÓN_DE_DERRUMBES6"/>
      <sheetName val="Mant__Postes_de_kilometraje6"/>
      <sheetName val="PU_201,3_6"/>
      <sheetName val="PU211P_16"/>
      <sheetName val="PU211P_26"/>
      <sheetName val="201p_36"/>
      <sheetName val="PU_320,16"/>
      <sheetName val="PU330,1_6"/>
      <sheetName val="PU450P,1_(tapada_huecos)6"/>
      <sheetName val="PU460_Parcheo6"/>
      <sheetName val="PU600P_1_6"/>
      <sheetName val="PU610,1_6"/>
      <sheetName val="PU630,4_6"/>
      <sheetName val="PU630,4_acelerante6"/>
      <sheetName val="PU630,4_D6"/>
      <sheetName val="PU630,6_especial_por_M36"/>
      <sheetName val="PU630,6_Simple6"/>
      <sheetName val="PU630,6_especial_por_M26"/>
      <sheetName val="PU630,6_F6"/>
      <sheetName val="PU630P_7_6"/>
      <sheetName val="PU630,7_6"/>
      <sheetName val="PU630,7_Especial6"/>
      <sheetName val="PU630P_156"/>
      <sheetName val="PU660_26"/>
      <sheetName val="670_36"/>
      <sheetName val="PU673_6"/>
      <sheetName val="PU681,1_Esp__Q_Caliche6"/>
      <sheetName val="PU830P_1_6"/>
      <sheetName val="PR_16"/>
      <sheetName val="MANO_DE_OBRA6"/>
      <sheetName val="ESTADO_RED6"/>
      <sheetName val="GENERALIDADES_6"/>
      <sheetName val="necesidades_de_la_via7"/>
      <sheetName val="5+440_RÍO_SECO7"/>
      <sheetName val="21+100_7"/>
      <sheetName val="31+250_PTE__GUADUALITO7"/>
      <sheetName val="31+580_P__GUADUAL7"/>
      <sheetName val="34+_2707"/>
      <sheetName val="36+380_7"/>
      <sheetName val="64+110_P__GUADUAS_II7"/>
      <sheetName val="64+180_P__GUADUAS_I7"/>
      <sheetName val="64+820_P__QUEBRADA_CUNE7"/>
      <sheetName val="66+480_PUENTE_VARIANTE_27"/>
      <sheetName val="FRESADO_68_-_1147"/>
      <sheetName val="68+370_P__FÉRREO_7"/>
      <sheetName val="68+520_P__GUANÁBANO7"/>
      <sheetName val="69+030_RÍO_VILLETA7"/>
      <sheetName val="Villeta_centro7"/>
      <sheetName val="72+1020_LA_MARÍA7"/>
      <sheetName val="78+600_EL_ZANCUDO7"/>
      <sheetName val="81+650_LA_HONDA7"/>
      <sheetName val="83+230_QDA__NAUTATÁ7"/>
      <sheetName val="86+220_PUENTE_AZUL7"/>
      <sheetName val="86+600_PUENTE_HILA7"/>
      <sheetName val="101+800_QDA__EL_CHUSCAL7"/>
      <sheetName val="FRESADO_68-_1147"/>
      <sheetName val="REMOCION_DERRUMBES_68_-__1147"/>
      <sheetName val="DESARENADORES_68-114_7"/>
      <sheetName val="Lineas_de_demarcacion_68-11_7"/>
      <sheetName val="REALCE_BORDILLOS_68-114_7"/>
      <sheetName val="PARCHEO_68-114_7"/>
      <sheetName val="DESTAPE_ALCANTARILLAS_000-1_7"/>
      <sheetName val="tachas_reflectivas_68-114_7"/>
      <sheetName val="pinmuros_68+114_7"/>
      <sheetName val="CUNETAS_68-114_7"/>
      <sheetName val="DEFENSAS_METALICAS_68-114_7"/>
      <sheetName val="REFERENCICACIÓN_VIAL_7"/>
      <sheetName val="REMOCION_DERRUMBES7"/>
      <sheetName val="DESARENADORES_68-1147"/>
      <sheetName val="REALCE_BORDILLOS_68-1147"/>
      <sheetName val="PARCHEO_68-1147"/>
      <sheetName val="DESTAPE_ALCANTARILLAS_000-1147"/>
      <sheetName val="pinmuros_68+1147"/>
      <sheetName val="CUNETAS_68-1147"/>
      <sheetName val="SEÑALI_68-1147"/>
      <sheetName val="DEFENSAS_METALICAS_68-1147"/>
      <sheetName val="REFERENCICACIÓN_VIAL7"/>
      <sheetName val="juntas_de_expansion7"/>
      <sheetName val="Hincado_de_rieles7"/>
      <sheetName val="Pintura_muros_y_cabezotes7"/>
      <sheetName val="Suministro_e_instal_rieles7"/>
      <sheetName val="Drenes_PVC_4_pulg7"/>
      <sheetName val="SELLOS_PARA_JUNTAS_DE_PUENTES7"/>
      <sheetName val="Sello_de_grietas_de_concreto7"/>
      <sheetName val="Tubería_PVC_4_pulg7"/>
      <sheetName val="SECCIÓN_FINAL7"/>
      <sheetName val="DEFENSA_METÁLICA7"/>
      <sheetName val="Postes_de_kilometraje7"/>
      <sheetName val="REMOCIÓN_DE_DERRUMBES7"/>
      <sheetName val="Mant__Postes_de_kilometraje7"/>
      <sheetName val="PU_201,3_7"/>
      <sheetName val="PU211P_17"/>
      <sheetName val="PU211P_27"/>
      <sheetName val="201p_37"/>
      <sheetName val="PU_320,17"/>
      <sheetName val="PU330,1_7"/>
      <sheetName val="PU450P,1_(tapada_huecos)7"/>
      <sheetName val="PU460_Parcheo7"/>
      <sheetName val="PU600P_1_7"/>
      <sheetName val="PU610,1_7"/>
      <sheetName val="PU630,4_7"/>
      <sheetName val="PU630,4_acelerante7"/>
      <sheetName val="PU630,4_D7"/>
      <sheetName val="PU630,6_especial_por_M37"/>
      <sheetName val="PU630,6_Simple7"/>
      <sheetName val="PU630,6_especial_por_M27"/>
      <sheetName val="PU630,6_F7"/>
      <sheetName val="PU630P_7_7"/>
      <sheetName val="PU630,7_7"/>
      <sheetName val="PU630,7_Especial7"/>
      <sheetName val="PU630P_157"/>
      <sheetName val="PU660_27"/>
      <sheetName val="670_37"/>
      <sheetName val="PU673_7"/>
      <sheetName val="PU681,1_Esp__Q_Caliche7"/>
      <sheetName val="PU830P_1_7"/>
      <sheetName val="PR_17"/>
      <sheetName val="MANO_DE_OBRA7"/>
      <sheetName val="ESTADO_RED7"/>
      <sheetName val="GENERALIDADES_7"/>
      <sheetName val="necesidades_de_la_via9"/>
      <sheetName val="5+440_RÍO_SECO9"/>
      <sheetName val="21+100_9"/>
      <sheetName val="31+250_PTE__GUADUALITO9"/>
      <sheetName val="31+580_P__GUADUAL9"/>
      <sheetName val="34+_2709"/>
      <sheetName val="36+380_9"/>
      <sheetName val="64+110_P__GUADUAS_II9"/>
      <sheetName val="64+180_P__GUADUAS_I9"/>
      <sheetName val="64+820_P__QUEBRADA_CUNE9"/>
      <sheetName val="66+480_PUENTE_VARIANTE_29"/>
      <sheetName val="FRESADO_68_-_1149"/>
      <sheetName val="68+370_P__FÉRREO_9"/>
      <sheetName val="68+520_P__GUANÁBANO9"/>
      <sheetName val="69+030_RÍO_VILLETA9"/>
      <sheetName val="Villeta_centro9"/>
      <sheetName val="72+1020_LA_MARÍA9"/>
      <sheetName val="78+600_EL_ZANCUDO9"/>
      <sheetName val="81+650_LA_HONDA9"/>
      <sheetName val="83+230_QDA__NAUTATÁ9"/>
      <sheetName val="86+220_PUENTE_AZUL9"/>
      <sheetName val="86+600_PUENTE_HILA9"/>
      <sheetName val="101+800_QDA__EL_CHUSCAL9"/>
      <sheetName val="FRESADO_68-_1149"/>
      <sheetName val="REMOCION_DERRUMBES_68_-__1149"/>
      <sheetName val="DESARENADORES_68-114_9"/>
      <sheetName val="Lineas_de_demarcacion_68-11_9"/>
      <sheetName val="REALCE_BORDILLOS_68-114_9"/>
      <sheetName val="PARCHEO_68-114_9"/>
      <sheetName val="DESTAPE_ALCANTARILLAS_000-1_9"/>
      <sheetName val="tachas_reflectivas_68-114_9"/>
      <sheetName val="pinmuros_68+114_9"/>
      <sheetName val="CUNETAS_68-114_9"/>
      <sheetName val="DEFENSAS_METALICAS_68-114_9"/>
      <sheetName val="REFERENCICACIÓN_VIAL_9"/>
      <sheetName val="REMOCION_DERRUMBES9"/>
      <sheetName val="DESARENADORES_68-1149"/>
      <sheetName val="REALCE_BORDILLOS_68-1149"/>
      <sheetName val="PARCHEO_68-1149"/>
      <sheetName val="DESTAPE_ALCANTARILLAS_000-1149"/>
      <sheetName val="pinmuros_68+1149"/>
      <sheetName val="CUNETAS_68-1149"/>
      <sheetName val="SEÑALI_68-1149"/>
      <sheetName val="DEFENSAS_METALICAS_68-1149"/>
      <sheetName val="REFERENCICACIÓN_VIAL9"/>
      <sheetName val="juntas_de_expansion9"/>
      <sheetName val="Hincado_de_rieles9"/>
      <sheetName val="Pintura_muros_y_cabezotes9"/>
      <sheetName val="Suministro_e_instal_rieles9"/>
      <sheetName val="Drenes_PVC_4_pulg9"/>
      <sheetName val="SELLOS_PARA_JUNTAS_DE_PUENTES9"/>
      <sheetName val="Sello_de_grietas_de_concreto9"/>
      <sheetName val="Tubería_PVC_4_pulg9"/>
      <sheetName val="SECCIÓN_FINAL9"/>
      <sheetName val="DEFENSA_METÁLICA9"/>
      <sheetName val="Postes_de_kilometraje9"/>
      <sheetName val="REMOCIÓN_DE_DERRUMBES9"/>
      <sheetName val="Mant__Postes_de_kilometraje9"/>
      <sheetName val="PU_201,3_9"/>
      <sheetName val="PU211P_19"/>
      <sheetName val="PU211P_29"/>
      <sheetName val="201p_39"/>
      <sheetName val="PU_320,19"/>
      <sheetName val="PU330,1_9"/>
      <sheetName val="PU450P,1_(tapada_huecos)9"/>
      <sheetName val="PU460_Parcheo9"/>
      <sheetName val="PU600P_1_9"/>
      <sheetName val="PU610,1_9"/>
      <sheetName val="PU630,4_9"/>
      <sheetName val="PU630,4_acelerante9"/>
      <sheetName val="PU630,4_D9"/>
      <sheetName val="PU630,6_especial_por_M39"/>
      <sheetName val="PU630,6_Simple9"/>
      <sheetName val="PU630,6_especial_por_M29"/>
      <sheetName val="PU630,6_F9"/>
      <sheetName val="PU630P_7_9"/>
      <sheetName val="PU630,7_9"/>
      <sheetName val="PU630,7_Especial9"/>
      <sheetName val="PU630P_159"/>
      <sheetName val="PU660_29"/>
      <sheetName val="670_39"/>
      <sheetName val="PU673_9"/>
      <sheetName val="PU681,1_Esp__Q_Caliche9"/>
      <sheetName val="PU830P_1_9"/>
      <sheetName val="PR_19"/>
      <sheetName val="MANO_DE_OBRA9"/>
      <sheetName val="ESTADO_RED9"/>
      <sheetName val="GENERALIDADES_9"/>
      <sheetName val="necesidades_de_la_via10"/>
      <sheetName val="5+440_RÍO_SECO10"/>
      <sheetName val="21+100_10"/>
      <sheetName val="31+250_PTE__GUADUALITO10"/>
      <sheetName val="31+580_P__GUADUAL10"/>
      <sheetName val="34+_27010"/>
      <sheetName val="36+380_10"/>
      <sheetName val="64+110_P__GUADUAS_II10"/>
      <sheetName val="64+180_P__GUADUAS_I10"/>
      <sheetName val="64+820_P__QUEBRADA_CUNE10"/>
      <sheetName val="66+480_PUENTE_VARIANTE_210"/>
      <sheetName val="FRESADO_68_-_11410"/>
      <sheetName val="68+370_P__FÉRREO_10"/>
      <sheetName val="68+520_P__GUANÁBANO10"/>
      <sheetName val="69+030_RÍO_VILLETA10"/>
      <sheetName val="Villeta_centro10"/>
      <sheetName val="72+1020_LA_MARÍA10"/>
      <sheetName val="78+600_EL_ZANCUDO10"/>
      <sheetName val="81+650_LA_HONDA10"/>
      <sheetName val="83+230_QDA__NAUTATÁ10"/>
      <sheetName val="86+220_PUENTE_AZUL10"/>
      <sheetName val="86+600_PUENTE_HILA10"/>
      <sheetName val="101+800_QDA__EL_CHUSCAL10"/>
      <sheetName val="FRESADO_68-_11410"/>
      <sheetName val="REMOCION_DERRUMBES_68_-__11410"/>
      <sheetName val="DESARENADORES_68-114_10"/>
      <sheetName val="Lineas_de_demarcacion_68-11_10"/>
      <sheetName val="REALCE_BORDILLOS_68-114_10"/>
      <sheetName val="PARCHEO_68-114_10"/>
      <sheetName val="DESTAPE_ALCANTARILLAS_000-1_10"/>
      <sheetName val="tachas_reflectivas_68-114_10"/>
      <sheetName val="pinmuros_68+114_10"/>
      <sheetName val="CUNETAS_68-114_10"/>
      <sheetName val="DEFENSAS_METALICAS_68-114_10"/>
      <sheetName val="REFERENCICACIÓN_VIAL_10"/>
      <sheetName val="REMOCION_DERRUMBES10"/>
      <sheetName val="DESARENADORES_68-11410"/>
      <sheetName val="REALCE_BORDILLOS_68-11410"/>
      <sheetName val="PARCHEO_68-11410"/>
      <sheetName val="DESTAPE_ALCANTARILLAS_000-11410"/>
      <sheetName val="pinmuros_68+11410"/>
      <sheetName val="CUNETAS_68-11410"/>
      <sheetName val="SEÑALI_68-11410"/>
      <sheetName val="DEFENSAS_METALICAS_68-11410"/>
      <sheetName val="REFERENCICACIÓN_VIAL10"/>
      <sheetName val="juntas_de_expansion10"/>
      <sheetName val="Hincado_de_rieles10"/>
      <sheetName val="Pintura_muros_y_cabezotes10"/>
      <sheetName val="Suministro_e_instal_rieles10"/>
      <sheetName val="Drenes_PVC_4_pulg10"/>
      <sheetName val="SELLOS_PARA_JUNTAS_DE_PUENTES10"/>
      <sheetName val="Sello_de_grietas_de_concreto10"/>
      <sheetName val="Tubería_PVC_4_pulg10"/>
      <sheetName val="SECCIÓN_FINAL10"/>
      <sheetName val="DEFENSA_METÁLICA10"/>
      <sheetName val="Postes_de_kilometraje10"/>
      <sheetName val="REMOCIÓN_DE_DERRUMBES10"/>
      <sheetName val="Mant__Postes_de_kilometraje10"/>
      <sheetName val="PU_201,3_10"/>
      <sheetName val="PU211P_110"/>
      <sheetName val="PU211P_210"/>
      <sheetName val="201p_310"/>
      <sheetName val="PU_320,110"/>
      <sheetName val="PU330,1_10"/>
      <sheetName val="PU450P,1_(tapada_huecos)10"/>
      <sheetName val="PU460_Parcheo10"/>
      <sheetName val="PU600P_1_10"/>
      <sheetName val="PU610,1_10"/>
      <sheetName val="PU630,4_10"/>
      <sheetName val="PU630,4_acelerante10"/>
      <sheetName val="PU630,4_D10"/>
      <sheetName val="PU630,6_especial_por_M310"/>
      <sheetName val="PU630,6_Simple10"/>
      <sheetName val="PU630,6_especial_por_M210"/>
      <sheetName val="PU630,6_F10"/>
      <sheetName val="PU630P_7_10"/>
      <sheetName val="PU630,7_10"/>
      <sheetName val="PU630,7_Especial10"/>
      <sheetName val="PU630P_1510"/>
      <sheetName val="PU660_210"/>
      <sheetName val="670_310"/>
      <sheetName val="PU673_10"/>
      <sheetName val="PU681,1_Esp__Q_Caliche10"/>
      <sheetName val="PU830P_1_10"/>
      <sheetName val="PR_110"/>
      <sheetName val="MANO_DE_OBRA10"/>
      <sheetName val="ESTADO_RED10"/>
      <sheetName val="GENERALIDADES_1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refreshError="1"/>
      <sheetData sheetId="1199" refreshError="1"/>
      <sheetData sheetId="1200" refreshError="1"/>
      <sheetData sheetId="1201" refreshError="1"/>
    </sheetDataSet>
  </externalBook>
</externalLink>
</file>

<file path=xl/externalLinks/externalLink155.xml><?xml version="1.0" encoding="utf-8"?>
<externalLink xmlns="http://schemas.openxmlformats.org/spreadsheetml/2006/main">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156.xml><?xml version="1.0" encoding="utf-8"?>
<externalLink xmlns="http://schemas.openxmlformats.org/spreadsheetml/2006/main">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57.xml><?xml version="1.0" encoding="utf-8"?>
<externalLink xmlns="http://schemas.openxmlformats.org/spreadsheetml/2006/main">
  <externalBook xmlns:r="http://schemas.openxmlformats.org/officeDocument/2006/relationships" r:id="rId1">
    <sheetNames>
      <sheetName val="calculo de cantidades"/>
      <sheetName val="PRESUPUESTO OFICIAL"/>
      <sheetName val="1P"/>
      <sheetName val="201.6P"/>
      <sheetName val="201.7P"/>
      <sheetName val="201.12"/>
      <sheetName val="320.2"/>
      <sheetName val="465,1"/>
      <sheetName val="450.2P"/>
      <sheetName val="510.1P"/>
      <sheetName val="600.1"/>
      <sheetName val="600.5"/>
      <sheetName val="630.3P"/>
      <sheetName val="630.4P"/>
      <sheetName val="640,1"/>
      <sheetName val="632,1P"/>
      <sheetName val="632,2P"/>
      <sheetName val="700.3"/>
      <sheetName val="710.1"/>
      <sheetName val="810.1"/>
      <sheetName val="812,1P"/>
      <sheetName val="2P"/>
      <sheetName val="3P"/>
      <sheetName val="4P"/>
      <sheetName val="5P"/>
      <sheetName val="61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158.xml><?xml version="1.0" encoding="utf-8"?>
<externalLink xmlns="http://schemas.openxmlformats.org/spreadsheetml/2006/main">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Datos-Gráfica"/>
      <sheetName val="Form5 _Pág_ 2"/>
      <sheetName val="Form5 _Pág_ 1"/>
      <sheetName val="todos"/>
      <sheetName val="Análisis de precios"/>
      <sheetName val="FORMATO (1)"/>
      <sheetName val="Hoja1 (1)"/>
      <sheetName val="FORMATO (2)"/>
      <sheetName val="Hoja1 (2)"/>
      <sheetName val="FORMATO (3)"/>
      <sheetName val="Hoja1 (3)"/>
      <sheetName val="Hoja2"/>
      <sheetName val="Reprograma_44"/>
      <sheetName val="Desmonte_y_Limpieza4"/>
      <sheetName val="PR_14"/>
      <sheetName val="5_24"/>
      <sheetName val="MC_SF_GAVIONES4"/>
      <sheetName val="Reprograma_41"/>
      <sheetName val="Desmonte_y_Limpieza1"/>
      <sheetName val="PR_11"/>
      <sheetName val="5_21"/>
      <sheetName val="MC_SF_GAVIONES1"/>
      <sheetName val="Reprograma_4"/>
      <sheetName val="Desmonte_y_Limpieza"/>
      <sheetName val="PR_1"/>
      <sheetName val="5_2"/>
      <sheetName val="MC_SF_GAVIONES"/>
      <sheetName val="Reprograma_42"/>
      <sheetName val="Desmonte_y_Limpieza2"/>
      <sheetName val="PR_12"/>
      <sheetName val="5_22"/>
      <sheetName val="MC_SF_GAVIONES2"/>
      <sheetName val="Reprograma_43"/>
      <sheetName val="Desmonte_y_Limpieza3"/>
      <sheetName val="PR_13"/>
      <sheetName val="5_23"/>
      <sheetName val="MC_SF_GAVIONES3"/>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LISTADO OBRAS"/>
      <sheetName val="Dto Equip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Set>
  </externalBook>
</externalLink>
</file>

<file path=xl/externalLinks/externalLink159.xml><?xml version="1.0" encoding="utf-8"?>
<externalLink xmlns="http://schemas.openxmlformats.org/spreadsheetml/2006/main">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160.xml><?xml version="1.0" encoding="utf-8"?>
<externalLink xmlns="http://schemas.openxmlformats.org/spreadsheetml/2006/main">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Set>
  </externalBook>
</externalLink>
</file>

<file path=xl/externalLinks/externalLink161.xml><?xml version="1.0" encoding="utf-8"?>
<externalLink xmlns="http://schemas.openxmlformats.org/spreadsheetml/2006/main">
  <externalBook xmlns:r="http://schemas.openxmlformats.org/officeDocument/2006/relationships" r:id="rId1">
    <sheetNames>
      <sheetName val="PRESUPUESTO"/>
      <sheetName val="EQUIPOS"/>
      <sheetName val="MATERIALES"/>
      <sheetName val="APU"/>
      <sheetName val="MANO DE OBRA"/>
      <sheetName val="Rendimientos"/>
      <sheetName val="AIU"/>
      <sheetName val="AIU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62.xml><?xml version="1.0" encoding="utf-8"?>
<externalLink xmlns="http://schemas.openxmlformats.org/spreadsheetml/2006/main">
  <externalBook xmlns:r="http://schemas.openxmlformats.org/officeDocument/2006/relationships" r:id="rId1">
    <sheetNames>
      <sheetName val="TOTALES"/>
      <sheetName val="T133-134"/>
      <sheetName val="T132-133"/>
      <sheetName val="T130-131"/>
      <sheetName val="Hoja2"/>
    </sheetNames>
    <sheetDataSet>
      <sheetData sheetId="0"/>
      <sheetData sheetId="1"/>
      <sheetData sheetId="2"/>
      <sheetData sheetId="3"/>
      <sheetData sheetId="4" refreshError="1"/>
    </sheetDataSet>
  </externalBook>
</externalLink>
</file>

<file path=xl/externalLinks/externalLink163.xml><?xml version="1.0" encoding="utf-8"?>
<externalLink xmlns="http://schemas.openxmlformats.org/spreadsheetml/2006/main">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64.xml><?xml version="1.0" encoding="utf-8"?>
<externalLink xmlns="http://schemas.openxmlformats.org/spreadsheetml/2006/main">
  <externalBook xmlns:r="http://schemas.openxmlformats.org/officeDocument/2006/relationships" r:id="rId1">
    <sheetNames>
      <sheetName val="Perdidas"/>
      <sheetName val="Curva-sistema"/>
      <sheetName val="Curva.bomba"/>
      <sheetName val="Datos-Gráfica-Apartada"/>
      <sheetName val="Gráf.-Apartada-01"/>
      <sheetName val="Datos Garavito"/>
      <sheetName val="Gráfica Garavito"/>
      <sheetName val="Linea de Impulsion"/>
      <sheetName val="items"/>
      <sheetName val="Linea de Impulsion.xls"/>
      <sheetName val="Linea%20de%20Impulsion.xls"/>
      <sheetName val="1.1"/>
      <sheetName val="1.2"/>
      <sheetName val="1.3"/>
      <sheetName val="2.1"/>
      <sheetName val="2.2"/>
      <sheetName val="3.1"/>
      <sheetName val="3.2"/>
      <sheetName val="3.3"/>
      <sheetName val="3.4"/>
      <sheetName val="3.5"/>
      <sheetName val="4.1"/>
      <sheetName val="4.2"/>
      <sheetName val="5.1"/>
      <sheetName val="5.2"/>
      <sheetName val="5.3"/>
      <sheetName val="6.1"/>
      <sheetName val="6.2"/>
      <sheetName val="6.3"/>
      <sheetName val="6.4"/>
      <sheetName val="7.1"/>
      <sheetName val="7.2"/>
      <sheetName val="ESTADO VÍA-CRIT.TECNICO"/>
      <sheetName val="M y E "/>
      <sheetName val="relacion facturas"/>
      <sheetName val="MATERIALES  SEPARADOS "/>
      <sheetName val="NOMINA "/>
      <sheetName val="ELEMENTOS SEPARADOS "/>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Set>
  </externalBook>
</externalLink>
</file>

<file path=xl/externalLinks/externalLink165.xml><?xml version="1.0" encoding="utf-8"?>
<externalLink xmlns="http://schemas.openxmlformats.org/spreadsheetml/2006/main">
  <externalBook xmlns:r="http://schemas.openxmlformats.org/officeDocument/2006/relationships" r:id="rId1">
    <sheetNames>
      <sheetName val="TF DO 2004"/>
      <sheetName val="TF MT2006"/>
      <sheetName val="C OF"/>
      <sheetName val="C CAMP"/>
      <sheetName val="UT"/>
      <sheetName val="Datos"/>
      <sheetName val="Presup"/>
      <sheetName val="AIU"/>
      <sheetName val="Insum"/>
      <sheetName val="Unitarios"/>
      <sheetName val="U042"/>
      <sheetName val="U041"/>
      <sheetName val="U040"/>
      <sheetName val="U039"/>
      <sheetName val="U038"/>
      <sheetName val="U037"/>
      <sheetName val="U036"/>
      <sheetName val="U035"/>
      <sheetName val="U034"/>
      <sheetName val="U033"/>
      <sheetName val="U032"/>
      <sheetName val="U031"/>
      <sheetName val="U030"/>
      <sheetName val="U029"/>
      <sheetName val="U028"/>
      <sheetName val="U027"/>
      <sheetName val="U026"/>
      <sheetName val="U025"/>
      <sheetName val="U024"/>
      <sheetName val="U023"/>
      <sheetName val="U022"/>
      <sheetName val="U021"/>
      <sheetName val="U020"/>
      <sheetName val="U019"/>
      <sheetName val="U018"/>
      <sheetName val="U017"/>
      <sheetName val="U016"/>
      <sheetName val="U015"/>
      <sheetName val="U014"/>
      <sheetName val="U013"/>
      <sheetName val="U012"/>
      <sheetName val="U011"/>
      <sheetName val="U010"/>
      <sheetName val="U009"/>
      <sheetName val="U008"/>
      <sheetName val="U007"/>
      <sheetName val="U006"/>
      <sheetName val="U005"/>
      <sheetName val="U004"/>
      <sheetName val="U003"/>
      <sheetName val="U002"/>
      <sheetName val="U001"/>
      <sheetName val="CONT_A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166.xml><?xml version="1.0" encoding="utf-8"?>
<externalLink xmlns="http://schemas.openxmlformats.org/spreadsheetml/2006/main">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MATRIZ_PRESUP_obra_PP1275"/>
      <sheetName val="MATRIZ_PRESUP_REDES_PP1275"/>
      <sheetName val="MATRIZ_CANT__OBRA5"/>
      <sheetName val="COSTOS_OFICINA5"/>
      <sheetName val="COSTOS_CAMPAMENTO5"/>
      <sheetName val="ANEXO_GAST__OPERAC__AIU_CONST,5"/>
      <sheetName val="AIU_CONSTRUCCION5"/>
      <sheetName val="PMT_PEATONALES5"/>
      <sheetName val="AIU_PMT_NUEVO5"/>
      <sheetName val="PPTO_MANTENIMIENTO5"/>
      <sheetName val="AIU_mantenimto_nuevo5"/>
      <sheetName val="ANEXO_GAST__OPERAC__AIU_MANT,5"/>
      <sheetName val="AIU_social_nuevo5"/>
      <sheetName val="AMBIENTAL_308_RYS5"/>
      <sheetName val="AIU_ambiental_corregido5"/>
      <sheetName val="PPTO_INTERVENTORIA_5"/>
      <sheetName val="PPTO_PRECONSTRUCCION5"/>
      <sheetName val="PPTO_MANTENIMIENTO_R15"/>
      <sheetName val="MATRIZ_PRESUP_obra_PP127"/>
      <sheetName val="MATRIZ_PRESUP_REDES_PP127"/>
      <sheetName val="MATRIZ_CANT__OBRA"/>
      <sheetName val="COSTOS_OFICINA"/>
      <sheetName val="COSTOS_CAMPAMENTO"/>
      <sheetName val="ANEXO_GAST__OPERAC__AIU_CONST,"/>
      <sheetName val="AIU_CONSTRUCCION"/>
      <sheetName val="PMT_PEATONALES"/>
      <sheetName val="AIU_PMT_NUEVO"/>
      <sheetName val="PPTO_MANTENIMIENTO"/>
      <sheetName val="AIU_mantenimto_nuevo"/>
      <sheetName val="ANEXO_GAST__OPERAC__AIU_MANT,"/>
      <sheetName val="AIU_social_nuevo"/>
      <sheetName val="AMBIENTAL_308_RYS"/>
      <sheetName val="AIU_ambiental_corregido"/>
      <sheetName val="PPTO_INTERVENTORIA_"/>
      <sheetName val="PPTO_PRECONSTRUCCION"/>
      <sheetName val="PPTO_MANTENIMIENTO_R1"/>
      <sheetName val="MATRIZ_PRESUP_obra_PP1271"/>
      <sheetName val="MATRIZ_PRESUP_REDES_PP1271"/>
      <sheetName val="MATRIZ_CANT__OBRA1"/>
      <sheetName val="COSTOS_OFICINA1"/>
      <sheetName val="COSTOS_CAMPAMENTO1"/>
      <sheetName val="ANEXO_GAST__OPERAC__AIU_CONST,1"/>
      <sheetName val="AIU_CONSTRUCCION1"/>
      <sheetName val="PMT_PEATONALES1"/>
      <sheetName val="AIU_PMT_NUEVO1"/>
      <sheetName val="PPTO_MANTENIMIENTO1"/>
      <sheetName val="AIU_mantenimto_nuevo1"/>
      <sheetName val="ANEXO_GAST__OPERAC__AIU_MANT,1"/>
      <sheetName val="AIU_social_nuevo1"/>
      <sheetName val="AMBIENTAL_308_RYS1"/>
      <sheetName val="AIU_ambiental_corregido1"/>
      <sheetName val="PPTO_INTERVENTORIA_1"/>
      <sheetName val="PPTO_PRECONSTRUCCION1"/>
      <sheetName val="PPTO_MANTENIMIENTO_R11"/>
      <sheetName val="MATRIZ_PRESUP_obra_PP1274"/>
      <sheetName val="MATRIZ_PRESUP_REDES_PP1274"/>
      <sheetName val="MATRIZ_CANT__OBRA4"/>
      <sheetName val="COSTOS_OFICINA4"/>
      <sheetName val="COSTOS_CAMPAMENTO4"/>
      <sheetName val="ANEXO_GAST__OPERAC__AIU_CONST,4"/>
      <sheetName val="AIU_CONSTRUCCION4"/>
      <sheetName val="PMT_PEATONALES4"/>
      <sheetName val="AIU_PMT_NUEVO4"/>
      <sheetName val="PPTO_MANTENIMIENTO4"/>
      <sheetName val="AIU_mantenimto_nuevo4"/>
      <sheetName val="ANEXO_GAST__OPERAC__AIU_MANT,4"/>
      <sheetName val="AIU_social_nuevo4"/>
      <sheetName val="AMBIENTAL_308_RYS4"/>
      <sheetName val="AIU_ambiental_corregido4"/>
      <sheetName val="PPTO_INTERVENTORIA_4"/>
      <sheetName val="PPTO_PRECONSTRUCCION4"/>
      <sheetName val="PPTO_MANTENIMIENTO_R14"/>
      <sheetName val="MATRIZ_PRESUP_obra_PP1272"/>
      <sheetName val="MATRIZ_PRESUP_REDES_PP1272"/>
      <sheetName val="MATRIZ_CANT__OBRA2"/>
      <sheetName val="COSTOS_OFICINA2"/>
      <sheetName val="COSTOS_CAMPAMENTO2"/>
      <sheetName val="ANEXO_GAST__OPERAC__AIU_CONST,2"/>
      <sheetName val="AIU_CONSTRUCCION2"/>
      <sheetName val="PMT_PEATONALES2"/>
      <sheetName val="AIU_PMT_NUEVO2"/>
      <sheetName val="PPTO_MANTENIMIENTO2"/>
      <sheetName val="AIU_mantenimto_nuevo2"/>
      <sheetName val="ANEXO_GAST__OPERAC__AIU_MANT,2"/>
      <sheetName val="AIU_social_nuevo2"/>
      <sheetName val="AMBIENTAL_308_RYS2"/>
      <sheetName val="AIU_ambiental_corregido2"/>
      <sheetName val="PPTO_INTERVENTORIA_2"/>
      <sheetName val="PPTO_PRECONSTRUCCION2"/>
      <sheetName val="PPTO_MANTENIMIENTO_R12"/>
      <sheetName val="MATRIZ_PRESUP_obra_PP1273"/>
      <sheetName val="MATRIZ_PRESUP_REDES_PP1273"/>
      <sheetName val="MATRIZ_CANT__OBRA3"/>
      <sheetName val="COSTOS_OFICINA3"/>
      <sheetName val="COSTOS_CAMPAMENTO3"/>
      <sheetName val="ANEXO_GAST__OPERAC__AIU_CONST,3"/>
      <sheetName val="AIU_CONSTRUCCION3"/>
      <sheetName val="PMT_PEATONALES3"/>
      <sheetName val="AIU_PMT_NUEVO3"/>
      <sheetName val="PPTO_MANTENIMIENTO3"/>
      <sheetName val="AIU_mantenimto_nuevo3"/>
      <sheetName val="ANEXO_GAST__OPERAC__AIU_MANT,3"/>
      <sheetName val="AIU_social_nuevo3"/>
      <sheetName val="AMBIENTAL_308_RYS3"/>
      <sheetName val="AIU_ambiental_corregido3"/>
      <sheetName val="PPTO_INTERVENTORIA_3"/>
      <sheetName val="PPTO_PRECONSTRUCCION3"/>
      <sheetName val="PPTO_MANTENIMIENTO_R13"/>
      <sheetName val="MATRIZ_PRESUP_obra_PP1276"/>
      <sheetName val="MATRIZ_PRESUP_REDES_PP1276"/>
      <sheetName val="MATRIZ_CANT__OBRA6"/>
      <sheetName val="COSTOS_OFICINA6"/>
      <sheetName val="COSTOS_CAMPAMENTO6"/>
      <sheetName val="ANEXO_GAST__OPERAC__AIU_CONST,6"/>
      <sheetName val="AIU_CONSTRUCCION6"/>
      <sheetName val="PMT_PEATONALES6"/>
      <sheetName val="AIU_PMT_NUEVO6"/>
      <sheetName val="PPTO_MANTENIMIENTO6"/>
      <sheetName val="AIU_mantenimto_nuevo6"/>
      <sheetName val="ANEXO_GAST__OPERAC__AIU_MANT,6"/>
      <sheetName val="AIU_social_nuevo6"/>
      <sheetName val="AMBIENTAL_308_RYS6"/>
      <sheetName val="AIU_ambiental_corregido6"/>
      <sheetName val="PPTO_INTERVENTORIA_6"/>
      <sheetName val="PPTO_PRECONSTRUCCION6"/>
      <sheetName val="PPTO_MANTENIMIENTO_R16"/>
      <sheetName val="MATRIZ_PRESUP_obra_PP1277"/>
      <sheetName val="MATRIZ_PRESUP_REDES_PP1277"/>
      <sheetName val="MATRIZ_CANT__OBRA7"/>
      <sheetName val="COSTOS_OFICINA7"/>
      <sheetName val="COSTOS_CAMPAMENTO7"/>
      <sheetName val="ANEXO_GAST__OPERAC__AIU_CONST,7"/>
      <sheetName val="AIU_CONSTRUCCION7"/>
      <sheetName val="PMT_PEATONALES7"/>
      <sheetName val="AIU_PMT_NUEVO7"/>
      <sheetName val="PPTO_MANTENIMIENTO7"/>
      <sheetName val="AIU_mantenimto_nuevo7"/>
      <sheetName val="ANEXO_GAST__OPERAC__AIU_MANT,7"/>
      <sheetName val="AIU_social_nuevo7"/>
      <sheetName val="AMBIENTAL_308_RYS7"/>
      <sheetName val="AIU_ambiental_corregido7"/>
      <sheetName val="PPTO_INTERVENTORIA_7"/>
      <sheetName val="PPTO_PRECONSTRUCCION7"/>
      <sheetName val="PPTO_MANTENIMIENTO_R17"/>
      <sheetName val="precios"/>
      <sheetName val="MATRIZ_PRESUP_obra_PP1279"/>
      <sheetName val="MATRIZ_PRESUP_REDES_PP1279"/>
      <sheetName val="MATRIZ_CANT__OBRA9"/>
      <sheetName val="COSTOS_OFICINA9"/>
      <sheetName val="COSTOS_CAMPAMENTO9"/>
      <sheetName val="ANEXO_GAST__OPERAC__AIU_CONST,9"/>
      <sheetName val="AIU_CONSTRUCCION9"/>
      <sheetName val="PMT_PEATONALES9"/>
      <sheetName val="AIU_PMT_NUEVO9"/>
      <sheetName val="PPTO_MANTENIMIENTO9"/>
      <sheetName val="AIU_mantenimto_nuevo9"/>
      <sheetName val="ANEXO_GAST__OPERAC__AIU_MANT,9"/>
      <sheetName val="AIU_social_nuevo9"/>
      <sheetName val="AMBIENTAL_308_RYS9"/>
      <sheetName val="AIU_ambiental_corregido9"/>
      <sheetName val="PPTO_INTERVENTORIA_9"/>
      <sheetName val="PPTO_PRECONSTRUCCION9"/>
      <sheetName val="PPTO_MANTENIMIENTO_R19"/>
      <sheetName val="MATRIZ_PRESUP_obra_PP1278"/>
      <sheetName val="MATRIZ_PRESUP_REDES_PP1278"/>
      <sheetName val="MATRIZ_CANT__OBRA8"/>
      <sheetName val="COSTOS_OFICINA8"/>
      <sheetName val="COSTOS_CAMPAMENTO8"/>
      <sheetName val="ANEXO_GAST__OPERAC__AIU_CONST,8"/>
      <sheetName val="AIU_CONSTRUCCION8"/>
      <sheetName val="PMT_PEATONALES8"/>
      <sheetName val="AIU_PMT_NUEVO8"/>
      <sheetName val="PPTO_MANTENIMIENTO8"/>
      <sheetName val="AIU_mantenimto_nuevo8"/>
      <sheetName val="ANEXO_GAST__OPERAC__AIU_MANT,8"/>
      <sheetName val="AIU_social_nuevo8"/>
      <sheetName val="AMBIENTAL_308_RYS8"/>
      <sheetName val="AIU_ambiental_corregido8"/>
      <sheetName val="PPTO_INTERVENTORIA_8"/>
      <sheetName val="PPTO_PRECONSTRUCCION8"/>
      <sheetName val="PPTO_MANTENIMIENTO_R18"/>
      <sheetName val="MATRIZ_PRESUP_obra_PP12710"/>
      <sheetName val="MATRIZ_PRESUP_REDES_PP12710"/>
      <sheetName val="MATRIZ_CANT__OBRA10"/>
      <sheetName val="COSTOS_OFICINA10"/>
      <sheetName val="COSTOS_CAMPAMENTO10"/>
      <sheetName val="ANEXO_GAST__OPERAC__AIU_CONST10"/>
      <sheetName val="AIU_CONSTRUCCION10"/>
      <sheetName val="PMT_PEATONALES10"/>
      <sheetName val="AIU_PMT_NUEVO10"/>
      <sheetName val="PPTO_MANTENIMIENTO10"/>
      <sheetName val="AIU_mantenimto_nuevo10"/>
      <sheetName val="ANEXO_GAST__OPERAC__AIU_MANT,10"/>
      <sheetName val="AIU_social_nuevo10"/>
      <sheetName val="AMBIENTAL_308_RYS10"/>
      <sheetName val="AIU_ambiental_corregido10"/>
      <sheetName val="PPTO_INTERVENTORIA_10"/>
      <sheetName val="PPTO_PRECONSTRUCCION10"/>
      <sheetName val="PPTO_MANTENIMIENTO_R110"/>
      <sheetName val="PRESUPUESTO PYTO"/>
      <sheetName val="Cronograma inversión_actividad"/>
      <sheetName val="Actividad 1.1"/>
      <sheetName val="Actividad 1.2"/>
      <sheetName val="Actividad 1.3"/>
      <sheetName val="Actividad 2.1"/>
      <sheetName val="Actividad 2.2"/>
      <sheetName val=" ADMINISTRACION OK"/>
      <sheetName val="INTERVENTORIA"/>
      <sheetName val="FACTOR MULTIPLICADOR"/>
      <sheetName val="PORCENTAJES "/>
      <sheetName val="Hoj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Set>
  </externalBook>
</externalLink>
</file>

<file path=xl/externalLinks/externalLink167.xml><?xml version="1.0" encoding="utf-8"?>
<externalLink xmlns="http://schemas.openxmlformats.org/spreadsheetml/2006/main">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68.xml><?xml version="1.0" encoding="utf-8"?>
<externalLink xmlns="http://schemas.openxmlformats.org/spreadsheetml/2006/main">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69.xml><?xml version="1.0" encoding="utf-8"?>
<externalLink xmlns="http://schemas.openxmlformats.org/spreadsheetml/2006/main">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Presup_Cancha"/>
    </sheetNames>
    <sheetDataSet>
      <sheetData sheetId="0"/>
      <sheetData sheetId="1" refreshError="1"/>
      <sheetData sheetId="2" refreshError="1"/>
      <sheetData sheetId="3" refreshError="1"/>
      <sheetData sheetId="4" refreshError="1"/>
      <sheetData sheetId="5"/>
      <sheetData sheetId="6"/>
      <sheetData sheetId="7" refreshError="1"/>
    </sheetDataSet>
  </externalBook>
</externalLink>
</file>

<file path=xl/externalLinks/externalLink170.xml><?xml version="1.0" encoding="utf-8"?>
<externalLink xmlns="http://schemas.openxmlformats.org/spreadsheetml/2006/main">
  <externalBook xmlns:r="http://schemas.openxmlformats.org/officeDocument/2006/relationships" r:id="rId1">
    <sheetNames>
      <sheetName val="CRA.MODI"/>
      <sheetName val="CRONOGRAMA"/>
      <sheetName val="Insum"/>
      <sheetName val="Datos"/>
    </sheetNames>
    <sheetDataSet>
      <sheetData sheetId="0"/>
      <sheetData sheetId="1"/>
      <sheetData sheetId="2" refreshError="1"/>
      <sheetData sheetId="3" refreshError="1"/>
    </sheetDataSet>
  </externalBook>
</externalLink>
</file>

<file path=xl/externalLinks/externalLink171.xml><?xml version="1.0" encoding="utf-8"?>
<externalLink xmlns="http://schemas.openxmlformats.org/spreadsheetml/2006/main">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172.xml><?xml version="1.0" encoding="utf-8"?>
<externalLink xmlns="http://schemas.openxmlformats.org/spreadsheetml/2006/main">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73.xml><?xml version="1.0" encoding="utf-8"?>
<externalLink xmlns="http://schemas.openxmlformats.org/spreadsheetml/2006/main">
  <externalBook xmlns:r="http://schemas.openxmlformats.org/officeDocument/2006/relationships" r:id="rId1">
    <sheetNames>
      <sheetName val="Acta No 4"/>
    </sheetNames>
    <definedNames>
      <definedName name="Loan_Start" refersTo="=&quot;#¡REF!&quot;"/>
    </definedNames>
    <sheetDataSet>
      <sheetData sheetId="0"/>
    </sheetDataSet>
  </externalBook>
</externalLink>
</file>

<file path=xl/externalLinks/externalLink174.xml><?xml version="1.0" encoding="utf-8"?>
<externalLink xmlns="http://schemas.openxmlformats.org/spreadsheetml/2006/main">
  <externalBook xmlns:r="http://schemas.openxmlformats.org/officeDocument/2006/relationships" r:id="rId1">
    <sheetNames>
      <sheetName val="Cronograma Descansos"/>
      <sheetName val="Cronograma descansos  - Trafos "/>
      <sheetName val="Cronograma%20descansos%20%20-%2"/>
    </sheetNames>
    <definedNames>
      <definedName name="Loan_Start" refersTo="=&quot;#¡REF!&quot;"/>
    </definedNames>
    <sheetDataSet>
      <sheetData sheetId="0"/>
      <sheetData sheetId="1" refreshError="1"/>
      <sheetData sheetId="2" refreshError="1"/>
    </sheetDataSet>
  </externalBook>
</externalLink>
</file>

<file path=xl/externalLinks/externalLink175.xml><?xml version="1.0" encoding="utf-8"?>
<externalLink xmlns="http://schemas.openxmlformats.org/spreadsheetml/2006/main">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OCTUBR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Set>
  </externalBook>
</externalLink>
</file>

<file path=xl/externalLinks/externalLink176.xml><?xml version="1.0" encoding="utf-8"?>
<externalLink xmlns="http://schemas.openxmlformats.org/spreadsheetml/2006/main">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77.xml><?xml version="1.0" encoding="utf-8"?>
<externalLink xmlns="http://schemas.openxmlformats.org/spreadsheetml/2006/main">
  <externalBook xmlns:r="http://schemas.openxmlformats.org/officeDocument/2006/relationships" r:id="rId1">
    <sheetNames>
      <sheetName val="PORTADA"/>
      <sheetName val="RESUMEN COSTOS"/>
      <sheetName val="ALMEIDAS"/>
      <sheetName val="ALTO MAGDALENA"/>
      <sheetName val="BAJO MAGDALENA"/>
      <sheetName val="GUALIVA"/>
      <sheetName val="GUAVIO"/>
      <sheetName val="MAGDALENA CENTRO"/>
      <sheetName val="MEDINA"/>
      <sheetName val="ORIENTE"/>
      <sheetName val="RIONEGRO"/>
      <sheetName val="SABANA CENTRO"/>
      <sheetName val="SABANA OCCIDENTE"/>
      <sheetName val="SOACHA"/>
      <sheetName val="SUMAPAZ"/>
      <sheetName val="TEQUENDAMA"/>
      <sheetName val="UBATE"/>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178.xml><?xml version="1.0" encoding="utf-8"?>
<externalLink xmlns="http://schemas.openxmlformats.org/spreadsheetml/2006/main">
  <externalBook xmlns:r="http://schemas.openxmlformats.org/officeDocument/2006/relationships" r:id="rId1">
    <sheetNames>
      <sheetName val="Hoja 1 "/>
    </sheetNames>
    <sheetDataSet>
      <sheetData sheetId="0"/>
    </sheetDataSet>
  </externalBook>
</externalLink>
</file>

<file path=xl/externalLinks/externalLink179.xml><?xml version="1.0" encoding="utf-8"?>
<externalLink xmlns="http://schemas.openxmlformats.org/spreadsheetml/2006/main">
  <externalBook xmlns:r="http://schemas.openxmlformats.org/officeDocument/2006/relationships" r:id="rId1">
    <sheetNames>
      <sheetName val="TITULOS"/>
      <sheetName val="BASE"/>
      <sheetName val="LISTA"/>
      <sheetName val="CUADRO"/>
      <sheetName val="PRECIOS"/>
      <sheetName val="SCV-036-2002"/>
      <sheetName val="OCTUBRE"/>
      <sheetName val="CRA.MODI"/>
      <sheetName val="Insum"/>
      <sheetName val="Datos"/>
      <sheetName val="Nomina Febrero rev"/>
      <sheetName val="ANDINO"/>
      <sheetName val="LISTADO OBR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80.xml><?xml version="1.0" encoding="utf-8"?>
<externalLink xmlns="http://schemas.openxmlformats.org/spreadsheetml/2006/main">
  <externalBook xmlns:r="http://schemas.openxmlformats.org/officeDocument/2006/relationships" r:id="rId1">
    <sheetNames>
      <sheetName val="MURO"/>
      <sheetName val="PREACTA"/>
      <sheetName val="HOJA DE VIDA"/>
      <sheetName val="MURO TIPO"/>
      <sheetName val="MOD 1"/>
      <sheetName val="MOD 2"/>
      <sheetName val="MOD 3"/>
      <sheetName val="PRE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81.xml><?xml version="1.0" encoding="utf-8"?>
<externalLink xmlns="http://schemas.openxmlformats.org/spreadsheetml/2006/main">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Dat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182.xml><?xml version="1.0" encoding="utf-8"?>
<externalLink xmlns="http://schemas.openxmlformats.org/spreadsheetml/2006/main">
  <externalBook xmlns:r="http://schemas.openxmlformats.org/officeDocument/2006/relationships" r:id="rId1">
    <sheetNames>
      <sheetName val="LISTADO DE PUENTES"/>
      <sheetName val="PUENTE "/>
      <sheetName val="PREACTA"/>
      <sheetName val="HOJA DE VIDA"/>
      <sheetName val="PLANTA GRAL"/>
      <sheetName val="MURO TIPO "/>
      <sheetName val="ESTR 1 MOD 1 LD"/>
      <sheetName val="ESTR 1 MOD 2 LD"/>
      <sheetName val="ESTR 1 MOD 3 LD"/>
      <sheetName val="ESTR 1 MOD 4 LD"/>
      <sheetName val="ESTR 1 MOD 5 LD"/>
      <sheetName val="ESTR 1 MOD 1 LI"/>
      <sheetName val="ESTR 1 MOD 2 LI"/>
      <sheetName val="ESTR 1 MOD 3 LI"/>
      <sheetName val="ESTR 1 MOD 4 LI"/>
      <sheetName val="ESTR 2 MOD 1 LD"/>
      <sheetName val="ESTR 2 MOD 2 LD"/>
      <sheetName val="ESTR 2 MOD 3 LD"/>
      <sheetName val="ESTR 2 MOD 1 LI"/>
      <sheetName val="ESTR 2 MOD 2-3-4 LI"/>
      <sheetName val="ESTR 2 MOD 5 LI"/>
      <sheetName val="ESTRIBO 1"/>
      <sheetName val="ESTRIBO 1 "/>
      <sheetName val="ALETAS ESTR 1"/>
      <sheetName val="GEOMETRIA Estribo 1"/>
      <sheetName val="ESTRIBO 2"/>
      <sheetName val="ESTRIBO 2 "/>
      <sheetName val="ALETAS ESTR 2"/>
      <sheetName val="GEOMETRIA Estribo 2"/>
      <sheetName val="VIGA CAJON"/>
      <sheetName val="VIGA CAJON (2)"/>
      <sheetName val="GEOMETRIA VIGA CAJON"/>
      <sheetName val=" ACEROS DE PREESFUERZO"/>
      <sheetName val="ACEROS DE PREESFU (2"/>
      <sheetName val="ACEROS DE PREESFU (3"/>
      <sheetName val="ACEROS DE PREESFU (4"/>
      <sheetName val="ACEROS PLACA"/>
      <sheetName val="CONCRE F"/>
      <sheetName val="NEW JERSEY "/>
      <sheetName val="GRAFICA (3)"/>
      <sheetName val="SEMANAL"/>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83.xml><?xml version="1.0" encoding="utf-8"?>
<externalLink xmlns="http://schemas.openxmlformats.org/spreadsheetml/2006/main">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84.xml><?xml version="1.0" encoding="utf-8"?>
<externalLink xmlns="http://schemas.openxmlformats.org/spreadsheetml/2006/main">
  <externalBook xmlns:r="http://schemas.openxmlformats.org/officeDocument/2006/relationships" r:id="rId1">
    <sheetNames>
      <sheetName val="DATOS"/>
      <sheetName val="CUADRO PLANO V1"/>
      <sheetName val="Cantidades-alcantarillas"/>
      <sheetName val="Esquemas-Cantidades"/>
      <sheetName val="Alturas- Alcant"/>
      <sheetName val="Canales Descole"/>
      <sheetName val="ESCALONDAS-ENCOLE"/>
      <sheetName val="CUADRO RESUMEN ALCANT"/>
      <sheetName val="Cantidades-Canales"/>
      <sheetName val="CANT CUNETAS"/>
      <sheetName val="RESUMEN GENERAL"/>
      <sheetName val="Hoja1"/>
      <sheetName val="cantidades HIDRAULICA-B1 (3)"/>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85.xml><?xml version="1.0" encoding="utf-8"?>
<externalLink xmlns="http://schemas.openxmlformats.org/spreadsheetml/2006/main">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86.xml><?xml version="1.0" encoding="utf-8"?>
<externalLink xmlns="http://schemas.openxmlformats.org/spreadsheetml/2006/main">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 val="\50 Vivienda\RNC Carvajal\para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externalLinks/externalLink187.xml><?xml version="1.0" encoding="utf-8"?>
<externalLink xmlns="http://schemas.openxmlformats.org/spreadsheetml/2006/main">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88.xml><?xml version="1.0" encoding="utf-8"?>
<externalLink xmlns="http://schemas.openxmlformats.org/spreadsheetml/2006/main">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DATOS"/>
      <sheetName val="COL 21169"/>
      <sheetName val="9.625 CSG LN-5"/>
      <sheetName val="Drill Sheet"/>
      <sheetName val="LN5-CHC.4-7-SS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refreshError="1"/>
    </sheetDataSet>
  </externalBook>
</externalLink>
</file>

<file path=xl/externalLinks/externalLink189.xml><?xml version="1.0" encoding="utf-8"?>
<externalLink xmlns="http://schemas.openxmlformats.org/spreadsheetml/2006/main">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LISTADO DE PUENTE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190.xml><?xml version="1.0" encoding="utf-8"?>
<externalLink xmlns="http://schemas.openxmlformats.org/spreadsheetml/2006/main">
  <externalBook xmlns:r="http://schemas.openxmlformats.org/officeDocument/2006/relationships" r:id="rId1">
    <sheetNames>
      <sheetName val="DATOS"/>
      <sheetName val="PREACTA (3)"/>
      <sheetName val="PREACTA (2)"/>
      <sheetName val="PREACTA 37"/>
      <sheetName val="PREACTA 39"/>
      <sheetName val="LOCALIZAC Y REP"/>
      <sheetName val="DESMONTE"/>
      <sheetName val="PREACTA"/>
      <sheetName val="DEMOLICION"/>
      <sheetName val="REMOCION ALC"/>
      <sheetName val="CORTES COMUN"/>
      <sheetName val="CORTES ROCA"/>
      <sheetName val="SOPORTE ROCA"/>
      <sheetName val="SOPORTE DERRUMBES"/>
      <sheetName val="TERRAPLEN"/>
      <sheetName val="PEDRAPLEN"/>
      <sheetName val="MEJORAMIENTO"/>
      <sheetName val="CONFORMACION BOTADEROS"/>
      <sheetName val="GEOTEXTIL SEPARAC."/>
      <sheetName val="CONFORMAC. CALZADA"/>
      <sheetName val="SUBBASE"/>
      <sheetName val="IMPRIMACION"/>
      <sheetName val="MDC-2"/>
      <sheetName val="SELLO GRIETAS"/>
      <sheetName val="MR40"/>
      <sheetName val="BASE"/>
      <sheetName val="EXCAVAC VARIAS"/>
      <sheetName val="EXC. ROCA"/>
      <sheetName val="EXC. BAJO AGUA"/>
      <sheetName val="RELLENOS"/>
      <sheetName val="MAT. FILTRO"/>
      <sheetName val="CONC. A"/>
      <sheetName val="CONC. C"/>
      <sheetName val="CONC. D"/>
      <sheetName val="CONC. F"/>
      <sheetName val="CONC. G"/>
      <sheetName val="ACERO"/>
      <sheetName val="BARANDA"/>
      <sheetName val="NEOPRENO"/>
      <sheetName val="TUBERIA"/>
      <sheetName val="CUNETAS"/>
      <sheetName val="GEOTEXTIL"/>
      <sheetName val="BORDILLOS"/>
      <sheetName val="GEODREN"/>
      <sheetName val="GAVION"/>
      <sheetName val="CAISSON"/>
      <sheetName val="LINEA SEÑAL"/>
      <sheetName val="MARCA VIAL"/>
      <sheetName val="TACHA"/>
      <sheetName val="SEÑAL 1"/>
      <sheetName val="SEÑAL 4"/>
      <sheetName val="SEÑAL 5"/>
      <sheetName val="PR"/>
      <sheetName val="DEFENSA"/>
      <sheetName val="Hoja1"/>
      <sheetName val="SECC. FINAL"/>
      <sheetName val="CAPTAFARO"/>
      <sheetName val="CERCAS"/>
      <sheetName val="PROTEC. TALUD"/>
      <sheetName val="TRANSP. CORTES"/>
      <sheetName val="TRANSP. EST."/>
      <sheetName val="TRANSP. DERRUMB."/>
      <sheetName val="RECICLAJE"/>
      <sheetName val="CEMENTO"/>
      <sheetName val="REUBIC. CERCAS"/>
      <sheetName val="TALA ARB. MAY. 30"/>
      <sheetName val="TALA ARB. 20-30"/>
      <sheetName val="TALA ARB. 10-20"/>
      <sheetName val="TALA ARB. 5-10"/>
      <sheetName val="TALA ARB. 1-5"/>
      <sheetName val="MDC-2 PARCHEO"/>
      <sheetName val="BOLSACRETOS"/>
      <sheetName val="TENSIONAMIENTO"/>
      <sheetName val="DRENES"/>
      <sheetName val="SELLO JUNTA PTES"/>
      <sheetName val="NEOPREN"/>
      <sheetName val="PTE PTAS"/>
      <sheetName val="ACERO A588"/>
      <sheetName val="TRANSP. A588"/>
      <sheetName val="TUB. PERF."/>
      <sheetName val="ZANJAS SUELO CEM."/>
      <sheetName val="PROTEC. TALUD SEMILLAS"/>
      <sheetName val="ANCLAJE 5 TOR"/>
      <sheetName val="ANCLAJE 4 TOR"/>
      <sheetName val="PERNOS"/>
      <sheetName val="ANCLAJE 3 TOR"/>
      <sheetName val="PROCESAM. MEJORAM."/>
      <sheetName val="1P (78)"/>
      <sheetName val="1P (79)"/>
      <sheetName val="1P (80)"/>
      <sheetName val="Hoja2"/>
      <sheetName val="item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Set>
  </externalBook>
</externalLink>
</file>

<file path=xl/externalLinks/externalLink191.xml><?xml version="1.0" encoding="utf-8"?>
<externalLink xmlns="http://schemas.openxmlformats.org/spreadsheetml/2006/main">
  <externalBook xmlns:r="http://schemas.openxmlformats.org/officeDocument/2006/relationships" r:id="rId1">
    <sheetNames>
      <sheetName val="DATOS"/>
      <sheetName val="BASE DATOS"/>
      <sheetName val="INICIO"/>
      <sheetName val="(1)"/>
    </sheetNames>
    <sheetDataSet>
      <sheetData sheetId="0"/>
      <sheetData sheetId="1"/>
      <sheetData sheetId="2"/>
      <sheetData sheetId="3"/>
    </sheetDataSet>
  </externalBook>
</externalLink>
</file>

<file path=xl/externalLinks/externalLink192.xml><?xml version="1.0" encoding="utf-8"?>
<externalLink xmlns="http://schemas.openxmlformats.org/spreadsheetml/2006/main">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93.xml><?xml version="1.0" encoding="utf-8"?>
<externalLink xmlns="http://schemas.openxmlformats.org/spreadsheetml/2006/main">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REC-COD,"/>
      <sheetName val="OBRAS_SES"/>
      <sheetName val="RES_COSTOS_SES"/>
      <sheetName val="COSTOS_AT"/>
      <sheetName val="COSTOS_MTyBT"/>
      <sheetName val="COSTOS_SES_AT"/>
      <sheetName val="COSTOS_DE_OBRAS_LINEAS"/>
      <sheetName val="COSTOS_OBRAS_SES"/>
      <sheetName val="ACT_LINEAS"/>
      <sheetName val="ACT_SES"/>
      <sheetName val="SUBEST_"/>
      <sheetName val="OTROS_PROYECTOS_M_T"/>
      <sheetName val="OTROS_PROYECTOS_A_T"/>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externalLinks/externalLink194.xml><?xml version="1.0" encoding="utf-8"?>
<externalLink xmlns="http://schemas.openxmlformats.org/spreadsheetml/2006/main">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Tabla 1.1"/>
      <sheetName val="BASES"/>
      <sheetName val="items"/>
      <sheetName val="Personalizar"/>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95.xml><?xml version="1.0" encoding="utf-8"?>
<externalLink xmlns="http://schemas.openxmlformats.org/spreadsheetml/2006/main">
  <externalBook xmlns:r="http://schemas.openxmlformats.org/officeDocument/2006/relationships" r:id="rId1">
    <sheetNames>
      <sheetName val="INFORME SEMANAL No (9)"/>
      <sheetName val="COSTOS SEMANALES"/>
      <sheetName val="Prog.Inver (2)"/>
      <sheetName val="avance estudios"/>
      <sheetName val="ESTADO RED"/>
      <sheetName val="CARRETERAS"/>
      <sheetName val="GENERALIDADES "/>
    </sheetNames>
    <sheetDataSet>
      <sheetData sheetId="0" refreshError="1"/>
      <sheetData sheetId="1"/>
      <sheetData sheetId="2"/>
      <sheetData sheetId="3"/>
      <sheetData sheetId="4" refreshError="1"/>
      <sheetData sheetId="5" refreshError="1"/>
      <sheetData sheetId="6" refreshError="1"/>
    </sheetDataSet>
  </externalBook>
</externalLink>
</file>

<file path=xl/externalLinks/externalLink196.xml><?xml version="1.0" encoding="utf-8"?>
<externalLink xmlns="http://schemas.openxmlformats.org/spreadsheetml/2006/main">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97.xml><?xml version="1.0" encoding="utf-8"?>
<externalLink xmlns="http://schemas.openxmlformats.org/spreadsheetml/2006/main">
  <externalBook xmlns:r="http://schemas.openxmlformats.org/officeDocument/2006/relationships" r:id="rId1">
    <sheetNames>
      <sheetName val="TARIFAS"/>
      <sheetName val="UNITARIOS GENERALES"/>
      <sheetName val="Insum"/>
      <sheetName val="Hoja1"/>
    </sheetNames>
    <sheetDataSet>
      <sheetData sheetId="0"/>
      <sheetData sheetId="1" refreshError="1"/>
      <sheetData sheetId="2" refreshError="1"/>
      <sheetData sheetId="3" refreshError="1"/>
    </sheetDataSet>
  </externalBook>
</externalLink>
</file>

<file path=xl/externalLinks/externalLink198.xml><?xml version="1.0" encoding="utf-8"?>
<externalLink xmlns="http://schemas.openxmlformats.org/spreadsheetml/2006/main">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99.xml><?xml version="1.0" encoding="utf-8"?>
<externalLink xmlns="http://schemas.openxmlformats.org/spreadsheetml/2006/main">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200.xml><?xml version="1.0" encoding="utf-8"?>
<externalLink xmlns="http://schemas.openxmlformats.org/spreadsheetml/2006/main">
  <externalBook xmlns:r="http://schemas.openxmlformats.org/officeDocument/2006/relationships" r:id="rId1">
    <sheetNames>
      <sheetName val="desmonte"/>
      <sheetName val="ESCARIFICACION"/>
      <sheetName val="PUNITARIOS PARA 241201 2S"/>
      <sheetName val="Hoja1"/>
      <sheetName val="items"/>
      <sheetName val="PR 1"/>
      <sheetName val="ESTADO RED TEC"/>
      <sheetName val="A-HOR"/>
      <sheetName val="INSUMOS"/>
      <sheetName val="BANCOS"/>
      <sheetName val="CARGOS"/>
      <sheetName val="EPS"/>
      <sheetName val="PENSIONES"/>
      <sheetName val="PREACTA 10"/>
      <sheetName val="DATOS"/>
      <sheetName val="PREACTA 9"/>
      <sheetName val="Res-Accide-10"/>
      <sheetName val="Insum"/>
      <sheetName val="TARIFAS"/>
      <sheetName val="PRECIOS"/>
      <sheetName val="PREACTA 6"/>
      <sheetName val="TABLA 2008"/>
      <sheetName val="Excavación Mat. Común Estacione"/>
      <sheetName val="Demolición Pavimento"/>
      <sheetName val="SUB APU"/>
      <sheetName val="TRANSPORTE"/>
      <sheetName val="Equipo"/>
      <sheetName val="PUNITARIOS%20PARA%20241201%202S"/>
      <sheetName val="RELACION MES"/>
      <sheetName val="Listas"/>
      <sheetName val="A. P. U."/>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GCB2000"/>
      <sheetName val="FORMULA"/>
      <sheetName val="A.P.U"/>
      <sheetName val="CLASIFICACION"/>
      <sheetName val="OCTUBRE"/>
      <sheetName val="Presup_Cancha"/>
      <sheetName val="CRA.MODI"/>
      <sheetName val="K16+000 AL K18+500"/>
      <sheetName val="K23+200 AL K24+700"/>
      <sheetName val="k18+500 AL K23+050"/>
      <sheetName val="Presupuesto PUENTE"/>
      <sheetName val="VOLUMENES (4)"/>
      <sheetName val="VOLUMENES (4SA)"/>
      <sheetName val="c2.5y2.6"/>
      <sheetName val="Bajadas"/>
      <sheetName val="LISTA DE PRECIOS"/>
      <sheetName val="062"/>
      <sheetName val="Listado"/>
      <sheetName val="PUNITARIOS_PARA_241201_2S10"/>
      <sheetName val="PR_110"/>
      <sheetName val="ESTADO_RED_TEC10"/>
      <sheetName val="PREACTA_1010"/>
      <sheetName val="PREACTA_910"/>
      <sheetName val="PREACTA_6"/>
      <sheetName val="TABLA_2008"/>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c2_5y2_6"/>
      <sheetName val="A_P_U"/>
      <sheetName val="5. ELECTRICO"/>
      <sheetName val="2,2,6,1 Pilotes 0,30"/>
      <sheetName val="REC-COD,"/>
      <sheetName val=" Liquidacion de Obra por Tramos"/>
      <sheetName val="CODCONST"/>
      <sheetName val="PREACTA Y CONTRATISTAS"/>
      <sheetName val="Cuadr."/>
      <sheetName val="PERSONAL"/>
      <sheetName val="Tarifa MT"/>
      <sheetName val="PUNITARIOS PARA 241201 2S.xls"/>
      <sheetName val="PLAN DE INVERSION ANTICIPO"/>
      <sheetName val="inv mensual"/>
      <sheetName val="borrador flujo inv"/>
      <sheetName val="social-ambiental"/>
      <sheetName val="AU"/>
      <sheetName val="NARIÑO"/>
      <sheetName val="Lp"/>
      <sheetName val="TRAPMO"/>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OBRAS SES"/>
      <sheetName val="Summary"/>
      <sheetName val="skj452"/>
      <sheetName val="ita878"/>
      <sheetName val="aea-944"/>
      <sheetName val="dub-823"/>
      <sheetName val="gpi 526"/>
      <sheetName val="xxj617"/>
      <sheetName val="sng_855"/>
      <sheetName val="vea 374"/>
      <sheetName val="hfb024"/>
      <sheetName val="paj825"/>
      <sheetName val="Requisición1"/>
      <sheetName val="UNITARIOS"/>
      <sheetName val="THE"/>
      <sheetName val="ATHE"/>
      <sheetName val="APU NO PREVISTO"/>
      <sheetName val="PPTA (3)"/>
      <sheetName val="PPTA (2)"/>
      <sheetName val="PPTA"/>
      <sheetName val="7.1.8.1.1"/>
      <sheetName val="SALARIOS"/>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Hoja2"/>
      <sheetName val="inst"/>
      <sheetName val="A_P_U1"/>
      <sheetName val="Proveedores y acreedores"/>
      <sheetName val="costos oficina"/>
      <sheetName val="costos campamento"/>
      <sheetName val="días habiles 2015"/>
      <sheetName val="TABLAS"/>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materiales"/>
      <sheetName val="otro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sheetData sheetId="138" refreshError="1"/>
      <sheetData sheetId="139" refreshError="1"/>
      <sheetData sheetId="140" refreshError="1"/>
      <sheetData sheetId="141" refreshError="1"/>
      <sheetData sheetId="142"/>
      <sheetData sheetId="143"/>
      <sheetData sheetId="144"/>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sheetData sheetId="170"/>
      <sheetData sheetId="171"/>
      <sheetData sheetId="172"/>
      <sheetData sheetId="173" refreshError="1"/>
      <sheetData sheetId="174" refreshError="1"/>
      <sheetData sheetId="175"/>
      <sheetData sheetId="176" refreshError="1"/>
      <sheetData sheetId="177"/>
      <sheetData sheetId="178"/>
      <sheetData sheetId="179"/>
      <sheetData sheetId="180"/>
      <sheetData sheetId="181"/>
      <sheetData sheetId="182"/>
      <sheetData sheetId="183" refreshError="1"/>
      <sheetData sheetId="184" refreshError="1"/>
      <sheetData sheetId="185" refreshError="1"/>
      <sheetData sheetId="186" refreshError="1"/>
      <sheetData sheetId="187" refreshError="1"/>
      <sheetData sheetId="188" refreshError="1"/>
      <sheetData sheetId="189"/>
      <sheetData sheetId="190" refreshError="1"/>
      <sheetData sheetId="191" refreshError="1"/>
      <sheetData sheetId="192" refreshError="1"/>
      <sheetData sheetId="193"/>
      <sheetData sheetId="194" refreshError="1"/>
      <sheetData sheetId="195" refreshError="1"/>
      <sheetData sheetId="196"/>
      <sheetData sheetId="197" refreshError="1"/>
      <sheetData sheetId="198" refreshError="1"/>
      <sheetData sheetId="199"/>
      <sheetData sheetId="200" refreshError="1"/>
      <sheetData sheetId="201"/>
      <sheetData sheetId="202"/>
      <sheetData sheetId="203"/>
      <sheetData sheetId="204" refreshError="1"/>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refreshError="1"/>
      <sheetData sheetId="299" refreshError="1"/>
      <sheetData sheetId="300" refreshError="1"/>
    </sheetDataSet>
  </externalBook>
</externalLink>
</file>

<file path=xl/externalLinks/externalLink201.xml><?xml version="1.0" encoding="utf-8"?>
<externalLink xmlns="http://schemas.openxmlformats.org/spreadsheetml/2006/main">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202.xml><?xml version="1.0" encoding="utf-8"?>
<externalLink xmlns="http://schemas.openxmlformats.org/spreadsheetml/2006/main">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203.xml><?xml version="1.0" encoding="utf-8"?>
<externalLink xmlns="http://schemas.openxmlformats.org/spreadsheetml/2006/main">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CRA.MODI"/>
      <sheetName val="Presup_Cancha"/>
      <sheetName val="UNIT."/>
      <sheetName val="1,01"/>
      <sheetName val="Listas"/>
      <sheetName val="AASHTO"/>
      <sheetName val="INV"/>
      <sheetName val="PROGR_2"/>
      <sheetName val="PROGR_3"/>
      <sheetName val="glvc"/>
      <sheetName val="Cuadro p. Capital Vs estimado"/>
      <sheetName val="Lista APU"/>
      <sheetName val="ESTADO RE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refreshError="1"/>
      <sheetData sheetId="30" refreshError="1"/>
      <sheetData sheetId="31"/>
      <sheetData sheetId="32"/>
      <sheetData sheetId="33" refreshError="1"/>
      <sheetData sheetId="34" refreshError="1"/>
      <sheetData sheetId="35" refreshError="1"/>
      <sheetData sheetId="36" refreshError="1"/>
    </sheetDataSet>
  </externalBook>
</externalLink>
</file>

<file path=xl/externalLinks/externalLink204.xml><?xml version="1.0" encoding="utf-8"?>
<externalLink xmlns="http://schemas.openxmlformats.org/spreadsheetml/2006/main">
  <externalBook xmlns:r="http://schemas.openxmlformats.org/officeDocument/2006/relationships" r:id="rId1">
    <sheetName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Titulos- 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205.xml><?xml version="1.0" encoding="utf-8"?>
<externalLink xmlns="http://schemas.openxmlformats.org/spreadsheetml/2006/main">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206.xml><?xml version="1.0" encoding="utf-8"?>
<externalLink xmlns="http://schemas.openxmlformats.org/spreadsheetml/2006/main">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207.xml><?xml version="1.0" encoding="utf-8"?>
<externalLink xmlns="http://schemas.openxmlformats.org/spreadsheetml/2006/main">
  <externalBook xmlns:r="http://schemas.openxmlformats.org/officeDocument/2006/relationships" r:id="rId1">
    <sheetNames>
      <sheetName val="Tarifa MT"/>
      <sheetName val="FP"/>
      <sheetName val="PERSONAL"/>
      <sheetName val="IMPUESTOS"/>
      <sheetName val="AIU"/>
      <sheetName val="TOTAL OBRA"/>
      <sheetName val="FM (2)"/>
      <sheetName val="Componente minimo"/>
      <sheetName val="COSTEO FM"/>
      <sheetName val="IPC"/>
      <sheetName val="Ensayos Laboratorio"/>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08.xml><?xml version="1.0" encoding="utf-8"?>
<externalLink xmlns="http://schemas.openxmlformats.org/spreadsheetml/2006/main">
  <externalBook xmlns:r="http://schemas.openxmlformats.org/officeDocument/2006/relationships" r:id="rId1">
    <sheetNames>
      <sheetName val="Informacion fisiográfica"/>
      <sheetName val="Caudales"/>
      <sheetName val="Tiempo de Concentración"/>
      <sheetName val="Curvas IDF"/>
      <sheetName val="Coeficiente Escorrentia"/>
      <sheetName val="Alcantarillas"/>
      <sheetName val="Cantidades"/>
      <sheetName val="Tipificación Escalones"/>
      <sheetName val="Cal B.C escalonados"/>
      <sheetName val="cotas obras"/>
      <sheetName val="Caida Escalonada Alcant"/>
      <sheetName val="Esquemas Cunetas y Escalones"/>
      <sheetName val="Cunetas"/>
      <sheetName val="Caida Escalonada"/>
      <sheetName val="DATOS-PLANTA-PERFIL"/>
      <sheetName val="Hoja1"/>
      <sheetName val="ARMENIA-CLUB DE TIRO"/>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refreshError="1"/>
    </sheetDataSet>
  </externalBook>
</externalLink>
</file>

<file path=xl/externalLinks/externalLink209.xml><?xml version="1.0" encoding="utf-8"?>
<externalLink xmlns="http://schemas.openxmlformats.org/spreadsheetml/2006/main">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Caida Escalonada Alca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210.xml><?xml version="1.0" encoding="utf-8"?>
<externalLink xmlns="http://schemas.openxmlformats.org/spreadsheetml/2006/main">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externalLinks/externalLink211.xml><?xml version="1.0" encoding="utf-8"?>
<externalLink xmlns="http://schemas.openxmlformats.org/spreadsheetml/2006/main">
  <externalBook xmlns:r="http://schemas.openxmlformats.org/officeDocument/2006/relationships" r:id="rId1">
    <sheetNames>
      <sheetName val="PRESUPUESTO"/>
      <sheetName val="MEMORIA PAV"/>
      <sheetName val="Hoja3"/>
      <sheetName val="Hoja1"/>
      <sheetName val="Hoja2"/>
      <sheetName val="AIU FINAL."/>
      <sheetName val="INTERVENTORIA"/>
      <sheetName val="PMA"/>
      <sheetName val="PMT"/>
      <sheetName val="Cant. Hierro"/>
      <sheetName val="PAPSO"/>
      <sheetName val="FRENTE DE OBRA"/>
      <sheetName val="EST. DE MERCADO"/>
      <sheetName val="CRONOGRAMA"/>
      <sheetName val="F.M"/>
      <sheetName val="F.P"/>
      <sheetName val="H.E"/>
      <sheetName val="MANO DE OBRA"/>
      <sheetName val="MATERIALES"/>
      <sheetName val="EQUIPOS"/>
      <sheetName val="TRANSPORTE"/>
      <sheetName val="DISTANCIA DE ACARREO"/>
      <sheetName val="C y M"/>
      <sheetName val="1.1"/>
      <sheetName val="2.1"/>
      <sheetName val="2.2"/>
      <sheetName val="2.3"/>
      <sheetName val="2.4"/>
      <sheetName val="2.5"/>
      <sheetName val="2.6"/>
      <sheetName val="2.7"/>
      <sheetName val="3.1"/>
      <sheetName val="3.2"/>
      <sheetName val="3.3"/>
      <sheetName val="4.1"/>
      <sheetName val="4.2"/>
      <sheetName val="4.3"/>
      <sheetName val="4.4"/>
      <sheetName val="5.1"/>
      <sheetName val="6.1"/>
      <sheetName val="6.2"/>
      <sheetName val="6.3"/>
    </sheetNames>
    <sheetDataSet>
      <sheetData sheetId="0">
        <row r="4">
          <cell r="A4">
            <v>1</v>
          </cell>
        </row>
        <row r="7">
          <cell r="A7">
            <v>2</v>
          </cell>
        </row>
        <row r="15">
          <cell r="A15">
            <v>3</v>
          </cell>
        </row>
        <row r="33">
          <cell r="A33" t="str">
            <v>ADMINISTRACIÓN </v>
          </cell>
        </row>
        <row r="34">
          <cell r="A34" t="str">
            <v>IMPREVISTOS</v>
          </cell>
        </row>
        <row r="34">
          <cell r="F34">
            <v>0.01</v>
          </cell>
        </row>
        <row r="35">
          <cell r="A35" t="str">
            <v>UTILIDAD</v>
          </cell>
        </row>
        <row r="35">
          <cell r="F35">
            <v>0.04</v>
          </cell>
        </row>
        <row r="41">
          <cell r="A41" t="str">
            <v>INTERVENTORÍA (7%)</v>
          </cell>
        </row>
        <row r="43">
          <cell r="A43" t="str">
            <v>VALOR TOTAL DEL PROYECTO </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212.xml><?xml version="1.0" encoding="utf-8"?>
<externalLink xmlns="http://schemas.openxmlformats.org/spreadsheetml/2006/main">
  <externalBook xmlns:r="http://schemas.openxmlformats.org/officeDocument/2006/relationships" r:id="rId1">
    <sheetNames>
      <sheetName val="VALOR EN LETRAS 2 (3)"/>
      <sheetName val="VALOR EN LETRAS 2 (2)"/>
      <sheetName val="MR-40"/>
      <sheetName val="SUBBASE"/>
      <sheetName val="Secciones Trans."/>
      <sheetName val="PH MR-40"/>
      <sheetName val="RELLENOS"/>
      <sheetName val="NP2 TRANS"/>
      <sheetName val="EXCAV"/>
      <sheetName val="Graficas"/>
      <sheetName val="Hoja2"/>
      <sheetName val="Relleno"/>
      <sheetName val="Soporte MR-38 (2)"/>
      <sheetName val="Hoja1"/>
      <sheetName val="Presp de Obra"/>
      <sheetName val="Hoja3"/>
      <sheetName val="Cronograma"/>
      <sheetName val="AIU"/>
      <sheetName val="Prep Interventoria"/>
      <sheetName val="PMT"/>
      <sheetName val="PMA"/>
      <sheetName val="Factor Prest&gt;Mayor"/>
      <sheetName val="Factor Prest&lt;Menor"/>
      <sheetName val="Factor Multiplicador&gt;Mayor"/>
      <sheetName val="Factor Multiplicador &lt;Menor"/>
      <sheetName val="Lista de Precios"/>
      <sheetName val="Excavación"/>
      <sheetName val="Afirmado"/>
      <sheetName val="Subbase C"/>
      <sheetName val="Pav MR 3.8"/>
      <sheetName val="Acero."/>
      <sheetName val="Bordillos"/>
      <sheetName val="Señalización"/>
      <sheetName val="Realce Manhole"/>
      <sheetName val="Concreto 3.8 Mpa"/>
      <sheetName val="Concreto 3.000 psi"/>
      <sheetName val="1.1"/>
      <sheetName val="2.1"/>
      <sheetName val="2.2"/>
      <sheetName val="3.1"/>
      <sheetName val="4.1"/>
      <sheetName val="5.1."/>
      <sheetName val="5.1"/>
      <sheetName val="6.1"/>
      <sheetName val="7.1"/>
      <sheetName val="Bordillo"/>
      <sheetName val="Cune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ow r="6">
          <cell r="A6" t="str">
            <v>PROYECTO:</v>
          </cell>
        </row>
      </sheetData>
      <sheetData sheetId="17"/>
      <sheetData sheetId="18" refreshError="1"/>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213.xml><?xml version="1.0" encoding="utf-8"?>
<externalLink xmlns="http://schemas.openxmlformats.org/spreadsheetml/2006/main">
  <externalBook xmlns:r="http://schemas.openxmlformats.org/officeDocument/2006/relationships" r:id="rId1">
    <sheetNames>
      <sheetName val="PRESUPUESTO"/>
      <sheetName val="Cant. Hierro"/>
      <sheetName val="MEMORIA PAV"/>
      <sheetName val="AIU FINAL."/>
      <sheetName val="INTERVENTORIA"/>
      <sheetName val="PMA"/>
      <sheetName val="CRONOGRAMA"/>
      <sheetName val="PMT"/>
      <sheetName val="PAPSO"/>
      <sheetName val="FRENTE DE OBRA"/>
      <sheetName val="EST. DE MERCADO"/>
      <sheetName val="F.M"/>
      <sheetName val="F.P"/>
      <sheetName val="H.E"/>
      <sheetName val="MANO DE OBRA"/>
      <sheetName val="MATERIALES"/>
      <sheetName val="EQUIPOS"/>
      <sheetName val="TRANSPORTE"/>
      <sheetName val="DISTANCIA DE ACARREO"/>
      <sheetName val="C y M"/>
      <sheetName val="1.1"/>
      <sheetName val="1.2"/>
      <sheetName val="1.3"/>
      <sheetName val="1.4"/>
      <sheetName val="2.1"/>
      <sheetName val="2.2"/>
      <sheetName val="2.3"/>
      <sheetName val="2.4"/>
      <sheetName val="2.5"/>
      <sheetName val="2.6"/>
      <sheetName val="2.7"/>
      <sheetName val="3.1"/>
      <sheetName val="3.2"/>
      <sheetName val="3.3"/>
      <sheetName val="4.1"/>
      <sheetName val="4.2"/>
      <sheetName val="4.3"/>
      <sheetName val="4.4"/>
      <sheetName val="5.1"/>
      <sheetName val="5.2"/>
      <sheetName val="5.3"/>
      <sheetName val="6.1"/>
      <sheetName val="6.2"/>
      <sheetName val="6.3"/>
    </sheetNames>
    <sheetDataSet>
      <sheetData sheetId="0">
        <row r="44">
          <cell r="L44">
            <v>447073824.24</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214.xml><?xml version="1.0" encoding="utf-8"?>
<externalLink xmlns="http://schemas.openxmlformats.org/spreadsheetml/2006/main">
  <externalBook xmlns:r="http://schemas.openxmlformats.org/officeDocument/2006/relationships" r:id="rId1">
    <sheetNames>
      <sheetName val="3.3-1"/>
      <sheetName val="FINANCIACION"/>
      <sheetName val="INVENTARIO F. (2)"/>
      <sheetName val="Hoja3"/>
      <sheetName val="INVENTARIO F."/>
      <sheetName val="PRESUPUESTO"/>
      <sheetName val="CRONOGRAMA"/>
      <sheetName val="CANT."/>
      <sheetName val="INTERVENTORIA"/>
      <sheetName val="AIU ."/>
      <sheetName val="PMA"/>
      <sheetName val="DISTANCIA DE ACARREO"/>
      <sheetName val="CONCRETOS 2023"/>
      <sheetName val="MORTEROS"/>
      <sheetName val="MATERIALES"/>
      <sheetName val="EQUIPOS"/>
      <sheetName val="TRANSPORTE"/>
      <sheetName val="MANO DE OBRA"/>
      <sheetName val="H.E"/>
      <sheetName val="F.M"/>
      <sheetName val="F.P"/>
      <sheetName val="5.8"/>
      <sheetName val="5.7"/>
      <sheetName val="5.6"/>
      <sheetName val="5.5"/>
      <sheetName val="5.4"/>
      <sheetName val="5.3"/>
      <sheetName val="5.1"/>
      <sheetName val="5.2"/>
      <sheetName val="4.5"/>
      <sheetName val="4.4"/>
      <sheetName val="4.3"/>
      <sheetName val="4.2"/>
      <sheetName val="4.1"/>
      <sheetName val="3.2"/>
      <sheetName val="3.1"/>
      <sheetName val="2.2"/>
      <sheetName val="2.1"/>
      <sheetName val="1.3"/>
      <sheetName val="1.2"/>
      <sheetName val="1.1"/>
      <sheetName val="FRENTE DE OBRA"/>
      <sheetName val="PTO. RESUMEN"/>
      <sheetName val="EST. DE MERCAD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3">
          <cell r="C3" t="str">
            <v>Código</v>
          </cell>
          <cell r="D3" t="str">
            <v>unidad</v>
          </cell>
          <cell r="E3" t="str">
            <v>Insumo</v>
          </cell>
          <cell r="F3" t="str">
            <v>Precio ($ COP)</v>
          </cell>
        </row>
        <row r="4">
          <cell r="C4" t="str">
            <v>T0100002</v>
          </cell>
          <cell r="D4" t="str">
            <v>kg-km</v>
          </cell>
          <cell r="E4" t="str">
            <v>Transporte de acero</v>
          </cell>
          <cell r="F4">
            <v>0.789586632821367</v>
          </cell>
        </row>
        <row r="5">
          <cell r="C5" t="str">
            <v>T0010001</v>
          </cell>
          <cell r="D5" t="str">
            <v>t-km</v>
          </cell>
          <cell r="E5" t="str">
            <v>Transporte de acero</v>
          </cell>
          <cell r="F5">
            <v>950</v>
          </cell>
        </row>
        <row r="6">
          <cell r="C6" t="str">
            <v>T0010011</v>
          </cell>
          <cell r="D6" t="str">
            <v>m3-km</v>
          </cell>
          <cell r="E6" t="str">
            <v>Transporte de adoquín e=8cm</v>
          </cell>
          <cell r="F6">
            <v>1175</v>
          </cell>
        </row>
        <row r="7">
          <cell r="C7" t="str">
            <v>T0010400</v>
          </cell>
          <cell r="D7" t="str">
            <v>m3-km</v>
          </cell>
          <cell r="E7" t="str">
            <v>Transporte de agregados</v>
          </cell>
          <cell r="F7">
            <v>850</v>
          </cell>
        </row>
        <row r="8">
          <cell r="C8" t="str">
            <v>T0010004</v>
          </cell>
          <cell r="D8" t="str">
            <v>m3-km</v>
          </cell>
          <cell r="E8" t="str">
            <v>Transporte de arena</v>
          </cell>
          <cell r="F8">
            <v>1500</v>
          </cell>
        </row>
        <row r="9">
          <cell r="C9" t="str">
            <v>T0010053</v>
          </cell>
          <cell r="D9" t="str">
            <v>m3-km</v>
          </cell>
          <cell r="E9" t="str">
            <v>Transporte de barrera de seguridad en concreto</v>
          </cell>
          <cell r="F9">
            <v>750</v>
          </cell>
        </row>
        <row r="10">
          <cell r="C10" t="str">
            <v>T0010550</v>
          </cell>
          <cell r="D10" t="str">
            <v>kg-km</v>
          </cell>
          <cell r="E10" t="str">
            <v>Transporte de cal</v>
          </cell>
          <cell r="F10">
            <v>1.01491063579334</v>
          </cell>
        </row>
        <row r="11">
          <cell r="C11" t="str">
            <v>T0015011</v>
          </cell>
          <cell r="D11" t="str">
            <v>kg-km</v>
          </cell>
          <cell r="E11" t="str">
            <v>Transporte de cemento asfáltico</v>
          </cell>
          <cell r="F11">
            <v>1.01491063579334</v>
          </cell>
        </row>
        <row r="12">
          <cell r="C12" t="str">
            <v>T0010500</v>
          </cell>
          <cell r="D12" t="str">
            <v>kg-km</v>
          </cell>
          <cell r="E12" t="str">
            <v>Transporte de cemento hidráulico</v>
          </cell>
          <cell r="F12">
            <v>1.01491063579334</v>
          </cell>
        </row>
        <row r="13">
          <cell r="C13" t="str">
            <v>T0010009</v>
          </cell>
          <cell r="D13" t="str">
            <v>m3-km</v>
          </cell>
          <cell r="E13" t="str">
            <v>Transporte de concreto</v>
          </cell>
          <cell r="F13">
            <v>1438.99675387557</v>
          </cell>
        </row>
        <row r="14">
          <cell r="C14" t="str">
            <v>T0010120</v>
          </cell>
          <cell r="D14" t="str">
            <v>m3-km</v>
          </cell>
          <cell r="E14" t="str">
            <v>Transporte de emulsión asfáltica</v>
          </cell>
          <cell r="F14">
            <v>1.42087489011067</v>
          </cell>
        </row>
        <row r="15">
          <cell r="C15" t="str">
            <v>T0010160</v>
          </cell>
          <cell r="D15" t="str">
            <v>kg-km</v>
          </cell>
          <cell r="E15" t="str">
            <v>Transporte de estructuras metálicas </v>
          </cell>
          <cell r="F15">
            <v>1.45394501195113</v>
          </cell>
        </row>
        <row r="16">
          <cell r="C16" t="str">
            <v>T0010570</v>
          </cell>
          <cell r="D16" t="str">
            <v>t-km</v>
          </cell>
          <cell r="E16" t="str">
            <v>Transporte de estructuras metálicas </v>
          </cell>
          <cell r="F16">
            <v>1453.94501195113</v>
          </cell>
        </row>
        <row r="17">
          <cell r="C17" t="str">
            <v>T0010560</v>
          </cell>
          <cell r="D17" t="str">
            <v>kg-km</v>
          </cell>
          <cell r="E17" t="str">
            <v>Transporte de formaleta</v>
          </cell>
          <cell r="F17">
            <v>2.52018125146869</v>
          </cell>
        </row>
        <row r="18">
          <cell r="C18" t="str">
            <v>T0010088</v>
          </cell>
          <cell r="D18" t="str">
            <v>kg-km</v>
          </cell>
          <cell r="E18" t="str">
            <v>Transporte de madera</v>
          </cell>
          <cell r="F18">
            <v>1.42087489011067</v>
          </cell>
        </row>
        <row r="19">
          <cell r="C19" t="str">
            <v>T0010010</v>
          </cell>
          <cell r="D19" t="str">
            <v>m3-km</v>
          </cell>
          <cell r="E19" t="str">
            <v>Transporte de material de afirmado</v>
          </cell>
          <cell r="F19">
            <v>1414.03279593679</v>
          </cell>
        </row>
        <row r="20">
          <cell r="C20" t="str">
            <v>T0010020</v>
          </cell>
          <cell r="D20" t="str">
            <v>m3-km</v>
          </cell>
          <cell r="E20" t="str">
            <v>Transporte de material de base</v>
          </cell>
          <cell r="F20">
            <v>1414.03279593679</v>
          </cell>
        </row>
        <row r="21">
          <cell r="C21" t="str">
            <v>T0010032</v>
          </cell>
          <cell r="D21" t="str">
            <v>m3-km</v>
          </cell>
          <cell r="E21" t="str">
            <v>Transporte de material de demolición</v>
          </cell>
          <cell r="F21">
            <v>1414.03279593679</v>
          </cell>
        </row>
        <row r="22">
          <cell r="C22" t="str">
            <v>T0010025</v>
          </cell>
          <cell r="D22" t="str">
            <v>m3-km</v>
          </cell>
          <cell r="E22" t="str">
            <v>Transporte de material de excavación</v>
          </cell>
          <cell r="F22">
            <v>1414.03279593679</v>
          </cell>
        </row>
        <row r="23">
          <cell r="C23" t="str">
            <v>T0010062</v>
          </cell>
          <cell r="D23" t="str">
            <v>m3-km</v>
          </cell>
          <cell r="E23" t="str">
            <v>Transporte de material de relleno</v>
          </cell>
          <cell r="F23">
            <v>1414.03279593679</v>
          </cell>
        </row>
        <row r="24">
          <cell r="C24" t="str">
            <v>T0010036</v>
          </cell>
          <cell r="D24" t="str">
            <v>m3-km</v>
          </cell>
          <cell r="E24" t="str">
            <v>Transporte de material de remoción</v>
          </cell>
          <cell r="F24">
            <v>1415.03279593679</v>
          </cell>
        </row>
        <row r="25">
          <cell r="C25" t="str">
            <v>T0010030</v>
          </cell>
          <cell r="D25" t="str">
            <v>m3-km</v>
          </cell>
          <cell r="E25" t="str">
            <v>Transporte de material de sub-base</v>
          </cell>
          <cell r="F25">
            <v>1414.03279593679</v>
          </cell>
        </row>
        <row r="26">
          <cell r="C26" t="str">
            <v>T0010040</v>
          </cell>
          <cell r="D26" t="str">
            <v>t-km</v>
          </cell>
          <cell r="E26" t="str">
            <v>Transporte de material desmontado</v>
          </cell>
          <cell r="F26">
            <v>1414.03279593679</v>
          </cell>
        </row>
        <row r="27">
          <cell r="C27" t="str">
            <v>T0010028</v>
          </cell>
          <cell r="D27" t="str">
            <v>m3-km</v>
          </cell>
          <cell r="E27" t="str">
            <v>Transporte de material drenante</v>
          </cell>
          <cell r="F27">
            <v>1414.03279593679</v>
          </cell>
        </row>
        <row r="28">
          <cell r="C28" t="str">
            <v>T0010006</v>
          </cell>
          <cell r="D28" t="str">
            <v>m3-km</v>
          </cell>
          <cell r="E28" t="str">
            <v>Transporte de material fresado</v>
          </cell>
          <cell r="F28">
            <v>800</v>
          </cell>
        </row>
        <row r="29">
          <cell r="C29" t="str">
            <v>T0010480</v>
          </cell>
          <cell r="D29" t="str">
            <v>m3-km</v>
          </cell>
          <cell r="E29" t="str">
            <v>Transporte de material sobrante de poda</v>
          </cell>
          <cell r="F29">
            <v>1414.03279593679</v>
          </cell>
        </row>
        <row r="30">
          <cell r="C30" t="str">
            <v>T0010130</v>
          </cell>
          <cell r="D30" t="str">
            <v>m3-km</v>
          </cell>
          <cell r="E30" t="str">
            <v>Transporte de mezcla asfáltica drenante</v>
          </cell>
          <cell r="F30">
            <v>1414.03279593679</v>
          </cell>
        </row>
        <row r="31">
          <cell r="C31" t="str">
            <v>T0010510</v>
          </cell>
          <cell r="D31" t="str">
            <v>m3-km</v>
          </cell>
          <cell r="E31" t="str">
            <v>Transporte de mezcla de mortero</v>
          </cell>
          <cell r="F31">
            <v>1420.87489011068</v>
          </cell>
        </row>
        <row r="32">
          <cell r="C32" t="str">
            <v>T0010065</v>
          </cell>
          <cell r="D32" t="str">
            <v>m3-km</v>
          </cell>
          <cell r="E32" t="str">
            <v>Transporte de mezcla en caliente</v>
          </cell>
          <cell r="F32">
            <v>1420.87489011068</v>
          </cell>
        </row>
        <row r="33">
          <cell r="C33" t="str">
            <v>T0010240</v>
          </cell>
          <cell r="D33" t="str">
            <v>m3-km</v>
          </cell>
          <cell r="E33" t="str">
            <v>Transporte de mezcla en frío</v>
          </cell>
          <cell r="F33">
            <v>1420.87489011068</v>
          </cell>
        </row>
        <row r="34">
          <cell r="C34" t="str">
            <v>T0010091</v>
          </cell>
          <cell r="D34" t="str">
            <v>m3-km</v>
          </cell>
          <cell r="E34" t="str">
            <v>Transporte de piedra para concreto ciclópeo</v>
          </cell>
          <cell r="F34">
            <v>1420.87489011068</v>
          </cell>
        </row>
        <row r="35">
          <cell r="C35" t="str">
            <v>T0010094</v>
          </cell>
          <cell r="D35" t="str">
            <v>m3-km</v>
          </cell>
          <cell r="E35" t="str">
            <v>Transporte de piedra para gaviones</v>
          </cell>
          <cell r="F35">
            <v>1414.03279593679</v>
          </cell>
        </row>
        <row r="36">
          <cell r="C36" t="str">
            <v>T0010114</v>
          </cell>
          <cell r="D36" t="str">
            <v>kg-km</v>
          </cell>
          <cell r="E36" t="str">
            <v>Transporte de tubería</v>
          </cell>
          <cell r="F36">
            <v>1414.03279593679</v>
          </cell>
        </row>
        <row r="37">
          <cell r="C37" t="str">
            <v>T0010115</v>
          </cell>
          <cell r="D37" t="str">
            <v>kg-km</v>
          </cell>
          <cell r="E37" t="str">
            <v>Transporte de tubería de concreto</v>
          </cell>
          <cell r="F37">
            <v>1.55500786496048</v>
          </cell>
        </row>
      </sheetData>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7.xml"/><Relationship Id="rId1" Type="http://schemas.openxmlformats.org/officeDocument/2006/relationships/comments" Target="../comments1.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36.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92D050"/>
  </sheetPr>
  <dimension ref="A1:L22"/>
  <sheetViews>
    <sheetView view="pageBreakPreview" zoomScaleNormal="100" workbookViewId="0">
      <selection activeCell="E9" sqref="E9"/>
    </sheetView>
  </sheetViews>
  <sheetFormatPr defaultColWidth="11.4380952380952" defaultRowHeight="12.75"/>
  <cols>
    <col min="1" max="1" width="9" style="1557" customWidth="1"/>
    <col min="2" max="2" width="40.3333333333333" style="1557" customWidth="1"/>
    <col min="3" max="4" width="12.4380952380952" style="1557" customWidth="1"/>
    <col min="5" max="5" width="16.1047619047619" style="1557" customWidth="1"/>
    <col min="6" max="6" width="17.1047619047619" style="1557" customWidth="1"/>
    <col min="7" max="7" width="11.7809523809524" style="1557" hidden="1" customWidth="1"/>
    <col min="8" max="8" width="13.4380952380952" style="1557" hidden="1" customWidth="1"/>
    <col min="9" max="9" width="11.3333333333333" style="1557" hidden="1" customWidth="1"/>
    <col min="10" max="10" width="13.4380952380952" style="1557" hidden="1" customWidth="1"/>
    <col min="11" max="12" width="11.4380952380952" style="1557" hidden="1" customWidth="1"/>
    <col min="13" max="16384" width="11.4380952380952" style="1557"/>
  </cols>
  <sheetData>
    <row r="1" ht="34.5" customHeight="1" spans="1:12">
      <c r="A1" s="1558" t="s">
        <v>0</v>
      </c>
      <c r="B1" s="1558"/>
      <c r="C1" s="1558"/>
      <c r="D1" s="1558"/>
      <c r="E1" s="1558"/>
      <c r="F1" s="1558"/>
      <c r="G1" s="1559">
        <v>0.25</v>
      </c>
      <c r="H1" s="1559">
        <v>0.2</v>
      </c>
      <c r="I1" s="1559">
        <v>0.05</v>
      </c>
      <c r="J1" s="1559">
        <v>0.35</v>
      </c>
      <c r="K1" s="1559">
        <v>0.15</v>
      </c>
      <c r="L1" s="1559">
        <f>SUM(G1:K1)</f>
        <v>1</v>
      </c>
    </row>
    <row r="2" s="1554" customFormat="1" ht="47.55" customHeight="1" spans="1:12">
      <c r="A2" s="1560" t="s">
        <v>1</v>
      </c>
      <c r="B2" s="1560"/>
      <c r="C2" s="1561" t="s">
        <v>2</v>
      </c>
      <c r="D2" s="1561"/>
      <c r="E2" s="1561"/>
      <c r="F2" s="1561"/>
      <c r="G2" s="1562">
        <v>0.2</v>
      </c>
      <c r="I2" s="1562">
        <v>0.55</v>
      </c>
      <c r="J2" s="1562">
        <v>0.25</v>
      </c>
      <c r="L2" s="1559">
        <f>+J2+I2+G2</f>
        <v>1</v>
      </c>
    </row>
    <row r="3" s="1555" customFormat="1" ht="25.05" customHeight="1" spans="1:11">
      <c r="A3" s="1558" t="s">
        <v>3</v>
      </c>
      <c r="B3" s="1558" t="s">
        <v>4</v>
      </c>
      <c r="C3" s="1558" t="s">
        <v>5</v>
      </c>
      <c r="D3" s="1563" t="s">
        <v>6</v>
      </c>
      <c r="E3" s="1558" t="s">
        <v>7</v>
      </c>
      <c r="F3" s="1558" t="s">
        <v>8</v>
      </c>
      <c r="G3" s="1555" t="s">
        <v>9</v>
      </c>
      <c r="H3" s="1555" t="s">
        <v>10</v>
      </c>
      <c r="I3" s="1555" t="s">
        <v>11</v>
      </c>
      <c r="J3" s="1555" t="s">
        <v>12</v>
      </c>
      <c r="K3" s="1555" t="s">
        <v>13</v>
      </c>
    </row>
    <row r="4" ht="25.05" customHeight="1" spans="1:12">
      <c r="A4" s="1564">
        <v>1</v>
      </c>
      <c r="B4" s="1565" t="s">
        <v>14</v>
      </c>
      <c r="C4" s="1564" t="s">
        <v>15</v>
      </c>
      <c r="D4" s="1564">
        <f>+'1.112'!B6</f>
        <v>50</v>
      </c>
      <c r="E4" s="1566">
        <f>+'1.112'!G15</f>
        <v>22000</v>
      </c>
      <c r="F4" s="1566">
        <f t="shared" ref="F4:F10" si="0">+E4*D4</f>
        <v>1100000</v>
      </c>
      <c r="G4" s="1567"/>
      <c r="H4" s="1567">
        <f>+F4*60%</f>
        <v>660000</v>
      </c>
      <c r="I4" s="1567">
        <f>+F4*40%</f>
        <v>440000</v>
      </c>
      <c r="J4" s="1567"/>
      <c r="K4" s="1567"/>
      <c r="L4" s="1567">
        <f>SUM(G4:K4)</f>
        <v>1100000</v>
      </c>
    </row>
    <row r="5" ht="25.05" customHeight="1" spans="1:12">
      <c r="A5" s="1564">
        <f>+A4+1</f>
        <v>2</v>
      </c>
      <c r="B5" s="1565" t="s">
        <v>16</v>
      </c>
      <c r="C5" s="1564" t="s">
        <v>15</v>
      </c>
      <c r="D5" s="1568" t="e">
        <f>#REF!</f>
        <v>#REF!</v>
      </c>
      <c r="E5" s="1566" t="e">
        <f>#REF!</f>
        <v>#REF!</v>
      </c>
      <c r="F5" s="1566" t="e">
        <f t="shared" si="0"/>
        <v>#REF!</v>
      </c>
      <c r="G5" s="1567" t="e">
        <f>+F5*25%</f>
        <v>#REF!</v>
      </c>
      <c r="H5" s="1567" t="e">
        <f>+F5*20%</f>
        <v>#REF!</v>
      </c>
      <c r="I5" s="1567" t="e">
        <f>+F5*5%</f>
        <v>#REF!</v>
      </c>
      <c r="J5" s="1567" t="e">
        <f>+F5*35%</f>
        <v>#REF!</v>
      </c>
      <c r="K5" s="1567" t="e">
        <f>+F5*15%</f>
        <v>#REF!</v>
      </c>
      <c r="L5" s="1567" t="e">
        <f>SUM(G5:K5)</f>
        <v>#REF!</v>
      </c>
    </row>
    <row r="6" ht="25.05" customHeight="1" spans="1:12">
      <c r="A6" s="1564">
        <f>+A5+1</f>
        <v>3</v>
      </c>
      <c r="B6" s="1565" t="s">
        <v>17</v>
      </c>
      <c r="C6" s="1564" t="s">
        <v>18</v>
      </c>
      <c r="D6" s="1564">
        <f>+'1.11'!E6</f>
        <v>10</v>
      </c>
      <c r="E6" s="1566">
        <f>+'1.11'!E54</f>
        <v>6498868.52</v>
      </c>
      <c r="F6" s="1566">
        <f t="shared" si="0"/>
        <v>64988685.2</v>
      </c>
      <c r="G6" s="1567">
        <f>+F6*25%</f>
        <v>16247171.3</v>
      </c>
      <c r="H6" s="1567">
        <f>+F6*20%</f>
        <v>12997737.04</v>
      </c>
      <c r="I6" s="1567">
        <f>+F6*5%</f>
        <v>3249434.26</v>
      </c>
      <c r="J6" s="1567">
        <f>+F6*35%</f>
        <v>22746039.82</v>
      </c>
      <c r="K6" s="1567">
        <f>+F6*15%</f>
        <v>9748302.78</v>
      </c>
      <c r="L6" s="1567">
        <f>SUM(G6:K6)</f>
        <v>64988685.2</v>
      </c>
    </row>
    <row r="7" ht="25.05" customHeight="1" spans="1:12">
      <c r="A7" s="1564">
        <f>+A6+1</f>
        <v>4</v>
      </c>
      <c r="B7" s="1565" t="s">
        <v>19</v>
      </c>
      <c r="C7" s="1564" t="s">
        <v>20</v>
      </c>
      <c r="D7" s="1569">
        <f>'APU. 4. Aislamiento'!E6</f>
        <v>8.3</v>
      </c>
      <c r="E7" s="1570">
        <f>'APU. 4. Aislamiento'!D48</f>
        <v>16626709.88</v>
      </c>
      <c r="F7" s="1570">
        <f t="shared" si="0"/>
        <v>138001692.004</v>
      </c>
      <c r="G7" s="1567">
        <f>+F7*25%</f>
        <v>34500423.001</v>
      </c>
      <c r="H7" s="1567">
        <f>+F7*20%</f>
        <v>27600338.4008</v>
      </c>
      <c r="I7" s="1567">
        <f>+F7*5%</f>
        <v>6900084.6002</v>
      </c>
      <c r="J7" s="1567">
        <f>+F7*35%</f>
        <v>48300592.2014</v>
      </c>
      <c r="K7" s="1567">
        <f>+F7*15%</f>
        <v>20700253.8006</v>
      </c>
      <c r="L7" s="1567">
        <f>SUM(G7:K7)</f>
        <v>138001692.004</v>
      </c>
    </row>
    <row r="8" ht="25.05" customHeight="1" spans="1:12">
      <c r="A8" s="1564">
        <v>5</v>
      </c>
      <c r="B8" s="1565" t="s">
        <v>21</v>
      </c>
      <c r="C8" s="1564" t="s">
        <v>15</v>
      </c>
      <c r="D8" s="1568">
        <f>'APU. 5. Parcelas de Monitoreo'!B6</f>
        <v>10</v>
      </c>
      <c r="E8" s="1566">
        <f>+'APU. 5. Parcelas de Monitoreo'!G17</f>
        <v>2498048</v>
      </c>
      <c r="F8" s="1566">
        <f t="shared" si="0"/>
        <v>24980480</v>
      </c>
      <c r="G8" s="1567">
        <f>+F8*25%</f>
        <v>6245120</v>
      </c>
      <c r="H8" s="1567" t="s">
        <v>22</v>
      </c>
      <c r="I8" s="1567">
        <f>+F8*45%</f>
        <v>11241216</v>
      </c>
      <c r="J8" s="1567">
        <f>+F8*35%</f>
        <v>8743168</v>
      </c>
      <c r="K8" s="1567">
        <f>+J7+G7</f>
        <v>82801015.2024</v>
      </c>
      <c r="L8" s="1567">
        <f>SUM(G8:K8)</f>
        <v>109030519.2024</v>
      </c>
    </row>
    <row r="9" ht="25.05" customHeight="1" spans="1:10">
      <c r="A9" s="1564">
        <v>6</v>
      </c>
      <c r="B9" s="1565" t="s">
        <v>23</v>
      </c>
      <c r="C9" s="1564" t="s">
        <v>24</v>
      </c>
      <c r="D9" s="1568">
        <v>1</v>
      </c>
      <c r="E9" s="1566" t="e">
        <f>#REF!</f>
        <v>#REF!</v>
      </c>
      <c r="F9" s="1566" t="e">
        <f>E9*D9</f>
        <v>#REF!</v>
      </c>
      <c r="H9" s="1567" t="e">
        <f>+F9*20%</f>
        <v>#REF!</v>
      </c>
      <c r="J9" s="1574" t="e">
        <f>+F9*80%</f>
        <v>#REF!</v>
      </c>
    </row>
    <row r="10" ht="25.05" customHeight="1" spans="1:10">
      <c r="A10" s="1564">
        <v>7</v>
      </c>
      <c r="B10" s="1565" t="s">
        <v>25</v>
      </c>
      <c r="C10" s="1564" t="s">
        <v>15</v>
      </c>
      <c r="D10" s="1564">
        <v>1</v>
      </c>
      <c r="E10" s="1566" t="e">
        <f>#REF!</f>
        <v>#REF!</v>
      </c>
      <c r="F10" s="1566" t="e">
        <f t="shared" si="0"/>
        <v>#REF!</v>
      </c>
      <c r="H10" s="1567" t="e">
        <f t="shared" ref="H10:H11" si="1">+F10*20%</f>
        <v>#REF!</v>
      </c>
      <c r="J10" s="1574" t="e">
        <f>+F10*80%</f>
        <v>#REF!</v>
      </c>
    </row>
    <row r="11" ht="25.05" customHeight="1" spans="1:10">
      <c r="A11" s="1564">
        <v>8</v>
      </c>
      <c r="B11" s="1565" t="s">
        <v>26</v>
      </c>
      <c r="C11" s="1564" t="s">
        <v>15</v>
      </c>
      <c r="D11" s="1564">
        <v>1</v>
      </c>
      <c r="E11" s="1566">
        <f>'APU. 7  Registro '!G12</f>
        <v>4500000</v>
      </c>
      <c r="F11" s="1566">
        <f>E11*D11</f>
        <v>4500000</v>
      </c>
      <c r="H11" s="1567">
        <f t="shared" si="1"/>
        <v>900000</v>
      </c>
      <c r="J11" s="1574">
        <f>+F11*80%</f>
        <v>3600000</v>
      </c>
    </row>
    <row r="12" ht="25.05" customHeight="1"/>
    <row r="13" s="1556" customFormat="1" ht="25.05" customHeight="1" spans="3:10">
      <c r="C13" s="1571" t="s">
        <v>27</v>
      </c>
      <c r="D13" s="1572"/>
      <c r="E13" s="1572"/>
      <c r="F13" s="1573" t="e">
        <f>(SUM(F4:F11)*7%)</f>
        <v>#REF!</v>
      </c>
      <c r="H13" s="1574" t="e">
        <f>+G14*20%</f>
        <v>#REF!</v>
      </c>
      <c r="J13" s="1574" t="e">
        <f>+G14*80%</f>
        <v>#REF!</v>
      </c>
    </row>
    <row r="14" s="1556" customFormat="1" ht="25.05" customHeight="1" spans="6:7">
      <c r="F14" s="1575"/>
      <c r="G14" s="1556" t="e">
        <f>+F13*70%</f>
        <v>#REF!</v>
      </c>
    </row>
    <row r="15" s="1556" customFormat="1" ht="25.05" customHeight="1" spans="3:10">
      <c r="C15" s="1571" t="s">
        <v>28</v>
      </c>
      <c r="D15" s="1572"/>
      <c r="E15" s="1572"/>
      <c r="F15" s="1576" t="e">
        <f>SUM(F4:F11)+F12</f>
        <v>#REF!</v>
      </c>
      <c r="G15" s="1556" t="e">
        <f>+F13*30%</f>
        <v>#REF!</v>
      </c>
      <c r="H15" s="1574" t="e">
        <f>+G15*20%</f>
        <v>#REF!</v>
      </c>
      <c r="J15" s="1574" t="e">
        <f>+G15*80%</f>
        <v>#REF!</v>
      </c>
    </row>
    <row r="16" ht="25.05" customHeight="1"/>
    <row r="17" ht="25.05" customHeight="1" spans="1:10">
      <c r="A17" s="1564">
        <v>9</v>
      </c>
      <c r="B17" s="1565" t="s">
        <v>29</v>
      </c>
      <c r="C17" s="1564" t="s">
        <v>15</v>
      </c>
      <c r="D17" s="1564">
        <f>'APU. 8. Talleres'!D6:F6</f>
        <v>1</v>
      </c>
      <c r="E17" s="1566">
        <f>+'APU. 8. Talleres'!F15</f>
        <v>5112000</v>
      </c>
      <c r="F17" s="1566">
        <f>+E17*D17</f>
        <v>5112000</v>
      </c>
      <c r="H17" s="1574">
        <f>+F17*80%</f>
        <v>4089600</v>
      </c>
      <c r="J17" s="1574">
        <f>+H17*80%</f>
        <v>3271680</v>
      </c>
    </row>
    <row r="18" ht="31.05" customHeight="1" spans="1:6">
      <c r="A18" s="1557">
        <v>10</v>
      </c>
      <c r="B18" s="1565" t="s">
        <v>30</v>
      </c>
      <c r="C18" s="1564" t="s">
        <v>15</v>
      </c>
      <c r="D18" s="1564">
        <v>3</v>
      </c>
      <c r="E18" s="1566">
        <f>+'APU. 9  Socializacion'!I35</f>
        <v>11666666.6666667</v>
      </c>
      <c r="F18" s="1566">
        <f>+E18*D18</f>
        <v>35000000</v>
      </c>
    </row>
    <row r="19" ht="146.55" customHeight="1" spans="1:6">
      <c r="A19" s="1577" t="s">
        <v>31</v>
      </c>
      <c r="B19" s="1578"/>
      <c r="C19" s="1578"/>
      <c r="D19" s="1578"/>
      <c r="E19" s="1578"/>
      <c r="F19" s="1579"/>
    </row>
    <row r="20" spans="1:6">
      <c r="A20" s="1580"/>
      <c r="B20" s="1581"/>
      <c r="C20" s="1581"/>
      <c r="D20" s="1581"/>
      <c r="E20" s="1581"/>
      <c r="F20" s="1582"/>
    </row>
    <row r="21" spans="1:6">
      <c r="A21" s="1580"/>
      <c r="B21" s="1581"/>
      <c r="C21" s="1581"/>
      <c r="D21" s="1581"/>
      <c r="E21" s="1581"/>
      <c r="F21" s="1582"/>
    </row>
    <row r="22" ht="13.5" spans="1:6">
      <c r="A22" s="1583"/>
      <c r="B22" s="1584"/>
      <c r="C22" s="1584"/>
      <c r="D22" s="1584"/>
      <c r="E22" s="1584"/>
      <c r="F22" s="1585"/>
    </row>
  </sheetData>
  <mergeCells count="6">
    <mergeCell ref="A1:F1"/>
    <mergeCell ref="A2:B2"/>
    <mergeCell ref="C2:F2"/>
    <mergeCell ref="C13:E13"/>
    <mergeCell ref="C15:E15"/>
    <mergeCell ref="A19:F22"/>
  </mergeCells>
  <printOptions horizontalCentered="1" verticalCentered="1"/>
  <pageMargins left="0.393700787401575" right="0.393700787401575" top="0.393700787401575" bottom="0.393700787401575" header="0.31496062992126" footer="0.31496062992126"/>
  <pageSetup paperSize="1" scale="86" orientation="portrait"/>
  <headerFooter/>
  <colBreaks count="1" manualBreakCount="1">
    <brk id="6" max="22" man="1"/>
  </colBreaks>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Hoja1">
    <tabColor rgb="FF92D050"/>
  </sheetPr>
  <dimension ref="A1:Q40"/>
  <sheetViews>
    <sheetView view="pageBreakPreview" zoomScale="130" zoomScaleNormal="100" topLeftCell="A26" workbookViewId="0">
      <selection activeCell="A58" sqref="A58:G58"/>
    </sheetView>
  </sheetViews>
  <sheetFormatPr defaultColWidth="11.4380952380952" defaultRowHeight="12.75"/>
  <cols>
    <col min="1" max="1" width="16.2190476190476" style="984" customWidth="1"/>
    <col min="2" max="2" width="51.6666666666667" style="984" customWidth="1"/>
    <col min="3" max="4" width="12.4380952380952" style="984" customWidth="1"/>
    <col min="5" max="5" width="18" style="984" customWidth="1"/>
    <col min="6" max="6" width="20.3333333333333" style="985" customWidth="1"/>
    <col min="7" max="7" width="12.3333333333333" style="984" customWidth="1"/>
    <col min="8" max="8" width="14.7809523809524" style="984" customWidth="1"/>
    <col min="9" max="9" width="14.4380952380952" style="984" customWidth="1"/>
    <col min="10" max="10" width="15.7809523809524" style="984" customWidth="1"/>
    <col min="11" max="11" width="15.4380952380952" style="984" customWidth="1"/>
    <col min="12" max="12" width="14.6666666666667" style="984" customWidth="1"/>
    <col min="13" max="13" width="14.4380952380952" style="984" customWidth="1"/>
    <col min="14" max="15" width="13.4380952380952" style="984" customWidth="1"/>
    <col min="16" max="17" width="14.6666666666667" style="984" customWidth="1"/>
    <col min="18" max="16384" width="11.4380952380952" style="984"/>
  </cols>
  <sheetData>
    <row r="1" s="1498" customFormat="1" ht="67.2" customHeight="1" spans="1:6">
      <c r="A1" s="1501" t="e">
        <v>#VALUE!</v>
      </c>
      <c r="B1" s="1502" t="s">
        <v>32</v>
      </c>
      <c r="C1" s="1503"/>
      <c r="D1" s="1503"/>
      <c r="E1" s="1504"/>
      <c r="F1" s="1505" t="e">
        <v>#VALUE!</v>
      </c>
    </row>
    <row r="2" s="1498" customFormat="1" spans="1:17">
      <c r="A2" s="1506" t="s">
        <v>0</v>
      </c>
      <c r="B2" s="1506"/>
      <c r="C2" s="1506"/>
      <c r="D2" s="1506"/>
      <c r="E2" s="1506"/>
      <c r="F2" s="1506"/>
      <c r="I2" s="1550"/>
      <c r="J2" s="1551">
        <v>0.3</v>
      </c>
      <c r="K2" s="1550">
        <f>0%</f>
        <v>0</v>
      </c>
      <c r="L2" s="1551">
        <v>0.4</v>
      </c>
      <c r="M2" s="1551">
        <v>0.3</v>
      </c>
      <c r="N2" s="1550"/>
      <c r="O2" s="1550"/>
      <c r="P2" s="1550"/>
      <c r="Q2" s="1550"/>
    </row>
    <row r="3" s="1499" customFormat="1" ht="25.05" customHeight="1" spans="1:17">
      <c r="A3" s="1507" t="s">
        <v>3</v>
      </c>
      <c r="B3" s="1507" t="s">
        <v>4</v>
      </c>
      <c r="C3" s="1507" t="s">
        <v>5</v>
      </c>
      <c r="D3" s="1507" t="s">
        <v>6</v>
      </c>
      <c r="E3" s="1507" t="s">
        <v>7</v>
      </c>
      <c r="F3" s="1508" t="s">
        <v>8</v>
      </c>
      <c r="H3" s="1509">
        <f>G4-H4</f>
        <v>0</v>
      </c>
      <c r="I3" s="1552" t="s">
        <v>33</v>
      </c>
      <c r="J3" s="1552" t="s">
        <v>34</v>
      </c>
      <c r="K3" s="1552" t="s">
        <v>11</v>
      </c>
      <c r="L3" s="1552" t="s">
        <v>35</v>
      </c>
      <c r="M3" s="1552" t="s">
        <v>36</v>
      </c>
      <c r="N3" s="1552" t="s">
        <v>37</v>
      </c>
      <c r="O3" s="1552" t="s">
        <v>38</v>
      </c>
      <c r="P3" s="1552" t="s">
        <v>39</v>
      </c>
      <c r="Q3" s="1552" t="s">
        <v>40</v>
      </c>
    </row>
    <row r="4" spans="1:17">
      <c r="A4" s="1510" t="s">
        <v>41</v>
      </c>
      <c r="B4" s="1511" t="s">
        <v>42</v>
      </c>
      <c r="C4" s="1512"/>
      <c r="D4" s="1513"/>
      <c r="E4" s="1514"/>
      <c r="F4" s="1515">
        <f>SUM(F5:F7)</f>
        <v>43140255</v>
      </c>
      <c r="G4" s="1516">
        <f>F4*1.35</f>
        <v>58239344.25</v>
      </c>
      <c r="H4" s="1517">
        <f>SUM(I4:Q4)</f>
        <v>58239344.25</v>
      </c>
      <c r="I4" s="1553">
        <f>3%*F4</f>
        <v>1294207.65</v>
      </c>
      <c r="J4" s="1553">
        <f>F4*70%</f>
        <v>30198178.5</v>
      </c>
      <c r="K4" s="1553">
        <f>F4*0</f>
        <v>0</v>
      </c>
      <c r="L4" s="1553">
        <f>F4*30%</f>
        <v>12942076.5</v>
      </c>
      <c r="M4" s="1553">
        <f>F4*0</f>
        <v>0</v>
      </c>
      <c r="N4" s="1553">
        <f>1%*F4</f>
        <v>431402.55</v>
      </c>
      <c r="O4" s="1553">
        <f>3%*F4</f>
        <v>1294207.65</v>
      </c>
      <c r="P4" s="1553">
        <f>23%*F4</f>
        <v>9922258.65</v>
      </c>
      <c r="Q4" s="1553">
        <f>5%*F4</f>
        <v>2157012.75</v>
      </c>
    </row>
    <row r="5" ht="28.2" customHeight="1" spans="1:7">
      <c r="A5" s="1507" t="s">
        <v>43</v>
      </c>
      <c r="B5" s="1518" t="s">
        <v>44</v>
      </c>
      <c r="C5" s="1519" t="s">
        <v>45</v>
      </c>
      <c r="D5" s="922">
        <f>CANT.!L10</f>
        <v>15</v>
      </c>
      <c r="E5" s="1520">
        <f>'1.1'!N52</f>
        <v>159073</v>
      </c>
      <c r="F5" s="1521">
        <f>+E5*D5</f>
        <v>2386095</v>
      </c>
      <c r="G5" s="1516"/>
    </row>
    <row r="6" spans="1:7">
      <c r="A6" s="1507" t="s">
        <v>46</v>
      </c>
      <c r="B6" s="1507" t="s">
        <v>47</v>
      </c>
      <c r="C6" s="1519" t="s">
        <v>48</v>
      </c>
      <c r="D6" s="1508">
        <f>CANT.!L16</f>
        <v>40</v>
      </c>
      <c r="E6" s="1508">
        <f>'1.2'!N52</f>
        <v>822054</v>
      </c>
      <c r="F6" s="1521">
        <f>+E6*D6</f>
        <v>32882160</v>
      </c>
      <c r="G6" s="1516"/>
    </row>
    <row r="7" ht="25.5" spans="1:17">
      <c r="A7" s="1507" t="s">
        <v>49</v>
      </c>
      <c r="B7" s="1507" t="s">
        <v>50</v>
      </c>
      <c r="C7" s="1519" t="s">
        <v>51</v>
      </c>
      <c r="D7" s="1508">
        <f>CANT.!L22</f>
        <v>4000</v>
      </c>
      <c r="E7" s="1508">
        <f>'1.3'!N52</f>
        <v>1968</v>
      </c>
      <c r="F7" s="1521">
        <f>+E7*D7</f>
        <v>7872000</v>
      </c>
      <c r="G7" s="1499"/>
      <c r="H7" s="1509">
        <f>G8-H8</f>
        <v>0</v>
      </c>
      <c r="I7" s="1552" t="s">
        <v>33</v>
      </c>
      <c r="J7" s="1552" t="s">
        <v>34</v>
      </c>
      <c r="K7" s="1552" t="s">
        <v>11</v>
      </c>
      <c r="L7" s="1552" t="s">
        <v>35</v>
      </c>
      <c r="M7" s="1552" t="s">
        <v>36</v>
      </c>
      <c r="N7" s="1552" t="s">
        <v>37</v>
      </c>
      <c r="O7" s="1552" t="s">
        <v>38</v>
      </c>
      <c r="P7" s="1552" t="s">
        <v>39</v>
      </c>
      <c r="Q7" s="1552" t="s">
        <v>40</v>
      </c>
    </row>
    <row r="8" spans="1:17">
      <c r="A8" s="1510">
        <v>2</v>
      </c>
      <c r="B8" s="1511" t="s">
        <v>52</v>
      </c>
      <c r="C8" s="1512"/>
      <c r="D8" s="1522"/>
      <c r="E8" s="1514"/>
      <c r="F8" s="1515">
        <f>SUM(F9:F10)</f>
        <v>175520747</v>
      </c>
      <c r="G8" s="1516">
        <f>F8*1.35</f>
        <v>236953008.45</v>
      </c>
      <c r="H8" s="1517">
        <f>SUM(I8:Q8)</f>
        <v>236953008.45</v>
      </c>
      <c r="I8" s="1553">
        <f>3%*F8</f>
        <v>5265622.41</v>
      </c>
      <c r="J8" s="1553">
        <f>F8*30%</f>
        <v>52656224.1</v>
      </c>
      <c r="K8" s="1553">
        <f>F8*50%</f>
        <v>87760373.5</v>
      </c>
      <c r="L8" s="1553">
        <f>F8*10%</f>
        <v>17552074.7</v>
      </c>
      <c r="M8" s="1553">
        <f>F8*10%</f>
        <v>17552074.7</v>
      </c>
      <c r="N8" s="1553">
        <f>1%*F8</f>
        <v>1755207.47</v>
      </c>
      <c r="O8" s="1553">
        <f>3%*F8</f>
        <v>5265622.41</v>
      </c>
      <c r="P8" s="1553">
        <f>23%*F8</f>
        <v>40369771.81</v>
      </c>
      <c r="Q8" s="1553">
        <f>5%*F8</f>
        <v>8776037.35</v>
      </c>
    </row>
    <row r="9" ht="25.05" customHeight="1" spans="1:6">
      <c r="A9" s="1523" t="s">
        <v>53</v>
      </c>
      <c r="B9" s="1518" t="s">
        <v>54</v>
      </c>
      <c r="C9" s="1524" t="s">
        <v>51</v>
      </c>
      <c r="D9" s="1525">
        <f>CANT.!L28</f>
        <v>3000</v>
      </c>
      <c r="E9" s="1526">
        <f>'2.1'!N52</f>
        <v>25775</v>
      </c>
      <c r="F9" s="1527">
        <f>+E9*D9</f>
        <v>77325000</v>
      </c>
    </row>
    <row r="10" spans="1:17">
      <c r="A10" s="1523" t="s">
        <v>55</v>
      </c>
      <c r="B10" s="1518" t="s">
        <v>56</v>
      </c>
      <c r="C10" s="1519" t="s">
        <v>45</v>
      </c>
      <c r="D10" s="1525">
        <f>CANT.!L34</f>
        <v>1157</v>
      </c>
      <c r="E10" s="1526">
        <f>'2.2'!N52</f>
        <v>84871</v>
      </c>
      <c r="F10" s="1527">
        <f>+E10*D10</f>
        <v>98195747</v>
      </c>
      <c r="G10" s="1499"/>
      <c r="H10" s="1509">
        <f>G11-H11</f>
        <v>0</v>
      </c>
      <c r="I10" s="1552" t="s">
        <v>33</v>
      </c>
      <c r="J10" s="1552" t="s">
        <v>34</v>
      </c>
      <c r="K10" s="1552" t="s">
        <v>11</v>
      </c>
      <c r="L10" s="1552" t="s">
        <v>35</v>
      </c>
      <c r="M10" s="1552" t="s">
        <v>36</v>
      </c>
      <c r="N10" s="1552" t="s">
        <v>37</v>
      </c>
      <c r="O10" s="1552" t="s">
        <v>38</v>
      </c>
      <c r="P10" s="1552" t="s">
        <v>39</v>
      </c>
      <c r="Q10" s="1552" t="s">
        <v>40</v>
      </c>
    </row>
    <row r="11" ht="25.5" spans="1:17">
      <c r="A11" s="1510" t="s">
        <v>57</v>
      </c>
      <c r="B11" s="1511" t="s">
        <v>58</v>
      </c>
      <c r="C11" s="1512"/>
      <c r="D11" s="1522"/>
      <c r="E11" s="1514"/>
      <c r="F11" s="1515">
        <f>SUM(F12:F13)</f>
        <v>237197320</v>
      </c>
      <c r="G11" s="1516">
        <f>F11*1.35</f>
        <v>320216382</v>
      </c>
      <c r="H11" s="1517">
        <f>SUM(I11:Q11)</f>
        <v>320216382</v>
      </c>
      <c r="I11" s="1553">
        <f>3%*F11</f>
        <v>7115919.6</v>
      </c>
      <c r="J11" s="1553">
        <f>F11*30%</f>
        <v>71159196</v>
      </c>
      <c r="K11" s="1553">
        <f>F11*50%</f>
        <v>118598660</v>
      </c>
      <c r="L11" s="1553">
        <f>F11*10%</f>
        <v>23719732</v>
      </c>
      <c r="M11" s="1553">
        <f>F11*10%</f>
        <v>23719732</v>
      </c>
      <c r="N11" s="1553">
        <f>1%*F11</f>
        <v>2371973.2</v>
      </c>
      <c r="O11" s="1553">
        <f>3%*F11</f>
        <v>7115919.6</v>
      </c>
      <c r="P11" s="1553">
        <f>23%*F11</f>
        <v>54555383.6</v>
      </c>
      <c r="Q11" s="1553">
        <f>5%*F11</f>
        <v>11859866</v>
      </c>
    </row>
    <row r="12" ht="26.4" customHeight="1" spans="1:7">
      <c r="A12" s="1523" t="s">
        <v>59</v>
      </c>
      <c r="B12" s="1518" t="s">
        <v>60</v>
      </c>
      <c r="C12" s="1524" t="s">
        <v>45</v>
      </c>
      <c r="D12" s="1528">
        <v>4000</v>
      </c>
      <c r="E12" s="1520">
        <f>'3.1'!N52</f>
        <v>47308</v>
      </c>
      <c r="F12" s="1521">
        <f>+E12*D12</f>
        <v>189232000</v>
      </c>
      <c r="G12" s="1516"/>
    </row>
    <row r="13" spans="1:6">
      <c r="A13" s="1523" t="s">
        <v>61</v>
      </c>
      <c r="B13" s="1518" t="s">
        <v>62</v>
      </c>
      <c r="C13" s="1524" t="s">
        <v>63</v>
      </c>
      <c r="D13" s="1528">
        <f>CANT.!L46</f>
        <v>30</v>
      </c>
      <c r="E13" s="1520">
        <f>'3.2'!N52</f>
        <v>1598844</v>
      </c>
      <c r="F13" s="1521">
        <f>+E13*D13</f>
        <v>47965320</v>
      </c>
    </row>
    <row r="14" ht="13.8" customHeight="1" spans="1:6">
      <c r="A14" s="1529"/>
      <c r="B14" s="1529"/>
      <c r="C14" s="1530"/>
      <c r="D14" s="1531" t="s">
        <v>64</v>
      </c>
      <c r="E14" s="1531"/>
      <c r="F14" s="1532">
        <f>F11+F8+F4</f>
        <v>455858322</v>
      </c>
    </row>
    <row r="15" spans="5:6">
      <c r="E15" s="1533" t="s">
        <v>65</v>
      </c>
      <c r="F15" s="1534">
        <f>0.3*F14</f>
        <v>136757496.6</v>
      </c>
    </row>
    <row r="16" spans="5:6">
      <c r="E16" s="1523" t="s">
        <v>66</v>
      </c>
      <c r="F16" s="1535">
        <f>F14*0.01</f>
        <v>4558583.22</v>
      </c>
    </row>
    <row r="17" spans="5:6">
      <c r="E17" s="1523" t="s">
        <v>67</v>
      </c>
      <c r="F17" s="1535">
        <f>0.04*F14</f>
        <v>18234332.88</v>
      </c>
    </row>
    <row r="18" spans="5:6">
      <c r="E18" s="1524" t="s">
        <v>68</v>
      </c>
      <c r="F18" s="1535">
        <f>F15+F16+F17</f>
        <v>159550412.7</v>
      </c>
    </row>
    <row r="19" spans="4:17">
      <c r="D19" s="1531" t="s">
        <v>69</v>
      </c>
      <c r="E19" s="1531"/>
      <c r="F19" s="1532">
        <f>ROUND(F18+F14,0)</f>
        <v>615408735</v>
      </c>
      <c r="G19" s="1499"/>
      <c r="H19" s="1509">
        <f>G20-H20</f>
        <v>0</v>
      </c>
      <c r="I19" s="1552" t="s">
        <v>33</v>
      </c>
      <c r="J19" s="1552" t="s">
        <v>34</v>
      </c>
      <c r="K19" s="1552" t="s">
        <v>11</v>
      </c>
      <c r="L19" s="1552" t="s">
        <v>35</v>
      </c>
      <c r="M19" s="1552" t="s">
        <v>36</v>
      </c>
      <c r="N19" s="1552" t="s">
        <v>37</v>
      </c>
      <c r="O19" s="1552" t="s">
        <v>38</v>
      </c>
      <c r="P19" s="1552" t="s">
        <v>39</v>
      </c>
      <c r="Q19" s="1552" t="s">
        <v>40</v>
      </c>
    </row>
    <row r="20" spans="1:17">
      <c r="A20" s="1510" t="s">
        <v>70</v>
      </c>
      <c r="B20" s="1511" t="s">
        <v>71</v>
      </c>
      <c r="C20" s="1512"/>
      <c r="D20" s="1513"/>
      <c r="E20" s="1514"/>
      <c r="F20" s="1515">
        <f>SUM(F21:F23)</f>
        <v>40091265</v>
      </c>
      <c r="G20" s="1516">
        <f>F20</f>
        <v>40091265</v>
      </c>
      <c r="H20" s="1517">
        <f>SUM(I20:Q20)</f>
        <v>40091265</v>
      </c>
      <c r="I20" s="1553">
        <f>75%*F20</f>
        <v>30068448.75</v>
      </c>
      <c r="J20" s="1553">
        <f>F20*0%</f>
        <v>0</v>
      </c>
      <c r="K20" s="1553">
        <f>F20*10%</f>
        <v>4009126.5</v>
      </c>
      <c r="L20" s="1553">
        <f>F20*10%</f>
        <v>4009126.5</v>
      </c>
      <c r="M20" s="1553">
        <f>F20*0</f>
        <v>0</v>
      </c>
      <c r="N20" s="1553">
        <f>5%*F20</f>
        <v>2004563.25</v>
      </c>
      <c r="O20" s="1553">
        <f>0%*F20</f>
        <v>0</v>
      </c>
      <c r="P20" s="1553">
        <f>0%*F20</f>
        <v>0</v>
      </c>
      <c r="Q20" s="1553">
        <f>0%*F20</f>
        <v>0</v>
      </c>
    </row>
    <row r="21" ht="51" spans="1:6">
      <c r="A21" s="1518" t="s">
        <v>72</v>
      </c>
      <c r="B21" s="1518" t="s">
        <v>73</v>
      </c>
      <c r="C21" s="1524" t="s">
        <v>74</v>
      </c>
      <c r="D21" s="1536">
        <f>CANT.!K51</f>
        <v>3</v>
      </c>
      <c r="E21" s="1537">
        <f>'4.1'!N52</f>
        <v>3107025</v>
      </c>
      <c r="F21" s="1537">
        <f>E21*D21</f>
        <v>9321075</v>
      </c>
    </row>
    <row r="22" ht="51" spans="1:6">
      <c r="A22" s="1518" t="s">
        <v>75</v>
      </c>
      <c r="B22" s="1518" t="s">
        <v>76</v>
      </c>
      <c r="C22" s="1538" t="s">
        <v>77</v>
      </c>
      <c r="D22" s="1536">
        <f>CANT.!L58</f>
        <v>6</v>
      </c>
      <c r="E22" s="1537">
        <f>'4.2'!N52</f>
        <v>3406368</v>
      </c>
      <c r="F22" s="1537">
        <f>E22*D22</f>
        <v>20438208</v>
      </c>
    </row>
    <row r="23" ht="25.5" spans="1:6">
      <c r="A23" s="1518" t="s">
        <v>78</v>
      </c>
      <c r="B23" s="1518" t="s">
        <v>79</v>
      </c>
      <c r="C23" s="1524" t="s">
        <v>80</v>
      </c>
      <c r="D23" s="1536">
        <f>CANT.!L64</f>
        <v>200</v>
      </c>
      <c r="E23" s="1537">
        <v>51659.91</v>
      </c>
      <c r="F23" s="1537">
        <f>E23*D23</f>
        <v>10331982</v>
      </c>
    </row>
    <row r="24" spans="1:6">
      <c r="A24" s="1539"/>
      <c r="B24" s="1539"/>
      <c r="C24" s="1539"/>
      <c r="D24" s="1531" t="s">
        <v>81</v>
      </c>
      <c r="E24" s="1531"/>
      <c r="F24" s="1532">
        <f>ROUND(F20+F19,0)</f>
        <v>655500000</v>
      </c>
    </row>
    <row r="25" spans="4:17">
      <c r="D25" s="1540"/>
      <c r="E25" s="1541"/>
      <c r="F25" s="1542"/>
      <c r="G25" s="1499"/>
      <c r="H25" s="1509">
        <f>G26-H26</f>
        <v>0</v>
      </c>
      <c r="I25" s="1552" t="s">
        <v>33</v>
      </c>
      <c r="J25" s="1552" t="s">
        <v>34</v>
      </c>
      <c r="K25" s="1552" t="s">
        <v>11</v>
      </c>
      <c r="L25" s="1552" t="s">
        <v>35</v>
      </c>
      <c r="M25" s="1552" t="s">
        <v>36</v>
      </c>
      <c r="N25" s="1552" t="s">
        <v>37</v>
      </c>
      <c r="O25" s="1552" t="s">
        <v>38</v>
      </c>
      <c r="P25" s="1552" t="s">
        <v>39</v>
      </c>
      <c r="Q25" s="1552" t="s">
        <v>40</v>
      </c>
    </row>
    <row r="26" s="1500" customFormat="1" ht="13.2" customHeight="1" spans="4:17">
      <c r="D26" s="1543" t="s">
        <v>82</v>
      </c>
      <c r="E26" s="1544"/>
      <c r="F26" s="1532">
        <f>INTERVENTORIA!J31</f>
        <v>39000000</v>
      </c>
      <c r="G26" s="1516">
        <f>F26</f>
        <v>39000000</v>
      </c>
      <c r="H26" s="1517">
        <f>SUM(I26:Q26)</f>
        <v>39000000</v>
      </c>
      <c r="I26" s="1553">
        <f>60%*F26</f>
        <v>23400000</v>
      </c>
      <c r="J26" s="1553">
        <f>F26*0%</f>
        <v>0</v>
      </c>
      <c r="K26" s="1553">
        <f>F26*0%</f>
        <v>0</v>
      </c>
      <c r="L26" s="1553">
        <f>F26*0%</f>
        <v>0</v>
      </c>
      <c r="M26" s="1553">
        <f>F26*0</f>
        <v>0</v>
      </c>
      <c r="N26" s="1553">
        <f>5%*F26</f>
        <v>1950000</v>
      </c>
      <c r="O26" s="1553">
        <f>0%*F26</f>
        <v>0</v>
      </c>
      <c r="P26" s="1553">
        <f>25%*F26</f>
        <v>9749999.99999999</v>
      </c>
      <c r="Q26" s="1553">
        <f>10%*F26</f>
        <v>3900000</v>
      </c>
    </row>
    <row r="27" s="1500" customFormat="1" spans="6:6">
      <c r="F27" s="1545"/>
    </row>
    <row r="28" s="1500" customFormat="1" ht="13.2" customHeight="1" spans="4:8">
      <c r="D28" s="1543" t="s">
        <v>83</v>
      </c>
      <c r="E28" s="1544"/>
      <c r="F28" s="1532">
        <f>F26+F24</f>
        <v>694500000</v>
      </c>
      <c r="G28" s="1532"/>
      <c r="H28" s="1545"/>
    </row>
    <row r="29" hidden="1" spans="6:6">
      <c r="F29" s="985">
        <v>331634650.82</v>
      </c>
    </row>
    <row r="31" ht="15" spans="2:2">
      <c r="B31"/>
    </row>
    <row r="32" ht="28.2" customHeight="1" spans="2:2">
      <c r="B32" s="1546"/>
    </row>
    <row r="33" ht="15.75" spans="2:2">
      <c r="B33" s="1547" t="s">
        <v>84</v>
      </c>
    </row>
    <row r="34" ht="15" spans="2:2">
      <c r="B34" s="1548" t="s">
        <v>85</v>
      </c>
    </row>
    <row r="35" ht="15" spans="2:2">
      <c r="B35" s="1549" t="s">
        <v>86</v>
      </c>
    </row>
    <row r="36" ht="15" spans="2:2">
      <c r="B36" s="1548" t="s">
        <v>87</v>
      </c>
    </row>
    <row r="37" ht="15" spans="2:2">
      <c r="B37" s="1546"/>
    </row>
    <row r="40" spans="11:11">
      <c r="K40" s="984">
        <v>2000</v>
      </c>
    </row>
  </sheetData>
  <mergeCells count="7">
    <mergeCell ref="B1:E1"/>
    <mergeCell ref="A2:F2"/>
    <mergeCell ref="D14:E14"/>
    <mergeCell ref="D19:E19"/>
    <mergeCell ref="D24:E24"/>
    <mergeCell ref="D26:E26"/>
    <mergeCell ref="D28:E28"/>
  </mergeCells>
  <printOptions horizontalCentered="1"/>
  <pageMargins left="0.393700787401575" right="0.393700787401575" top="0.393700787401575" bottom="0.393700787401575" header="0.31496062992126" footer="0.31496062992126"/>
  <pageSetup paperSize="1" scale="74" orientation="portrait"/>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G46"/>
  <sheetViews>
    <sheetView view="pageBreakPreview" zoomScaleNormal="25" topLeftCell="B8" workbookViewId="0">
      <selection activeCell="A58" sqref="A58:G58"/>
    </sheetView>
  </sheetViews>
  <sheetFormatPr defaultColWidth="11" defaultRowHeight="15"/>
  <cols>
    <col min="1" max="1" width="5.33333333333333" customWidth="1"/>
    <col min="2" max="2" width="5.43809523809524" style="1294" customWidth="1"/>
    <col min="3" max="3" width="25.8857142857143" style="1271" customWidth="1"/>
    <col min="4" max="4" width="27.3333333333333" style="1294" customWidth="1"/>
    <col min="5" max="5" width="20.1047619047619" style="1294" customWidth="1"/>
    <col min="6" max="37" width="1" style="1294" customWidth="1"/>
    <col min="38" max="69" width="2.21904761904762" style="1294" customWidth="1"/>
    <col min="70" max="85" width="1.33333333333333" customWidth="1"/>
    <col min="86" max="86" width="0.885714285714286" customWidth="1"/>
    <col min="101" max="101" width="1.66666666666667" customWidth="1"/>
    <col min="102" max="102" width="5.43809523809524" customWidth="1"/>
    <col min="103" max="103" width="42.8857142857143" customWidth="1"/>
    <col min="104" max="104" width="22.552380952381" customWidth="1"/>
    <col min="105" max="105" width="20.1047619047619" customWidth="1"/>
    <col min="106" max="153" width="3.66666666666667" customWidth="1"/>
    <col min="154" max="154" width="1.55238095238095" customWidth="1"/>
    <col min="357" max="357" width="1.66666666666667" customWidth="1"/>
    <col min="358" max="358" width="5.43809523809524" customWidth="1"/>
    <col min="359" max="359" width="42.8857142857143" customWidth="1"/>
    <col min="360" max="360" width="22.552380952381" customWidth="1"/>
    <col min="361" max="361" width="20.1047619047619" customWidth="1"/>
    <col min="362" max="409" width="3.66666666666667" customWidth="1"/>
    <col min="410" max="410" width="1.55238095238095" customWidth="1"/>
    <col min="613" max="613" width="1.66666666666667" customWidth="1"/>
    <col min="614" max="614" width="5.43809523809524" customWidth="1"/>
    <col min="615" max="615" width="42.8857142857143" customWidth="1"/>
    <col min="616" max="616" width="22.552380952381" customWidth="1"/>
    <col min="617" max="617" width="20.1047619047619" customWidth="1"/>
    <col min="618" max="665" width="3.66666666666667" customWidth="1"/>
    <col min="666" max="666" width="1.55238095238095" customWidth="1"/>
    <col min="869" max="869" width="1.66666666666667" customWidth="1"/>
    <col min="870" max="870" width="5.43809523809524" customWidth="1"/>
    <col min="871" max="871" width="42.8857142857143" customWidth="1"/>
    <col min="872" max="872" width="22.552380952381" customWidth="1"/>
    <col min="873" max="873" width="20.1047619047619" customWidth="1"/>
    <col min="874" max="921" width="3.66666666666667" customWidth="1"/>
    <col min="922" max="922" width="1.55238095238095" customWidth="1"/>
    <col min="1125" max="1125" width="1.66666666666667" customWidth="1"/>
    <col min="1126" max="1126" width="5.43809523809524" customWidth="1"/>
    <col min="1127" max="1127" width="42.8857142857143" customWidth="1"/>
    <col min="1128" max="1128" width="22.552380952381" customWidth="1"/>
    <col min="1129" max="1129" width="20.1047619047619" customWidth="1"/>
    <col min="1130" max="1177" width="3.66666666666667" customWidth="1"/>
    <col min="1178" max="1178" width="1.55238095238095" customWidth="1"/>
    <col min="1381" max="1381" width="1.66666666666667" customWidth="1"/>
    <col min="1382" max="1382" width="5.43809523809524" customWidth="1"/>
    <col min="1383" max="1383" width="42.8857142857143" customWidth="1"/>
    <col min="1384" max="1384" width="22.552380952381" customWidth="1"/>
    <col min="1385" max="1385" width="20.1047619047619" customWidth="1"/>
    <col min="1386" max="1433" width="3.66666666666667" customWidth="1"/>
    <col min="1434" max="1434" width="1.55238095238095" customWidth="1"/>
    <col min="1637" max="1637" width="1.66666666666667" customWidth="1"/>
    <col min="1638" max="1638" width="5.43809523809524" customWidth="1"/>
    <col min="1639" max="1639" width="42.8857142857143" customWidth="1"/>
    <col min="1640" max="1640" width="22.552380952381" customWidth="1"/>
    <col min="1641" max="1641" width="20.1047619047619" customWidth="1"/>
    <col min="1642" max="1689" width="3.66666666666667" customWidth="1"/>
    <col min="1690" max="1690" width="1.55238095238095" customWidth="1"/>
    <col min="1893" max="1893" width="1.66666666666667" customWidth="1"/>
    <col min="1894" max="1894" width="5.43809523809524" customWidth="1"/>
    <col min="1895" max="1895" width="42.8857142857143" customWidth="1"/>
    <col min="1896" max="1896" width="22.552380952381" customWidth="1"/>
    <col min="1897" max="1897" width="20.1047619047619" customWidth="1"/>
    <col min="1898" max="1945" width="3.66666666666667" customWidth="1"/>
    <col min="1946" max="1946" width="1.55238095238095" customWidth="1"/>
    <col min="2149" max="2149" width="1.66666666666667" customWidth="1"/>
    <col min="2150" max="2150" width="5.43809523809524" customWidth="1"/>
    <col min="2151" max="2151" width="42.8857142857143" customWidth="1"/>
    <col min="2152" max="2152" width="22.552380952381" customWidth="1"/>
    <col min="2153" max="2153" width="20.1047619047619" customWidth="1"/>
    <col min="2154" max="2201" width="3.66666666666667" customWidth="1"/>
    <col min="2202" max="2202" width="1.55238095238095" customWidth="1"/>
    <col min="2405" max="2405" width="1.66666666666667" customWidth="1"/>
    <col min="2406" max="2406" width="5.43809523809524" customWidth="1"/>
    <col min="2407" max="2407" width="42.8857142857143" customWidth="1"/>
    <col min="2408" max="2408" width="22.552380952381" customWidth="1"/>
    <col min="2409" max="2409" width="20.1047619047619" customWidth="1"/>
    <col min="2410" max="2457" width="3.66666666666667" customWidth="1"/>
    <col min="2458" max="2458" width="1.55238095238095" customWidth="1"/>
    <col min="2661" max="2661" width="1.66666666666667" customWidth="1"/>
    <col min="2662" max="2662" width="5.43809523809524" customWidth="1"/>
    <col min="2663" max="2663" width="42.8857142857143" customWidth="1"/>
    <col min="2664" max="2664" width="22.552380952381" customWidth="1"/>
    <col min="2665" max="2665" width="20.1047619047619" customWidth="1"/>
    <col min="2666" max="2713" width="3.66666666666667" customWidth="1"/>
    <col min="2714" max="2714" width="1.55238095238095" customWidth="1"/>
    <col min="2917" max="2917" width="1.66666666666667" customWidth="1"/>
    <col min="2918" max="2918" width="5.43809523809524" customWidth="1"/>
    <col min="2919" max="2919" width="42.8857142857143" customWidth="1"/>
    <col min="2920" max="2920" width="22.552380952381" customWidth="1"/>
    <col min="2921" max="2921" width="20.1047619047619" customWidth="1"/>
    <col min="2922" max="2969" width="3.66666666666667" customWidth="1"/>
    <col min="2970" max="2970" width="1.55238095238095" customWidth="1"/>
    <col min="3173" max="3173" width="1.66666666666667" customWidth="1"/>
    <col min="3174" max="3174" width="5.43809523809524" customWidth="1"/>
    <col min="3175" max="3175" width="42.8857142857143" customWidth="1"/>
    <col min="3176" max="3176" width="22.552380952381" customWidth="1"/>
    <col min="3177" max="3177" width="20.1047619047619" customWidth="1"/>
    <col min="3178" max="3225" width="3.66666666666667" customWidth="1"/>
    <col min="3226" max="3226" width="1.55238095238095" customWidth="1"/>
    <col min="3429" max="3429" width="1.66666666666667" customWidth="1"/>
    <col min="3430" max="3430" width="5.43809523809524" customWidth="1"/>
    <col min="3431" max="3431" width="42.8857142857143" customWidth="1"/>
    <col min="3432" max="3432" width="22.552380952381" customWidth="1"/>
    <col min="3433" max="3433" width="20.1047619047619" customWidth="1"/>
    <col min="3434" max="3481" width="3.66666666666667" customWidth="1"/>
    <col min="3482" max="3482" width="1.55238095238095" customWidth="1"/>
    <col min="3685" max="3685" width="1.66666666666667" customWidth="1"/>
    <col min="3686" max="3686" width="5.43809523809524" customWidth="1"/>
    <col min="3687" max="3687" width="42.8857142857143" customWidth="1"/>
    <col min="3688" max="3688" width="22.552380952381" customWidth="1"/>
    <col min="3689" max="3689" width="20.1047619047619" customWidth="1"/>
    <col min="3690" max="3737" width="3.66666666666667" customWidth="1"/>
    <col min="3738" max="3738" width="1.55238095238095" customWidth="1"/>
    <col min="3941" max="3941" width="1.66666666666667" customWidth="1"/>
    <col min="3942" max="3942" width="5.43809523809524" customWidth="1"/>
    <col min="3943" max="3943" width="42.8857142857143" customWidth="1"/>
    <col min="3944" max="3944" width="22.552380952381" customWidth="1"/>
    <col min="3945" max="3945" width="20.1047619047619" customWidth="1"/>
    <col min="3946" max="3993" width="3.66666666666667" customWidth="1"/>
    <col min="3994" max="3994" width="1.55238095238095" customWidth="1"/>
    <col min="4197" max="4197" width="1.66666666666667" customWidth="1"/>
    <col min="4198" max="4198" width="5.43809523809524" customWidth="1"/>
    <col min="4199" max="4199" width="42.8857142857143" customWidth="1"/>
    <col min="4200" max="4200" width="22.552380952381" customWidth="1"/>
    <col min="4201" max="4201" width="20.1047619047619" customWidth="1"/>
    <col min="4202" max="4249" width="3.66666666666667" customWidth="1"/>
    <col min="4250" max="4250" width="1.55238095238095" customWidth="1"/>
    <col min="4453" max="4453" width="1.66666666666667" customWidth="1"/>
    <col min="4454" max="4454" width="5.43809523809524" customWidth="1"/>
    <col min="4455" max="4455" width="42.8857142857143" customWidth="1"/>
    <col min="4456" max="4456" width="22.552380952381" customWidth="1"/>
    <col min="4457" max="4457" width="20.1047619047619" customWidth="1"/>
    <col min="4458" max="4505" width="3.66666666666667" customWidth="1"/>
    <col min="4506" max="4506" width="1.55238095238095" customWidth="1"/>
    <col min="4709" max="4709" width="1.66666666666667" customWidth="1"/>
    <col min="4710" max="4710" width="5.43809523809524" customWidth="1"/>
    <col min="4711" max="4711" width="42.8857142857143" customWidth="1"/>
    <col min="4712" max="4712" width="22.552380952381" customWidth="1"/>
    <col min="4713" max="4713" width="20.1047619047619" customWidth="1"/>
    <col min="4714" max="4761" width="3.66666666666667" customWidth="1"/>
    <col min="4762" max="4762" width="1.55238095238095" customWidth="1"/>
    <col min="4965" max="4965" width="1.66666666666667" customWidth="1"/>
    <col min="4966" max="4966" width="5.43809523809524" customWidth="1"/>
    <col min="4967" max="4967" width="42.8857142857143" customWidth="1"/>
    <col min="4968" max="4968" width="22.552380952381" customWidth="1"/>
    <col min="4969" max="4969" width="20.1047619047619" customWidth="1"/>
    <col min="4970" max="5017" width="3.66666666666667" customWidth="1"/>
    <col min="5018" max="5018" width="1.55238095238095" customWidth="1"/>
    <col min="5221" max="5221" width="1.66666666666667" customWidth="1"/>
    <col min="5222" max="5222" width="5.43809523809524" customWidth="1"/>
    <col min="5223" max="5223" width="42.8857142857143" customWidth="1"/>
    <col min="5224" max="5224" width="22.552380952381" customWidth="1"/>
    <col min="5225" max="5225" width="20.1047619047619" customWidth="1"/>
    <col min="5226" max="5273" width="3.66666666666667" customWidth="1"/>
    <col min="5274" max="5274" width="1.55238095238095" customWidth="1"/>
    <col min="5477" max="5477" width="1.66666666666667" customWidth="1"/>
    <col min="5478" max="5478" width="5.43809523809524" customWidth="1"/>
    <col min="5479" max="5479" width="42.8857142857143" customWidth="1"/>
    <col min="5480" max="5480" width="22.552380952381" customWidth="1"/>
    <col min="5481" max="5481" width="20.1047619047619" customWidth="1"/>
    <col min="5482" max="5529" width="3.66666666666667" customWidth="1"/>
    <col min="5530" max="5530" width="1.55238095238095" customWidth="1"/>
    <col min="5733" max="5733" width="1.66666666666667" customWidth="1"/>
    <col min="5734" max="5734" width="5.43809523809524" customWidth="1"/>
    <col min="5735" max="5735" width="42.8857142857143" customWidth="1"/>
    <col min="5736" max="5736" width="22.552380952381" customWidth="1"/>
    <col min="5737" max="5737" width="20.1047619047619" customWidth="1"/>
    <col min="5738" max="5785" width="3.66666666666667" customWidth="1"/>
    <col min="5786" max="5786" width="1.55238095238095" customWidth="1"/>
    <col min="5989" max="5989" width="1.66666666666667" customWidth="1"/>
    <col min="5990" max="5990" width="5.43809523809524" customWidth="1"/>
    <col min="5991" max="5991" width="42.8857142857143" customWidth="1"/>
    <col min="5992" max="5992" width="22.552380952381" customWidth="1"/>
    <col min="5993" max="5993" width="20.1047619047619" customWidth="1"/>
    <col min="5994" max="6041" width="3.66666666666667" customWidth="1"/>
    <col min="6042" max="6042" width="1.55238095238095" customWidth="1"/>
    <col min="6245" max="6245" width="1.66666666666667" customWidth="1"/>
    <col min="6246" max="6246" width="5.43809523809524" customWidth="1"/>
    <col min="6247" max="6247" width="42.8857142857143" customWidth="1"/>
    <col min="6248" max="6248" width="22.552380952381" customWidth="1"/>
    <col min="6249" max="6249" width="20.1047619047619" customWidth="1"/>
    <col min="6250" max="6297" width="3.66666666666667" customWidth="1"/>
    <col min="6298" max="6298" width="1.55238095238095" customWidth="1"/>
    <col min="6501" max="6501" width="1.66666666666667" customWidth="1"/>
    <col min="6502" max="6502" width="5.43809523809524" customWidth="1"/>
    <col min="6503" max="6503" width="42.8857142857143" customWidth="1"/>
    <col min="6504" max="6504" width="22.552380952381" customWidth="1"/>
    <col min="6505" max="6505" width="20.1047619047619" customWidth="1"/>
    <col min="6506" max="6553" width="3.66666666666667" customWidth="1"/>
    <col min="6554" max="6554" width="1.55238095238095" customWidth="1"/>
    <col min="6757" max="6757" width="1.66666666666667" customWidth="1"/>
    <col min="6758" max="6758" width="5.43809523809524" customWidth="1"/>
    <col min="6759" max="6759" width="42.8857142857143" customWidth="1"/>
    <col min="6760" max="6760" width="22.552380952381" customWidth="1"/>
    <col min="6761" max="6761" width="20.1047619047619" customWidth="1"/>
    <col min="6762" max="6809" width="3.66666666666667" customWidth="1"/>
    <col min="6810" max="6810" width="1.55238095238095" customWidth="1"/>
    <col min="7013" max="7013" width="1.66666666666667" customWidth="1"/>
    <col min="7014" max="7014" width="5.43809523809524" customWidth="1"/>
    <col min="7015" max="7015" width="42.8857142857143" customWidth="1"/>
    <col min="7016" max="7016" width="22.552380952381" customWidth="1"/>
    <col min="7017" max="7017" width="20.1047619047619" customWidth="1"/>
    <col min="7018" max="7065" width="3.66666666666667" customWidth="1"/>
    <col min="7066" max="7066" width="1.55238095238095" customWidth="1"/>
    <col min="7269" max="7269" width="1.66666666666667" customWidth="1"/>
    <col min="7270" max="7270" width="5.43809523809524" customWidth="1"/>
    <col min="7271" max="7271" width="42.8857142857143" customWidth="1"/>
    <col min="7272" max="7272" width="22.552380952381" customWidth="1"/>
    <col min="7273" max="7273" width="20.1047619047619" customWidth="1"/>
    <col min="7274" max="7321" width="3.66666666666667" customWidth="1"/>
    <col min="7322" max="7322" width="1.55238095238095" customWidth="1"/>
    <col min="7525" max="7525" width="1.66666666666667" customWidth="1"/>
    <col min="7526" max="7526" width="5.43809523809524" customWidth="1"/>
    <col min="7527" max="7527" width="42.8857142857143" customWidth="1"/>
    <col min="7528" max="7528" width="22.552380952381" customWidth="1"/>
    <col min="7529" max="7529" width="20.1047619047619" customWidth="1"/>
    <col min="7530" max="7577" width="3.66666666666667" customWidth="1"/>
    <col min="7578" max="7578" width="1.55238095238095" customWidth="1"/>
    <col min="7781" max="7781" width="1.66666666666667" customWidth="1"/>
    <col min="7782" max="7782" width="5.43809523809524" customWidth="1"/>
    <col min="7783" max="7783" width="42.8857142857143" customWidth="1"/>
    <col min="7784" max="7784" width="22.552380952381" customWidth="1"/>
    <col min="7785" max="7785" width="20.1047619047619" customWidth="1"/>
    <col min="7786" max="7833" width="3.66666666666667" customWidth="1"/>
    <col min="7834" max="7834" width="1.55238095238095" customWidth="1"/>
    <col min="8037" max="8037" width="1.66666666666667" customWidth="1"/>
    <col min="8038" max="8038" width="5.43809523809524" customWidth="1"/>
    <col min="8039" max="8039" width="42.8857142857143" customWidth="1"/>
    <col min="8040" max="8040" width="22.552380952381" customWidth="1"/>
    <col min="8041" max="8041" width="20.1047619047619" customWidth="1"/>
    <col min="8042" max="8089" width="3.66666666666667" customWidth="1"/>
    <col min="8090" max="8090" width="1.55238095238095" customWidth="1"/>
    <col min="8293" max="8293" width="1.66666666666667" customWidth="1"/>
    <col min="8294" max="8294" width="5.43809523809524" customWidth="1"/>
    <col min="8295" max="8295" width="42.8857142857143" customWidth="1"/>
    <col min="8296" max="8296" width="22.552380952381" customWidth="1"/>
    <col min="8297" max="8297" width="20.1047619047619" customWidth="1"/>
    <col min="8298" max="8345" width="3.66666666666667" customWidth="1"/>
    <col min="8346" max="8346" width="1.55238095238095" customWidth="1"/>
    <col min="8549" max="8549" width="1.66666666666667" customWidth="1"/>
    <col min="8550" max="8550" width="5.43809523809524" customWidth="1"/>
    <col min="8551" max="8551" width="42.8857142857143" customWidth="1"/>
    <col min="8552" max="8552" width="22.552380952381" customWidth="1"/>
    <col min="8553" max="8553" width="20.1047619047619" customWidth="1"/>
    <col min="8554" max="8601" width="3.66666666666667" customWidth="1"/>
    <col min="8602" max="8602" width="1.55238095238095" customWidth="1"/>
    <col min="8805" max="8805" width="1.66666666666667" customWidth="1"/>
    <col min="8806" max="8806" width="5.43809523809524" customWidth="1"/>
    <col min="8807" max="8807" width="42.8857142857143" customWidth="1"/>
    <col min="8808" max="8808" width="22.552380952381" customWidth="1"/>
    <col min="8809" max="8809" width="20.1047619047619" customWidth="1"/>
    <col min="8810" max="8857" width="3.66666666666667" customWidth="1"/>
    <col min="8858" max="8858" width="1.55238095238095" customWidth="1"/>
    <col min="9061" max="9061" width="1.66666666666667" customWidth="1"/>
    <col min="9062" max="9062" width="5.43809523809524" customWidth="1"/>
    <col min="9063" max="9063" width="42.8857142857143" customWidth="1"/>
    <col min="9064" max="9064" width="22.552380952381" customWidth="1"/>
    <col min="9065" max="9065" width="20.1047619047619" customWidth="1"/>
    <col min="9066" max="9113" width="3.66666666666667" customWidth="1"/>
    <col min="9114" max="9114" width="1.55238095238095" customWidth="1"/>
    <col min="9317" max="9317" width="1.66666666666667" customWidth="1"/>
    <col min="9318" max="9318" width="5.43809523809524" customWidth="1"/>
    <col min="9319" max="9319" width="42.8857142857143" customWidth="1"/>
    <col min="9320" max="9320" width="22.552380952381" customWidth="1"/>
    <col min="9321" max="9321" width="20.1047619047619" customWidth="1"/>
    <col min="9322" max="9369" width="3.66666666666667" customWidth="1"/>
    <col min="9370" max="9370" width="1.55238095238095" customWidth="1"/>
    <col min="9573" max="9573" width="1.66666666666667" customWidth="1"/>
    <col min="9574" max="9574" width="5.43809523809524" customWidth="1"/>
    <col min="9575" max="9575" width="42.8857142857143" customWidth="1"/>
    <col min="9576" max="9576" width="22.552380952381" customWidth="1"/>
    <col min="9577" max="9577" width="20.1047619047619" customWidth="1"/>
    <col min="9578" max="9625" width="3.66666666666667" customWidth="1"/>
    <col min="9626" max="9626" width="1.55238095238095" customWidth="1"/>
    <col min="9829" max="9829" width="1.66666666666667" customWidth="1"/>
    <col min="9830" max="9830" width="5.43809523809524" customWidth="1"/>
    <col min="9831" max="9831" width="42.8857142857143" customWidth="1"/>
    <col min="9832" max="9832" width="22.552380952381" customWidth="1"/>
    <col min="9833" max="9833" width="20.1047619047619" customWidth="1"/>
    <col min="9834" max="9881" width="3.66666666666667" customWidth="1"/>
    <col min="9882" max="9882" width="1.55238095238095" customWidth="1"/>
    <col min="10085" max="10085" width="1.66666666666667" customWidth="1"/>
    <col min="10086" max="10086" width="5.43809523809524" customWidth="1"/>
    <col min="10087" max="10087" width="42.8857142857143" customWidth="1"/>
    <col min="10088" max="10088" width="22.552380952381" customWidth="1"/>
    <col min="10089" max="10089" width="20.1047619047619" customWidth="1"/>
    <col min="10090" max="10137" width="3.66666666666667" customWidth="1"/>
    <col min="10138" max="10138" width="1.55238095238095" customWidth="1"/>
    <col min="10341" max="10341" width="1.66666666666667" customWidth="1"/>
    <col min="10342" max="10342" width="5.43809523809524" customWidth="1"/>
    <col min="10343" max="10343" width="42.8857142857143" customWidth="1"/>
    <col min="10344" max="10344" width="22.552380952381" customWidth="1"/>
    <col min="10345" max="10345" width="20.1047619047619" customWidth="1"/>
    <col min="10346" max="10393" width="3.66666666666667" customWidth="1"/>
    <col min="10394" max="10394" width="1.55238095238095" customWidth="1"/>
    <col min="10597" max="10597" width="1.66666666666667" customWidth="1"/>
    <col min="10598" max="10598" width="5.43809523809524" customWidth="1"/>
    <col min="10599" max="10599" width="42.8857142857143" customWidth="1"/>
    <col min="10600" max="10600" width="22.552380952381" customWidth="1"/>
    <col min="10601" max="10601" width="20.1047619047619" customWidth="1"/>
    <col min="10602" max="10649" width="3.66666666666667" customWidth="1"/>
    <col min="10650" max="10650" width="1.55238095238095" customWidth="1"/>
    <col min="10853" max="10853" width="1.66666666666667" customWidth="1"/>
    <col min="10854" max="10854" width="5.43809523809524" customWidth="1"/>
    <col min="10855" max="10855" width="42.8857142857143" customWidth="1"/>
    <col min="10856" max="10856" width="22.552380952381" customWidth="1"/>
    <col min="10857" max="10857" width="20.1047619047619" customWidth="1"/>
    <col min="10858" max="10905" width="3.66666666666667" customWidth="1"/>
    <col min="10906" max="10906" width="1.55238095238095" customWidth="1"/>
    <col min="11109" max="11109" width="1.66666666666667" customWidth="1"/>
    <col min="11110" max="11110" width="5.43809523809524" customWidth="1"/>
    <col min="11111" max="11111" width="42.8857142857143" customWidth="1"/>
    <col min="11112" max="11112" width="22.552380952381" customWidth="1"/>
    <col min="11113" max="11113" width="20.1047619047619" customWidth="1"/>
    <col min="11114" max="11161" width="3.66666666666667" customWidth="1"/>
    <col min="11162" max="11162" width="1.55238095238095" customWidth="1"/>
    <col min="11365" max="11365" width="1.66666666666667" customWidth="1"/>
    <col min="11366" max="11366" width="5.43809523809524" customWidth="1"/>
    <col min="11367" max="11367" width="42.8857142857143" customWidth="1"/>
    <col min="11368" max="11368" width="22.552380952381" customWidth="1"/>
    <col min="11369" max="11369" width="20.1047619047619" customWidth="1"/>
    <col min="11370" max="11417" width="3.66666666666667" customWidth="1"/>
    <col min="11418" max="11418" width="1.55238095238095" customWidth="1"/>
    <col min="11621" max="11621" width="1.66666666666667" customWidth="1"/>
    <col min="11622" max="11622" width="5.43809523809524" customWidth="1"/>
    <col min="11623" max="11623" width="42.8857142857143" customWidth="1"/>
    <col min="11624" max="11624" width="22.552380952381" customWidth="1"/>
    <col min="11625" max="11625" width="20.1047619047619" customWidth="1"/>
    <col min="11626" max="11673" width="3.66666666666667" customWidth="1"/>
    <col min="11674" max="11674" width="1.55238095238095" customWidth="1"/>
    <col min="11877" max="11877" width="1.66666666666667" customWidth="1"/>
    <col min="11878" max="11878" width="5.43809523809524" customWidth="1"/>
    <col min="11879" max="11879" width="42.8857142857143" customWidth="1"/>
    <col min="11880" max="11880" width="22.552380952381" customWidth="1"/>
    <col min="11881" max="11881" width="20.1047619047619" customWidth="1"/>
    <col min="11882" max="11929" width="3.66666666666667" customWidth="1"/>
    <col min="11930" max="11930" width="1.55238095238095" customWidth="1"/>
    <col min="12133" max="12133" width="1.66666666666667" customWidth="1"/>
    <col min="12134" max="12134" width="5.43809523809524" customWidth="1"/>
    <col min="12135" max="12135" width="42.8857142857143" customWidth="1"/>
    <col min="12136" max="12136" width="22.552380952381" customWidth="1"/>
    <col min="12137" max="12137" width="20.1047619047619" customWidth="1"/>
    <col min="12138" max="12185" width="3.66666666666667" customWidth="1"/>
    <col min="12186" max="12186" width="1.55238095238095" customWidth="1"/>
    <col min="12389" max="12389" width="1.66666666666667" customWidth="1"/>
    <col min="12390" max="12390" width="5.43809523809524" customWidth="1"/>
    <col min="12391" max="12391" width="42.8857142857143" customWidth="1"/>
    <col min="12392" max="12392" width="22.552380952381" customWidth="1"/>
    <col min="12393" max="12393" width="20.1047619047619" customWidth="1"/>
    <col min="12394" max="12441" width="3.66666666666667" customWidth="1"/>
    <col min="12442" max="12442" width="1.55238095238095" customWidth="1"/>
    <col min="12645" max="12645" width="1.66666666666667" customWidth="1"/>
    <col min="12646" max="12646" width="5.43809523809524" customWidth="1"/>
    <col min="12647" max="12647" width="42.8857142857143" customWidth="1"/>
    <col min="12648" max="12648" width="22.552380952381" customWidth="1"/>
    <col min="12649" max="12649" width="20.1047619047619" customWidth="1"/>
    <col min="12650" max="12697" width="3.66666666666667" customWidth="1"/>
    <col min="12698" max="12698" width="1.55238095238095" customWidth="1"/>
    <col min="12901" max="12901" width="1.66666666666667" customWidth="1"/>
    <col min="12902" max="12902" width="5.43809523809524" customWidth="1"/>
    <col min="12903" max="12903" width="42.8857142857143" customWidth="1"/>
    <col min="12904" max="12904" width="22.552380952381" customWidth="1"/>
    <col min="12905" max="12905" width="20.1047619047619" customWidth="1"/>
    <col min="12906" max="12953" width="3.66666666666667" customWidth="1"/>
    <col min="12954" max="12954" width="1.55238095238095" customWidth="1"/>
    <col min="13157" max="13157" width="1.66666666666667" customWidth="1"/>
    <col min="13158" max="13158" width="5.43809523809524" customWidth="1"/>
    <col min="13159" max="13159" width="42.8857142857143" customWidth="1"/>
    <col min="13160" max="13160" width="22.552380952381" customWidth="1"/>
    <col min="13161" max="13161" width="20.1047619047619" customWidth="1"/>
    <col min="13162" max="13209" width="3.66666666666667" customWidth="1"/>
    <col min="13210" max="13210" width="1.55238095238095" customWidth="1"/>
    <col min="13413" max="13413" width="1.66666666666667" customWidth="1"/>
    <col min="13414" max="13414" width="5.43809523809524" customWidth="1"/>
    <col min="13415" max="13415" width="42.8857142857143" customWidth="1"/>
    <col min="13416" max="13416" width="22.552380952381" customWidth="1"/>
    <col min="13417" max="13417" width="20.1047619047619" customWidth="1"/>
    <col min="13418" max="13465" width="3.66666666666667" customWidth="1"/>
    <col min="13466" max="13466" width="1.55238095238095" customWidth="1"/>
    <col min="13669" max="13669" width="1.66666666666667" customWidth="1"/>
    <col min="13670" max="13670" width="5.43809523809524" customWidth="1"/>
    <col min="13671" max="13671" width="42.8857142857143" customWidth="1"/>
    <col min="13672" max="13672" width="22.552380952381" customWidth="1"/>
    <col min="13673" max="13673" width="20.1047619047619" customWidth="1"/>
    <col min="13674" max="13721" width="3.66666666666667" customWidth="1"/>
    <col min="13722" max="13722" width="1.55238095238095" customWidth="1"/>
    <col min="13925" max="13925" width="1.66666666666667" customWidth="1"/>
    <col min="13926" max="13926" width="5.43809523809524" customWidth="1"/>
    <col min="13927" max="13927" width="42.8857142857143" customWidth="1"/>
    <col min="13928" max="13928" width="22.552380952381" customWidth="1"/>
    <col min="13929" max="13929" width="20.1047619047619" customWidth="1"/>
    <col min="13930" max="13977" width="3.66666666666667" customWidth="1"/>
    <col min="13978" max="13978" width="1.55238095238095" customWidth="1"/>
    <col min="14181" max="14181" width="1.66666666666667" customWidth="1"/>
    <col min="14182" max="14182" width="5.43809523809524" customWidth="1"/>
    <col min="14183" max="14183" width="42.8857142857143" customWidth="1"/>
    <col min="14184" max="14184" width="22.552380952381" customWidth="1"/>
    <col min="14185" max="14185" width="20.1047619047619" customWidth="1"/>
    <col min="14186" max="14233" width="3.66666666666667" customWidth="1"/>
    <col min="14234" max="14234" width="1.55238095238095" customWidth="1"/>
    <col min="14437" max="14437" width="1.66666666666667" customWidth="1"/>
    <col min="14438" max="14438" width="5.43809523809524" customWidth="1"/>
    <col min="14439" max="14439" width="42.8857142857143" customWidth="1"/>
    <col min="14440" max="14440" width="22.552380952381" customWidth="1"/>
    <col min="14441" max="14441" width="20.1047619047619" customWidth="1"/>
    <col min="14442" max="14489" width="3.66666666666667" customWidth="1"/>
    <col min="14490" max="14490" width="1.55238095238095" customWidth="1"/>
    <col min="14693" max="14693" width="1.66666666666667" customWidth="1"/>
    <col min="14694" max="14694" width="5.43809523809524" customWidth="1"/>
    <col min="14695" max="14695" width="42.8857142857143" customWidth="1"/>
    <col min="14696" max="14696" width="22.552380952381" customWidth="1"/>
    <col min="14697" max="14697" width="20.1047619047619" customWidth="1"/>
    <col min="14698" max="14745" width="3.66666666666667" customWidth="1"/>
    <col min="14746" max="14746" width="1.55238095238095" customWidth="1"/>
    <col min="14949" max="14949" width="1.66666666666667" customWidth="1"/>
    <col min="14950" max="14950" width="5.43809523809524" customWidth="1"/>
    <col min="14951" max="14951" width="42.8857142857143" customWidth="1"/>
    <col min="14952" max="14952" width="22.552380952381" customWidth="1"/>
    <col min="14953" max="14953" width="20.1047619047619" customWidth="1"/>
    <col min="14954" max="15001" width="3.66666666666667" customWidth="1"/>
    <col min="15002" max="15002" width="1.55238095238095" customWidth="1"/>
    <col min="15205" max="15205" width="1.66666666666667" customWidth="1"/>
    <col min="15206" max="15206" width="5.43809523809524" customWidth="1"/>
    <col min="15207" max="15207" width="42.8857142857143" customWidth="1"/>
    <col min="15208" max="15208" width="22.552380952381" customWidth="1"/>
    <col min="15209" max="15209" width="20.1047619047619" customWidth="1"/>
    <col min="15210" max="15257" width="3.66666666666667" customWidth="1"/>
    <col min="15258" max="15258" width="1.55238095238095" customWidth="1"/>
    <col min="15461" max="15461" width="1.66666666666667" customWidth="1"/>
    <col min="15462" max="15462" width="5.43809523809524" customWidth="1"/>
    <col min="15463" max="15463" width="42.8857142857143" customWidth="1"/>
    <col min="15464" max="15464" width="22.552380952381" customWidth="1"/>
    <col min="15465" max="15465" width="20.1047619047619" customWidth="1"/>
    <col min="15466" max="15513" width="3.66666666666667" customWidth="1"/>
    <col min="15514" max="15514" width="1.55238095238095" customWidth="1"/>
    <col min="15717" max="15717" width="1.66666666666667" customWidth="1"/>
    <col min="15718" max="15718" width="5.43809523809524" customWidth="1"/>
    <col min="15719" max="15719" width="42.8857142857143" customWidth="1"/>
    <col min="15720" max="15720" width="22.552380952381" customWidth="1"/>
    <col min="15721" max="15721" width="20.1047619047619" customWidth="1"/>
    <col min="15722" max="15769" width="3.66666666666667" customWidth="1"/>
    <col min="15770" max="15770" width="1.55238095238095" customWidth="1"/>
    <col min="15973" max="15973" width="1.66666666666667" customWidth="1"/>
    <col min="15974" max="15974" width="5.43809523809524" customWidth="1"/>
    <col min="15975" max="15975" width="42.8857142857143" customWidth="1"/>
    <col min="15976" max="15976" width="22.552380952381" customWidth="1"/>
    <col min="15977" max="15977" width="20.1047619047619" customWidth="1"/>
    <col min="15978" max="16025" width="3.66666666666667" customWidth="1"/>
    <col min="16026" max="16026" width="1.55238095238095" customWidth="1"/>
  </cols>
  <sheetData>
    <row r="1" s="1293" customFormat="1" hidden="1" spans="2:69">
      <c r="B1" s="1295"/>
      <c r="C1" s="1296"/>
      <c r="D1" s="1296"/>
      <c r="E1" s="1296"/>
      <c r="F1" s="1296"/>
      <c r="G1" s="1296"/>
      <c r="H1" s="1296"/>
      <c r="I1" s="1296"/>
      <c r="J1" s="1296"/>
      <c r="K1" s="1296"/>
      <c r="L1" s="1296"/>
      <c r="M1" s="1296"/>
      <c r="N1" s="1296"/>
      <c r="O1" s="1296"/>
      <c r="P1" s="1296"/>
      <c r="Q1" s="1296"/>
      <c r="R1" s="1296"/>
      <c r="S1" s="1296"/>
      <c r="T1" s="1296"/>
      <c r="U1" s="1296"/>
      <c r="V1" s="1296"/>
      <c r="W1" s="1296"/>
      <c r="X1" s="1296"/>
      <c r="Y1" s="1296"/>
      <c r="Z1" s="1296"/>
      <c r="AA1" s="1296"/>
      <c r="AB1" s="1296"/>
      <c r="AC1" s="1296"/>
      <c r="AD1" s="1296"/>
      <c r="AE1" s="1296"/>
      <c r="AF1" s="1296"/>
      <c r="AG1" s="1296"/>
      <c r="AH1" s="1296"/>
      <c r="AI1" s="1296"/>
      <c r="AJ1" s="1296"/>
      <c r="AK1" s="1296"/>
      <c r="AL1" s="1296"/>
      <c r="AM1" s="1296"/>
      <c r="AN1" s="1296"/>
      <c r="AO1" s="1296"/>
      <c r="AP1" s="1296"/>
      <c r="AQ1" s="1296"/>
      <c r="AR1" s="1296"/>
      <c r="AS1" s="1296"/>
      <c r="AT1" s="1296"/>
      <c r="AU1" s="1296"/>
      <c r="AV1" s="1296"/>
      <c r="AW1" s="1296"/>
      <c r="AX1" s="1296"/>
      <c r="AY1" s="1296"/>
      <c r="AZ1" s="1296"/>
      <c r="BA1" s="1296"/>
      <c r="BB1" s="1296"/>
      <c r="BC1" s="1296"/>
      <c r="BD1" s="1296"/>
      <c r="BE1" s="1296"/>
      <c r="BF1" s="1296"/>
      <c r="BG1" s="1296"/>
      <c r="BH1" s="1296"/>
      <c r="BI1" s="1296"/>
      <c r="BJ1" s="1296"/>
      <c r="BK1" s="1296"/>
      <c r="BL1" s="1296"/>
      <c r="BM1" s="1296"/>
      <c r="BN1" s="1296"/>
      <c r="BO1" s="1296"/>
      <c r="BP1" s="1296"/>
      <c r="BQ1" s="1296"/>
    </row>
    <row r="2" s="1293" customFormat="1" hidden="1" spans="2:69">
      <c r="B2" s="1297"/>
      <c r="C2" s="1298"/>
      <c r="D2" s="1299"/>
      <c r="E2" s="1299"/>
      <c r="F2" s="1299"/>
      <c r="G2" s="1299"/>
      <c r="H2" s="1299"/>
      <c r="I2" s="1299"/>
      <c r="J2" s="1299"/>
      <c r="K2" s="1299"/>
      <c r="L2" s="1299"/>
      <c r="M2" s="1299"/>
      <c r="N2" s="1299"/>
      <c r="O2" s="1299"/>
      <c r="P2" s="1299"/>
      <c r="Q2" s="1299"/>
      <c r="R2" s="1299"/>
      <c r="S2" s="1299"/>
      <c r="T2" s="1299"/>
      <c r="U2" s="1299"/>
      <c r="V2" s="1299"/>
      <c r="W2" s="1299"/>
      <c r="X2" s="1299"/>
      <c r="Y2" s="1299"/>
      <c r="Z2" s="1299"/>
      <c r="AA2" s="1299"/>
      <c r="AB2" s="1299"/>
      <c r="AC2" s="1299"/>
      <c r="AD2" s="1299"/>
      <c r="AE2" s="1299"/>
      <c r="AF2" s="1299"/>
      <c r="AG2" s="1299"/>
      <c r="AH2" s="1299"/>
      <c r="AI2" s="1299"/>
      <c r="AJ2" s="1299"/>
      <c r="AK2" s="1299"/>
      <c r="AL2" s="1299"/>
      <c r="AM2" s="1299"/>
      <c r="AN2" s="1299"/>
      <c r="AO2" s="1299"/>
      <c r="AP2" s="1299"/>
      <c r="AQ2" s="1299"/>
      <c r="AR2" s="1299"/>
      <c r="AS2" s="1299"/>
      <c r="AT2" s="1299"/>
      <c r="AU2" s="1299"/>
      <c r="AV2" s="1299"/>
      <c r="AW2" s="1299"/>
      <c r="AX2" s="1299"/>
      <c r="AY2" s="1299"/>
      <c r="AZ2" s="1299"/>
      <c r="BA2" s="1299"/>
      <c r="BB2" s="1299"/>
      <c r="BC2" s="1299"/>
      <c r="BD2" s="1299"/>
      <c r="BE2" s="1299"/>
      <c r="BF2" s="1299"/>
      <c r="BG2" s="1299"/>
      <c r="BH2" s="1299"/>
      <c r="BI2" s="1299"/>
      <c r="BJ2" s="1299"/>
      <c r="BK2" s="1299"/>
      <c r="BL2" s="1299"/>
      <c r="BM2" s="1299"/>
      <c r="BN2" s="1299"/>
      <c r="BO2" s="1299"/>
      <c r="BP2" s="1299"/>
      <c r="BQ2" s="1299"/>
    </row>
    <row r="3" s="1293" customFormat="1" hidden="1" spans="2:69">
      <c r="B3" s="1297"/>
      <c r="C3" s="1298"/>
      <c r="D3" s="1299"/>
      <c r="E3" s="1299"/>
      <c r="F3" s="1299"/>
      <c r="G3" s="1299"/>
      <c r="H3" s="1299"/>
      <c r="I3" s="1299"/>
      <c r="J3" s="1299"/>
      <c r="K3" s="1299"/>
      <c r="L3" s="1299"/>
      <c r="M3" s="1299"/>
      <c r="N3" s="1299"/>
      <c r="O3" s="1299"/>
      <c r="P3" s="1299"/>
      <c r="Q3" s="1299"/>
      <c r="R3" s="1299"/>
      <c r="S3" s="1299"/>
      <c r="T3" s="1299"/>
      <c r="U3" s="1299"/>
      <c r="V3" s="1299"/>
      <c r="W3" s="1299"/>
      <c r="X3" s="1299"/>
      <c r="Y3" s="1299"/>
      <c r="Z3" s="1299"/>
      <c r="AA3" s="1299"/>
      <c r="AB3" s="1299"/>
      <c r="AC3" s="1299"/>
      <c r="AD3" s="1299"/>
      <c r="AE3" s="1299"/>
      <c r="AF3" s="1299"/>
      <c r="AG3" s="1299"/>
      <c r="AH3" s="1299"/>
      <c r="AI3" s="1299"/>
      <c r="AJ3" s="1299"/>
      <c r="AK3" s="1299"/>
      <c r="AL3" s="1299"/>
      <c r="AM3" s="1299"/>
      <c r="AN3" s="1299"/>
      <c r="AO3" s="1299"/>
      <c r="AP3" s="1299"/>
      <c r="AQ3" s="1299"/>
      <c r="AR3" s="1299"/>
      <c r="AS3" s="1299"/>
      <c r="AT3" s="1299"/>
      <c r="AU3" s="1299"/>
      <c r="AV3" s="1299"/>
      <c r="AW3" s="1299"/>
      <c r="AX3" s="1299"/>
      <c r="AY3" s="1299"/>
      <c r="AZ3" s="1299"/>
      <c r="BA3" s="1299"/>
      <c r="BB3" s="1299"/>
      <c r="BC3" s="1299"/>
      <c r="BD3" s="1299"/>
      <c r="BE3" s="1299"/>
      <c r="BF3" s="1299"/>
      <c r="BG3" s="1299"/>
      <c r="BH3" s="1299"/>
      <c r="BI3" s="1299"/>
      <c r="BJ3" s="1299"/>
      <c r="BK3" s="1299"/>
      <c r="BL3" s="1299"/>
      <c r="BM3" s="1299"/>
      <c r="BN3" s="1299"/>
      <c r="BO3" s="1299"/>
      <c r="BP3" s="1299"/>
      <c r="BQ3" s="1299"/>
    </row>
    <row r="4" s="1293" customFormat="1" hidden="1" spans="2:69">
      <c r="B4" s="1297"/>
      <c r="C4" s="1298"/>
      <c r="D4" s="1299"/>
      <c r="E4" s="1299"/>
      <c r="F4" s="1299"/>
      <c r="G4" s="1299"/>
      <c r="H4" s="1299"/>
      <c r="I4" s="1299"/>
      <c r="J4" s="1299"/>
      <c r="K4" s="1299"/>
      <c r="L4" s="1299"/>
      <c r="M4" s="1299"/>
      <c r="N4" s="1299"/>
      <c r="O4" s="1299"/>
      <c r="P4" s="1299"/>
      <c r="Q4" s="1299"/>
      <c r="R4" s="1299"/>
      <c r="S4" s="1299"/>
      <c r="T4" s="1299"/>
      <c r="U4" s="1299"/>
      <c r="V4" s="1299"/>
      <c r="W4" s="1299"/>
      <c r="X4" s="1299"/>
      <c r="Y4" s="1299"/>
      <c r="Z4" s="1299"/>
      <c r="AA4" s="1299"/>
      <c r="AB4" s="1299"/>
      <c r="AC4" s="1299"/>
      <c r="AD4" s="1299"/>
      <c r="AE4" s="1299"/>
      <c r="AF4" s="1299"/>
      <c r="AG4" s="1299"/>
      <c r="AH4" s="1299"/>
      <c r="AI4" s="1299"/>
      <c r="AJ4" s="1299"/>
      <c r="AK4" s="1299"/>
      <c r="AL4" s="1299"/>
      <c r="AM4" s="1299"/>
      <c r="AN4" s="1299"/>
      <c r="AO4" s="1299"/>
      <c r="AP4" s="1299"/>
      <c r="AQ4" s="1299"/>
      <c r="AR4" s="1299"/>
      <c r="AS4" s="1299"/>
      <c r="AT4" s="1299"/>
      <c r="AU4" s="1299"/>
      <c r="AV4" s="1299"/>
      <c r="AW4" s="1299"/>
      <c r="AX4" s="1299"/>
      <c r="AY4" s="1299"/>
      <c r="AZ4" s="1299"/>
      <c r="BA4" s="1299"/>
      <c r="BB4" s="1299"/>
      <c r="BC4" s="1299"/>
      <c r="BD4" s="1299"/>
      <c r="BE4" s="1299"/>
      <c r="BF4" s="1299"/>
      <c r="BG4" s="1299"/>
      <c r="BH4" s="1299"/>
      <c r="BI4" s="1299"/>
      <c r="BJ4" s="1299"/>
      <c r="BK4" s="1299"/>
      <c r="BL4" s="1299"/>
      <c r="BM4" s="1299"/>
      <c r="BN4" s="1299"/>
      <c r="BO4" s="1299"/>
      <c r="BP4" s="1299"/>
      <c r="BQ4" s="1299"/>
    </row>
    <row r="5" s="1293" customFormat="1" hidden="1" spans="2:69">
      <c r="B5" s="1297"/>
      <c r="C5" s="1298"/>
      <c r="D5" s="1299"/>
      <c r="E5" s="1299"/>
      <c r="F5" s="1299"/>
      <c r="G5" s="1299"/>
      <c r="H5" s="1299"/>
      <c r="I5" s="1299"/>
      <c r="J5" s="1299"/>
      <c r="K5" s="1299"/>
      <c r="L5" s="1299"/>
      <c r="M5" s="1299"/>
      <c r="N5" s="1299"/>
      <c r="O5" s="1299"/>
      <c r="P5" s="1299"/>
      <c r="Q5" s="1299"/>
      <c r="R5" s="1299"/>
      <c r="S5" s="1299"/>
      <c r="T5" s="1299"/>
      <c r="U5" s="1299"/>
      <c r="V5" s="1299"/>
      <c r="W5" s="1299"/>
      <c r="X5" s="1299"/>
      <c r="Y5" s="1299"/>
      <c r="Z5" s="1299"/>
      <c r="AA5" s="1299"/>
      <c r="AB5" s="1299"/>
      <c r="AC5" s="1299"/>
      <c r="AD5" s="1299"/>
      <c r="AE5" s="1299"/>
      <c r="AF5" s="1299"/>
      <c r="AG5" s="1299"/>
      <c r="AH5" s="1299"/>
      <c r="AI5" s="1299"/>
      <c r="AJ5" s="1299"/>
      <c r="AK5" s="1299"/>
      <c r="AL5" s="1299"/>
      <c r="AM5" s="1299"/>
      <c r="AN5" s="1299"/>
      <c r="AO5" s="1299"/>
      <c r="AP5" s="1299"/>
      <c r="AQ5" s="1299"/>
      <c r="AR5" s="1299"/>
      <c r="AS5" s="1299"/>
      <c r="AT5" s="1299"/>
      <c r="AU5" s="1299"/>
      <c r="AV5" s="1299"/>
      <c r="AW5" s="1299"/>
      <c r="AX5" s="1299"/>
      <c r="AY5" s="1299"/>
      <c r="AZ5" s="1299"/>
      <c r="BA5" s="1299"/>
      <c r="BB5" s="1299"/>
      <c r="BC5" s="1299"/>
      <c r="BD5" s="1299"/>
      <c r="BE5" s="1299"/>
      <c r="BF5" s="1299"/>
      <c r="BG5" s="1299"/>
      <c r="BH5" s="1299"/>
      <c r="BI5" s="1299"/>
      <c r="BJ5" s="1299"/>
      <c r="BK5" s="1299"/>
      <c r="BL5" s="1299"/>
      <c r="BM5" s="1299"/>
      <c r="BN5" s="1299"/>
      <c r="BO5" s="1299"/>
      <c r="BP5" s="1299"/>
      <c r="BQ5" s="1299"/>
    </row>
    <row r="6" s="1293" customFormat="1" hidden="1" spans="2:69">
      <c r="B6" s="1300"/>
      <c r="C6" s="1301"/>
      <c r="D6" s="1301"/>
      <c r="E6" s="1301"/>
      <c r="F6" s="1301"/>
      <c r="G6" s="1301"/>
      <c r="H6" s="1301"/>
      <c r="I6" s="1301"/>
      <c r="J6" s="1301"/>
      <c r="K6" s="1301"/>
      <c r="L6" s="1301"/>
      <c r="M6" s="1301"/>
      <c r="N6" s="1301"/>
      <c r="O6" s="1301"/>
      <c r="P6" s="1301"/>
      <c r="Q6" s="1301"/>
      <c r="R6" s="1301"/>
      <c r="S6" s="1301"/>
      <c r="T6" s="1301"/>
      <c r="U6" s="1301"/>
      <c r="V6" s="1301"/>
      <c r="W6" s="1301"/>
      <c r="X6" s="1301"/>
      <c r="Y6" s="1301"/>
      <c r="Z6" s="1301"/>
      <c r="AA6" s="1301"/>
      <c r="AB6" s="1301"/>
      <c r="AC6" s="1301"/>
      <c r="AD6" s="1301"/>
      <c r="AE6" s="1301"/>
      <c r="AF6" s="1301"/>
      <c r="AG6" s="1301"/>
      <c r="AH6" s="1301"/>
      <c r="AI6" s="1301"/>
      <c r="AJ6" s="1301"/>
      <c r="AK6" s="1301"/>
      <c r="AL6" s="1301"/>
      <c r="AM6" s="1301"/>
      <c r="AN6" s="1301"/>
      <c r="AO6" s="1301"/>
      <c r="AP6" s="1301"/>
      <c r="AQ6" s="1301"/>
      <c r="AR6" s="1301"/>
      <c r="AS6" s="1301"/>
      <c r="AT6" s="1301"/>
      <c r="AU6" s="1301"/>
      <c r="AV6" s="1301"/>
      <c r="AW6" s="1301"/>
      <c r="AX6" s="1301"/>
      <c r="AY6" s="1301"/>
      <c r="AZ6" s="1301"/>
      <c r="BA6" s="1301"/>
      <c r="BB6" s="1301"/>
      <c r="BC6" s="1301"/>
      <c r="BD6" s="1301"/>
      <c r="BE6" s="1301"/>
      <c r="BF6" s="1301"/>
      <c r="BG6" s="1301"/>
      <c r="BH6" s="1301"/>
      <c r="BI6" s="1301"/>
      <c r="BJ6" s="1301"/>
      <c r="BK6" s="1301"/>
      <c r="BL6" s="1301"/>
      <c r="BM6" s="1301"/>
      <c r="BN6" s="1301"/>
      <c r="BO6" s="1301"/>
      <c r="BP6" s="1301"/>
      <c r="BQ6" s="1301"/>
    </row>
    <row r="7" s="1293" customFormat="1" hidden="1" spans="2:69">
      <c r="B7" s="1300"/>
      <c r="C7" s="1301"/>
      <c r="D7" s="1301"/>
      <c r="E7" s="1301"/>
      <c r="F7" s="1301"/>
      <c r="G7" s="1301"/>
      <c r="H7" s="1301"/>
      <c r="I7" s="1301"/>
      <c r="J7" s="1301"/>
      <c r="K7" s="1301"/>
      <c r="L7" s="1301"/>
      <c r="M7" s="1301"/>
      <c r="N7" s="1301"/>
      <c r="O7" s="1301"/>
      <c r="P7" s="1301"/>
      <c r="Q7" s="1301"/>
      <c r="R7" s="1301"/>
      <c r="S7" s="1301"/>
      <c r="T7" s="1301"/>
      <c r="U7" s="1301"/>
      <c r="V7" s="1301"/>
      <c r="W7" s="1301"/>
      <c r="X7" s="1301"/>
      <c r="Y7" s="1301"/>
      <c r="Z7" s="1301"/>
      <c r="AA7" s="1301"/>
      <c r="AB7" s="1301"/>
      <c r="AC7" s="1301"/>
      <c r="AD7" s="1301"/>
      <c r="AE7" s="1301"/>
      <c r="AF7" s="1301"/>
      <c r="AG7" s="1301"/>
      <c r="AH7" s="1301"/>
      <c r="AI7" s="1301"/>
      <c r="AJ7" s="1301"/>
      <c r="AK7" s="1301"/>
      <c r="AL7" s="1301"/>
      <c r="AM7" s="1301"/>
      <c r="AN7" s="1301"/>
      <c r="AO7" s="1301"/>
      <c r="AP7" s="1301"/>
      <c r="AQ7" s="1301"/>
      <c r="AR7" s="1301"/>
      <c r="AS7" s="1301"/>
      <c r="AT7" s="1301"/>
      <c r="AU7" s="1301"/>
      <c r="AV7" s="1301"/>
      <c r="AW7" s="1301"/>
      <c r="AX7" s="1301"/>
      <c r="AY7" s="1301"/>
      <c r="AZ7" s="1301"/>
      <c r="BA7" s="1301"/>
      <c r="BB7" s="1301"/>
      <c r="BC7" s="1301"/>
      <c r="BD7" s="1301"/>
      <c r="BE7" s="1301"/>
      <c r="BF7" s="1301"/>
      <c r="BG7" s="1301"/>
      <c r="BH7" s="1301"/>
      <c r="BI7" s="1301"/>
      <c r="BJ7" s="1301"/>
      <c r="BK7" s="1301"/>
      <c r="BL7" s="1301"/>
      <c r="BM7" s="1301"/>
      <c r="BN7" s="1301"/>
      <c r="BO7" s="1301"/>
      <c r="BP7" s="1301"/>
      <c r="BQ7" s="1301"/>
    </row>
    <row r="8" s="1293" customFormat="1" ht="48.75" customHeight="1" spans="2:85">
      <c r="B8" s="1302" t="str">
        <f>PRESUPUESTO!B1</f>
        <v>Proyecto: Recuperación De Cobertura Vegetal El Corregimiento De Doña María Del Municipio De Fundación</v>
      </c>
      <c r="C8" s="1302"/>
      <c r="D8" s="1302"/>
      <c r="E8" s="1302"/>
      <c r="F8" s="1302"/>
      <c r="G8" s="1302"/>
      <c r="H8" s="1302"/>
      <c r="I8" s="1302"/>
      <c r="J8" s="1302"/>
      <c r="K8" s="1302"/>
      <c r="L8" s="1302"/>
      <c r="M8" s="1302"/>
      <c r="N8" s="1302"/>
      <c r="O8" s="1302"/>
      <c r="P8" s="1302"/>
      <c r="Q8" s="1302"/>
      <c r="R8" s="1302"/>
      <c r="S8" s="1302"/>
      <c r="T8" s="1302"/>
      <c r="U8" s="1302"/>
      <c r="V8" s="1302"/>
      <c r="W8" s="1302"/>
      <c r="X8" s="1302"/>
      <c r="Y8" s="1302"/>
      <c r="Z8" s="1302"/>
      <c r="AA8" s="1302"/>
      <c r="AB8" s="1302"/>
      <c r="AC8" s="1302"/>
      <c r="AD8" s="1302"/>
      <c r="AE8" s="1302"/>
      <c r="AF8" s="1302"/>
      <c r="AG8" s="1302"/>
      <c r="AH8" s="1302"/>
      <c r="AI8" s="1302"/>
      <c r="AJ8" s="1302"/>
      <c r="AK8" s="1302"/>
      <c r="AL8" s="1302"/>
      <c r="AM8" s="1302"/>
      <c r="AN8" s="1302"/>
      <c r="AO8" s="1302"/>
      <c r="AP8" s="1302"/>
      <c r="AQ8" s="1302"/>
      <c r="AR8" s="1302"/>
      <c r="AS8" s="1302"/>
      <c r="AT8" s="1302"/>
      <c r="AU8" s="1302"/>
      <c r="AV8" s="1302"/>
      <c r="AW8" s="1302"/>
      <c r="AX8" s="1302"/>
      <c r="AY8" s="1302"/>
      <c r="AZ8" s="1302"/>
      <c r="BA8" s="1302"/>
      <c r="BB8" s="1302"/>
      <c r="BC8" s="1302"/>
      <c r="BD8" s="1302"/>
      <c r="BE8" s="1302"/>
      <c r="BF8" s="1302"/>
      <c r="BG8" s="1302"/>
      <c r="BH8" s="1302"/>
      <c r="BI8" s="1302"/>
      <c r="BJ8" s="1302"/>
      <c r="BK8" s="1302"/>
      <c r="BL8" s="1302"/>
      <c r="BM8" s="1302"/>
      <c r="BN8" s="1302"/>
      <c r="BO8" s="1302"/>
      <c r="BP8" s="1302"/>
      <c r="BQ8" s="1302"/>
      <c r="BR8" s="1302"/>
      <c r="BS8" s="1302"/>
      <c r="BT8" s="1302"/>
      <c r="BU8" s="1302"/>
      <c r="BV8" s="1302"/>
      <c r="BW8" s="1302"/>
      <c r="BX8" s="1302"/>
      <c r="BY8" s="1302"/>
      <c r="BZ8" s="1302"/>
      <c r="CA8" s="1302"/>
      <c r="CB8" s="1302"/>
      <c r="CC8" s="1302"/>
      <c r="CD8" s="1302"/>
      <c r="CE8" s="1302"/>
      <c r="CF8" s="1302"/>
      <c r="CG8" s="1302"/>
    </row>
    <row r="9" s="1293" customFormat="1" ht="15.75" spans="2:85">
      <c r="B9" s="1303" t="s">
        <v>88</v>
      </c>
      <c r="C9" s="1304"/>
      <c r="D9" s="1304"/>
      <c r="E9" s="1304"/>
      <c r="F9" s="1304"/>
      <c r="G9" s="1304"/>
      <c r="H9" s="1304"/>
      <c r="I9" s="1304"/>
      <c r="J9" s="1304"/>
      <c r="K9" s="1304"/>
      <c r="L9" s="1304"/>
      <c r="M9" s="1304"/>
      <c r="N9" s="1304"/>
      <c r="O9" s="1304"/>
      <c r="P9" s="1304"/>
      <c r="Q9" s="1304"/>
      <c r="R9" s="1304"/>
      <c r="S9" s="1304"/>
      <c r="T9" s="1304"/>
      <c r="U9" s="1304"/>
      <c r="V9" s="1304"/>
      <c r="W9" s="1304"/>
      <c r="X9" s="1304"/>
      <c r="Y9" s="1304"/>
      <c r="Z9" s="1304"/>
      <c r="AA9" s="1304"/>
      <c r="AB9" s="1304"/>
      <c r="AC9" s="1304"/>
      <c r="AD9" s="1304"/>
      <c r="AE9" s="1304"/>
      <c r="AF9" s="1304"/>
      <c r="AG9" s="1304"/>
      <c r="AH9" s="1304"/>
      <c r="AI9" s="1304"/>
      <c r="AJ9" s="1304"/>
      <c r="AK9" s="1304"/>
      <c r="AL9" s="1304"/>
      <c r="AM9" s="1304"/>
      <c r="AN9" s="1304"/>
      <c r="AO9" s="1304"/>
      <c r="AP9" s="1304"/>
      <c r="AQ9" s="1304"/>
      <c r="AR9" s="1304"/>
      <c r="AS9" s="1304"/>
      <c r="AT9" s="1304"/>
      <c r="AU9" s="1304"/>
      <c r="AV9" s="1304"/>
      <c r="AW9" s="1304"/>
      <c r="AX9" s="1304"/>
      <c r="AY9" s="1304"/>
      <c r="AZ9" s="1304"/>
      <c r="BA9" s="1304"/>
      <c r="BB9" s="1304"/>
      <c r="BC9" s="1304"/>
      <c r="BD9" s="1304"/>
      <c r="BE9" s="1304"/>
      <c r="BF9" s="1304"/>
      <c r="BG9" s="1304"/>
      <c r="BH9" s="1304"/>
      <c r="BI9" s="1304"/>
      <c r="BJ9" s="1304"/>
      <c r="BK9" s="1304"/>
      <c r="BL9" s="1304"/>
      <c r="BM9" s="1304"/>
      <c r="BN9" s="1304"/>
      <c r="BO9" s="1304"/>
      <c r="BP9" s="1304"/>
      <c r="BQ9" s="1304"/>
      <c r="BR9" s="1304"/>
      <c r="BS9" s="1304"/>
      <c r="BT9" s="1304"/>
      <c r="BU9" s="1304"/>
      <c r="BV9" s="1304"/>
      <c r="BW9" s="1304"/>
      <c r="BX9" s="1304"/>
      <c r="BY9" s="1304"/>
      <c r="BZ9" s="1304"/>
      <c r="CA9" s="1304"/>
      <c r="CB9" s="1304"/>
      <c r="CC9" s="1304"/>
      <c r="CD9" s="1304"/>
      <c r="CE9" s="1304"/>
      <c r="CF9" s="1304"/>
      <c r="CG9" s="1489"/>
    </row>
    <row r="10" ht="15.75" spans="2:85">
      <c r="B10" s="1305" t="s">
        <v>89</v>
      </c>
      <c r="C10" s="1306" t="s">
        <v>90</v>
      </c>
      <c r="D10" s="1307" t="s">
        <v>91</v>
      </c>
      <c r="E10" s="1307" t="s">
        <v>92</v>
      </c>
      <c r="F10" s="1308"/>
      <c r="G10" s="1308"/>
      <c r="H10" s="1308"/>
      <c r="I10" s="1308"/>
      <c r="J10" s="1308"/>
      <c r="K10" s="1308"/>
      <c r="L10" s="1308"/>
      <c r="M10" s="1308"/>
      <c r="N10" s="1308"/>
      <c r="O10" s="1308"/>
      <c r="P10" s="1308"/>
      <c r="Q10" s="1308"/>
      <c r="R10" s="1308"/>
      <c r="S10" s="1308"/>
      <c r="T10" s="1308"/>
      <c r="U10" s="1308"/>
      <c r="V10" s="1308"/>
      <c r="W10" s="1308"/>
      <c r="X10" s="1308"/>
      <c r="Y10" s="1308"/>
      <c r="Z10" s="1308"/>
      <c r="AA10" s="1308"/>
      <c r="AB10" s="1308"/>
      <c r="AC10" s="1308"/>
      <c r="AD10" s="1308"/>
      <c r="AE10" s="1308"/>
      <c r="AF10" s="1308"/>
      <c r="AG10" s="1308"/>
      <c r="AH10" s="1308"/>
      <c r="AI10" s="1308"/>
      <c r="AJ10" s="1308"/>
      <c r="AK10" s="1308"/>
      <c r="AL10" s="1308"/>
      <c r="AM10" s="1308"/>
      <c r="AN10" s="1308"/>
      <c r="AO10" s="1308"/>
      <c r="AP10" s="1308"/>
      <c r="AQ10" s="1308"/>
      <c r="AR10" s="1308"/>
      <c r="AS10" s="1308"/>
      <c r="AT10" s="1308"/>
      <c r="AU10" s="1308"/>
      <c r="AV10" s="1308"/>
      <c r="AW10" s="1308"/>
      <c r="AX10" s="1308"/>
      <c r="AY10" s="1308"/>
      <c r="AZ10" s="1308"/>
      <c r="BA10" s="1308"/>
      <c r="BB10" s="1308"/>
      <c r="BC10" s="1308"/>
      <c r="BD10" s="1308"/>
      <c r="BE10" s="1308"/>
      <c r="BF10" s="1308"/>
      <c r="BG10" s="1308"/>
      <c r="BH10" s="1308"/>
      <c r="BI10" s="1308"/>
      <c r="BJ10" s="1308"/>
      <c r="BK10" s="1308"/>
      <c r="BL10" s="1308"/>
      <c r="BM10" s="1308"/>
      <c r="BN10" s="1308"/>
      <c r="BO10" s="1308"/>
      <c r="BP10" s="1308"/>
      <c r="BQ10" s="1308"/>
      <c r="BR10" s="1308"/>
      <c r="BS10" s="1308"/>
      <c r="BT10" s="1308"/>
      <c r="BU10" s="1308"/>
      <c r="BV10" s="1308"/>
      <c r="BW10" s="1308"/>
      <c r="BX10" s="1308"/>
      <c r="BY10" s="1308"/>
      <c r="BZ10" s="1308"/>
      <c r="CA10" s="1308"/>
      <c r="CB10" s="1308"/>
      <c r="CC10" s="1308"/>
      <c r="CD10" s="1308"/>
      <c r="CE10" s="1308"/>
      <c r="CF10" s="1308"/>
      <c r="CG10" s="1308"/>
    </row>
    <row r="11" ht="15.75" spans="2:85">
      <c r="B11" s="1309"/>
      <c r="C11" s="1306"/>
      <c r="D11" s="1307"/>
      <c r="E11" s="1307"/>
      <c r="F11" s="1310" t="s">
        <v>93</v>
      </c>
      <c r="G11" s="1310"/>
      <c r="H11" s="1310"/>
      <c r="I11" s="1310"/>
      <c r="J11" s="1310"/>
      <c r="K11" s="1310"/>
      <c r="L11" s="1310"/>
      <c r="M11" s="1310"/>
      <c r="N11" s="1310"/>
      <c r="O11" s="1310"/>
      <c r="P11" s="1310"/>
      <c r="Q11" s="1310"/>
      <c r="R11" s="1310"/>
      <c r="S11" s="1310"/>
      <c r="T11" s="1310"/>
      <c r="U11" s="1310"/>
      <c r="V11" s="1310" t="s">
        <v>94</v>
      </c>
      <c r="W11" s="1310"/>
      <c r="X11" s="1310"/>
      <c r="Y11" s="1310"/>
      <c r="Z11" s="1310"/>
      <c r="AA11" s="1310"/>
      <c r="AB11" s="1310"/>
      <c r="AC11" s="1310"/>
      <c r="AD11" s="1310"/>
      <c r="AE11" s="1310"/>
      <c r="AF11" s="1310"/>
      <c r="AG11" s="1310"/>
      <c r="AH11" s="1310"/>
      <c r="AI11" s="1310"/>
      <c r="AJ11" s="1310"/>
      <c r="AK11" s="1310"/>
      <c r="AL11" s="1310" t="s">
        <v>95</v>
      </c>
      <c r="AM11" s="1310"/>
      <c r="AN11" s="1310"/>
      <c r="AO11" s="1310"/>
      <c r="AP11" s="1310"/>
      <c r="AQ11" s="1310"/>
      <c r="AR11" s="1310"/>
      <c r="AS11" s="1310"/>
      <c r="AT11" s="1310"/>
      <c r="AU11" s="1310"/>
      <c r="AV11" s="1310"/>
      <c r="AW11" s="1310"/>
      <c r="AX11" s="1310"/>
      <c r="AY11" s="1310"/>
      <c r="AZ11" s="1310"/>
      <c r="BA11" s="1310"/>
      <c r="BB11" s="1310" t="s">
        <v>96</v>
      </c>
      <c r="BC11" s="1310"/>
      <c r="BD11" s="1310"/>
      <c r="BE11" s="1310"/>
      <c r="BF11" s="1310"/>
      <c r="BG11" s="1310"/>
      <c r="BH11" s="1310"/>
      <c r="BI11" s="1310"/>
      <c r="BJ11" s="1310"/>
      <c r="BK11" s="1310"/>
      <c r="BL11" s="1310"/>
      <c r="BM11" s="1310"/>
      <c r="BN11" s="1310"/>
      <c r="BO11" s="1310"/>
      <c r="BP11" s="1310"/>
      <c r="BQ11" s="1310"/>
      <c r="BR11" s="1310" t="s">
        <v>97</v>
      </c>
      <c r="BS11" s="1310"/>
      <c r="BT11" s="1310"/>
      <c r="BU11" s="1310"/>
      <c r="BV11" s="1310"/>
      <c r="BW11" s="1310"/>
      <c r="BX11" s="1310"/>
      <c r="BY11" s="1310"/>
      <c r="BZ11" s="1310"/>
      <c r="CA11" s="1310"/>
      <c r="CB11" s="1310"/>
      <c r="CC11" s="1310"/>
      <c r="CD11" s="1310"/>
      <c r="CE11" s="1310"/>
      <c r="CF11" s="1310"/>
      <c r="CG11" s="1310"/>
    </row>
    <row r="12" ht="15.75" spans="2:85">
      <c r="B12" s="1311"/>
      <c r="C12" s="1306"/>
      <c r="D12" s="1307" t="s">
        <v>98</v>
      </c>
      <c r="E12" s="1307" t="s">
        <v>99</v>
      </c>
      <c r="F12" s="1312" t="s">
        <v>100</v>
      </c>
      <c r="G12" s="1312"/>
      <c r="H12" s="1312"/>
      <c r="I12" s="1312"/>
      <c r="J12" s="1312" t="s">
        <v>101</v>
      </c>
      <c r="K12" s="1312"/>
      <c r="L12" s="1312"/>
      <c r="M12" s="1312"/>
      <c r="N12" s="1312" t="s">
        <v>102</v>
      </c>
      <c r="O12" s="1312"/>
      <c r="P12" s="1312"/>
      <c r="Q12" s="1312"/>
      <c r="R12" s="1312" t="s">
        <v>103</v>
      </c>
      <c r="S12" s="1312"/>
      <c r="T12" s="1312"/>
      <c r="U12" s="1312"/>
      <c r="V12" s="1312" t="s">
        <v>100</v>
      </c>
      <c r="W12" s="1312"/>
      <c r="X12" s="1312"/>
      <c r="Y12" s="1312"/>
      <c r="Z12" s="1312" t="s">
        <v>101</v>
      </c>
      <c r="AA12" s="1312"/>
      <c r="AB12" s="1312"/>
      <c r="AC12" s="1312"/>
      <c r="AD12" s="1312" t="s">
        <v>102</v>
      </c>
      <c r="AE12" s="1312"/>
      <c r="AF12" s="1312"/>
      <c r="AG12" s="1312"/>
      <c r="AH12" s="1312" t="s">
        <v>103</v>
      </c>
      <c r="AI12" s="1312"/>
      <c r="AJ12" s="1312"/>
      <c r="AK12" s="1312"/>
      <c r="AL12" s="1410" t="s">
        <v>100</v>
      </c>
      <c r="AM12" s="1410"/>
      <c r="AN12" s="1410"/>
      <c r="AO12" s="1410"/>
      <c r="AP12" s="1410" t="s">
        <v>101</v>
      </c>
      <c r="AQ12" s="1410"/>
      <c r="AR12" s="1410"/>
      <c r="AS12" s="1410"/>
      <c r="AT12" s="1410" t="s">
        <v>102</v>
      </c>
      <c r="AU12" s="1410"/>
      <c r="AV12" s="1410"/>
      <c r="AW12" s="1410"/>
      <c r="AX12" s="1410" t="s">
        <v>103</v>
      </c>
      <c r="AY12" s="1410"/>
      <c r="AZ12" s="1410"/>
      <c r="BA12" s="1410"/>
      <c r="BB12" s="1410" t="s">
        <v>100</v>
      </c>
      <c r="BC12" s="1410"/>
      <c r="BD12" s="1410"/>
      <c r="BE12" s="1410"/>
      <c r="BF12" s="1410" t="s">
        <v>101</v>
      </c>
      <c r="BG12" s="1410"/>
      <c r="BH12" s="1410"/>
      <c r="BI12" s="1410"/>
      <c r="BJ12" s="1410" t="s">
        <v>102</v>
      </c>
      <c r="BK12" s="1410"/>
      <c r="BL12" s="1410"/>
      <c r="BM12" s="1410"/>
      <c r="BN12" s="1410" t="s">
        <v>103</v>
      </c>
      <c r="BO12" s="1410"/>
      <c r="BP12" s="1410"/>
      <c r="BQ12" s="1410"/>
      <c r="BR12" s="1471" t="s">
        <v>100</v>
      </c>
      <c r="BS12" s="1471"/>
      <c r="BT12" s="1471"/>
      <c r="BU12" s="1471"/>
      <c r="BV12" s="1471" t="s">
        <v>101</v>
      </c>
      <c r="BW12" s="1471"/>
      <c r="BX12" s="1471"/>
      <c r="BY12" s="1471"/>
      <c r="BZ12" s="1471" t="s">
        <v>102</v>
      </c>
      <c r="CA12" s="1471"/>
      <c r="CB12" s="1471"/>
      <c r="CC12" s="1471"/>
      <c r="CD12" s="1471" t="s">
        <v>103</v>
      </c>
      <c r="CE12" s="1471"/>
      <c r="CF12" s="1471"/>
      <c r="CG12" s="1471"/>
    </row>
    <row r="13" spans="2:85">
      <c r="B13" s="1313">
        <v>0</v>
      </c>
      <c r="C13" s="1314" t="s">
        <v>104</v>
      </c>
      <c r="D13" s="1315"/>
      <c r="E13" s="1316"/>
      <c r="F13" s="1317"/>
      <c r="G13" s="1318"/>
      <c r="H13" s="1318"/>
      <c r="I13" s="1389"/>
      <c r="J13" s="1390"/>
      <c r="K13" s="1390"/>
      <c r="L13" s="1390"/>
      <c r="M13" s="1318"/>
      <c r="N13" s="1391"/>
      <c r="O13" s="1318"/>
      <c r="P13" s="1318"/>
      <c r="Q13" s="1389"/>
      <c r="R13" s="1390"/>
      <c r="S13" s="1390"/>
      <c r="T13" s="1390"/>
      <c r="U13" s="1400"/>
      <c r="V13" s="1318"/>
      <c r="W13" s="1318"/>
      <c r="X13" s="1318"/>
      <c r="Y13" s="1389"/>
      <c r="Z13" s="1390"/>
      <c r="AA13" s="1390"/>
      <c r="AB13" s="1390"/>
      <c r="AC13" s="1318"/>
      <c r="AD13" s="1391"/>
      <c r="AE13" s="1318"/>
      <c r="AF13" s="1318"/>
      <c r="AG13" s="1389"/>
      <c r="AH13" s="1390"/>
      <c r="AI13" s="1390"/>
      <c r="AJ13" s="1390"/>
      <c r="AK13" s="1411"/>
      <c r="AL13" s="1332"/>
      <c r="AM13" s="1333"/>
      <c r="AN13" s="1333"/>
      <c r="AO13" s="1392"/>
      <c r="AP13" s="1393"/>
      <c r="AQ13" s="1393"/>
      <c r="AR13" s="1393"/>
      <c r="AS13" s="1333"/>
      <c r="AT13" s="1394"/>
      <c r="AU13" s="1333"/>
      <c r="AV13" s="1333"/>
      <c r="AW13" s="1392"/>
      <c r="AX13" s="1393"/>
      <c r="AY13" s="1393"/>
      <c r="AZ13" s="1393"/>
      <c r="BA13" s="1414"/>
      <c r="BB13" s="1332"/>
      <c r="BC13" s="1333"/>
      <c r="BD13" s="1333"/>
      <c r="BE13" s="1392"/>
      <c r="BF13" s="1393"/>
      <c r="BG13" s="1393"/>
      <c r="BH13" s="1393"/>
      <c r="BI13" s="1333"/>
      <c r="BJ13" s="1394"/>
      <c r="BK13" s="1333"/>
      <c r="BL13" s="1333"/>
      <c r="BM13" s="1392"/>
      <c r="BN13" s="1393"/>
      <c r="BO13" s="1393"/>
      <c r="BP13" s="1393"/>
      <c r="BQ13" s="1414"/>
      <c r="BR13" s="1332"/>
      <c r="BS13" s="1333"/>
      <c r="BT13" s="1333"/>
      <c r="BU13" s="1392"/>
      <c r="BV13" s="1393"/>
      <c r="BW13" s="1393"/>
      <c r="BX13" s="1393"/>
      <c r="BY13" s="1333"/>
      <c r="BZ13" s="1394"/>
      <c r="CA13" s="1333"/>
      <c r="CB13" s="1333"/>
      <c r="CC13" s="1392"/>
      <c r="CD13" s="1393"/>
      <c r="CE13" s="1393"/>
      <c r="CF13" s="1393"/>
      <c r="CG13" s="1414"/>
    </row>
    <row r="14" spans="2:85">
      <c r="B14" s="1319"/>
      <c r="C14" s="1320"/>
      <c r="D14" s="1321"/>
      <c r="E14" s="1322"/>
      <c r="F14" s="1323"/>
      <c r="G14" s="1324"/>
      <c r="H14" s="1324"/>
      <c r="I14" s="1324"/>
      <c r="J14" s="1324"/>
      <c r="K14" s="1324"/>
      <c r="L14" s="1324"/>
      <c r="M14" s="1324"/>
      <c r="N14" s="1324"/>
      <c r="O14" s="1324"/>
      <c r="P14" s="1324"/>
      <c r="Q14" s="1324"/>
      <c r="R14" s="1324"/>
      <c r="S14" s="1324"/>
      <c r="T14" s="1324"/>
      <c r="U14" s="1401"/>
      <c r="V14" s="1324"/>
      <c r="W14" s="1324"/>
      <c r="X14" s="1324"/>
      <c r="Y14" s="1324"/>
      <c r="Z14" s="1324"/>
      <c r="AA14" s="1324"/>
      <c r="AB14" s="1324"/>
      <c r="AC14" s="1324"/>
      <c r="AD14" s="1324"/>
      <c r="AE14" s="1324"/>
      <c r="AF14" s="1324"/>
      <c r="AG14" s="1324"/>
      <c r="AH14" s="1324"/>
      <c r="AI14" s="1324"/>
      <c r="AJ14" s="1324"/>
      <c r="AK14" s="1412"/>
      <c r="AL14" s="1334"/>
      <c r="AM14" s="1335"/>
      <c r="AN14" s="1335"/>
      <c r="AO14" s="1395"/>
      <c r="AP14" s="1396"/>
      <c r="AQ14" s="1396"/>
      <c r="AR14" s="1396"/>
      <c r="AS14" s="1396"/>
      <c r="AT14" s="1397"/>
      <c r="AU14" s="1335"/>
      <c r="AV14" s="1335"/>
      <c r="AW14" s="1395"/>
      <c r="AX14" s="1396"/>
      <c r="AY14" s="1396"/>
      <c r="AZ14" s="1396"/>
      <c r="BA14" s="1417"/>
      <c r="BB14" s="1334"/>
      <c r="BC14" s="1335"/>
      <c r="BD14" s="1335"/>
      <c r="BE14" s="1395"/>
      <c r="BF14" s="1396"/>
      <c r="BG14" s="1396"/>
      <c r="BH14" s="1396"/>
      <c r="BI14" s="1396"/>
      <c r="BJ14" s="1397"/>
      <c r="BK14" s="1335"/>
      <c r="BL14" s="1335"/>
      <c r="BM14" s="1395"/>
      <c r="BN14" s="1396"/>
      <c r="BO14" s="1396"/>
      <c r="BP14" s="1396"/>
      <c r="BQ14" s="1417"/>
      <c r="BR14" s="1334"/>
      <c r="BS14" s="1335"/>
      <c r="BT14" s="1335"/>
      <c r="BU14" s="1395"/>
      <c r="BV14" s="1396"/>
      <c r="BW14" s="1396"/>
      <c r="BX14" s="1396"/>
      <c r="BY14" s="1396"/>
      <c r="BZ14" s="1397"/>
      <c r="CA14" s="1335"/>
      <c r="CB14" s="1335"/>
      <c r="CC14" s="1395"/>
      <c r="CD14" s="1396"/>
      <c r="CE14" s="1396"/>
      <c r="CF14" s="1396"/>
      <c r="CG14" s="1417"/>
    </row>
    <row r="15" ht="15.75" spans="2:85">
      <c r="B15" s="1325"/>
      <c r="C15" s="1326"/>
      <c r="D15" s="1327"/>
      <c r="E15" s="1328"/>
      <c r="F15" s="1329"/>
      <c r="G15" s="1330"/>
      <c r="H15" s="1330"/>
      <c r="I15" s="1330"/>
      <c r="J15" s="1330"/>
      <c r="K15" s="1330"/>
      <c r="L15" s="1330"/>
      <c r="M15" s="1330"/>
      <c r="N15" s="1330"/>
      <c r="O15" s="1330"/>
      <c r="P15" s="1330"/>
      <c r="Q15" s="1330"/>
      <c r="R15" s="1330"/>
      <c r="S15" s="1330"/>
      <c r="T15" s="1330"/>
      <c r="U15" s="1402"/>
      <c r="V15" s="1330"/>
      <c r="W15" s="1330"/>
      <c r="X15" s="1330"/>
      <c r="Y15" s="1330"/>
      <c r="Z15" s="1330"/>
      <c r="AA15" s="1330"/>
      <c r="AB15" s="1330"/>
      <c r="AC15" s="1330"/>
      <c r="AD15" s="1330"/>
      <c r="AE15" s="1330"/>
      <c r="AF15" s="1330"/>
      <c r="AG15" s="1330"/>
      <c r="AH15" s="1330"/>
      <c r="AI15" s="1330"/>
      <c r="AJ15" s="1330"/>
      <c r="AK15" s="1413"/>
      <c r="AL15" s="1334"/>
      <c r="AM15" s="1335"/>
      <c r="AN15" s="1335"/>
      <c r="AO15" s="1395"/>
      <c r="AP15" s="1335"/>
      <c r="AQ15" s="1335"/>
      <c r="AR15" s="1335"/>
      <c r="AS15" s="1335"/>
      <c r="AT15" s="1397"/>
      <c r="AU15" s="1335"/>
      <c r="AV15" s="1335"/>
      <c r="AW15" s="1395"/>
      <c r="AX15" s="1335"/>
      <c r="AY15" s="1335"/>
      <c r="AZ15" s="1335"/>
      <c r="BA15" s="1423"/>
      <c r="BB15" s="1334"/>
      <c r="BC15" s="1335"/>
      <c r="BD15" s="1335"/>
      <c r="BE15" s="1395"/>
      <c r="BF15" s="1335"/>
      <c r="BG15" s="1335"/>
      <c r="BH15" s="1335"/>
      <c r="BI15" s="1335"/>
      <c r="BJ15" s="1397"/>
      <c r="BK15" s="1335"/>
      <c r="BL15" s="1335"/>
      <c r="BM15" s="1395"/>
      <c r="BN15" s="1335"/>
      <c r="BO15" s="1335"/>
      <c r="BP15" s="1335"/>
      <c r="BQ15" s="1423"/>
      <c r="BR15" s="1334"/>
      <c r="BS15" s="1335"/>
      <c r="BT15" s="1335"/>
      <c r="BU15" s="1395"/>
      <c r="BV15" s="1335"/>
      <c r="BW15" s="1335"/>
      <c r="BX15" s="1335"/>
      <c r="BY15" s="1335"/>
      <c r="BZ15" s="1397"/>
      <c r="CA15" s="1335"/>
      <c r="CB15" s="1335"/>
      <c r="CC15" s="1395"/>
      <c r="CD15" s="1335"/>
      <c r="CE15" s="1335"/>
      <c r="CF15" s="1335"/>
      <c r="CG15" s="1423"/>
    </row>
    <row r="16" ht="9" customHeight="1" spans="2:85">
      <c r="B16" s="1313">
        <f>[211]PRESUPUESTO!A4</f>
        <v>1</v>
      </c>
      <c r="C16" s="1314" t="str">
        <f>PRESUPUESTO!B4</f>
        <v>PRELIMINARES </v>
      </c>
      <c r="D16" s="1331"/>
      <c r="E16" s="1316"/>
      <c r="F16" s="1332"/>
      <c r="G16" s="1333"/>
      <c r="H16" s="1333"/>
      <c r="I16" s="1392"/>
      <c r="J16" s="1393"/>
      <c r="K16" s="1393"/>
      <c r="L16" s="1393"/>
      <c r="M16" s="1333"/>
      <c r="N16" s="1394"/>
      <c r="O16" s="1333"/>
      <c r="P16" s="1333"/>
      <c r="Q16" s="1392"/>
      <c r="R16" s="1393"/>
      <c r="S16" s="1393"/>
      <c r="T16" s="1393"/>
      <c r="U16" s="1403"/>
      <c r="V16" s="1404"/>
      <c r="W16" s="1333"/>
      <c r="X16" s="1333"/>
      <c r="Y16" s="1392"/>
      <c r="Z16" s="1393"/>
      <c r="AA16" s="1393"/>
      <c r="AB16" s="1393"/>
      <c r="AC16" s="1333"/>
      <c r="AD16" s="1394"/>
      <c r="AE16" s="1333"/>
      <c r="AF16" s="1333"/>
      <c r="AG16" s="1392"/>
      <c r="AH16" s="1393"/>
      <c r="AI16" s="1393"/>
      <c r="AJ16" s="1393"/>
      <c r="AK16" s="1414"/>
      <c r="AL16" s="1415"/>
      <c r="AM16" s="1416"/>
      <c r="AN16" s="1416"/>
      <c r="AO16" s="1449"/>
      <c r="AP16" s="1416"/>
      <c r="AQ16" s="1416"/>
      <c r="AR16" s="1416"/>
      <c r="AS16" s="1449"/>
      <c r="AT16" s="1394"/>
      <c r="AU16" s="1333"/>
      <c r="AV16" s="1333"/>
      <c r="AW16" s="1392"/>
      <c r="AX16" s="1393"/>
      <c r="AY16" s="1393"/>
      <c r="AZ16" s="1393"/>
      <c r="BA16" s="1414"/>
      <c r="BB16" s="1332"/>
      <c r="BC16" s="1333"/>
      <c r="BD16" s="1333"/>
      <c r="BE16" s="1392"/>
      <c r="BF16" s="1393"/>
      <c r="BG16" s="1393"/>
      <c r="BH16" s="1393"/>
      <c r="BI16" s="1333"/>
      <c r="BJ16" s="1394"/>
      <c r="BK16" s="1333"/>
      <c r="BL16" s="1333"/>
      <c r="BM16" s="1392"/>
      <c r="BN16" s="1390"/>
      <c r="BO16" s="1390"/>
      <c r="BP16" s="1390"/>
      <c r="BQ16" s="1456"/>
      <c r="BR16" s="1332"/>
      <c r="BS16" s="1333"/>
      <c r="BT16" s="1333"/>
      <c r="BU16" s="1392"/>
      <c r="BV16" s="1393"/>
      <c r="BW16" s="1393"/>
      <c r="BX16" s="1393"/>
      <c r="BY16" s="1333"/>
      <c r="BZ16" s="1394"/>
      <c r="CA16" s="1333"/>
      <c r="CB16" s="1333"/>
      <c r="CC16" s="1392"/>
      <c r="CD16" s="1393"/>
      <c r="CE16" s="1393"/>
      <c r="CF16" s="1393"/>
      <c r="CG16" s="1414"/>
    </row>
    <row r="17" spans="2:85">
      <c r="B17" s="1319"/>
      <c r="C17" s="1320"/>
      <c r="D17" s="1321">
        <f>PRESUPUESTO!F4</f>
        <v>43140255</v>
      </c>
      <c r="E17" s="1322">
        <f>D17/D28</f>
        <v>0.0946352252838767</v>
      </c>
      <c r="F17" s="1334"/>
      <c r="G17" s="1335"/>
      <c r="H17" s="1335"/>
      <c r="I17" s="1395"/>
      <c r="J17" s="1396"/>
      <c r="K17" s="1396"/>
      <c r="L17" s="1396"/>
      <c r="M17" s="1396"/>
      <c r="N17" s="1397"/>
      <c r="O17" s="1335"/>
      <c r="P17" s="1335"/>
      <c r="Q17" s="1395"/>
      <c r="R17" s="1396"/>
      <c r="S17" s="1396"/>
      <c r="T17" s="1396"/>
      <c r="U17" s="1405"/>
      <c r="V17" s="1406"/>
      <c r="W17" s="1335"/>
      <c r="X17" s="1335"/>
      <c r="Y17" s="1395"/>
      <c r="Z17" s="1396"/>
      <c r="AA17" s="1396"/>
      <c r="AB17" s="1396"/>
      <c r="AC17" s="1396"/>
      <c r="AD17" s="1397"/>
      <c r="AE17" s="1335"/>
      <c r="AF17" s="1335"/>
      <c r="AG17" s="1395"/>
      <c r="AH17" s="1396"/>
      <c r="AI17" s="1396"/>
      <c r="AJ17" s="1396"/>
      <c r="AK17" s="1417"/>
      <c r="AL17" s="1418">
        <f>(D17/3)*2</f>
        <v>28760170</v>
      </c>
      <c r="AM17" s="1419"/>
      <c r="AN17" s="1419"/>
      <c r="AO17" s="1419"/>
      <c r="AP17" s="1419"/>
      <c r="AQ17" s="1419"/>
      <c r="AR17" s="1419"/>
      <c r="AS17" s="1450"/>
      <c r="AT17" s="1397"/>
      <c r="AU17" s="1335"/>
      <c r="AV17" s="1335"/>
      <c r="AW17" s="1395"/>
      <c r="AX17" s="1396"/>
      <c r="AY17" s="1396"/>
      <c r="AZ17" s="1396"/>
      <c r="BA17" s="1417"/>
      <c r="BB17" s="1334"/>
      <c r="BC17" s="1335"/>
      <c r="BD17" s="1335"/>
      <c r="BE17" s="1395"/>
      <c r="BF17" s="1396"/>
      <c r="BG17" s="1396"/>
      <c r="BH17" s="1396"/>
      <c r="BI17" s="1396"/>
      <c r="BJ17" s="1397"/>
      <c r="BK17" s="1335"/>
      <c r="BL17" s="1335"/>
      <c r="BM17" s="1395"/>
      <c r="BN17" s="1472">
        <f>D17/3</f>
        <v>14380085</v>
      </c>
      <c r="BO17" s="1419"/>
      <c r="BP17" s="1419"/>
      <c r="BQ17" s="1457"/>
      <c r="BR17" s="1334"/>
      <c r="BS17" s="1335"/>
      <c r="BT17" s="1335"/>
      <c r="BU17" s="1395"/>
      <c r="BV17" s="1396"/>
      <c r="BW17" s="1396"/>
      <c r="BX17" s="1396"/>
      <c r="BY17" s="1396"/>
      <c r="BZ17" s="1397"/>
      <c r="CA17" s="1335"/>
      <c r="CB17" s="1335"/>
      <c r="CC17" s="1395"/>
      <c r="CD17" s="1396"/>
      <c r="CE17" s="1396"/>
      <c r="CF17" s="1396"/>
      <c r="CG17" s="1417"/>
    </row>
    <row r="18" ht="15.75" spans="2:85">
      <c r="B18" s="1325"/>
      <c r="C18" s="1326"/>
      <c r="D18" s="1327"/>
      <c r="E18" s="1336">
        <f>D17-(SUM(F16:BQ18))</f>
        <v>0</v>
      </c>
      <c r="F18" s="1337"/>
      <c r="G18" s="1338"/>
      <c r="H18" s="1338"/>
      <c r="I18" s="1398"/>
      <c r="J18" s="1338"/>
      <c r="K18" s="1338"/>
      <c r="L18" s="1338"/>
      <c r="M18" s="1338"/>
      <c r="N18" s="1399"/>
      <c r="O18" s="1338"/>
      <c r="P18" s="1338"/>
      <c r="Q18" s="1398"/>
      <c r="R18" s="1338"/>
      <c r="S18" s="1338"/>
      <c r="T18" s="1338"/>
      <c r="U18" s="1407"/>
      <c r="V18" s="1408"/>
      <c r="W18" s="1338"/>
      <c r="X18" s="1338"/>
      <c r="Y18" s="1398"/>
      <c r="Z18" s="1338"/>
      <c r="AA18" s="1338"/>
      <c r="AB18" s="1338"/>
      <c r="AC18" s="1338"/>
      <c r="AD18" s="1399"/>
      <c r="AE18" s="1338"/>
      <c r="AF18" s="1338"/>
      <c r="AG18" s="1398"/>
      <c r="AH18" s="1338"/>
      <c r="AI18" s="1338"/>
      <c r="AJ18" s="1338"/>
      <c r="AK18" s="1420"/>
      <c r="AL18" s="1421"/>
      <c r="AM18" s="1422"/>
      <c r="AN18" s="1422"/>
      <c r="AO18" s="1422"/>
      <c r="AP18" s="1422"/>
      <c r="AQ18" s="1422"/>
      <c r="AR18" s="1422"/>
      <c r="AS18" s="1451"/>
      <c r="AT18" s="1397"/>
      <c r="AU18" s="1335"/>
      <c r="AV18" s="1335"/>
      <c r="AW18" s="1395"/>
      <c r="AX18" s="1335"/>
      <c r="AY18" s="1335"/>
      <c r="AZ18" s="1335"/>
      <c r="BA18" s="1423"/>
      <c r="BB18" s="1334"/>
      <c r="BC18" s="1335"/>
      <c r="BD18" s="1335"/>
      <c r="BE18" s="1395"/>
      <c r="BF18" s="1335"/>
      <c r="BG18" s="1335"/>
      <c r="BH18" s="1335"/>
      <c r="BI18" s="1335"/>
      <c r="BJ18" s="1397"/>
      <c r="BK18" s="1335"/>
      <c r="BL18" s="1335"/>
      <c r="BM18" s="1395"/>
      <c r="BN18" s="1455"/>
      <c r="BO18" s="1422"/>
      <c r="BP18" s="1422"/>
      <c r="BQ18" s="1458"/>
      <c r="BR18" s="1337"/>
      <c r="BS18" s="1338"/>
      <c r="BT18" s="1338"/>
      <c r="BU18" s="1398"/>
      <c r="BV18" s="1338"/>
      <c r="BW18" s="1338"/>
      <c r="BX18" s="1338"/>
      <c r="BY18" s="1338"/>
      <c r="BZ18" s="1399"/>
      <c r="CA18" s="1338"/>
      <c r="CB18" s="1338"/>
      <c r="CC18" s="1398"/>
      <c r="CD18" s="1338"/>
      <c r="CE18" s="1338"/>
      <c r="CF18" s="1338"/>
      <c r="CG18" s="1420"/>
    </row>
    <row r="19" ht="9" customHeight="1" spans="2:85">
      <c r="B19" s="1339">
        <f>[211]PRESUPUESTO!A7</f>
        <v>2</v>
      </c>
      <c r="C19" s="1340" t="str">
        <f>PRESUPUESTO!B8</f>
        <v>CERRAMIENTOS </v>
      </c>
      <c r="D19" s="1331"/>
      <c r="E19" s="1341"/>
      <c r="F19" s="1332"/>
      <c r="G19" s="1333"/>
      <c r="H19" s="1333"/>
      <c r="I19" s="1392"/>
      <c r="J19" s="1393"/>
      <c r="K19" s="1393"/>
      <c r="L19" s="1393"/>
      <c r="M19" s="1333"/>
      <c r="N19" s="1394"/>
      <c r="O19" s="1333"/>
      <c r="P19" s="1333"/>
      <c r="Q19" s="1392"/>
      <c r="R19" s="1393"/>
      <c r="S19" s="1393"/>
      <c r="T19" s="1393"/>
      <c r="U19" s="1403"/>
      <c r="V19" s="1404"/>
      <c r="W19" s="1333"/>
      <c r="X19" s="1333"/>
      <c r="Y19" s="1392"/>
      <c r="Z19" s="1393"/>
      <c r="AA19" s="1393"/>
      <c r="AB19" s="1393"/>
      <c r="AC19" s="1333"/>
      <c r="AD19" s="1394"/>
      <c r="AE19" s="1333"/>
      <c r="AF19" s="1333"/>
      <c r="AG19" s="1392"/>
      <c r="AH19" s="1393"/>
      <c r="AI19" s="1393"/>
      <c r="AJ19" s="1393"/>
      <c r="AK19" s="1414"/>
      <c r="AL19" s="1332"/>
      <c r="AM19" s="1333"/>
      <c r="AN19" s="1333"/>
      <c r="AO19" s="1392"/>
      <c r="AP19" s="1393"/>
      <c r="AQ19" s="1393"/>
      <c r="AR19" s="1393"/>
      <c r="AS19" s="1333"/>
      <c r="AT19" s="1416"/>
      <c r="AU19" s="1416"/>
      <c r="AV19" s="1416"/>
      <c r="AW19" s="1416"/>
      <c r="AX19" s="1416"/>
      <c r="AY19" s="1416"/>
      <c r="AZ19" s="1416"/>
      <c r="BA19" s="1456"/>
      <c r="BB19" s="1415"/>
      <c r="BC19" s="1416"/>
      <c r="BD19" s="1416"/>
      <c r="BE19" s="1416"/>
      <c r="BF19" s="1416"/>
      <c r="BG19" s="1416"/>
      <c r="BH19" s="1416"/>
      <c r="BI19" s="1449"/>
      <c r="BJ19" s="1394"/>
      <c r="BK19" s="1333"/>
      <c r="BL19" s="1333"/>
      <c r="BM19" s="1392"/>
      <c r="BN19" s="1393"/>
      <c r="BO19" s="1393"/>
      <c r="BP19" s="1393"/>
      <c r="BQ19" s="1414"/>
      <c r="BR19" s="1332"/>
      <c r="BS19" s="1333"/>
      <c r="BT19" s="1333"/>
      <c r="BU19" s="1392"/>
      <c r="BV19" s="1393"/>
      <c r="BW19" s="1393"/>
      <c r="BX19" s="1393"/>
      <c r="BY19" s="1333"/>
      <c r="BZ19" s="1394"/>
      <c r="CA19" s="1333"/>
      <c r="CB19" s="1333"/>
      <c r="CC19" s="1392"/>
      <c r="CD19" s="1393"/>
      <c r="CE19" s="1393"/>
      <c r="CF19" s="1393"/>
      <c r="CG19" s="1414"/>
    </row>
    <row r="20" spans="2:85">
      <c r="B20" s="1342"/>
      <c r="C20" s="1320"/>
      <c r="D20" s="1321">
        <f>PRESUPUESTO!F8</f>
        <v>175520747</v>
      </c>
      <c r="E20" s="1322">
        <f>D20/$D$28</f>
        <v>0.385033547769695</v>
      </c>
      <c r="F20" s="1334"/>
      <c r="G20" s="1335"/>
      <c r="H20" s="1335"/>
      <c r="I20" s="1395"/>
      <c r="J20" s="1396"/>
      <c r="K20" s="1396"/>
      <c r="L20" s="1396"/>
      <c r="M20" s="1396"/>
      <c r="N20" s="1397"/>
      <c r="O20" s="1335"/>
      <c r="P20" s="1335"/>
      <c r="Q20" s="1395"/>
      <c r="R20" s="1396"/>
      <c r="S20" s="1396"/>
      <c r="T20" s="1396"/>
      <c r="U20" s="1405"/>
      <c r="V20" s="1406"/>
      <c r="W20" s="1335"/>
      <c r="X20" s="1335"/>
      <c r="Y20" s="1395"/>
      <c r="Z20" s="1396"/>
      <c r="AA20" s="1396"/>
      <c r="AB20" s="1396"/>
      <c r="AC20" s="1396"/>
      <c r="AD20" s="1397"/>
      <c r="AE20" s="1335"/>
      <c r="AF20" s="1335"/>
      <c r="AG20" s="1395"/>
      <c r="AH20" s="1396"/>
      <c r="AI20" s="1396"/>
      <c r="AJ20" s="1396"/>
      <c r="AK20" s="1417"/>
      <c r="AL20" s="1334"/>
      <c r="AM20" s="1335"/>
      <c r="AN20" s="1335"/>
      <c r="AO20" s="1395"/>
      <c r="AP20" s="1396"/>
      <c r="AQ20" s="1396"/>
      <c r="AR20" s="1396"/>
      <c r="AS20" s="1396"/>
      <c r="AT20" s="1452">
        <f>D20/2</f>
        <v>87760373.5</v>
      </c>
      <c r="AU20" s="1419"/>
      <c r="AV20" s="1419"/>
      <c r="AW20" s="1419"/>
      <c r="AX20" s="1419"/>
      <c r="AY20" s="1419"/>
      <c r="AZ20" s="1419"/>
      <c r="BA20" s="1457"/>
      <c r="BB20" s="1418">
        <f>D20/2</f>
        <v>87760373.5</v>
      </c>
      <c r="BC20" s="1419"/>
      <c r="BD20" s="1419"/>
      <c r="BE20" s="1419"/>
      <c r="BF20" s="1419"/>
      <c r="BG20" s="1419"/>
      <c r="BH20" s="1419"/>
      <c r="BI20" s="1419"/>
      <c r="BJ20" s="1397"/>
      <c r="BK20" s="1335"/>
      <c r="BL20" s="1335"/>
      <c r="BM20" s="1395"/>
      <c r="BN20" s="1396"/>
      <c r="BO20" s="1396"/>
      <c r="BP20" s="1396"/>
      <c r="BQ20" s="1417"/>
      <c r="BR20" s="1334"/>
      <c r="BS20" s="1335"/>
      <c r="BT20" s="1335"/>
      <c r="BU20" s="1395"/>
      <c r="BV20" s="1396"/>
      <c r="BW20" s="1396"/>
      <c r="BX20" s="1396"/>
      <c r="BY20" s="1396"/>
      <c r="BZ20" s="1397"/>
      <c r="CA20" s="1335"/>
      <c r="CB20" s="1335"/>
      <c r="CC20" s="1395"/>
      <c r="CD20" s="1396"/>
      <c r="CE20" s="1396"/>
      <c r="CF20" s="1396"/>
      <c r="CG20" s="1423"/>
    </row>
    <row r="21" ht="15.75" spans="2:85">
      <c r="B21" s="1342"/>
      <c r="C21" s="1343"/>
      <c r="D21" s="1327"/>
      <c r="E21" s="1336">
        <f>D20-(SUM(F19:BQ21))</f>
        <v>0</v>
      </c>
      <c r="F21" s="1337"/>
      <c r="G21" s="1338"/>
      <c r="H21" s="1338"/>
      <c r="I21" s="1398"/>
      <c r="J21" s="1338"/>
      <c r="K21" s="1338"/>
      <c r="L21" s="1338"/>
      <c r="M21" s="1338"/>
      <c r="N21" s="1399"/>
      <c r="O21" s="1338"/>
      <c r="P21" s="1338"/>
      <c r="Q21" s="1398"/>
      <c r="R21" s="1338"/>
      <c r="S21" s="1338"/>
      <c r="T21" s="1338"/>
      <c r="U21" s="1407"/>
      <c r="V21" s="1408"/>
      <c r="W21" s="1338"/>
      <c r="X21" s="1338"/>
      <c r="Y21" s="1398"/>
      <c r="Z21" s="1338"/>
      <c r="AA21" s="1338"/>
      <c r="AB21" s="1338"/>
      <c r="AC21" s="1338"/>
      <c r="AD21" s="1399"/>
      <c r="AE21" s="1338"/>
      <c r="AF21" s="1338"/>
      <c r="AG21" s="1398"/>
      <c r="AH21" s="1338"/>
      <c r="AI21" s="1338"/>
      <c r="AJ21" s="1338"/>
      <c r="AK21" s="1420"/>
      <c r="AL21" s="1334"/>
      <c r="AM21" s="1335"/>
      <c r="AN21" s="1335"/>
      <c r="AO21" s="1395"/>
      <c r="AP21" s="1335"/>
      <c r="AQ21" s="1335"/>
      <c r="AR21" s="1335"/>
      <c r="AS21" s="1335"/>
      <c r="AT21" s="1453"/>
      <c r="AU21" s="1422"/>
      <c r="AV21" s="1422"/>
      <c r="AW21" s="1422"/>
      <c r="AX21" s="1422"/>
      <c r="AY21" s="1422"/>
      <c r="AZ21" s="1422"/>
      <c r="BA21" s="1458"/>
      <c r="BB21" s="1421"/>
      <c r="BC21" s="1422"/>
      <c r="BD21" s="1422"/>
      <c r="BE21" s="1422"/>
      <c r="BF21" s="1422"/>
      <c r="BG21" s="1422"/>
      <c r="BH21" s="1422"/>
      <c r="BI21" s="1422"/>
      <c r="BJ21" s="1397"/>
      <c r="BK21" s="1335"/>
      <c r="BL21" s="1335"/>
      <c r="BM21" s="1395"/>
      <c r="BN21" s="1335"/>
      <c r="BO21" s="1335"/>
      <c r="BP21" s="1335"/>
      <c r="BQ21" s="1423"/>
      <c r="BR21" s="1337"/>
      <c r="BS21" s="1338"/>
      <c r="BT21" s="1338"/>
      <c r="BU21" s="1398"/>
      <c r="BV21" s="1338"/>
      <c r="BW21" s="1338"/>
      <c r="BX21" s="1338"/>
      <c r="BY21" s="1338"/>
      <c r="BZ21" s="1399"/>
      <c r="CA21" s="1338"/>
      <c r="CB21" s="1338"/>
      <c r="CC21" s="1398"/>
      <c r="CD21" s="1338"/>
      <c r="CE21" s="1338"/>
      <c r="CF21" s="1338"/>
      <c r="CG21" s="1420"/>
    </row>
    <row r="22" spans="2:85">
      <c r="B22" s="1342">
        <f>[211]PRESUPUESTO!A15</f>
        <v>3</v>
      </c>
      <c r="C22" s="1344" t="str">
        <f>PRESUPUESTO!B11</f>
        <v>ESTABLECIMIENTO, CONTROL Y MONITOREO  DE MATERIAL VEGETAL </v>
      </c>
      <c r="D22" s="1315"/>
      <c r="E22" s="1345"/>
      <c r="F22" s="1332"/>
      <c r="G22" s="1333"/>
      <c r="H22" s="1333"/>
      <c r="I22" s="1392"/>
      <c r="J22" s="1393"/>
      <c r="K22" s="1393"/>
      <c r="L22" s="1393"/>
      <c r="M22" s="1333"/>
      <c r="N22" s="1394"/>
      <c r="O22" s="1333"/>
      <c r="P22" s="1333"/>
      <c r="Q22" s="1392"/>
      <c r="R22" s="1393"/>
      <c r="S22" s="1393"/>
      <c r="T22" s="1393"/>
      <c r="U22" s="1403"/>
      <c r="V22" s="1404"/>
      <c r="W22" s="1333"/>
      <c r="X22" s="1333"/>
      <c r="Y22" s="1392"/>
      <c r="Z22" s="1393"/>
      <c r="AA22" s="1393"/>
      <c r="AB22" s="1393"/>
      <c r="AC22" s="1333"/>
      <c r="AD22" s="1394"/>
      <c r="AE22" s="1333"/>
      <c r="AF22" s="1333"/>
      <c r="AG22" s="1392"/>
      <c r="AH22" s="1393"/>
      <c r="AI22" s="1393"/>
      <c r="AJ22" s="1393"/>
      <c r="AK22" s="1414"/>
      <c r="AL22" s="1332"/>
      <c r="AM22" s="1333"/>
      <c r="AN22" s="1333"/>
      <c r="AO22" s="1392"/>
      <c r="AP22" s="1393"/>
      <c r="AQ22" s="1393"/>
      <c r="AR22" s="1393"/>
      <c r="AS22" s="1333"/>
      <c r="AT22" s="1416"/>
      <c r="AU22" s="1416"/>
      <c r="AV22" s="1416"/>
      <c r="AW22" s="1416"/>
      <c r="AX22" s="1416"/>
      <c r="AY22" s="1416"/>
      <c r="AZ22" s="1416"/>
      <c r="BA22" s="1456"/>
      <c r="BB22" s="1415"/>
      <c r="BC22" s="1416"/>
      <c r="BD22" s="1416"/>
      <c r="BE22" s="1416"/>
      <c r="BF22" s="1416"/>
      <c r="BG22" s="1416"/>
      <c r="BH22" s="1416"/>
      <c r="BI22" s="1449"/>
      <c r="BJ22" s="1416"/>
      <c r="BK22" s="1416"/>
      <c r="BL22" s="1416"/>
      <c r="BM22" s="1416"/>
      <c r="BN22" s="1416"/>
      <c r="BO22" s="1416"/>
      <c r="BP22" s="1416"/>
      <c r="BQ22" s="1456"/>
      <c r="BR22" s="1332"/>
      <c r="BS22" s="1333"/>
      <c r="BT22" s="1333"/>
      <c r="BU22" s="1392"/>
      <c r="BV22" s="1393"/>
      <c r="BW22" s="1393"/>
      <c r="BX22" s="1393"/>
      <c r="BY22" s="1333"/>
      <c r="BZ22" s="1394"/>
      <c r="CA22" s="1333"/>
      <c r="CB22" s="1333"/>
      <c r="CC22" s="1392"/>
      <c r="CD22" s="1393"/>
      <c r="CE22" s="1393"/>
      <c r="CF22" s="1393"/>
      <c r="CG22" s="1414"/>
    </row>
    <row r="23" spans="2:85">
      <c r="B23" s="1342"/>
      <c r="C23" s="1344"/>
      <c r="D23" s="1321">
        <f>PRESUPUESTO!F11</f>
        <v>237197320</v>
      </c>
      <c r="E23" s="1322">
        <f>D23/$D$28</f>
        <v>0.520331226946428</v>
      </c>
      <c r="F23" s="1334"/>
      <c r="G23" s="1335"/>
      <c r="H23" s="1335"/>
      <c r="I23" s="1395"/>
      <c r="J23" s="1396"/>
      <c r="K23" s="1396"/>
      <c r="L23" s="1396"/>
      <c r="M23" s="1396"/>
      <c r="N23" s="1397"/>
      <c r="O23" s="1335"/>
      <c r="P23" s="1335"/>
      <c r="Q23" s="1395"/>
      <c r="R23" s="1396"/>
      <c r="S23" s="1396"/>
      <c r="T23" s="1396"/>
      <c r="U23" s="1405"/>
      <c r="V23" s="1406"/>
      <c r="W23" s="1335"/>
      <c r="X23" s="1335"/>
      <c r="Y23" s="1395"/>
      <c r="Z23" s="1396"/>
      <c r="AA23" s="1396"/>
      <c r="AB23" s="1396"/>
      <c r="AC23" s="1396"/>
      <c r="AD23" s="1397"/>
      <c r="AE23" s="1335"/>
      <c r="AF23" s="1335"/>
      <c r="AG23" s="1395"/>
      <c r="AH23" s="1396"/>
      <c r="AI23" s="1396"/>
      <c r="AJ23" s="1396"/>
      <c r="AK23" s="1417"/>
      <c r="AL23" s="1334"/>
      <c r="AM23" s="1335"/>
      <c r="AN23" s="1335"/>
      <c r="AO23" s="1395"/>
      <c r="AP23" s="1396"/>
      <c r="AQ23" s="1396"/>
      <c r="AR23" s="1396"/>
      <c r="AS23" s="1396"/>
      <c r="AT23" s="1452">
        <f>D23/3</f>
        <v>79065773.3333333</v>
      </c>
      <c r="AU23" s="1419"/>
      <c r="AV23" s="1419"/>
      <c r="AW23" s="1419"/>
      <c r="AX23" s="1419"/>
      <c r="AY23" s="1419"/>
      <c r="AZ23" s="1419"/>
      <c r="BA23" s="1457"/>
      <c r="BB23" s="1418">
        <f>D23/3</f>
        <v>79065773.3333333</v>
      </c>
      <c r="BC23" s="1419"/>
      <c r="BD23" s="1419"/>
      <c r="BE23" s="1419"/>
      <c r="BF23" s="1419"/>
      <c r="BG23" s="1419"/>
      <c r="BH23" s="1419"/>
      <c r="BI23" s="1419"/>
      <c r="BJ23" s="1419">
        <f>D23/3</f>
        <v>79065773.3333333</v>
      </c>
      <c r="BK23" s="1419"/>
      <c r="BL23" s="1419"/>
      <c r="BM23" s="1419"/>
      <c r="BN23" s="1419"/>
      <c r="BO23" s="1419"/>
      <c r="BP23" s="1419"/>
      <c r="BQ23" s="1457"/>
      <c r="BR23" s="1334"/>
      <c r="BS23" s="1335"/>
      <c r="BT23" s="1335"/>
      <c r="BU23" s="1395"/>
      <c r="BV23" s="1396"/>
      <c r="BW23" s="1396"/>
      <c r="BX23" s="1396"/>
      <c r="BY23" s="1396"/>
      <c r="BZ23" s="1397"/>
      <c r="CA23" s="1335"/>
      <c r="CB23" s="1335"/>
      <c r="CC23" s="1395"/>
      <c r="CD23" s="1396"/>
      <c r="CE23" s="1396"/>
      <c r="CF23" s="1396"/>
      <c r="CG23" s="1423"/>
    </row>
    <row r="24" ht="15.75" spans="2:85">
      <c r="B24" s="1342"/>
      <c r="C24" s="1344"/>
      <c r="D24" s="1327"/>
      <c r="E24" s="1336">
        <f>D23-(SUM(F22:BQ24))</f>
        <v>0</v>
      </c>
      <c r="F24" s="1337"/>
      <c r="G24" s="1338"/>
      <c r="H24" s="1338"/>
      <c r="I24" s="1398"/>
      <c r="J24" s="1338"/>
      <c r="K24" s="1338"/>
      <c r="L24" s="1338"/>
      <c r="M24" s="1338"/>
      <c r="N24" s="1399"/>
      <c r="O24" s="1338"/>
      <c r="P24" s="1338"/>
      <c r="Q24" s="1398"/>
      <c r="R24" s="1338"/>
      <c r="S24" s="1338"/>
      <c r="T24" s="1338"/>
      <c r="U24" s="1407"/>
      <c r="V24" s="1408"/>
      <c r="W24" s="1338"/>
      <c r="X24" s="1338"/>
      <c r="Y24" s="1398"/>
      <c r="Z24" s="1338"/>
      <c r="AA24" s="1338"/>
      <c r="AB24" s="1338"/>
      <c r="AC24" s="1338"/>
      <c r="AD24" s="1399"/>
      <c r="AE24" s="1338"/>
      <c r="AF24" s="1338"/>
      <c r="AG24" s="1398"/>
      <c r="AH24" s="1338"/>
      <c r="AI24" s="1338"/>
      <c r="AJ24" s="1338"/>
      <c r="AK24" s="1420"/>
      <c r="AL24" s="1334"/>
      <c r="AM24" s="1335"/>
      <c r="AN24" s="1335"/>
      <c r="AO24" s="1395"/>
      <c r="AP24" s="1335"/>
      <c r="AQ24" s="1335"/>
      <c r="AR24" s="1335"/>
      <c r="AS24" s="1335"/>
      <c r="AT24" s="1453"/>
      <c r="AU24" s="1422"/>
      <c r="AV24" s="1422"/>
      <c r="AW24" s="1422"/>
      <c r="AX24" s="1422"/>
      <c r="AY24" s="1422"/>
      <c r="AZ24" s="1422"/>
      <c r="BA24" s="1458"/>
      <c r="BB24" s="1421"/>
      <c r="BC24" s="1422"/>
      <c r="BD24" s="1422"/>
      <c r="BE24" s="1422"/>
      <c r="BF24" s="1422"/>
      <c r="BG24" s="1422"/>
      <c r="BH24" s="1422"/>
      <c r="BI24" s="1422"/>
      <c r="BJ24" s="1422"/>
      <c r="BK24" s="1422"/>
      <c r="BL24" s="1422"/>
      <c r="BM24" s="1422"/>
      <c r="BN24" s="1422"/>
      <c r="BO24" s="1422"/>
      <c r="BP24" s="1422"/>
      <c r="BQ24" s="1458"/>
      <c r="BR24" s="1337"/>
      <c r="BS24" s="1338"/>
      <c r="BT24" s="1338"/>
      <c r="BU24" s="1398"/>
      <c r="BV24" s="1338"/>
      <c r="BW24" s="1338"/>
      <c r="BX24" s="1338"/>
      <c r="BY24" s="1338"/>
      <c r="BZ24" s="1399"/>
      <c r="CA24" s="1338"/>
      <c r="CB24" s="1338"/>
      <c r="CC24" s="1398"/>
      <c r="CD24" s="1338"/>
      <c r="CE24" s="1338"/>
      <c r="CF24" s="1338"/>
      <c r="CG24" s="1420"/>
    </row>
    <row r="25" spans="2:85">
      <c r="B25" s="1313">
        <v>10</v>
      </c>
      <c r="C25" s="1346" t="s">
        <v>105</v>
      </c>
      <c r="D25" s="1315"/>
      <c r="E25" s="1316"/>
      <c r="F25" s="1332"/>
      <c r="G25" s="1333"/>
      <c r="H25" s="1333"/>
      <c r="I25" s="1392"/>
      <c r="J25" s="1393"/>
      <c r="K25" s="1393"/>
      <c r="L25" s="1393"/>
      <c r="M25" s="1333"/>
      <c r="N25" s="1394"/>
      <c r="O25" s="1333"/>
      <c r="P25" s="1333"/>
      <c r="Q25" s="1392"/>
      <c r="R25" s="1393"/>
      <c r="S25" s="1393"/>
      <c r="T25" s="1393"/>
      <c r="U25" s="1403"/>
      <c r="V25" s="1404"/>
      <c r="W25" s="1333"/>
      <c r="X25" s="1333"/>
      <c r="Y25" s="1392"/>
      <c r="Z25" s="1393"/>
      <c r="AA25" s="1393"/>
      <c r="AB25" s="1393"/>
      <c r="AC25" s="1333"/>
      <c r="AD25" s="1394"/>
      <c r="AE25" s="1333"/>
      <c r="AF25" s="1333"/>
      <c r="AG25" s="1392"/>
      <c r="AH25" s="1393"/>
      <c r="AI25" s="1393"/>
      <c r="AJ25" s="1393"/>
      <c r="AK25" s="1414"/>
      <c r="AL25" s="1332"/>
      <c r="AM25" s="1333"/>
      <c r="AN25" s="1333"/>
      <c r="AO25" s="1392"/>
      <c r="AP25" s="1393"/>
      <c r="AQ25" s="1393"/>
      <c r="AR25" s="1393"/>
      <c r="AS25" s="1333"/>
      <c r="AT25" s="1394"/>
      <c r="AU25" s="1333"/>
      <c r="AV25" s="1333"/>
      <c r="AW25" s="1392"/>
      <c r="AX25" s="1393"/>
      <c r="AY25" s="1393"/>
      <c r="AZ25" s="1393"/>
      <c r="BA25" s="1414"/>
      <c r="BB25" s="1332"/>
      <c r="BC25" s="1333"/>
      <c r="BD25" s="1333"/>
      <c r="BE25" s="1392"/>
      <c r="BF25" s="1393"/>
      <c r="BG25" s="1393"/>
      <c r="BH25" s="1393"/>
      <c r="BI25" s="1333"/>
      <c r="BJ25" s="1394"/>
      <c r="BK25" s="1333"/>
      <c r="BL25" s="1333"/>
      <c r="BM25" s="1392"/>
      <c r="BN25" s="1393"/>
      <c r="BO25" s="1393"/>
      <c r="BP25" s="1393"/>
      <c r="BQ25" s="1414"/>
      <c r="BR25" s="1473"/>
      <c r="BS25" s="1390"/>
      <c r="BT25" s="1390"/>
      <c r="BU25" s="1390"/>
      <c r="BV25" s="1390"/>
      <c r="BW25" s="1390"/>
      <c r="BX25" s="1390"/>
      <c r="BY25" s="1390"/>
      <c r="BZ25" s="1390"/>
      <c r="CA25" s="1390"/>
      <c r="CB25" s="1390"/>
      <c r="CC25" s="1390"/>
      <c r="CD25" s="1390"/>
      <c r="CE25" s="1390"/>
      <c r="CF25" s="1390"/>
      <c r="CG25" s="1490"/>
    </row>
    <row r="26" spans="2:85">
      <c r="B26" s="1319"/>
      <c r="C26" s="1347"/>
      <c r="D26" s="1321"/>
      <c r="E26" s="1322"/>
      <c r="F26" s="1334"/>
      <c r="G26" s="1335"/>
      <c r="H26" s="1335"/>
      <c r="I26" s="1395"/>
      <c r="J26" s="1396"/>
      <c r="K26" s="1396"/>
      <c r="L26" s="1396"/>
      <c r="M26" s="1396"/>
      <c r="N26" s="1397"/>
      <c r="O26" s="1335"/>
      <c r="P26" s="1335"/>
      <c r="Q26" s="1395"/>
      <c r="R26" s="1396"/>
      <c r="S26" s="1396"/>
      <c r="T26" s="1396"/>
      <c r="U26" s="1405"/>
      <c r="V26" s="1406"/>
      <c r="W26" s="1335"/>
      <c r="X26" s="1335"/>
      <c r="Y26" s="1395"/>
      <c r="Z26" s="1396"/>
      <c r="AA26" s="1396"/>
      <c r="AB26" s="1396"/>
      <c r="AC26" s="1396"/>
      <c r="AD26" s="1397"/>
      <c r="AE26" s="1335"/>
      <c r="AF26" s="1335"/>
      <c r="AG26" s="1395"/>
      <c r="AH26" s="1396"/>
      <c r="AI26" s="1396"/>
      <c r="AJ26" s="1396"/>
      <c r="AK26" s="1417"/>
      <c r="AL26" s="1334"/>
      <c r="AM26" s="1335"/>
      <c r="AN26" s="1335"/>
      <c r="AO26" s="1395"/>
      <c r="AP26" s="1396"/>
      <c r="AQ26" s="1396"/>
      <c r="AR26" s="1396"/>
      <c r="AS26" s="1396"/>
      <c r="AT26" s="1397"/>
      <c r="AU26" s="1335"/>
      <c r="AV26" s="1335"/>
      <c r="AW26" s="1395"/>
      <c r="AX26" s="1396"/>
      <c r="AY26" s="1396"/>
      <c r="AZ26" s="1396"/>
      <c r="BA26" s="1417"/>
      <c r="BB26" s="1334"/>
      <c r="BC26" s="1335"/>
      <c r="BD26" s="1335"/>
      <c r="BE26" s="1395"/>
      <c r="BF26" s="1396"/>
      <c r="BG26" s="1396"/>
      <c r="BH26" s="1396"/>
      <c r="BI26" s="1396"/>
      <c r="BJ26" s="1397"/>
      <c r="BK26" s="1335"/>
      <c r="BL26" s="1335"/>
      <c r="BM26" s="1395"/>
      <c r="BN26" s="1396"/>
      <c r="BO26" s="1396"/>
      <c r="BP26" s="1396"/>
      <c r="BQ26" s="1417"/>
      <c r="BR26" s="1474"/>
      <c r="BS26" s="1475"/>
      <c r="BT26" s="1475"/>
      <c r="BU26" s="1475"/>
      <c r="BV26" s="1475"/>
      <c r="BW26" s="1475"/>
      <c r="BX26" s="1475"/>
      <c r="BY26" s="1475"/>
      <c r="BZ26" s="1475"/>
      <c r="CA26" s="1475"/>
      <c r="CB26" s="1475"/>
      <c r="CC26" s="1475"/>
      <c r="CD26" s="1475"/>
      <c r="CE26" s="1475"/>
      <c r="CF26" s="1475"/>
      <c r="CG26" s="1491"/>
    </row>
    <row r="27" ht="15.75" spans="2:85">
      <c r="B27" s="1325"/>
      <c r="C27" s="1348"/>
      <c r="D27" s="1327"/>
      <c r="E27" s="1336"/>
      <c r="F27" s="1334"/>
      <c r="G27" s="1335"/>
      <c r="H27" s="1335"/>
      <c r="I27" s="1395"/>
      <c r="J27" s="1335"/>
      <c r="K27" s="1335"/>
      <c r="L27" s="1335"/>
      <c r="M27" s="1335"/>
      <c r="N27" s="1397"/>
      <c r="O27" s="1335"/>
      <c r="P27" s="1335"/>
      <c r="Q27" s="1395"/>
      <c r="R27" s="1335"/>
      <c r="S27" s="1335"/>
      <c r="T27" s="1335"/>
      <c r="U27" s="1409"/>
      <c r="V27" s="1406"/>
      <c r="W27" s="1335"/>
      <c r="X27" s="1335"/>
      <c r="Y27" s="1395"/>
      <c r="Z27" s="1335"/>
      <c r="AA27" s="1335"/>
      <c r="AB27" s="1335"/>
      <c r="AC27" s="1335"/>
      <c r="AD27" s="1397"/>
      <c r="AE27" s="1335"/>
      <c r="AF27" s="1335"/>
      <c r="AG27" s="1395"/>
      <c r="AH27" s="1335"/>
      <c r="AI27" s="1335"/>
      <c r="AJ27" s="1335"/>
      <c r="AK27" s="1423"/>
      <c r="AL27" s="1334"/>
      <c r="AM27" s="1335"/>
      <c r="AN27" s="1335"/>
      <c r="AO27" s="1395"/>
      <c r="AP27" s="1335"/>
      <c r="AQ27" s="1335"/>
      <c r="AR27" s="1335"/>
      <c r="AS27" s="1335"/>
      <c r="AT27" s="1397"/>
      <c r="AU27" s="1335"/>
      <c r="AV27" s="1335"/>
      <c r="AW27" s="1395"/>
      <c r="AX27" s="1335"/>
      <c r="AY27" s="1335"/>
      <c r="AZ27" s="1335"/>
      <c r="BA27" s="1423"/>
      <c r="BB27" s="1334"/>
      <c r="BC27" s="1335"/>
      <c r="BD27" s="1335"/>
      <c r="BE27" s="1395"/>
      <c r="BF27" s="1335"/>
      <c r="BG27" s="1335"/>
      <c r="BH27" s="1335"/>
      <c r="BI27" s="1335"/>
      <c r="BJ27" s="1397"/>
      <c r="BK27" s="1335"/>
      <c r="BL27" s="1335"/>
      <c r="BM27" s="1395"/>
      <c r="BN27" s="1335"/>
      <c r="BO27" s="1335"/>
      <c r="BP27" s="1335"/>
      <c r="BQ27" s="1423"/>
      <c r="BR27" s="1476"/>
      <c r="BS27" s="1477"/>
      <c r="BT27" s="1477"/>
      <c r="BU27" s="1477"/>
      <c r="BV27" s="1477"/>
      <c r="BW27" s="1477"/>
      <c r="BX27" s="1477"/>
      <c r="BY27" s="1477"/>
      <c r="BZ27" s="1477"/>
      <c r="CA27" s="1477"/>
      <c r="CB27" s="1477"/>
      <c r="CC27" s="1477"/>
      <c r="CD27" s="1477"/>
      <c r="CE27" s="1477"/>
      <c r="CF27" s="1477"/>
      <c r="CG27" s="1492"/>
    </row>
    <row r="28" ht="15.75" customHeight="1" spans="2:85">
      <c r="B28" s="1349"/>
      <c r="C28" s="1349" t="s">
        <v>106</v>
      </c>
      <c r="D28" s="1350">
        <f>D23+D20+D17</f>
        <v>455858322</v>
      </c>
      <c r="E28" s="1351">
        <f>E17+E20+E23</f>
        <v>1</v>
      </c>
      <c r="F28" s="1352"/>
      <c r="G28" s="1353"/>
      <c r="H28" s="1353"/>
      <c r="I28" s="1353"/>
      <c r="J28" s="1353"/>
      <c r="K28" s="1353"/>
      <c r="L28" s="1353"/>
      <c r="M28" s="1353"/>
      <c r="N28" s="1353"/>
      <c r="O28" s="1353"/>
      <c r="P28" s="1353"/>
      <c r="Q28" s="1353"/>
      <c r="R28" s="1353"/>
      <c r="S28" s="1353"/>
      <c r="T28" s="1353"/>
      <c r="U28" s="1353"/>
      <c r="V28" s="1353"/>
      <c r="W28" s="1353"/>
      <c r="X28" s="1353"/>
      <c r="Y28" s="1353"/>
      <c r="Z28" s="1353"/>
      <c r="AA28" s="1353"/>
      <c r="AB28" s="1353"/>
      <c r="AC28" s="1353"/>
      <c r="AD28" s="1353"/>
      <c r="AE28" s="1353"/>
      <c r="AF28" s="1353"/>
      <c r="AG28" s="1353"/>
      <c r="AH28" s="1353"/>
      <c r="AI28" s="1353"/>
      <c r="AJ28" s="1353"/>
      <c r="AK28" s="1424"/>
      <c r="AL28" s="1425">
        <f>SUM(AL13:BA27)</f>
        <v>195586316.833333</v>
      </c>
      <c r="AM28" s="1426"/>
      <c r="AN28" s="1426"/>
      <c r="AO28" s="1426"/>
      <c r="AP28" s="1426"/>
      <c r="AQ28" s="1426"/>
      <c r="AR28" s="1426"/>
      <c r="AS28" s="1426"/>
      <c r="AT28" s="1426"/>
      <c r="AU28" s="1426"/>
      <c r="AV28" s="1426"/>
      <c r="AW28" s="1426"/>
      <c r="AX28" s="1426"/>
      <c r="AY28" s="1426"/>
      <c r="AZ28" s="1426"/>
      <c r="BA28" s="1459"/>
      <c r="BB28" s="1425">
        <f>SUM(BB13:BQ27)</f>
        <v>260272005.166667</v>
      </c>
      <c r="BC28" s="1426"/>
      <c r="BD28" s="1426"/>
      <c r="BE28" s="1426"/>
      <c r="BF28" s="1426"/>
      <c r="BG28" s="1426"/>
      <c r="BH28" s="1426"/>
      <c r="BI28" s="1426"/>
      <c r="BJ28" s="1426"/>
      <c r="BK28" s="1426"/>
      <c r="BL28" s="1426"/>
      <c r="BM28" s="1426"/>
      <c r="BN28" s="1426"/>
      <c r="BO28" s="1426"/>
      <c r="BP28" s="1426"/>
      <c r="BQ28" s="1459"/>
      <c r="BR28" s="1478"/>
      <c r="BS28" s="1479"/>
      <c r="BT28" s="1479"/>
      <c r="BU28" s="1479"/>
      <c r="BV28" s="1479"/>
      <c r="BW28" s="1479"/>
      <c r="BX28" s="1479"/>
      <c r="BY28" s="1479"/>
      <c r="BZ28" s="1479"/>
      <c r="CA28" s="1479"/>
      <c r="CB28" s="1479"/>
      <c r="CC28" s="1479"/>
      <c r="CD28" s="1479"/>
      <c r="CE28" s="1479"/>
      <c r="CF28" s="1479"/>
      <c r="CG28" s="1493"/>
    </row>
    <row r="29" ht="15.75" spans="2:85">
      <c r="B29" s="1349"/>
      <c r="C29" s="1349" t="s">
        <v>107</v>
      </c>
      <c r="D29" s="1350"/>
      <c r="E29" s="1350"/>
      <c r="F29" s="1354"/>
      <c r="G29" s="1355"/>
      <c r="H29" s="1355"/>
      <c r="I29" s="1355"/>
      <c r="J29" s="1355"/>
      <c r="K29" s="1355"/>
      <c r="L29" s="1355"/>
      <c r="M29" s="1355"/>
      <c r="N29" s="1355"/>
      <c r="O29" s="1355"/>
      <c r="P29" s="1355"/>
      <c r="Q29" s="1355"/>
      <c r="R29" s="1355"/>
      <c r="S29" s="1355"/>
      <c r="T29" s="1355"/>
      <c r="U29" s="1355"/>
      <c r="V29" s="1355"/>
      <c r="W29" s="1355"/>
      <c r="X29" s="1355"/>
      <c r="Y29" s="1355"/>
      <c r="Z29" s="1355"/>
      <c r="AA29" s="1355"/>
      <c r="AB29" s="1355"/>
      <c r="AC29" s="1355"/>
      <c r="AD29" s="1355"/>
      <c r="AE29" s="1355"/>
      <c r="AF29" s="1355"/>
      <c r="AG29" s="1355"/>
      <c r="AH29" s="1355"/>
      <c r="AI29" s="1355"/>
      <c r="AJ29" s="1355"/>
      <c r="AK29" s="1427"/>
      <c r="AL29" s="1428">
        <f>AL28/$D$28</f>
        <v>0.429050666389575</v>
      </c>
      <c r="AM29" s="1429"/>
      <c r="AN29" s="1429"/>
      <c r="AO29" s="1429"/>
      <c r="AP29" s="1429"/>
      <c r="AQ29" s="1429"/>
      <c r="AR29" s="1429"/>
      <c r="AS29" s="1429"/>
      <c r="AT29" s="1429"/>
      <c r="AU29" s="1429"/>
      <c r="AV29" s="1429"/>
      <c r="AW29" s="1429"/>
      <c r="AX29" s="1429"/>
      <c r="AY29" s="1429"/>
      <c r="AZ29" s="1429"/>
      <c r="BA29" s="1460"/>
      <c r="BB29" s="1428">
        <f>BB28/$D$28</f>
        <v>0.570949333610425</v>
      </c>
      <c r="BC29" s="1429"/>
      <c r="BD29" s="1429"/>
      <c r="BE29" s="1429"/>
      <c r="BF29" s="1429"/>
      <c r="BG29" s="1429"/>
      <c r="BH29" s="1429"/>
      <c r="BI29" s="1429"/>
      <c r="BJ29" s="1429"/>
      <c r="BK29" s="1429"/>
      <c r="BL29" s="1429"/>
      <c r="BM29" s="1429"/>
      <c r="BN29" s="1429"/>
      <c r="BO29" s="1429"/>
      <c r="BP29" s="1429"/>
      <c r="BQ29" s="1460"/>
      <c r="BR29" s="1480"/>
      <c r="BS29" s="1481"/>
      <c r="BT29" s="1481"/>
      <c r="BU29" s="1481"/>
      <c r="BV29" s="1481"/>
      <c r="BW29" s="1481"/>
      <c r="BX29" s="1481"/>
      <c r="BY29" s="1481"/>
      <c r="BZ29" s="1481"/>
      <c r="CA29" s="1481"/>
      <c r="CB29" s="1481"/>
      <c r="CC29" s="1481"/>
      <c r="CD29" s="1481"/>
      <c r="CE29" s="1481"/>
      <c r="CF29" s="1481"/>
      <c r="CG29" s="1494"/>
    </row>
    <row r="30" spans="2:85">
      <c r="B30" s="1356"/>
      <c r="C30" s="1357" t="str">
        <f>[211]PRESUPUESTO!A33</f>
        <v>ADMINISTRACIÓN </v>
      </c>
      <c r="D30" s="1358">
        <f>PRESUPUESTO!F15</f>
        <v>136757496.6</v>
      </c>
      <c r="E30" s="1359">
        <v>0.3</v>
      </c>
      <c r="F30" s="1360"/>
      <c r="G30" s="1361"/>
      <c r="H30" s="1361"/>
      <c r="I30" s="1361"/>
      <c r="J30" s="1361"/>
      <c r="K30" s="1361"/>
      <c r="L30" s="1361"/>
      <c r="M30" s="1361"/>
      <c r="N30" s="1361"/>
      <c r="O30" s="1361"/>
      <c r="P30" s="1361"/>
      <c r="Q30" s="1361"/>
      <c r="R30" s="1361"/>
      <c r="S30" s="1361"/>
      <c r="T30" s="1361"/>
      <c r="U30" s="1361"/>
      <c r="V30" s="1361"/>
      <c r="W30" s="1361"/>
      <c r="X30" s="1361"/>
      <c r="Y30" s="1361"/>
      <c r="Z30" s="1361"/>
      <c r="AA30" s="1361"/>
      <c r="AB30" s="1361"/>
      <c r="AC30" s="1361"/>
      <c r="AD30" s="1361"/>
      <c r="AE30" s="1361"/>
      <c r="AF30" s="1361"/>
      <c r="AG30" s="1361"/>
      <c r="AH30" s="1361"/>
      <c r="AI30" s="1361"/>
      <c r="AJ30" s="1361"/>
      <c r="AK30" s="1430"/>
      <c r="AL30" s="1431">
        <f>$E$30*AL28</f>
        <v>58675895.05</v>
      </c>
      <c r="AM30" s="1432"/>
      <c r="AN30" s="1432"/>
      <c r="AO30" s="1432"/>
      <c r="AP30" s="1432"/>
      <c r="AQ30" s="1432"/>
      <c r="AR30" s="1432"/>
      <c r="AS30" s="1432"/>
      <c r="AT30" s="1432"/>
      <c r="AU30" s="1432"/>
      <c r="AV30" s="1432"/>
      <c r="AW30" s="1432"/>
      <c r="AX30" s="1432"/>
      <c r="AY30" s="1432"/>
      <c r="AZ30" s="1432"/>
      <c r="BA30" s="1461"/>
      <c r="BB30" s="1462">
        <f>$E$30*BB28</f>
        <v>78081601.55</v>
      </c>
      <c r="BC30" s="1463"/>
      <c r="BD30" s="1463"/>
      <c r="BE30" s="1463"/>
      <c r="BF30" s="1463"/>
      <c r="BG30" s="1463"/>
      <c r="BH30" s="1463"/>
      <c r="BI30" s="1463"/>
      <c r="BJ30" s="1463"/>
      <c r="BK30" s="1463"/>
      <c r="BL30" s="1463"/>
      <c r="BM30" s="1463"/>
      <c r="BN30" s="1463"/>
      <c r="BO30" s="1463"/>
      <c r="BP30" s="1463"/>
      <c r="BQ30" s="1482"/>
      <c r="BR30" s="1360"/>
      <c r="BS30" s="1361"/>
      <c r="BT30" s="1361"/>
      <c r="BU30" s="1361"/>
      <c r="BV30" s="1361"/>
      <c r="BW30" s="1361"/>
      <c r="BX30" s="1361"/>
      <c r="BY30" s="1361"/>
      <c r="BZ30" s="1361"/>
      <c r="CA30" s="1361"/>
      <c r="CB30" s="1361"/>
      <c r="CC30" s="1361"/>
      <c r="CD30" s="1361"/>
      <c r="CE30" s="1361"/>
      <c r="CF30" s="1361"/>
      <c r="CG30" s="1430"/>
    </row>
    <row r="31" spans="2:85">
      <c r="B31" s="1356"/>
      <c r="C31" s="1357" t="str">
        <f>[211]PRESUPUESTO!A34</f>
        <v>IMPREVISTOS</v>
      </c>
      <c r="D31" s="1358">
        <f>PRESUPUESTO!F16</f>
        <v>4558583.22</v>
      </c>
      <c r="E31" s="1359">
        <f>[211]PRESUPUESTO!F34</f>
        <v>0.01</v>
      </c>
      <c r="F31" s="1360"/>
      <c r="G31" s="1361"/>
      <c r="H31" s="1361"/>
      <c r="I31" s="1361"/>
      <c r="J31" s="1361"/>
      <c r="K31" s="1361"/>
      <c r="L31" s="1361"/>
      <c r="M31" s="1361"/>
      <c r="N31" s="1361"/>
      <c r="O31" s="1361"/>
      <c r="P31" s="1361"/>
      <c r="Q31" s="1361"/>
      <c r="R31" s="1361"/>
      <c r="S31" s="1361"/>
      <c r="T31" s="1361"/>
      <c r="U31" s="1361"/>
      <c r="V31" s="1361"/>
      <c r="W31" s="1361"/>
      <c r="X31" s="1361"/>
      <c r="Y31" s="1361"/>
      <c r="Z31" s="1361"/>
      <c r="AA31" s="1361"/>
      <c r="AB31" s="1361"/>
      <c r="AC31" s="1361"/>
      <c r="AD31" s="1361"/>
      <c r="AE31" s="1361"/>
      <c r="AF31" s="1361"/>
      <c r="AG31" s="1361"/>
      <c r="AH31" s="1361"/>
      <c r="AI31" s="1361"/>
      <c r="AJ31" s="1361"/>
      <c r="AK31" s="1430"/>
      <c r="AL31" s="1433">
        <f>AL28*$E$31</f>
        <v>1955863.16833333</v>
      </c>
      <c r="AM31" s="1434"/>
      <c r="AN31" s="1434"/>
      <c r="AO31" s="1434"/>
      <c r="AP31" s="1434"/>
      <c r="AQ31" s="1434"/>
      <c r="AR31" s="1434"/>
      <c r="AS31" s="1434"/>
      <c r="AT31" s="1434"/>
      <c r="AU31" s="1434"/>
      <c r="AV31" s="1434"/>
      <c r="AW31" s="1434"/>
      <c r="AX31" s="1434"/>
      <c r="AY31" s="1434"/>
      <c r="AZ31" s="1434"/>
      <c r="BA31" s="1464"/>
      <c r="BB31" s="1462">
        <f>BB28*$E$31</f>
        <v>2602720.05166667</v>
      </c>
      <c r="BC31" s="1463"/>
      <c r="BD31" s="1463"/>
      <c r="BE31" s="1463"/>
      <c r="BF31" s="1463"/>
      <c r="BG31" s="1463"/>
      <c r="BH31" s="1463"/>
      <c r="BI31" s="1463"/>
      <c r="BJ31" s="1463"/>
      <c r="BK31" s="1463"/>
      <c r="BL31" s="1463"/>
      <c r="BM31" s="1463"/>
      <c r="BN31" s="1463"/>
      <c r="BO31" s="1463"/>
      <c r="BP31" s="1463"/>
      <c r="BQ31" s="1482"/>
      <c r="BR31" s="1360"/>
      <c r="BS31" s="1361"/>
      <c r="BT31" s="1361"/>
      <c r="BU31" s="1361"/>
      <c r="BV31" s="1361"/>
      <c r="BW31" s="1361"/>
      <c r="BX31" s="1361"/>
      <c r="BY31" s="1361"/>
      <c r="BZ31" s="1361"/>
      <c r="CA31" s="1361"/>
      <c r="CB31" s="1361"/>
      <c r="CC31" s="1361"/>
      <c r="CD31" s="1361"/>
      <c r="CE31" s="1361"/>
      <c r="CF31" s="1361"/>
      <c r="CG31" s="1430"/>
    </row>
    <row r="32" spans="2:85">
      <c r="B32" s="1362"/>
      <c r="C32" s="1363" t="str">
        <f>[211]PRESUPUESTO!A35</f>
        <v>UTILIDAD</v>
      </c>
      <c r="D32" s="1358">
        <f>PRESUPUESTO!F17</f>
        <v>18234332.88</v>
      </c>
      <c r="E32" s="1359">
        <f>[211]PRESUPUESTO!F35</f>
        <v>0.04</v>
      </c>
      <c r="F32" s="1360"/>
      <c r="G32" s="1361"/>
      <c r="H32" s="1361"/>
      <c r="I32" s="1361"/>
      <c r="J32" s="1361"/>
      <c r="K32" s="1361"/>
      <c r="L32" s="1361"/>
      <c r="M32" s="1361"/>
      <c r="N32" s="1361"/>
      <c r="O32" s="1361"/>
      <c r="P32" s="1361"/>
      <c r="Q32" s="1361"/>
      <c r="R32" s="1361"/>
      <c r="S32" s="1361"/>
      <c r="T32" s="1361"/>
      <c r="U32" s="1361"/>
      <c r="V32" s="1361"/>
      <c r="W32" s="1361"/>
      <c r="X32" s="1361"/>
      <c r="Y32" s="1361"/>
      <c r="Z32" s="1361"/>
      <c r="AA32" s="1361"/>
      <c r="AB32" s="1361"/>
      <c r="AC32" s="1361"/>
      <c r="AD32" s="1361"/>
      <c r="AE32" s="1361"/>
      <c r="AF32" s="1361"/>
      <c r="AG32" s="1361"/>
      <c r="AH32" s="1361"/>
      <c r="AI32" s="1361"/>
      <c r="AJ32" s="1361"/>
      <c r="AK32" s="1430"/>
      <c r="AL32" s="1433">
        <f>$E$32*AL28</f>
        <v>7823452.67333333</v>
      </c>
      <c r="AM32" s="1434"/>
      <c r="AN32" s="1434"/>
      <c r="AO32" s="1434"/>
      <c r="AP32" s="1434"/>
      <c r="AQ32" s="1434"/>
      <c r="AR32" s="1434"/>
      <c r="AS32" s="1434"/>
      <c r="AT32" s="1434"/>
      <c r="AU32" s="1434"/>
      <c r="AV32" s="1434"/>
      <c r="AW32" s="1434"/>
      <c r="AX32" s="1434"/>
      <c r="AY32" s="1434"/>
      <c r="AZ32" s="1434"/>
      <c r="BA32" s="1464"/>
      <c r="BB32" s="1462">
        <f>$E$32*BB28</f>
        <v>10410880.2066667</v>
      </c>
      <c r="BC32" s="1463"/>
      <c r="BD32" s="1463"/>
      <c r="BE32" s="1463"/>
      <c r="BF32" s="1463"/>
      <c r="BG32" s="1463"/>
      <c r="BH32" s="1463"/>
      <c r="BI32" s="1463"/>
      <c r="BJ32" s="1463"/>
      <c r="BK32" s="1463"/>
      <c r="BL32" s="1463"/>
      <c r="BM32" s="1463"/>
      <c r="BN32" s="1463"/>
      <c r="BO32" s="1463"/>
      <c r="BP32" s="1463"/>
      <c r="BQ32" s="1482"/>
      <c r="BR32" s="1360"/>
      <c r="BS32" s="1361"/>
      <c r="BT32" s="1361"/>
      <c r="BU32" s="1361"/>
      <c r="BV32" s="1361"/>
      <c r="BW32" s="1361"/>
      <c r="BX32" s="1361"/>
      <c r="BY32" s="1361"/>
      <c r="BZ32" s="1361"/>
      <c r="CA32" s="1361"/>
      <c r="CB32" s="1361"/>
      <c r="CC32" s="1361"/>
      <c r="CD32" s="1361"/>
      <c r="CE32" s="1361"/>
      <c r="CF32" s="1361"/>
      <c r="CG32" s="1430"/>
    </row>
    <row r="33" spans="2:85">
      <c r="B33" s="1364"/>
      <c r="C33" s="1358" t="s">
        <v>68</v>
      </c>
      <c r="D33" s="1365">
        <f>D30+D31+D32</f>
        <v>159550412.7</v>
      </c>
      <c r="E33" s="1366">
        <f>E32+E31+E30</f>
        <v>0.35</v>
      </c>
      <c r="F33" s="1360"/>
      <c r="G33" s="1361"/>
      <c r="H33" s="1361"/>
      <c r="I33" s="1361"/>
      <c r="J33" s="1361"/>
      <c r="K33" s="1361"/>
      <c r="L33" s="1361"/>
      <c r="M33" s="1361"/>
      <c r="N33" s="1361"/>
      <c r="O33" s="1361"/>
      <c r="P33" s="1361"/>
      <c r="Q33" s="1361"/>
      <c r="R33" s="1361"/>
      <c r="S33" s="1361"/>
      <c r="T33" s="1361"/>
      <c r="U33" s="1361"/>
      <c r="V33" s="1361"/>
      <c r="W33" s="1361"/>
      <c r="X33" s="1361"/>
      <c r="Y33" s="1361"/>
      <c r="Z33" s="1361"/>
      <c r="AA33" s="1361"/>
      <c r="AB33" s="1361"/>
      <c r="AC33" s="1361"/>
      <c r="AD33" s="1361"/>
      <c r="AE33" s="1361"/>
      <c r="AF33" s="1361"/>
      <c r="AG33" s="1361"/>
      <c r="AH33" s="1361"/>
      <c r="AI33" s="1361"/>
      <c r="AJ33" s="1361"/>
      <c r="AK33" s="1430"/>
      <c r="AL33" s="1435">
        <f>AL30+AL31+AL32</f>
        <v>68455210.8916667</v>
      </c>
      <c r="AM33" s="1436"/>
      <c r="AN33" s="1436"/>
      <c r="AO33" s="1436"/>
      <c r="AP33" s="1436"/>
      <c r="AQ33" s="1436"/>
      <c r="AR33" s="1436"/>
      <c r="AS33" s="1436"/>
      <c r="AT33" s="1436"/>
      <c r="AU33" s="1436"/>
      <c r="AV33" s="1436"/>
      <c r="AW33" s="1436"/>
      <c r="AX33" s="1436"/>
      <c r="AY33" s="1436"/>
      <c r="AZ33" s="1436"/>
      <c r="BA33" s="1465"/>
      <c r="BB33" s="1435">
        <f>BB30+BB31+BB32</f>
        <v>91095201.8083333</v>
      </c>
      <c r="BC33" s="1436"/>
      <c r="BD33" s="1436"/>
      <c r="BE33" s="1436"/>
      <c r="BF33" s="1436"/>
      <c r="BG33" s="1436"/>
      <c r="BH33" s="1436"/>
      <c r="BI33" s="1436"/>
      <c r="BJ33" s="1436"/>
      <c r="BK33" s="1436"/>
      <c r="BL33" s="1436"/>
      <c r="BM33" s="1436"/>
      <c r="BN33" s="1436"/>
      <c r="BO33" s="1436"/>
      <c r="BP33" s="1436"/>
      <c r="BQ33" s="1465"/>
      <c r="BR33" s="1360"/>
      <c r="BS33" s="1361"/>
      <c r="BT33" s="1361"/>
      <c r="BU33" s="1361"/>
      <c r="BV33" s="1361"/>
      <c r="BW33" s="1361"/>
      <c r="BX33" s="1361"/>
      <c r="BY33" s="1361"/>
      <c r="BZ33" s="1361"/>
      <c r="CA33" s="1361"/>
      <c r="CB33" s="1361"/>
      <c r="CC33" s="1361"/>
      <c r="CD33" s="1361"/>
      <c r="CE33" s="1361"/>
      <c r="CF33" s="1361"/>
      <c r="CG33" s="1430"/>
    </row>
    <row r="34" spans="2:85">
      <c r="B34" s="1367"/>
      <c r="C34" s="1368" t="str">
        <f>PRESUPUESTO!B20</f>
        <v>CAPACITACIONES Y CAMPAÑAS </v>
      </c>
      <c r="D34" s="1369">
        <f>PRESUPUESTO!F20</f>
        <v>40091265</v>
      </c>
      <c r="E34" s="1370">
        <f>D34/D28</f>
        <v>0.0879467656181124</v>
      </c>
      <c r="F34" s="1360"/>
      <c r="G34" s="1361"/>
      <c r="H34" s="1361"/>
      <c r="I34" s="1361"/>
      <c r="J34" s="1361"/>
      <c r="K34" s="1361"/>
      <c r="L34" s="1361"/>
      <c r="M34" s="1361"/>
      <c r="N34" s="1361"/>
      <c r="O34" s="1361"/>
      <c r="P34" s="1361"/>
      <c r="Q34" s="1361"/>
      <c r="R34" s="1361"/>
      <c r="S34" s="1361"/>
      <c r="T34" s="1361"/>
      <c r="U34" s="1361"/>
      <c r="V34" s="1361"/>
      <c r="W34" s="1361"/>
      <c r="X34" s="1361"/>
      <c r="Y34" s="1361"/>
      <c r="Z34" s="1361"/>
      <c r="AA34" s="1361"/>
      <c r="AB34" s="1361"/>
      <c r="AC34" s="1361"/>
      <c r="AD34" s="1361"/>
      <c r="AE34" s="1361"/>
      <c r="AF34" s="1361"/>
      <c r="AG34" s="1361"/>
      <c r="AH34" s="1361"/>
      <c r="AI34" s="1361"/>
      <c r="AJ34" s="1361"/>
      <c r="AK34" s="1430"/>
      <c r="AL34" s="1332"/>
      <c r="AM34" s="1333"/>
      <c r="AN34" s="1333"/>
      <c r="AO34" s="1392"/>
      <c r="AP34" s="1416"/>
      <c r="AQ34" s="1416"/>
      <c r="AR34" s="1416"/>
      <c r="AS34" s="1416"/>
      <c r="AT34" s="1416"/>
      <c r="AU34" s="1416"/>
      <c r="AV34" s="1416"/>
      <c r="AW34" s="1416"/>
      <c r="AX34" s="1416"/>
      <c r="AY34" s="1416"/>
      <c r="AZ34" s="1416"/>
      <c r="BA34" s="1456"/>
      <c r="BB34" s="1415"/>
      <c r="BC34" s="1416"/>
      <c r="BD34" s="1416"/>
      <c r="BE34" s="1416"/>
      <c r="BF34" s="1416"/>
      <c r="BG34" s="1416"/>
      <c r="BH34" s="1416"/>
      <c r="BI34" s="1449"/>
      <c r="BJ34" s="1416"/>
      <c r="BK34" s="1416"/>
      <c r="BL34" s="1416"/>
      <c r="BM34" s="1416"/>
      <c r="BN34" s="1416"/>
      <c r="BO34" s="1416"/>
      <c r="BP34" s="1416"/>
      <c r="BQ34" s="1456"/>
      <c r="BR34" s="1360"/>
      <c r="BS34" s="1361"/>
      <c r="BT34" s="1361"/>
      <c r="BU34" s="1361"/>
      <c r="BV34" s="1361"/>
      <c r="BW34" s="1361"/>
      <c r="BX34" s="1361"/>
      <c r="BY34" s="1361"/>
      <c r="BZ34" s="1361"/>
      <c r="CA34" s="1361"/>
      <c r="CB34" s="1361"/>
      <c r="CC34" s="1361"/>
      <c r="CD34" s="1361"/>
      <c r="CE34" s="1361"/>
      <c r="CF34" s="1361"/>
      <c r="CG34" s="1430"/>
    </row>
    <row r="35" spans="2:85">
      <c r="B35" s="1367"/>
      <c r="C35" s="1368"/>
      <c r="D35" s="1369"/>
      <c r="E35" s="1370"/>
      <c r="F35" s="1360"/>
      <c r="G35" s="1361"/>
      <c r="H35" s="1361"/>
      <c r="I35" s="1361"/>
      <c r="J35" s="1361"/>
      <c r="K35" s="1361"/>
      <c r="L35" s="1361"/>
      <c r="M35" s="1361"/>
      <c r="N35" s="1361"/>
      <c r="O35" s="1361"/>
      <c r="P35" s="1361"/>
      <c r="Q35" s="1361"/>
      <c r="R35" s="1361"/>
      <c r="S35" s="1361"/>
      <c r="T35" s="1361"/>
      <c r="U35" s="1361"/>
      <c r="V35" s="1361"/>
      <c r="W35" s="1361"/>
      <c r="X35" s="1361"/>
      <c r="Y35" s="1361"/>
      <c r="Z35" s="1361"/>
      <c r="AA35" s="1361"/>
      <c r="AB35" s="1361"/>
      <c r="AC35" s="1361"/>
      <c r="AD35" s="1361"/>
      <c r="AE35" s="1361"/>
      <c r="AF35" s="1361"/>
      <c r="AG35" s="1361"/>
      <c r="AH35" s="1361"/>
      <c r="AI35" s="1361"/>
      <c r="AJ35" s="1361"/>
      <c r="AK35" s="1430"/>
      <c r="AL35" s="1334"/>
      <c r="AM35" s="1335"/>
      <c r="AN35" s="1335"/>
      <c r="AO35" s="1395"/>
      <c r="AP35" s="1454">
        <f>PRESUPUESTO!F21+PRESUPUESTO!F22</f>
        <v>29759283</v>
      </c>
      <c r="AQ35" s="1438"/>
      <c r="AR35" s="1438"/>
      <c r="AS35" s="1438"/>
      <c r="AT35" s="1438"/>
      <c r="AU35" s="1438"/>
      <c r="AV35" s="1438"/>
      <c r="AW35" s="1438"/>
      <c r="AX35" s="1438"/>
      <c r="AY35" s="1438"/>
      <c r="AZ35" s="1438"/>
      <c r="BA35" s="1466"/>
      <c r="BB35" s="1418">
        <f>PRESUPUESTO!F23</f>
        <v>10331982</v>
      </c>
      <c r="BC35" s="1419"/>
      <c r="BD35" s="1419"/>
      <c r="BE35" s="1419"/>
      <c r="BF35" s="1419"/>
      <c r="BG35" s="1419"/>
      <c r="BH35" s="1419"/>
      <c r="BI35" s="1419"/>
      <c r="BJ35" s="1419"/>
      <c r="BK35" s="1419"/>
      <c r="BL35" s="1419"/>
      <c r="BM35" s="1419"/>
      <c r="BN35" s="1419"/>
      <c r="BO35" s="1419"/>
      <c r="BP35" s="1419"/>
      <c r="BQ35" s="1457"/>
      <c r="BR35" s="1360"/>
      <c r="BS35" s="1361"/>
      <c r="BT35" s="1361"/>
      <c r="BU35" s="1361"/>
      <c r="BV35" s="1361"/>
      <c r="BW35" s="1361"/>
      <c r="BX35" s="1361"/>
      <c r="BY35" s="1361"/>
      <c r="BZ35" s="1361"/>
      <c r="CA35" s="1361"/>
      <c r="CB35" s="1361"/>
      <c r="CC35" s="1361"/>
      <c r="CD35" s="1361"/>
      <c r="CE35" s="1361"/>
      <c r="CF35" s="1361"/>
      <c r="CG35" s="1430"/>
    </row>
    <row r="36" spans="2:85">
      <c r="B36" s="1367"/>
      <c r="C36" s="1368"/>
      <c r="D36" s="1369"/>
      <c r="E36" s="1370"/>
      <c r="F36" s="1360"/>
      <c r="G36" s="1361"/>
      <c r="H36" s="1361"/>
      <c r="I36" s="1361"/>
      <c r="J36" s="1361"/>
      <c r="K36" s="1361"/>
      <c r="L36" s="1361"/>
      <c r="M36" s="1361"/>
      <c r="N36" s="1361"/>
      <c r="O36" s="1361"/>
      <c r="P36" s="1361"/>
      <c r="Q36" s="1361"/>
      <c r="R36" s="1361"/>
      <c r="S36" s="1361"/>
      <c r="T36" s="1361"/>
      <c r="U36" s="1361"/>
      <c r="V36" s="1361"/>
      <c r="W36" s="1361"/>
      <c r="X36" s="1361"/>
      <c r="Y36" s="1361"/>
      <c r="Z36" s="1361"/>
      <c r="AA36" s="1361"/>
      <c r="AB36" s="1361"/>
      <c r="AC36" s="1361"/>
      <c r="AD36" s="1361"/>
      <c r="AE36" s="1361"/>
      <c r="AF36" s="1361"/>
      <c r="AG36" s="1361"/>
      <c r="AH36" s="1361"/>
      <c r="AI36" s="1361"/>
      <c r="AJ36" s="1361"/>
      <c r="AK36" s="1430"/>
      <c r="AL36" s="1334"/>
      <c r="AM36" s="1335"/>
      <c r="AN36" s="1335"/>
      <c r="AO36" s="1395"/>
      <c r="AP36" s="1455"/>
      <c r="AQ36" s="1422"/>
      <c r="AR36" s="1422"/>
      <c r="AS36" s="1422"/>
      <c r="AT36" s="1422"/>
      <c r="AU36" s="1422"/>
      <c r="AV36" s="1422"/>
      <c r="AW36" s="1422"/>
      <c r="AX36" s="1422"/>
      <c r="AY36" s="1422"/>
      <c r="AZ36" s="1422"/>
      <c r="BA36" s="1458"/>
      <c r="BB36" s="1421"/>
      <c r="BC36" s="1422"/>
      <c r="BD36" s="1422"/>
      <c r="BE36" s="1422"/>
      <c r="BF36" s="1422"/>
      <c r="BG36" s="1422"/>
      <c r="BH36" s="1422"/>
      <c r="BI36" s="1422"/>
      <c r="BJ36" s="1422"/>
      <c r="BK36" s="1422"/>
      <c r="BL36" s="1422"/>
      <c r="BM36" s="1422"/>
      <c r="BN36" s="1422"/>
      <c r="BO36" s="1422"/>
      <c r="BP36" s="1422"/>
      <c r="BQ36" s="1458"/>
      <c r="BR36" s="1360"/>
      <c r="BS36" s="1361"/>
      <c r="BT36" s="1361"/>
      <c r="BU36" s="1361"/>
      <c r="BV36" s="1361"/>
      <c r="BW36" s="1361"/>
      <c r="BX36" s="1361"/>
      <c r="BY36" s="1361"/>
      <c r="BZ36" s="1361"/>
      <c r="CA36" s="1361"/>
      <c r="CB36" s="1361"/>
      <c r="CC36" s="1361"/>
      <c r="CD36" s="1361"/>
      <c r="CE36" s="1361"/>
      <c r="CF36" s="1361"/>
      <c r="CG36" s="1430"/>
    </row>
    <row r="37" ht="15.75" customHeight="1" spans="1:85">
      <c r="A37" s="1293"/>
      <c r="B37" s="1367"/>
      <c r="C37" s="1368" t="str">
        <f>[211]PRESUPUESTO!A41</f>
        <v>INTERVENTORÍA (7%)</v>
      </c>
      <c r="D37" s="1371">
        <f>PRESUPUESTO!F26</f>
        <v>39000000</v>
      </c>
      <c r="E37" s="1370">
        <f>D37/D28</f>
        <v>0.0855528968493855</v>
      </c>
      <c r="F37" s="1360"/>
      <c r="G37" s="1361"/>
      <c r="H37" s="1361"/>
      <c r="I37" s="1361"/>
      <c r="J37" s="1361"/>
      <c r="K37" s="1361"/>
      <c r="L37" s="1361"/>
      <c r="M37" s="1361"/>
      <c r="N37" s="1361"/>
      <c r="O37" s="1361"/>
      <c r="P37" s="1361"/>
      <c r="Q37" s="1361"/>
      <c r="R37" s="1361"/>
      <c r="S37" s="1361"/>
      <c r="T37" s="1361"/>
      <c r="U37" s="1361"/>
      <c r="V37" s="1361"/>
      <c r="W37" s="1361"/>
      <c r="X37" s="1361"/>
      <c r="Y37" s="1361"/>
      <c r="Z37" s="1361"/>
      <c r="AA37" s="1361"/>
      <c r="AB37" s="1361"/>
      <c r="AC37" s="1361"/>
      <c r="AD37" s="1361"/>
      <c r="AE37" s="1361"/>
      <c r="AF37" s="1361"/>
      <c r="AG37" s="1361"/>
      <c r="AH37" s="1361"/>
      <c r="AI37" s="1361"/>
      <c r="AJ37" s="1361"/>
      <c r="AK37" s="1430"/>
      <c r="AL37" s="1415"/>
      <c r="AM37" s="1416"/>
      <c r="AN37" s="1416"/>
      <c r="AO37" s="1416"/>
      <c r="AP37" s="1416"/>
      <c r="AQ37" s="1416"/>
      <c r="AR37" s="1416"/>
      <c r="AS37" s="1416"/>
      <c r="AT37" s="1416"/>
      <c r="AU37" s="1416"/>
      <c r="AV37" s="1416"/>
      <c r="AW37" s="1416"/>
      <c r="AX37" s="1416"/>
      <c r="AY37" s="1416"/>
      <c r="AZ37" s="1416"/>
      <c r="BA37" s="1456"/>
      <c r="BB37" s="1415"/>
      <c r="BC37" s="1416"/>
      <c r="BD37" s="1416"/>
      <c r="BE37" s="1416"/>
      <c r="BF37" s="1416"/>
      <c r="BG37" s="1416"/>
      <c r="BH37" s="1416"/>
      <c r="BI37" s="1449"/>
      <c r="BJ37" s="1416"/>
      <c r="BK37" s="1416"/>
      <c r="BL37" s="1416"/>
      <c r="BM37" s="1416"/>
      <c r="BN37" s="1416"/>
      <c r="BO37" s="1416"/>
      <c r="BP37" s="1416"/>
      <c r="BQ37" s="1456"/>
      <c r="BR37" s="1360"/>
      <c r="BS37" s="1361"/>
      <c r="BT37" s="1361"/>
      <c r="BU37" s="1361"/>
      <c r="BV37" s="1361"/>
      <c r="BW37" s="1361"/>
      <c r="BX37" s="1361"/>
      <c r="BY37" s="1361"/>
      <c r="BZ37" s="1361"/>
      <c r="CA37" s="1361"/>
      <c r="CB37" s="1361"/>
      <c r="CC37" s="1361"/>
      <c r="CD37" s="1361"/>
      <c r="CE37" s="1361"/>
      <c r="CF37" s="1361"/>
      <c r="CG37" s="1430"/>
    </row>
    <row r="38" ht="15.75" customHeight="1" spans="1:85">
      <c r="A38" s="1293"/>
      <c r="B38" s="1367"/>
      <c r="C38" s="1368"/>
      <c r="D38" s="1371"/>
      <c r="E38" s="1370"/>
      <c r="F38" s="1360"/>
      <c r="G38" s="1361"/>
      <c r="H38" s="1361"/>
      <c r="I38" s="1361"/>
      <c r="J38" s="1361"/>
      <c r="K38" s="1361"/>
      <c r="L38" s="1361"/>
      <c r="M38" s="1361"/>
      <c r="N38" s="1361"/>
      <c r="O38" s="1361"/>
      <c r="P38" s="1361"/>
      <c r="Q38" s="1361"/>
      <c r="R38" s="1361"/>
      <c r="S38" s="1361"/>
      <c r="T38" s="1361"/>
      <c r="U38" s="1361"/>
      <c r="V38" s="1361"/>
      <c r="W38" s="1361"/>
      <c r="X38" s="1361"/>
      <c r="Y38" s="1361"/>
      <c r="Z38" s="1361"/>
      <c r="AA38" s="1361"/>
      <c r="AB38" s="1361"/>
      <c r="AC38" s="1361"/>
      <c r="AD38" s="1361"/>
      <c r="AE38" s="1361"/>
      <c r="AF38" s="1361"/>
      <c r="AG38" s="1361"/>
      <c r="AH38" s="1361"/>
      <c r="AI38" s="1361"/>
      <c r="AJ38" s="1361"/>
      <c r="AK38" s="1430"/>
      <c r="AL38" s="1437">
        <f>D37/2</f>
        <v>19500000</v>
      </c>
      <c r="AM38" s="1438"/>
      <c r="AN38" s="1438"/>
      <c r="AO38" s="1438"/>
      <c r="AP38" s="1438"/>
      <c r="AQ38" s="1438"/>
      <c r="AR38" s="1438"/>
      <c r="AS38" s="1438"/>
      <c r="AT38" s="1438"/>
      <c r="AU38" s="1438"/>
      <c r="AV38" s="1438"/>
      <c r="AW38" s="1438"/>
      <c r="AX38" s="1438"/>
      <c r="AY38" s="1438"/>
      <c r="AZ38" s="1438"/>
      <c r="BA38" s="1466"/>
      <c r="BB38" s="1418">
        <f>D37/2</f>
        <v>19500000</v>
      </c>
      <c r="BC38" s="1419"/>
      <c r="BD38" s="1419"/>
      <c r="BE38" s="1419"/>
      <c r="BF38" s="1419"/>
      <c r="BG38" s="1419"/>
      <c r="BH38" s="1419"/>
      <c r="BI38" s="1419"/>
      <c r="BJ38" s="1419"/>
      <c r="BK38" s="1419"/>
      <c r="BL38" s="1419"/>
      <c r="BM38" s="1419"/>
      <c r="BN38" s="1419"/>
      <c r="BO38" s="1419"/>
      <c r="BP38" s="1419"/>
      <c r="BQ38" s="1457"/>
      <c r="BR38" s="1360"/>
      <c r="BS38" s="1361"/>
      <c r="BT38" s="1361"/>
      <c r="BU38" s="1361"/>
      <c r="BV38" s="1361"/>
      <c r="BW38" s="1361"/>
      <c r="BX38" s="1361"/>
      <c r="BY38" s="1361"/>
      <c r="BZ38" s="1361"/>
      <c r="CA38" s="1361"/>
      <c r="CB38" s="1361"/>
      <c r="CC38" s="1361"/>
      <c r="CD38" s="1361"/>
      <c r="CE38" s="1361"/>
      <c r="CF38" s="1361"/>
      <c r="CG38" s="1430"/>
    </row>
    <row r="39" ht="15.75" customHeight="1" spans="1:85">
      <c r="A39" s="1293"/>
      <c r="B39" s="1367"/>
      <c r="C39" s="1368"/>
      <c r="D39" s="1371"/>
      <c r="E39" s="1370"/>
      <c r="F39" s="1360"/>
      <c r="G39" s="1361"/>
      <c r="H39" s="1361"/>
      <c r="I39" s="1361"/>
      <c r="J39" s="1361"/>
      <c r="K39" s="1361"/>
      <c r="L39" s="1361"/>
      <c r="M39" s="1361"/>
      <c r="N39" s="1361"/>
      <c r="O39" s="1361"/>
      <c r="P39" s="1361"/>
      <c r="Q39" s="1361"/>
      <c r="R39" s="1361"/>
      <c r="S39" s="1361"/>
      <c r="T39" s="1361"/>
      <c r="U39" s="1361"/>
      <c r="V39" s="1361"/>
      <c r="W39" s="1361"/>
      <c r="X39" s="1361"/>
      <c r="Y39" s="1361"/>
      <c r="Z39" s="1361"/>
      <c r="AA39" s="1361"/>
      <c r="AB39" s="1361"/>
      <c r="AC39" s="1361"/>
      <c r="AD39" s="1361"/>
      <c r="AE39" s="1361"/>
      <c r="AF39" s="1361"/>
      <c r="AG39" s="1361"/>
      <c r="AH39" s="1361"/>
      <c r="AI39" s="1361"/>
      <c r="AJ39" s="1361"/>
      <c r="AK39" s="1430"/>
      <c r="AL39" s="1421"/>
      <c r="AM39" s="1422"/>
      <c r="AN39" s="1422"/>
      <c r="AO39" s="1422"/>
      <c r="AP39" s="1422"/>
      <c r="AQ39" s="1422"/>
      <c r="AR39" s="1422"/>
      <c r="AS39" s="1422"/>
      <c r="AT39" s="1422"/>
      <c r="AU39" s="1422"/>
      <c r="AV39" s="1422"/>
      <c r="AW39" s="1422"/>
      <c r="AX39" s="1422"/>
      <c r="AY39" s="1422"/>
      <c r="AZ39" s="1422"/>
      <c r="BA39" s="1458"/>
      <c r="BB39" s="1421"/>
      <c r="BC39" s="1422"/>
      <c r="BD39" s="1422"/>
      <c r="BE39" s="1422"/>
      <c r="BF39" s="1422"/>
      <c r="BG39" s="1422"/>
      <c r="BH39" s="1422"/>
      <c r="BI39" s="1422"/>
      <c r="BJ39" s="1422"/>
      <c r="BK39" s="1422"/>
      <c r="BL39" s="1422"/>
      <c r="BM39" s="1422"/>
      <c r="BN39" s="1422"/>
      <c r="BO39" s="1422"/>
      <c r="BP39" s="1422"/>
      <c r="BQ39" s="1458"/>
      <c r="BR39" s="1360"/>
      <c r="BS39" s="1361"/>
      <c r="BT39" s="1361"/>
      <c r="BU39" s="1361"/>
      <c r="BV39" s="1361"/>
      <c r="BW39" s="1361"/>
      <c r="BX39" s="1361"/>
      <c r="BY39" s="1361"/>
      <c r="BZ39" s="1361"/>
      <c r="CA39" s="1361"/>
      <c r="CB39" s="1361"/>
      <c r="CC39" s="1361"/>
      <c r="CD39" s="1361"/>
      <c r="CE39" s="1361"/>
      <c r="CF39" s="1361"/>
      <c r="CG39" s="1430"/>
    </row>
    <row r="40" ht="16.5" customHeight="1" spans="1:85">
      <c r="A40" s="1293"/>
      <c r="B40" s="1372"/>
      <c r="C40" s="1373" t="str">
        <f>[211]PRESUPUESTO!A43</f>
        <v>VALOR TOTAL DEL PROYECTO </v>
      </c>
      <c r="D40" s="1374">
        <f>PRESUPUESTO!F28</f>
        <v>694500000</v>
      </c>
      <c r="E40" s="1375"/>
      <c r="F40" s="1360"/>
      <c r="G40" s="1361"/>
      <c r="H40" s="1361"/>
      <c r="I40" s="1361"/>
      <c r="J40" s="1361"/>
      <c r="K40" s="1361"/>
      <c r="L40" s="1361"/>
      <c r="M40" s="1361"/>
      <c r="N40" s="1361"/>
      <c r="O40" s="1361"/>
      <c r="P40" s="1361"/>
      <c r="Q40" s="1361"/>
      <c r="R40" s="1361"/>
      <c r="S40" s="1361"/>
      <c r="T40" s="1361"/>
      <c r="U40" s="1361"/>
      <c r="V40" s="1361"/>
      <c r="W40" s="1361"/>
      <c r="X40" s="1361"/>
      <c r="Y40" s="1361"/>
      <c r="Z40" s="1361"/>
      <c r="AA40" s="1361"/>
      <c r="AB40" s="1361"/>
      <c r="AC40" s="1361"/>
      <c r="AD40" s="1361"/>
      <c r="AE40" s="1361"/>
      <c r="AF40" s="1361"/>
      <c r="AG40" s="1361"/>
      <c r="AH40" s="1361"/>
      <c r="AI40" s="1361"/>
      <c r="AJ40" s="1361"/>
      <c r="AK40" s="1430"/>
      <c r="AL40" s="1439">
        <f>AL38+AP35+AL33+AL28</f>
        <v>313300810.725</v>
      </c>
      <c r="AM40" s="1440"/>
      <c r="AN40" s="1440"/>
      <c r="AO40" s="1440"/>
      <c r="AP40" s="1440"/>
      <c r="AQ40" s="1440"/>
      <c r="AR40" s="1440"/>
      <c r="AS40" s="1440"/>
      <c r="AT40" s="1440"/>
      <c r="AU40" s="1440"/>
      <c r="AV40" s="1440"/>
      <c r="AW40" s="1440"/>
      <c r="AX40" s="1440"/>
      <c r="AY40" s="1440"/>
      <c r="AZ40" s="1440"/>
      <c r="BA40" s="1467"/>
      <c r="BB40" s="1439">
        <f>BB38+BB35+BB28+BB33</f>
        <v>381199188.975</v>
      </c>
      <c r="BC40" s="1440"/>
      <c r="BD40" s="1440"/>
      <c r="BE40" s="1440"/>
      <c r="BF40" s="1440"/>
      <c r="BG40" s="1440"/>
      <c r="BH40" s="1440"/>
      <c r="BI40" s="1440"/>
      <c r="BJ40" s="1440"/>
      <c r="BK40" s="1440"/>
      <c r="BL40" s="1440"/>
      <c r="BM40" s="1440"/>
      <c r="BN40" s="1440"/>
      <c r="BO40" s="1440"/>
      <c r="BP40" s="1440"/>
      <c r="BQ40" s="1467"/>
      <c r="BR40" s="1483"/>
      <c r="BS40" s="1484"/>
      <c r="BT40" s="1484"/>
      <c r="BU40" s="1484"/>
      <c r="BV40" s="1484"/>
      <c r="BW40" s="1484"/>
      <c r="BX40" s="1484"/>
      <c r="BY40" s="1484"/>
      <c r="BZ40" s="1484"/>
      <c r="CA40" s="1484"/>
      <c r="CB40" s="1484"/>
      <c r="CC40" s="1484"/>
      <c r="CD40" s="1484"/>
      <c r="CE40" s="1484"/>
      <c r="CF40" s="1484"/>
      <c r="CG40" s="1495"/>
    </row>
    <row r="41" ht="16.5" customHeight="1" spans="1:85">
      <c r="A41" s="1293"/>
      <c r="B41" s="1372"/>
      <c r="C41" s="1376"/>
      <c r="D41" s="1375"/>
      <c r="E41" s="1375"/>
      <c r="F41" s="1360"/>
      <c r="G41" s="1361"/>
      <c r="H41" s="1361"/>
      <c r="I41" s="1361"/>
      <c r="J41" s="1361"/>
      <c r="K41" s="1361"/>
      <c r="L41" s="1361"/>
      <c r="M41" s="1361"/>
      <c r="N41" s="1361"/>
      <c r="O41" s="1361"/>
      <c r="P41" s="1361"/>
      <c r="Q41" s="1361"/>
      <c r="R41" s="1361"/>
      <c r="S41" s="1361"/>
      <c r="T41" s="1361"/>
      <c r="U41" s="1361"/>
      <c r="V41" s="1361"/>
      <c r="W41" s="1361"/>
      <c r="X41" s="1361"/>
      <c r="Y41" s="1361"/>
      <c r="Z41" s="1361"/>
      <c r="AA41" s="1361"/>
      <c r="AB41" s="1361"/>
      <c r="AC41" s="1361"/>
      <c r="AD41" s="1361"/>
      <c r="AE41" s="1361"/>
      <c r="AF41" s="1361"/>
      <c r="AG41" s="1361"/>
      <c r="AH41" s="1361"/>
      <c r="AI41" s="1361"/>
      <c r="AJ41" s="1361"/>
      <c r="AK41" s="1430"/>
      <c r="AL41" s="1441">
        <f>AL40/$D$40</f>
        <v>0.451117078077754</v>
      </c>
      <c r="AM41" s="1442"/>
      <c r="AN41" s="1442"/>
      <c r="AO41" s="1442"/>
      <c r="AP41" s="1442"/>
      <c r="AQ41" s="1442"/>
      <c r="AR41" s="1442"/>
      <c r="AS41" s="1442"/>
      <c r="AT41" s="1442"/>
      <c r="AU41" s="1442"/>
      <c r="AV41" s="1442"/>
      <c r="AW41" s="1442"/>
      <c r="AX41" s="1442"/>
      <c r="AY41" s="1442"/>
      <c r="AZ41" s="1442"/>
      <c r="BA41" s="1468"/>
      <c r="BB41" s="1441">
        <f>BB40/$D$40</f>
        <v>0.548882921490281</v>
      </c>
      <c r="BC41" s="1442"/>
      <c r="BD41" s="1442"/>
      <c r="BE41" s="1442"/>
      <c r="BF41" s="1442"/>
      <c r="BG41" s="1442"/>
      <c r="BH41" s="1442"/>
      <c r="BI41" s="1442"/>
      <c r="BJ41" s="1442"/>
      <c r="BK41" s="1442"/>
      <c r="BL41" s="1442"/>
      <c r="BM41" s="1442"/>
      <c r="BN41" s="1442"/>
      <c r="BO41" s="1442"/>
      <c r="BP41" s="1442"/>
      <c r="BQ41" s="1468"/>
      <c r="BR41" s="1483"/>
      <c r="BS41" s="1484"/>
      <c r="BT41" s="1484"/>
      <c r="BU41" s="1484"/>
      <c r="BV41" s="1484"/>
      <c r="BW41" s="1484"/>
      <c r="BX41" s="1484"/>
      <c r="BY41" s="1484"/>
      <c r="BZ41" s="1484"/>
      <c r="CA41" s="1484"/>
      <c r="CB41" s="1484"/>
      <c r="CC41" s="1484"/>
      <c r="CD41" s="1484"/>
      <c r="CE41" s="1484"/>
      <c r="CF41" s="1484"/>
      <c r="CG41" s="1495"/>
    </row>
    <row r="42" ht="16.5" customHeight="1" spans="1:85">
      <c r="A42" s="1293"/>
      <c r="B42" s="1377"/>
      <c r="C42" s="1378"/>
      <c r="D42" s="1379"/>
      <c r="E42" s="1379"/>
      <c r="F42" s="1380"/>
      <c r="G42" s="1381"/>
      <c r="H42" s="1381"/>
      <c r="I42" s="1381"/>
      <c r="J42" s="1381"/>
      <c r="K42" s="1381"/>
      <c r="L42" s="1381"/>
      <c r="M42" s="1381"/>
      <c r="N42" s="1381"/>
      <c r="O42" s="1381"/>
      <c r="P42" s="1381"/>
      <c r="Q42" s="1381"/>
      <c r="R42" s="1381"/>
      <c r="S42" s="1381"/>
      <c r="T42" s="1381"/>
      <c r="U42" s="1381"/>
      <c r="V42" s="1381"/>
      <c r="W42" s="1381"/>
      <c r="X42" s="1381"/>
      <c r="Y42" s="1381"/>
      <c r="Z42" s="1381"/>
      <c r="AA42" s="1381"/>
      <c r="AB42" s="1381"/>
      <c r="AC42" s="1381"/>
      <c r="AD42" s="1381"/>
      <c r="AE42" s="1381"/>
      <c r="AF42" s="1381"/>
      <c r="AG42" s="1381"/>
      <c r="AH42" s="1381"/>
      <c r="AI42" s="1381"/>
      <c r="AJ42" s="1381"/>
      <c r="AK42" s="1443"/>
      <c r="AL42" s="1444">
        <f>AL41</f>
        <v>0.451117078077754</v>
      </c>
      <c r="AM42" s="1445"/>
      <c r="AN42" s="1445"/>
      <c r="AO42" s="1445"/>
      <c r="AP42" s="1445"/>
      <c r="AQ42" s="1445"/>
      <c r="AR42" s="1445"/>
      <c r="AS42" s="1445"/>
      <c r="AT42" s="1445"/>
      <c r="AU42" s="1445"/>
      <c r="AV42" s="1445"/>
      <c r="AW42" s="1445"/>
      <c r="AX42" s="1445"/>
      <c r="AY42" s="1445"/>
      <c r="AZ42" s="1445"/>
      <c r="BA42" s="1469"/>
      <c r="BB42" s="1444">
        <f>AL42+BB41</f>
        <v>0.999999999568034</v>
      </c>
      <c r="BC42" s="1445"/>
      <c r="BD42" s="1445"/>
      <c r="BE42" s="1445"/>
      <c r="BF42" s="1445"/>
      <c r="BG42" s="1445"/>
      <c r="BH42" s="1445"/>
      <c r="BI42" s="1445"/>
      <c r="BJ42" s="1445"/>
      <c r="BK42" s="1445"/>
      <c r="BL42" s="1445"/>
      <c r="BM42" s="1445"/>
      <c r="BN42" s="1445"/>
      <c r="BO42" s="1445"/>
      <c r="BP42" s="1445"/>
      <c r="BQ42" s="1469"/>
      <c r="BR42" s="1485"/>
      <c r="BS42" s="1486"/>
      <c r="BT42" s="1486"/>
      <c r="BU42" s="1486"/>
      <c r="BV42" s="1486"/>
      <c r="BW42" s="1486"/>
      <c r="BX42" s="1486"/>
      <c r="BY42" s="1486"/>
      <c r="BZ42" s="1486"/>
      <c r="CA42" s="1486"/>
      <c r="CB42" s="1486"/>
      <c r="CC42" s="1486"/>
      <c r="CD42" s="1486"/>
      <c r="CE42" s="1486"/>
      <c r="CF42" s="1486"/>
      <c r="CG42" s="1496"/>
    </row>
    <row r="43" ht="16.5" customHeight="1" spans="1:85">
      <c r="A43" s="1293"/>
      <c r="B43" s="1382"/>
      <c r="C43" s="1383" t="s">
        <v>108</v>
      </c>
      <c r="D43" s="1384">
        <f>D40</f>
        <v>694500000</v>
      </c>
      <c r="E43" s="1385"/>
      <c r="F43" s="1386"/>
      <c r="G43" s="1387"/>
      <c r="H43" s="1387"/>
      <c r="I43" s="1387"/>
      <c r="J43" s="1387"/>
      <c r="K43" s="1387"/>
      <c r="L43" s="1387"/>
      <c r="M43" s="1387"/>
      <c r="N43" s="1387"/>
      <c r="O43" s="1387"/>
      <c r="P43" s="1387"/>
      <c r="Q43" s="1387"/>
      <c r="R43" s="1387"/>
      <c r="S43" s="1387"/>
      <c r="T43" s="1387"/>
      <c r="U43" s="1387"/>
      <c r="V43" s="1387"/>
      <c r="W43" s="1387"/>
      <c r="X43" s="1387"/>
      <c r="Y43" s="1387"/>
      <c r="Z43" s="1387"/>
      <c r="AA43" s="1387"/>
      <c r="AB43" s="1387"/>
      <c r="AC43" s="1387"/>
      <c r="AD43" s="1387"/>
      <c r="AE43" s="1387"/>
      <c r="AF43" s="1387"/>
      <c r="AG43" s="1387"/>
      <c r="AH43" s="1387"/>
      <c r="AI43" s="1387"/>
      <c r="AJ43" s="1387"/>
      <c r="AK43" s="1446"/>
      <c r="AL43" s="1447">
        <f>AL40</f>
        <v>313300810.725</v>
      </c>
      <c r="AM43" s="1448"/>
      <c r="AN43" s="1448"/>
      <c r="AO43" s="1448"/>
      <c r="AP43" s="1448"/>
      <c r="AQ43" s="1448"/>
      <c r="AR43" s="1448"/>
      <c r="AS43" s="1448"/>
      <c r="AT43" s="1448"/>
      <c r="AU43" s="1448"/>
      <c r="AV43" s="1448"/>
      <c r="AW43" s="1448"/>
      <c r="AX43" s="1448"/>
      <c r="AY43" s="1448"/>
      <c r="AZ43" s="1448"/>
      <c r="BA43" s="1470"/>
      <c r="BB43" s="1447">
        <f>AL43+BB40</f>
        <v>694499999.7</v>
      </c>
      <c r="BC43" s="1448"/>
      <c r="BD43" s="1448"/>
      <c r="BE43" s="1448"/>
      <c r="BF43" s="1448"/>
      <c r="BG43" s="1448"/>
      <c r="BH43" s="1448"/>
      <c r="BI43" s="1448"/>
      <c r="BJ43" s="1448"/>
      <c r="BK43" s="1448"/>
      <c r="BL43" s="1448"/>
      <c r="BM43" s="1448"/>
      <c r="BN43" s="1448"/>
      <c r="BO43" s="1448"/>
      <c r="BP43" s="1448"/>
      <c r="BQ43" s="1470"/>
      <c r="BR43" s="1487"/>
      <c r="BS43" s="1488"/>
      <c r="BT43" s="1488"/>
      <c r="BU43" s="1488"/>
      <c r="BV43" s="1488"/>
      <c r="BW43" s="1488"/>
      <c r="BX43" s="1488"/>
      <c r="BY43" s="1488"/>
      <c r="BZ43" s="1488"/>
      <c r="CA43" s="1488"/>
      <c r="CB43" s="1488"/>
      <c r="CC43" s="1488"/>
      <c r="CD43" s="1488"/>
      <c r="CE43" s="1488"/>
      <c r="CF43" s="1488"/>
      <c r="CG43" s="1497"/>
    </row>
    <row r="44" spans="1:85">
      <c r="A44" s="1293"/>
      <c r="B44" s="1297"/>
      <c r="C44" s="1298"/>
      <c r="D44" s="1299"/>
      <c r="E44" s="1388"/>
      <c r="F44" s="1299"/>
      <c r="G44" s="1299"/>
      <c r="H44" s="1299"/>
      <c r="I44" s="1299"/>
      <c r="J44" s="1299"/>
      <c r="K44" s="1299"/>
      <c r="L44" s="1299"/>
      <c r="M44" s="1299"/>
      <c r="N44" s="1299"/>
      <c r="O44" s="1299"/>
      <c r="P44" s="1299"/>
      <c r="Q44" s="1299"/>
      <c r="R44" s="1299"/>
      <c r="S44" s="1299"/>
      <c r="T44" s="1299"/>
      <c r="U44" s="1299"/>
      <c r="V44" s="1299"/>
      <c r="W44" s="1299"/>
      <c r="X44" s="1299"/>
      <c r="Y44" s="1299"/>
      <c r="Z44" s="1299"/>
      <c r="AA44" s="1299"/>
      <c r="AB44" s="1299"/>
      <c r="AC44" s="1299"/>
      <c r="AD44" s="1299"/>
      <c r="AE44" s="1299"/>
      <c r="AF44" s="1299"/>
      <c r="AG44" s="1299"/>
      <c r="AH44" s="1299"/>
      <c r="AI44" s="1299"/>
      <c r="AJ44" s="1299"/>
      <c r="AK44" s="1299"/>
      <c r="AL44" s="1299"/>
      <c r="AM44" s="1299"/>
      <c r="AN44" s="1299"/>
      <c r="AO44" s="1299"/>
      <c r="AP44" s="1299"/>
      <c r="AQ44" s="1299"/>
      <c r="AR44" s="1299"/>
      <c r="AS44" s="1299"/>
      <c r="AT44" s="1299"/>
      <c r="AU44" s="1299"/>
      <c r="AV44" s="1299"/>
      <c r="AW44" s="1299"/>
      <c r="AX44" s="1299"/>
      <c r="AY44" s="1299"/>
      <c r="AZ44" s="1299"/>
      <c r="BA44" s="1299"/>
      <c r="BB44" s="1299"/>
      <c r="BC44" s="1299"/>
      <c r="BD44" s="1299"/>
      <c r="BE44" s="1299"/>
      <c r="BF44" s="1299"/>
      <c r="BG44" s="1299"/>
      <c r="BH44" s="1299"/>
      <c r="BI44" s="1299"/>
      <c r="BJ44" s="1299"/>
      <c r="BK44" s="1299"/>
      <c r="BL44" s="1299"/>
      <c r="BM44" s="1299"/>
      <c r="BN44" s="1299"/>
      <c r="BO44" s="1299"/>
      <c r="BP44" s="1299"/>
      <c r="BQ44" s="1299"/>
      <c r="BR44" s="1293"/>
      <c r="BS44" s="1293"/>
      <c r="BT44" s="1293"/>
      <c r="BU44" s="1293"/>
      <c r="BV44" s="1293"/>
      <c r="BW44" s="1293"/>
      <c r="BX44" s="1293"/>
      <c r="BY44" s="1293"/>
      <c r="BZ44" s="1293"/>
      <c r="CA44" s="1293"/>
      <c r="CB44" s="1293"/>
      <c r="CC44" s="1293"/>
      <c r="CD44" s="1293"/>
      <c r="CE44" s="1293"/>
      <c r="CF44" s="1293"/>
      <c r="CG44" s="1293"/>
    </row>
    <row r="45" spans="1:85">
      <c r="A45" s="1293"/>
      <c r="B45" s="1299"/>
      <c r="C45" s="1298"/>
      <c r="D45" s="1299"/>
      <c r="E45" s="1299"/>
      <c r="F45" s="1299"/>
      <c r="G45" s="1299"/>
      <c r="H45" s="1299"/>
      <c r="I45" s="1299"/>
      <c r="J45" s="1299"/>
      <c r="K45" s="1299"/>
      <c r="L45" s="1299"/>
      <c r="M45" s="1299"/>
      <c r="N45" s="1299"/>
      <c r="O45" s="1299"/>
      <c r="P45" s="1299"/>
      <c r="Q45" s="1299"/>
      <c r="R45" s="1299"/>
      <c r="S45" s="1299"/>
      <c r="T45" s="1299"/>
      <c r="U45" s="1299"/>
      <c r="V45" s="1299"/>
      <c r="W45" s="1299"/>
      <c r="X45" s="1299"/>
      <c r="Y45" s="1299"/>
      <c r="Z45" s="1299"/>
      <c r="AA45" s="1299"/>
      <c r="AB45" s="1299"/>
      <c r="AC45" s="1299"/>
      <c r="AD45" s="1299"/>
      <c r="AE45" s="1299"/>
      <c r="AF45" s="1299"/>
      <c r="AG45" s="1299"/>
      <c r="AH45" s="1299"/>
      <c r="AI45" s="1299"/>
      <c r="AJ45" s="1299"/>
      <c r="AK45" s="1299"/>
      <c r="AL45" s="1299"/>
      <c r="AM45" s="1299"/>
      <c r="AN45" s="1299"/>
      <c r="AO45" s="1299"/>
      <c r="AP45" s="1299"/>
      <c r="AQ45" s="1299"/>
      <c r="AR45" s="1299"/>
      <c r="AS45" s="1299"/>
      <c r="AT45" s="1299"/>
      <c r="AU45" s="1299"/>
      <c r="AV45" s="1299"/>
      <c r="AW45" s="1299"/>
      <c r="AX45" s="1299"/>
      <c r="AY45" s="1299"/>
      <c r="AZ45" s="1299"/>
      <c r="BA45" s="1299"/>
      <c r="BB45" s="1299"/>
      <c r="BC45" s="1299"/>
      <c r="BD45" s="1299"/>
      <c r="BE45" s="1299"/>
      <c r="BF45" s="1299"/>
      <c r="BG45" s="1299"/>
      <c r="BH45" s="1299"/>
      <c r="BI45" s="1299"/>
      <c r="BJ45" s="1299"/>
      <c r="BK45" s="1299"/>
      <c r="BL45" s="1299"/>
      <c r="BM45" s="1299"/>
      <c r="BN45" s="1299"/>
      <c r="BO45" s="1299"/>
      <c r="BP45" s="1299"/>
      <c r="BQ45" s="1299"/>
      <c r="BR45" s="1293"/>
      <c r="BS45" s="1293"/>
      <c r="BT45" s="1293"/>
      <c r="BU45" s="1293"/>
      <c r="BV45" s="1293"/>
      <c r="BW45" s="1293"/>
      <c r="BX45" s="1293"/>
      <c r="BY45" s="1293"/>
      <c r="BZ45" s="1293"/>
      <c r="CA45" s="1293"/>
      <c r="CB45" s="1293"/>
      <c r="CC45" s="1293"/>
      <c r="CD45" s="1293"/>
      <c r="CE45" s="1293"/>
      <c r="CF45" s="1293"/>
      <c r="CG45" s="1293"/>
    </row>
    <row r="46" spans="2:69">
      <c r="B46" s="1299"/>
      <c r="D46" s="1299"/>
      <c r="E46" s="1299"/>
      <c r="F46" s="1299"/>
      <c r="G46" s="1299"/>
      <c r="H46" s="1299"/>
      <c r="I46" s="1299"/>
      <c r="J46" s="1299"/>
      <c r="K46" s="1299"/>
      <c r="L46" s="1299"/>
      <c r="M46" s="1299"/>
      <c r="N46" s="1299"/>
      <c r="O46" s="1299"/>
      <c r="P46" s="1299"/>
      <c r="Q46" s="1299"/>
      <c r="R46" s="1299"/>
      <c r="S46" s="1299"/>
      <c r="T46" s="1299"/>
      <c r="U46" s="1299"/>
      <c r="V46" s="1299"/>
      <c r="W46" s="1299"/>
      <c r="X46" s="1299"/>
      <c r="Y46" s="1299"/>
      <c r="Z46" s="1299"/>
      <c r="AA46" s="1299"/>
      <c r="AB46" s="1299"/>
      <c r="AC46" s="1299"/>
      <c r="AD46" s="1299"/>
      <c r="AE46" s="1299"/>
      <c r="AF46" s="1299"/>
      <c r="AG46" s="1299"/>
      <c r="AH46" s="1299"/>
      <c r="AI46" s="1299"/>
      <c r="AJ46" s="1299"/>
      <c r="AK46" s="1299"/>
      <c r="AL46" s="1299"/>
      <c r="AM46" s="1299"/>
      <c r="AN46" s="1299"/>
      <c r="AO46" s="1299"/>
      <c r="AP46" s="1299"/>
      <c r="AQ46" s="1299"/>
      <c r="AR46" s="1299"/>
      <c r="AS46" s="1299"/>
      <c r="AT46" s="1299"/>
      <c r="AU46" s="1299"/>
      <c r="AV46" s="1299"/>
      <c r="AW46" s="1299"/>
      <c r="AX46" s="1299"/>
      <c r="AY46" s="1299"/>
      <c r="AZ46" s="1299"/>
      <c r="BA46" s="1299"/>
      <c r="BB46" s="1299"/>
      <c r="BC46" s="1299"/>
      <c r="BD46" s="1299"/>
      <c r="BE46" s="1299"/>
      <c r="BF46" s="1299"/>
      <c r="BG46" s="1299"/>
      <c r="BH46" s="1299"/>
      <c r="BI46" s="1299"/>
      <c r="BJ46" s="1299"/>
      <c r="BK46" s="1299"/>
      <c r="BL46" s="1299"/>
      <c r="BM46" s="1299"/>
      <c r="BN46" s="1299"/>
      <c r="BO46" s="1299"/>
      <c r="BP46" s="1299"/>
      <c r="BQ46" s="1299"/>
    </row>
  </sheetData>
  <mergeCells count="132">
    <mergeCell ref="B1:BQ1"/>
    <mergeCell ref="B6:BQ6"/>
    <mergeCell ref="B7:BQ7"/>
    <mergeCell ref="B8:CG8"/>
    <mergeCell ref="B9:CG9"/>
    <mergeCell ref="F11:U11"/>
    <mergeCell ref="V11:AK11"/>
    <mergeCell ref="AL11:BA11"/>
    <mergeCell ref="BB11:BQ11"/>
    <mergeCell ref="BR11:CG11"/>
    <mergeCell ref="F12:I12"/>
    <mergeCell ref="J12:M12"/>
    <mergeCell ref="N12:Q12"/>
    <mergeCell ref="R12:U12"/>
    <mergeCell ref="V12:Y12"/>
    <mergeCell ref="Z12:AC12"/>
    <mergeCell ref="AD12:AG12"/>
    <mergeCell ref="AH12:AK12"/>
    <mergeCell ref="AL12:AO12"/>
    <mergeCell ref="AP12:AS12"/>
    <mergeCell ref="AT12:AW12"/>
    <mergeCell ref="AX12:BA12"/>
    <mergeCell ref="BB12:BE12"/>
    <mergeCell ref="BF12:BI12"/>
    <mergeCell ref="BJ12:BM12"/>
    <mergeCell ref="BN12:BQ12"/>
    <mergeCell ref="BR12:BU12"/>
    <mergeCell ref="BV12:BY12"/>
    <mergeCell ref="BZ12:CC12"/>
    <mergeCell ref="CD12:CG12"/>
    <mergeCell ref="F28:AK28"/>
    <mergeCell ref="AL28:BA28"/>
    <mergeCell ref="BB28:BQ28"/>
    <mergeCell ref="BR28:CG28"/>
    <mergeCell ref="F29:AK29"/>
    <mergeCell ref="AL29:BA29"/>
    <mergeCell ref="BB29:BQ29"/>
    <mergeCell ref="BR29:CG29"/>
    <mergeCell ref="F30:U30"/>
    <mergeCell ref="V30:AK30"/>
    <mergeCell ref="AL30:BA30"/>
    <mergeCell ref="BB30:BQ30"/>
    <mergeCell ref="BR30:CG30"/>
    <mergeCell ref="F31:U31"/>
    <mergeCell ref="V31:AK31"/>
    <mergeCell ref="AL31:BA31"/>
    <mergeCell ref="BB31:BQ31"/>
    <mergeCell ref="BR31:CG31"/>
    <mergeCell ref="F32:U32"/>
    <mergeCell ref="V32:AK32"/>
    <mergeCell ref="AL32:BA32"/>
    <mergeCell ref="BB32:BQ32"/>
    <mergeCell ref="BR32:CG32"/>
    <mergeCell ref="F33:U33"/>
    <mergeCell ref="V33:AK33"/>
    <mergeCell ref="AL33:BA33"/>
    <mergeCell ref="BB33:BQ33"/>
    <mergeCell ref="BR33:CG33"/>
    <mergeCell ref="F34:U34"/>
    <mergeCell ref="V34:AK34"/>
    <mergeCell ref="BR34:CG34"/>
    <mergeCell ref="F35:U35"/>
    <mergeCell ref="V35:AK35"/>
    <mergeCell ref="BR35:CG35"/>
    <mergeCell ref="F36:U36"/>
    <mergeCell ref="V36:AK36"/>
    <mergeCell ref="BR36:CG36"/>
    <mergeCell ref="F37:U37"/>
    <mergeCell ref="V37:AK37"/>
    <mergeCell ref="BR37:CG37"/>
    <mergeCell ref="F38:U38"/>
    <mergeCell ref="V38:AK38"/>
    <mergeCell ref="BR38:CG38"/>
    <mergeCell ref="F39:U39"/>
    <mergeCell ref="V39:AK39"/>
    <mergeCell ref="BR39:CG39"/>
    <mergeCell ref="F40:U40"/>
    <mergeCell ref="V40:AK40"/>
    <mergeCell ref="AL40:BA40"/>
    <mergeCell ref="BB40:BQ40"/>
    <mergeCell ref="BR40:CG40"/>
    <mergeCell ref="F41:U41"/>
    <mergeCell ref="V41:AK41"/>
    <mergeCell ref="AL41:BA41"/>
    <mergeCell ref="BB41:BQ41"/>
    <mergeCell ref="BR41:CG41"/>
    <mergeCell ref="F42:U42"/>
    <mergeCell ref="V42:AK42"/>
    <mergeCell ref="AL42:BA42"/>
    <mergeCell ref="BB42:BQ42"/>
    <mergeCell ref="BR42:CG42"/>
    <mergeCell ref="F43:U43"/>
    <mergeCell ref="V43:AK43"/>
    <mergeCell ref="AL43:BA43"/>
    <mergeCell ref="BB43:BQ43"/>
    <mergeCell ref="BR43:CG43"/>
    <mergeCell ref="B10:B12"/>
    <mergeCell ref="B13:B15"/>
    <mergeCell ref="B16:B18"/>
    <mergeCell ref="B19:B21"/>
    <mergeCell ref="B22:B24"/>
    <mergeCell ref="B25:B27"/>
    <mergeCell ref="B34:B36"/>
    <mergeCell ref="B37:B39"/>
    <mergeCell ref="C10:C12"/>
    <mergeCell ref="C13:C15"/>
    <mergeCell ref="C16:C18"/>
    <mergeCell ref="C19:C21"/>
    <mergeCell ref="C22:C24"/>
    <mergeCell ref="C25:C27"/>
    <mergeCell ref="C34:C36"/>
    <mergeCell ref="C37:C39"/>
    <mergeCell ref="D10:D11"/>
    <mergeCell ref="D34:D36"/>
    <mergeCell ref="D37:D39"/>
    <mergeCell ref="E10:E11"/>
    <mergeCell ref="E34:E36"/>
    <mergeCell ref="E37:E39"/>
    <mergeCell ref="BN17:BQ18"/>
    <mergeCell ref="AL38:BA39"/>
    <mergeCell ref="BB38:BQ39"/>
    <mergeCell ref="AP35:BA36"/>
    <mergeCell ref="BB35:BQ36"/>
    <mergeCell ref="BR26:CG27"/>
    <mergeCell ref="AT20:BA21"/>
    <mergeCell ref="BB20:BI21"/>
    <mergeCell ref="AT23:BA24"/>
    <mergeCell ref="BB23:BI24"/>
    <mergeCell ref="BJ23:BQ24"/>
    <mergeCell ref="F14:U15"/>
    <mergeCell ref="V14:AK15"/>
    <mergeCell ref="AL17:AS18"/>
  </mergeCells>
  <printOptions horizontalCentered="1"/>
  <pageMargins left="0.236220472440945" right="0.236220472440945" top="0.748031496062992" bottom="0.748031496062992" header="0.31496062992126" footer="0.31496062992126"/>
  <pageSetup paperSize="1" scale="55"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51"/>
  <sheetViews>
    <sheetView view="pageBreakPreview" zoomScale="55" zoomScaleNormal="70" workbookViewId="0">
      <selection activeCell="A58" sqref="A58:G58"/>
    </sheetView>
  </sheetViews>
  <sheetFormatPr defaultColWidth="11.4380952380952" defaultRowHeight="14.25"/>
  <cols>
    <col min="1" max="1" width="20.1047619047619" style="1211" customWidth="1"/>
    <col min="2" max="2" width="69.7809523809524" style="915" customWidth="1"/>
    <col min="3" max="3" width="16.552380952381" style="916" customWidth="1"/>
    <col min="4" max="4" width="24.1047619047619" style="915" customWidth="1"/>
    <col min="5" max="5" width="25.552380952381" style="915" customWidth="1"/>
    <col min="6" max="6" width="14.8857142857143" style="917" customWidth="1"/>
    <col min="7" max="7" width="21.6666666666667" style="915" customWidth="1"/>
    <col min="8" max="8" width="24.8857142857143" style="915" customWidth="1"/>
    <col min="9" max="9" width="32.1047619047619" style="915" customWidth="1"/>
    <col min="10" max="10" width="34.8857142857143" style="915" customWidth="1"/>
    <col min="11" max="11" width="27.6666666666667" style="915" customWidth="1"/>
    <col min="12" max="12" width="23.552380952381" style="915" customWidth="1"/>
    <col min="13" max="16384" width="11.4380952380952" style="915"/>
  </cols>
  <sheetData>
    <row r="1" s="1208" customFormat="1" ht="27.75" customHeight="1"/>
    <row r="2" s="1208" customFormat="1" ht="69" customHeight="1" spans="1:13">
      <c r="A2" s="1212" t="str">
        <f>PRESUPUESTO!B1</f>
        <v>Proyecto: Recuperación De Cobertura Vegetal El Corregimiento De Doña María Del Municipio De Fundación</v>
      </c>
      <c r="B2" s="1213"/>
      <c r="C2" s="1213"/>
      <c r="D2" s="1213"/>
      <c r="E2" s="1213"/>
      <c r="F2" s="1213"/>
      <c r="G2" s="1213"/>
      <c r="H2" s="1213"/>
      <c r="I2" s="1275"/>
      <c r="J2" s="1276" t="s">
        <v>109</v>
      </c>
      <c r="K2" s="1277">
        <f>PRESUPUESTO!F14</f>
        <v>455858322</v>
      </c>
      <c r="L2" s="1278" t="s">
        <v>110</v>
      </c>
      <c r="M2" s="1278">
        <v>2</v>
      </c>
    </row>
    <row r="3" s="1208" customFormat="1" ht="18" spans="1:13">
      <c r="A3" s="1214" t="s">
        <v>111</v>
      </c>
      <c r="B3" s="1215"/>
      <c r="C3" s="1215"/>
      <c r="D3" s="1215"/>
      <c r="E3" s="1215"/>
      <c r="F3" s="1215"/>
      <c r="G3" s="1215"/>
      <c r="H3" s="1215"/>
      <c r="I3" s="1279"/>
      <c r="J3" s="1276" t="s">
        <v>112</v>
      </c>
      <c r="K3" s="1277">
        <f>PRESUPUESTO!F24</f>
        <v>655500000</v>
      </c>
      <c r="L3" s="1278"/>
      <c r="M3" s="1278"/>
    </row>
    <row r="4" s="1208" customFormat="1" ht="22.5" spans="1:13">
      <c r="A4" s="1216"/>
      <c r="B4" s="1217"/>
      <c r="C4" s="1217"/>
      <c r="D4" s="1217"/>
      <c r="E4" s="1217"/>
      <c r="F4" s="1217"/>
      <c r="G4" s="1217"/>
      <c r="H4" s="1217"/>
      <c r="I4" s="1280"/>
      <c r="J4" s="1276"/>
      <c r="K4" s="1277"/>
      <c r="L4" s="1278"/>
      <c r="M4" s="1278"/>
    </row>
    <row r="5" s="1209" customFormat="1" ht="38.25" customHeight="1" spans="1:13">
      <c r="A5" s="1218" t="s">
        <v>113</v>
      </c>
      <c r="B5" s="1218" t="s">
        <v>114</v>
      </c>
      <c r="C5" s="1219" t="s">
        <v>115</v>
      </c>
      <c r="D5" s="1220" t="s">
        <v>116</v>
      </c>
      <c r="E5" s="1220"/>
      <c r="F5" s="1218" t="s">
        <v>110</v>
      </c>
      <c r="G5" s="1218" t="s">
        <v>117</v>
      </c>
      <c r="H5" s="1218" t="s">
        <v>92</v>
      </c>
      <c r="I5" s="1281" t="s">
        <v>118</v>
      </c>
      <c r="J5" s="1276"/>
      <c r="K5" s="1278"/>
      <c r="L5" s="1278"/>
      <c r="M5" s="1278"/>
    </row>
    <row r="6" s="1208" customFormat="1" ht="18" hidden="1" spans="1:8">
      <c r="A6" s="1221">
        <v>1.1</v>
      </c>
      <c r="B6" s="1222" t="s">
        <v>119</v>
      </c>
      <c r="C6" s="1223"/>
      <c r="D6" s="1222"/>
      <c r="E6" s="1222"/>
      <c r="F6" s="1221"/>
      <c r="G6" s="1222"/>
      <c r="H6" s="1224">
        <f>SUM(H7:H38)</f>
        <v>0.9332</v>
      </c>
    </row>
    <row r="7" s="1208" customFormat="1" ht="36" hidden="1" spans="1:8">
      <c r="A7" s="1225" t="s">
        <v>120</v>
      </c>
      <c r="B7" s="1226" t="s">
        <v>121</v>
      </c>
      <c r="C7" s="1227"/>
      <c r="D7" s="1226"/>
      <c r="E7" s="1226"/>
      <c r="F7" s="1225"/>
      <c r="G7" s="1226"/>
      <c r="H7" s="1228">
        <v>0.0214</v>
      </c>
    </row>
    <row r="8" s="1208" customFormat="1" ht="18" hidden="1" spans="1:8">
      <c r="A8" s="1225" t="s">
        <v>122</v>
      </c>
      <c r="B8" s="1226" t="s">
        <v>123</v>
      </c>
      <c r="C8" s="1227"/>
      <c r="D8" s="1226"/>
      <c r="E8" s="1226"/>
      <c r="F8" s="1225"/>
      <c r="G8" s="1226"/>
      <c r="H8" s="1228">
        <v>0.0053</v>
      </c>
    </row>
    <row r="9" s="1208" customFormat="1" ht="18" hidden="1" spans="1:8">
      <c r="A9" s="1225" t="s">
        <v>124</v>
      </c>
      <c r="B9" s="1226" t="s">
        <v>125</v>
      </c>
      <c r="C9" s="1227"/>
      <c r="D9" s="1226"/>
      <c r="E9" s="1226"/>
      <c r="F9" s="1225"/>
      <c r="G9" s="1226"/>
      <c r="H9" s="1228">
        <v>0.0006</v>
      </c>
    </row>
    <row r="10" s="1208" customFormat="1" ht="18" hidden="1" spans="1:8">
      <c r="A10" s="1225" t="s">
        <v>126</v>
      </c>
      <c r="B10" s="1226" t="s">
        <v>127</v>
      </c>
      <c r="C10" s="1227"/>
      <c r="D10" s="1226"/>
      <c r="E10" s="1226"/>
      <c r="F10" s="1225"/>
      <c r="G10" s="1226"/>
      <c r="H10" s="1228">
        <v>0.0059</v>
      </c>
    </row>
    <row r="11" s="1208" customFormat="1" ht="18" spans="1:12">
      <c r="A11" s="1220">
        <v>1</v>
      </c>
      <c r="B11" s="1229" t="s">
        <v>128</v>
      </c>
      <c r="C11" s="1230"/>
      <c r="D11" s="1230"/>
      <c r="E11" s="1230"/>
      <c r="F11" s="1230"/>
      <c r="G11" s="1231"/>
      <c r="H11" s="1232">
        <f>I11/K2</f>
        <v>0.3</v>
      </c>
      <c r="I11" s="1282">
        <f>I12+I20+I33</f>
        <v>136757496.6</v>
      </c>
      <c r="J11" s="1282">
        <v>136757496.6</v>
      </c>
      <c r="K11" s="1283">
        <f>J11-I11</f>
        <v>0</v>
      </c>
      <c r="L11" s="1283">
        <f>K11-I11</f>
        <v>-136757496.6</v>
      </c>
    </row>
    <row r="12" s="1210" customFormat="1" ht="18" spans="1:10">
      <c r="A12" s="1233">
        <v>1.1</v>
      </c>
      <c r="B12" s="1234" t="s">
        <v>129</v>
      </c>
      <c r="C12" s="1235"/>
      <c r="D12" s="1235"/>
      <c r="E12" s="1235"/>
      <c r="F12" s="1235"/>
      <c r="G12" s="1236"/>
      <c r="H12" s="1232">
        <f>SUM(H13:H19)</f>
        <v>0.0108126173464921</v>
      </c>
      <c r="I12" s="1284">
        <f>SUM(I13:I19)</f>
        <v>4929021.59999999</v>
      </c>
      <c r="J12" s="1285"/>
    </row>
    <row r="13" s="1210" customFormat="1" ht="18" spans="1:10">
      <c r="A13" s="1237" t="s">
        <v>120</v>
      </c>
      <c r="B13" s="1238" t="s">
        <v>130</v>
      </c>
      <c r="C13" s="1239">
        <v>1</v>
      </c>
      <c r="D13" s="1240">
        <v>1588018.59999999</v>
      </c>
      <c r="E13" s="1240"/>
      <c r="F13" s="1237">
        <v>1</v>
      </c>
      <c r="G13" s="1241">
        <v>1</v>
      </c>
      <c r="H13" s="1242">
        <f t="shared" ref="H13:H19" si="0">I13/$K$2</f>
        <v>0.00348357926873603</v>
      </c>
      <c r="I13" s="1286">
        <f>C13*D13*F13*G13</f>
        <v>1588018.59999999</v>
      </c>
      <c r="J13" s="1287"/>
    </row>
    <row r="14" s="1210" customFormat="1" ht="36" spans="1:9">
      <c r="A14" s="1237" t="s">
        <v>122</v>
      </c>
      <c r="B14" s="1238" t="s">
        <v>131</v>
      </c>
      <c r="C14" s="1239">
        <v>1</v>
      </c>
      <c r="D14" s="1240">
        <v>500000</v>
      </c>
      <c r="E14" s="1243"/>
      <c r="F14" s="1237">
        <f>M2</f>
        <v>2</v>
      </c>
      <c r="G14" s="1241">
        <v>0.25</v>
      </c>
      <c r="H14" s="1242">
        <f t="shared" si="0"/>
        <v>0.000548416005444779</v>
      </c>
      <c r="I14" s="1286">
        <f t="shared" ref="I14:I19" si="1">C14*D14*F14*G14</f>
        <v>250000</v>
      </c>
    </row>
    <row r="15" s="1210" customFormat="1" ht="36" spans="1:10">
      <c r="A15" s="1237" t="s">
        <v>124</v>
      </c>
      <c r="B15" s="1238" t="s">
        <v>132</v>
      </c>
      <c r="C15" s="1239">
        <v>1</v>
      </c>
      <c r="D15" s="1240">
        <v>500000</v>
      </c>
      <c r="E15" s="1243"/>
      <c r="F15" s="1237">
        <f t="shared" ref="F15:F16" si="2">$M$2</f>
        <v>2</v>
      </c>
      <c r="G15" s="1241">
        <v>0.25</v>
      </c>
      <c r="H15" s="1242">
        <f t="shared" si="0"/>
        <v>0.000548416005444779</v>
      </c>
      <c r="I15" s="1286">
        <f t="shared" si="1"/>
        <v>250000</v>
      </c>
      <c r="J15" s="1288"/>
    </row>
    <row r="16" s="1210" customFormat="1" ht="18" spans="1:9">
      <c r="A16" s="1237" t="s">
        <v>126</v>
      </c>
      <c r="B16" s="1238" t="s">
        <v>133</v>
      </c>
      <c r="C16" s="1239">
        <v>1</v>
      </c>
      <c r="D16" s="1240">
        <v>250000</v>
      </c>
      <c r="E16" s="1243"/>
      <c r="F16" s="1237">
        <f t="shared" si="2"/>
        <v>2</v>
      </c>
      <c r="G16" s="1241">
        <v>0.25</v>
      </c>
      <c r="H16" s="1242">
        <f t="shared" si="0"/>
        <v>0.00027420800272239</v>
      </c>
      <c r="I16" s="1286">
        <f t="shared" si="1"/>
        <v>125000</v>
      </c>
    </row>
    <row r="17" s="1210" customFormat="1" ht="18" spans="1:9">
      <c r="A17" s="1237" t="s">
        <v>134</v>
      </c>
      <c r="B17" s="1238" t="s">
        <v>135</v>
      </c>
      <c r="C17" s="1239">
        <v>1</v>
      </c>
      <c r="D17" s="1240">
        <f>PMA!H60</f>
        <v>1430043</v>
      </c>
      <c r="E17" s="1243"/>
      <c r="F17" s="1237">
        <v>1</v>
      </c>
      <c r="G17" s="1241">
        <v>1</v>
      </c>
      <c r="H17" s="1242">
        <f t="shared" si="0"/>
        <v>0.00313703387869707</v>
      </c>
      <c r="I17" s="1286">
        <f t="shared" si="1"/>
        <v>1430043</v>
      </c>
    </row>
    <row r="18" s="1210" customFormat="1" ht="18" spans="1:9">
      <c r="A18" s="1237" t="s">
        <v>136</v>
      </c>
      <c r="B18" s="1238" t="s">
        <v>137</v>
      </c>
      <c r="C18" s="1239">
        <v>1</v>
      </c>
      <c r="D18" s="1240">
        <f>PMT!G33</f>
        <v>1035960</v>
      </c>
      <c r="E18" s="1243"/>
      <c r="F18" s="1237">
        <v>1</v>
      </c>
      <c r="G18" s="1241">
        <v>1</v>
      </c>
      <c r="H18" s="1242">
        <f t="shared" si="0"/>
        <v>0.00227254818000229</v>
      </c>
      <c r="I18" s="1286">
        <f t="shared" si="1"/>
        <v>1035960</v>
      </c>
    </row>
    <row r="19" s="1210" customFormat="1" ht="18" spans="1:9">
      <c r="A19" s="1237" t="s">
        <v>136</v>
      </c>
      <c r="B19" s="1244" t="s">
        <v>138</v>
      </c>
      <c r="C19" s="1245">
        <v>5</v>
      </c>
      <c r="D19" s="1246">
        <v>50000</v>
      </c>
      <c r="E19" s="1247"/>
      <c r="F19" s="1248">
        <v>1</v>
      </c>
      <c r="G19" s="1241">
        <v>1</v>
      </c>
      <c r="H19" s="1249">
        <f t="shared" si="0"/>
        <v>0.000548416005444779</v>
      </c>
      <c r="I19" s="1286">
        <f t="shared" si="1"/>
        <v>250000</v>
      </c>
    </row>
    <row r="20" s="1210" customFormat="1" ht="36" spans="1:9">
      <c r="A20" s="1233">
        <v>1.2</v>
      </c>
      <c r="B20" s="1250" t="s">
        <v>139</v>
      </c>
      <c r="C20" s="1251"/>
      <c r="D20" s="1251"/>
      <c r="E20" s="1251"/>
      <c r="F20" s="1251"/>
      <c r="G20" s="1252" t="s">
        <v>140</v>
      </c>
      <c r="H20" s="1232">
        <f>SUM(H21:H32)</f>
        <v>0.245313718326722</v>
      </c>
      <c r="I20" s="1284">
        <f>SUM(I21:I32)</f>
        <v>111828300</v>
      </c>
    </row>
    <row r="21" s="1210" customFormat="1" ht="18" spans="1:9">
      <c r="A21" s="1237" t="s">
        <v>141</v>
      </c>
      <c r="B21" s="1253" t="s">
        <v>142</v>
      </c>
      <c r="C21" s="1254"/>
      <c r="D21" s="1254"/>
      <c r="E21" s="1254"/>
      <c r="F21" s="1254"/>
      <c r="G21" s="1242">
        <v>0.0005</v>
      </c>
      <c r="H21" s="1242">
        <f>I21/$K$2</f>
        <v>0.000718973383138106</v>
      </c>
      <c r="I21" s="1286">
        <f>G21*$K$3</f>
        <v>327750</v>
      </c>
    </row>
    <row r="22" s="1210" customFormat="1" ht="18" spans="1:9">
      <c r="A22" s="1237" t="s">
        <v>143</v>
      </c>
      <c r="B22" s="1255" t="s">
        <v>144</v>
      </c>
      <c r="C22" s="1256"/>
      <c r="D22" s="1256"/>
      <c r="E22" s="1256"/>
      <c r="F22" s="1256"/>
      <c r="G22" s="1257">
        <v>0.0001</v>
      </c>
      <c r="H22" s="1242">
        <f t="shared" ref="H22" si="3">I22/$K$2</f>
        <v>0.000143794676627621</v>
      </c>
      <c r="I22" s="1286">
        <f t="shared" ref="I22:I30" si="4">G22*$K$3</f>
        <v>65550</v>
      </c>
    </row>
    <row r="23" s="1210" customFormat="1" ht="18" spans="1:9">
      <c r="A23" s="1237" t="s">
        <v>145</v>
      </c>
      <c r="B23" s="1258" t="s">
        <v>146</v>
      </c>
      <c r="D23" s="1259"/>
      <c r="E23" s="1259"/>
      <c r="F23" s="1259"/>
      <c r="G23" s="1260">
        <v>0.02</v>
      </c>
      <c r="H23" s="1242">
        <f t="shared" ref="H23:H30" si="5">I23/$K$2</f>
        <v>0.0287589353255242</v>
      </c>
      <c r="I23" s="1286">
        <f t="shared" si="4"/>
        <v>13110000</v>
      </c>
    </row>
    <row r="24" s="1210" customFormat="1" ht="18" spans="1:9">
      <c r="A24" s="1237" t="s">
        <v>147</v>
      </c>
      <c r="B24" s="1258" t="s">
        <v>148</v>
      </c>
      <c r="D24" s="1259"/>
      <c r="E24" s="1259"/>
      <c r="F24" s="1259"/>
      <c r="G24" s="1260">
        <v>0.02</v>
      </c>
      <c r="H24" s="1242">
        <f t="shared" si="5"/>
        <v>0.0287589353255242</v>
      </c>
      <c r="I24" s="1286">
        <f t="shared" si="4"/>
        <v>13110000</v>
      </c>
    </row>
    <row r="25" s="1210" customFormat="1" ht="18" spans="1:9">
      <c r="A25" s="1237" t="s">
        <v>149</v>
      </c>
      <c r="B25" s="1258" t="s">
        <v>150</v>
      </c>
      <c r="D25" s="1259"/>
      <c r="E25" s="1259"/>
      <c r="F25" s="1259"/>
      <c r="G25" s="1260">
        <v>0.02</v>
      </c>
      <c r="H25" s="1242">
        <f t="shared" si="5"/>
        <v>0.0287589353255242</v>
      </c>
      <c r="I25" s="1286">
        <f t="shared" si="4"/>
        <v>13110000</v>
      </c>
    </row>
    <row r="26" s="1210" customFormat="1" ht="18" spans="1:9">
      <c r="A26" s="1237" t="s">
        <v>151</v>
      </c>
      <c r="B26" s="1258" t="s">
        <v>152</v>
      </c>
      <c r="C26" s="1259"/>
      <c r="D26" s="1259"/>
      <c r="E26" s="1259"/>
      <c r="F26" s="1259"/>
      <c r="G26" s="1260">
        <v>0.05</v>
      </c>
      <c r="H26" s="1242">
        <f t="shared" si="5"/>
        <v>0.0718973383138106</v>
      </c>
      <c r="I26" s="1286">
        <f t="shared" si="4"/>
        <v>32775000</v>
      </c>
    </row>
    <row r="27" s="1210" customFormat="1" ht="18" spans="1:9">
      <c r="A27" s="1237" t="s">
        <v>153</v>
      </c>
      <c r="B27" s="1210" t="s">
        <v>154</v>
      </c>
      <c r="G27" s="1257"/>
      <c r="H27" s="1242"/>
      <c r="I27" s="1286"/>
    </row>
    <row r="28" s="1210" customFormat="1" ht="18" spans="1:9">
      <c r="A28" s="1237" t="s">
        <v>155</v>
      </c>
      <c r="B28" s="1258" t="s">
        <v>156</v>
      </c>
      <c r="C28" s="1259"/>
      <c r="D28" s="1259"/>
      <c r="E28" s="1259"/>
      <c r="F28" s="1259"/>
      <c r="G28" s="1257"/>
      <c r="H28" s="1242"/>
      <c r="I28" s="1286"/>
    </row>
    <row r="29" s="1210" customFormat="1" ht="18" spans="1:9">
      <c r="A29" s="1237" t="s">
        <v>157</v>
      </c>
      <c r="B29" s="1210" t="s">
        <v>158</v>
      </c>
      <c r="G29" s="1257"/>
      <c r="H29" s="1242"/>
      <c r="I29" s="1286"/>
    </row>
    <row r="30" s="1210" customFormat="1" ht="18" spans="1:9">
      <c r="A30" s="1237" t="s">
        <v>159</v>
      </c>
      <c r="B30" s="1258" t="s">
        <v>160</v>
      </c>
      <c r="C30" s="1259"/>
      <c r="D30" s="1259"/>
      <c r="E30" s="1259"/>
      <c r="F30" s="1259"/>
      <c r="G30" s="1260">
        <v>0.04</v>
      </c>
      <c r="H30" s="1242">
        <f t="shared" si="5"/>
        <v>0.0575178706510485</v>
      </c>
      <c r="I30" s="1286">
        <f t="shared" si="4"/>
        <v>26220000</v>
      </c>
    </row>
    <row r="31" s="1210" customFormat="1" ht="18" spans="1:9">
      <c r="A31" s="1237" t="s">
        <v>161</v>
      </c>
      <c r="B31" s="1261" t="s">
        <v>162</v>
      </c>
      <c r="C31" s="1262"/>
      <c r="D31" s="1262"/>
      <c r="E31" s="1262"/>
      <c r="F31" s="1262"/>
      <c r="G31" s="1260">
        <v>0.02</v>
      </c>
      <c r="H31" s="1242">
        <f t="shared" ref="H31" si="6">I31/$K$2</f>
        <v>0.0287589353255242</v>
      </c>
      <c r="I31" s="1286">
        <f t="shared" ref="I31" si="7">G31*$K$3</f>
        <v>13110000</v>
      </c>
    </row>
    <row r="32" s="1210" customFormat="1" ht="18" spans="1:9">
      <c r="A32" s="1237" t="s">
        <v>163</v>
      </c>
      <c r="B32" s="1258" t="s">
        <v>164</v>
      </c>
      <c r="C32" s="1259"/>
      <c r="D32" s="1259"/>
      <c r="E32" s="1259"/>
      <c r="F32" s="1259"/>
      <c r="G32" s="1242"/>
      <c r="H32" s="1242"/>
      <c r="I32" s="1286"/>
    </row>
    <row r="33" s="1210" customFormat="1" ht="18" spans="1:10">
      <c r="A33" s="1233">
        <v>1.3</v>
      </c>
      <c r="B33" s="1234" t="s">
        <v>165</v>
      </c>
      <c r="C33" s="1235"/>
      <c r="D33" s="1235"/>
      <c r="E33" s="1235"/>
      <c r="F33" s="1235"/>
      <c r="G33" s="1236"/>
      <c r="H33" s="1263">
        <f>SUM(H35:H38)</f>
        <v>0.0438736643267861</v>
      </c>
      <c r="I33" s="1284">
        <f>SUM(I35:I38)</f>
        <v>20000175</v>
      </c>
      <c r="J33" s="1289"/>
    </row>
    <row r="34" s="1210" customFormat="1" ht="36" spans="1:9">
      <c r="A34" s="1233"/>
      <c r="B34" s="1234"/>
      <c r="C34" s="1219" t="s">
        <v>115</v>
      </c>
      <c r="D34" s="1220" t="s">
        <v>166</v>
      </c>
      <c r="E34" s="1220" t="s">
        <v>167</v>
      </c>
      <c r="F34" s="1218" t="s">
        <v>110</v>
      </c>
      <c r="G34" s="1218" t="s">
        <v>117</v>
      </c>
      <c r="H34" s="1218" t="s">
        <v>92</v>
      </c>
      <c r="I34" s="1281" t="s">
        <v>118</v>
      </c>
    </row>
    <row r="35" s="1210" customFormat="1" ht="18" spans="1:9">
      <c r="A35" s="1237"/>
      <c r="B35" s="1238"/>
      <c r="C35" s="1239"/>
      <c r="D35" s="1243"/>
      <c r="E35" s="1264"/>
      <c r="F35" s="1237"/>
      <c r="G35" s="1241"/>
      <c r="H35" s="1257"/>
      <c r="I35" s="1286"/>
    </row>
    <row r="36" s="1210" customFormat="1" ht="18" spans="1:9">
      <c r="A36" s="1237"/>
      <c r="B36" s="1238"/>
      <c r="C36" s="1239"/>
      <c r="D36" s="1243"/>
      <c r="E36" s="1264"/>
      <c r="F36" s="1237"/>
      <c r="G36" s="1241"/>
      <c r="H36" s="1257"/>
      <c r="I36" s="1286"/>
    </row>
    <row r="37" s="1210" customFormat="1" ht="36" spans="1:9">
      <c r="A37" s="1237" t="s">
        <v>168</v>
      </c>
      <c r="B37" s="1238" t="s">
        <v>169</v>
      </c>
      <c r="C37" s="1239">
        <v>1</v>
      </c>
      <c r="D37" s="1243">
        <f>2.5*F.P!C8</f>
        <v>3558750</v>
      </c>
      <c r="E37" s="1264">
        <f>F.P!F37+1</f>
        <v>1.7</v>
      </c>
      <c r="F37" s="1237">
        <f t="shared" ref="F37:F38" si="8">$M$2</f>
        <v>2</v>
      </c>
      <c r="G37" s="1241">
        <v>1</v>
      </c>
      <c r="H37" s="1257">
        <f t="shared" ref="H37:H38" si="9">I37/$K$2</f>
        <v>0.0265427862475219</v>
      </c>
      <c r="I37" s="1286">
        <f t="shared" ref="I37:I38" si="10">C37*D37*E37*F37*G37</f>
        <v>12099750</v>
      </c>
    </row>
    <row r="38" s="1210" customFormat="1" ht="18" spans="1:9">
      <c r="A38" s="1237" t="s">
        <v>170</v>
      </c>
      <c r="B38" s="1238" t="s">
        <v>171</v>
      </c>
      <c r="C38" s="1239">
        <v>1</v>
      </c>
      <c r="D38" s="1243">
        <f>1.5*F.P!C8</f>
        <v>2135250</v>
      </c>
      <c r="E38" s="1264">
        <f>F.P!E37+1</f>
        <v>1.85</v>
      </c>
      <c r="F38" s="1237">
        <f t="shared" si="8"/>
        <v>2</v>
      </c>
      <c r="G38" s="1241">
        <v>1</v>
      </c>
      <c r="H38" s="1257">
        <f t="shared" si="9"/>
        <v>0.0173308780792643</v>
      </c>
      <c r="I38" s="1286">
        <f t="shared" si="10"/>
        <v>7900424.99999999</v>
      </c>
    </row>
    <row r="39" s="1210" customFormat="1" ht="18" spans="1:9">
      <c r="A39" s="1237"/>
      <c r="B39" s="1238"/>
      <c r="C39" s="1239"/>
      <c r="D39" s="1243"/>
      <c r="E39" s="1243"/>
      <c r="F39" s="1237"/>
      <c r="G39" s="1241"/>
      <c r="H39" s="1242"/>
      <c r="I39" s="1286"/>
    </row>
    <row r="40" s="1210" customFormat="1" ht="18" spans="1:10">
      <c r="A40" s="1233">
        <v>2</v>
      </c>
      <c r="B40" s="1233" t="s">
        <v>172</v>
      </c>
      <c r="C40" s="1265"/>
      <c r="D40" s="1233"/>
      <c r="E40" s="1233"/>
      <c r="F40" s="1233"/>
      <c r="G40" s="1233"/>
      <c r="H40" s="1232">
        <v>0.01</v>
      </c>
      <c r="I40" s="1290">
        <f>H40*PRESUPUESTO!F14</f>
        <v>4558583.22</v>
      </c>
      <c r="J40" s="1289"/>
    </row>
    <row r="41" s="1210" customFormat="1" ht="18" spans="1:10">
      <c r="A41" s="1233">
        <v>3</v>
      </c>
      <c r="B41" s="1233" t="s">
        <v>173</v>
      </c>
      <c r="C41" s="1265"/>
      <c r="D41" s="1233"/>
      <c r="E41" s="1266"/>
      <c r="F41" s="1233"/>
      <c r="G41" s="1233"/>
      <c r="H41" s="1232">
        <v>0.04</v>
      </c>
      <c r="I41" s="1290">
        <f>H41*PRESUPUESTO!F14</f>
        <v>18234332.88</v>
      </c>
      <c r="J41" s="1289"/>
    </row>
    <row r="42" s="1210" customFormat="1" ht="18" spans="1:11">
      <c r="A42" s="1267"/>
      <c r="B42" s="1267" t="s">
        <v>174</v>
      </c>
      <c r="C42" s="1268"/>
      <c r="D42" s="1267"/>
      <c r="E42" s="1267"/>
      <c r="F42" s="1267"/>
      <c r="G42" s="1267"/>
      <c r="H42" s="1269">
        <f>H11+H40+H41</f>
        <v>0.35</v>
      </c>
      <c r="I42" s="1291">
        <f>I41+I40+I11</f>
        <v>159550412.7</v>
      </c>
      <c r="J42" s="1291">
        <f>PRESUPUESTO!F18</f>
        <v>159550412.7</v>
      </c>
      <c r="K42" s="1287">
        <f>I42-J42</f>
        <v>0</v>
      </c>
    </row>
    <row r="43" ht="18" spans="8:9">
      <c r="H43" s="1270"/>
      <c r="I43" s="1290"/>
    </row>
    <row r="44" spans="2:9">
      <c r="B44" s="1271"/>
      <c r="C44" s="1272"/>
      <c r="D44" s="1273"/>
      <c r="E44" s="1273"/>
      <c r="F44" s="1273"/>
      <c r="G44" s="1273"/>
      <c r="H44" s="1274"/>
      <c r="I44" s="1292"/>
    </row>
    <row r="48" ht="18" spans="2:7">
      <c r="B48" s="889"/>
      <c r="C48" s="889"/>
      <c r="D48" s="889"/>
      <c r="E48" s="889"/>
      <c r="F48" s="889"/>
      <c r="G48" s="889"/>
    </row>
    <row r="49" ht="15" spans="2:7">
      <c r="B49" s="890"/>
      <c r="C49" s="890"/>
      <c r="D49" s="890"/>
      <c r="E49" s="890"/>
      <c r="F49" s="890"/>
      <c r="G49" s="890"/>
    </row>
    <row r="50" ht="15" spans="2:7">
      <c r="B50" s="890"/>
      <c r="C50" s="890"/>
      <c r="D50" s="890"/>
      <c r="E50" s="890"/>
      <c r="F50" s="890"/>
      <c r="G50" s="890"/>
    </row>
    <row r="51" ht="15" spans="2:7">
      <c r="B51" s="890"/>
      <c r="C51" s="890"/>
      <c r="D51" s="890"/>
      <c r="E51" s="890"/>
      <c r="F51" s="890"/>
      <c r="G51" s="890"/>
    </row>
  </sheetData>
  <mergeCells count="10">
    <mergeCell ref="A2:I2"/>
    <mergeCell ref="A3:I3"/>
    <mergeCell ref="B11:G11"/>
    <mergeCell ref="B12:G12"/>
    <mergeCell ref="B33:G33"/>
    <mergeCell ref="D44:G44"/>
    <mergeCell ref="B48:G48"/>
    <mergeCell ref="B49:G49"/>
    <mergeCell ref="B50:G50"/>
    <mergeCell ref="B51:G51"/>
  </mergeCells>
  <pageMargins left="0.708661417322835" right="0.708661417322835" top="0.748031496062992" bottom="0.748031496062992" header="0.31496062992126" footer="0.31496062992126"/>
  <pageSetup paperSize="1" scale="36"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J68"/>
  <sheetViews>
    <sheetView view="pageBreakPreview" zoomScale="109" zoomScaleNormal="100" topLeftCell="A36" workbookViewId="0">
      <selection activeCell="A58" sqref="A58:G58"/>
    </sheetView>
  </sheetViews>
  <sheetFormatPr defaultColWidth="11" defaultRowHeight="12.75"/>
  <cols>
    <col min="1" max="1" width="17.4380952380952" style="1017" customWidth="1"/>
    <col min="2" max="2" width="59" style="1017" customWidth="1"/>
    <col min="3" max="5" width="11.552380952381" style="1017"/>
    <col min="6" max="7" width="15.1047619047619" style="1017" customWidth="1"/>
    <col min="8" max="8" width="13.8857142857143" style="1017" customWidth="1"/>
    <col min="9" max="16384" width="11.552380952381" style="1017"/>
  </cols>
  <sheetData>
    <row r="2" ht="43.95" customHeight="1" spans="1:8">
      <c r="A2" s="1136" t="str">
        <f>[212]Cronograma!A6</f>
        <v>PROYECTO:</v>
      </c>
      <c r="B2" s="1137" t="str">
        <f>PRESUPUESTO!B1</f>
        <v>Proyecto: Recuperación De Cobertura Vegetal El Corregimiento De Doña María Del Municipio De Fundación</v>
      </c>
      <c r="C2" s="1137"/>
      <c r="D2" s="1137"/>
      <c r="E2" s="1137"/>
      <c r="F2" s="1137"/>
      <c r="G2" s="1137"/>
      <c r="H2" s="1137"/>
    </row>
    <row r="3" ht="21.6" customHeight="1" spans="1:2">
      <c r="A3" s="1136"/>
      <c r="B3" s="1138"/>
    </row>
    <row r="4" spans="1:8">
      <c r="A4" s="1139" t="s">
        <v>175</v>
      </c>
      <c r="B4" s="1140"/>
      <c r="C4" s="1140"/>
      <c r="D4" s="1140"/>
      <c r="E4" s="1140"/>
      <c r="F4" s="1140"/>
      <c r="G4" s="1140"/>
      <c r="H4" s="1141"/>
    </row>
    <row r="5" ht="13.5" spans="1:8">
      <c r="A5" s="1142"/>
      <c r="B5" s="1143"/>
      <c r="C5" s="1143"/>
      <c r="D5" s="1143"/>
      <c r="E5" s="1143"/>
      <c r="F5" s="1143"/>
      <c r="G5" s="1143"/>
      <c r="H5" s="1144"/>
    </row>
    <row r="6" ht="13.5" spans="1:8">
      <c r="A6" s="1145"/>
      <c r="B6" s="1145"/>
      <c r="C6" s="1145"/>
      <c r="D6" s="1145"/>
      <c r="E6" s="1145"/>
      <c r="F6" s="1145"/>
      <c r="G6" s="1145"/>
      <c r="H6" s="1145"/>
    </row>
    <row r="7" ht="13.5" spans="1:8">
      <c r="A7" s="1146"/>
      <c r="B7" s="1147"/>
      <c r="C7" s="1147"/>
      <c r="D7" s="1147"/>
      <c r="E7" s="1147"/>
      <c r="F7" s="1147"/>
      <c r="G7" s="1147"/>
      <c r="H7" s="1148"/>
    </row>
    <row r="8" ht="16.5" spans="1:8">
      <c r="A8" s="1149" t="s">
        <v>176</v>
      </c>
      <c r="B8" s="1150" t="s">
        <v>177</v>
      </c>
      <c r="C8" s="1151"/>
      <c r="D8" s="1151"/>
      <c r="E8" s="1151"/>
      <c r="F8" s="1151"/>
      <c r="G8" s="1151"/>
      <c r="H8" s="1152"/>
    </row>
    <row r="9" ht="16.5" spans="1:8">
      <c r="A9" s="1153"/>
      <c r="B9" s="1150" t="s">
        <v>178</v>
      </c>
      <c r="C9" s="1151"/>
      <c r="D9" s="1151"/>
      <c r="E9" s="1151"/>
      <c r="F9" s="1151"/>
      <c r="G9" s="1151"/>
      <c r="H9" s="1152"/>
    </row>
    <row r="10" ht="13.5" spans="1:8">
      <c r="A10" s="1154" t="s">
        <v>179</v>
      </c>
      <c r="B10" s="1155" t="s">
        <v>180</v>
      </c>
      <c r="C10" s="1156" t="s">
        <v>6</v>
      </c>
      <c r="D10" s="1157" t="s">
        <v>5</v>
      </c>
      <c r="E10" s="1158" t="s">
        <v>181</v>
      </c>
      <c r="F10" s="1158" t="s">
        <v>182</v>
      </c>
      <c r="G10" s="1159" t="s">
        <v>183</v>
      </c>
      <c r="H10" s="1160" t="s">
        <v>184</v>
      </c>
    </row>
    <row r="11" ht="13.5" spans="1:8">
      <c r="A11" s="1161"/>
      <c r="B11" s="1162" t="s">
        <v>185</v>
      </c>
      <c r="C11" s="1163">
        <v>1</v>
      </c>
      <c r="D11" s="1164" t="s">
        <v>186</v>
      </c>
      <c r="E11" s="1165">
        <v>2</v>
      </c>
      <c r="F11" s="1166">
        <v>0.05</v>
      </c>
      <c r="G11" s="1167">
        <f>'AIU FINAL.'!D14</f>
        <v>500000</v>
      </c>
      <c r="H11" s="1168">
        <f>C11*E11*F11*G11</f>
        <v>50000</v>
      </c>
    </row>
    <row r="12" ht="17.25" spans="1:8">
      <c r="A12" s="1169" t="s">
        <v>187</v>
      </c>
      <c r="B12" s="1170"/>
      <c r="C12" s="1170"/>
      <c r="D12" s="1170"/>
      <c r="E12" s="1170"/>
      <c r="F12" s="1170"/>
      <c r="G12" s="1171"/>
      <c r="H12" s="1172">
        <f ca="1">SUM(H11:$I$18)</f>
        <v>1400000</v>
      </c>
    </row>
    <row r="13" ht="17.25" spans="1:8">
      <c r="A13" s="1173"/>
      <c r="B13" s="1174"/>
      <c r="C13" s="1174"/>
      <c r="D13" s="1174"/>
      <c r="E13" s="1174"/>
      <c r="F13" s="1174"/>
      <c r="G13" s="1174"/>
      <c r="H13" s="1175"/>
    </row>
    <row r="14" ht="16.5" spans="1:8">
      <c r="A14" s="1149" t="s">
        <v>176</v>
      </c>
      <c r="B14" s="1150" t="s">
        <v>188</v>
      </c>
      <c r="C14" s="1151"/>
      <c r="D14" s="1151"/>
      <c r="E14" s="1151"/>
      <c r="F14" s="1151"/>
      <c r="G14" s="1151"/>
      <c r="H14" s="1152"/>
    </row>
    <row r="15" ht="16.5" spans="1:8">
      <c r="A15" s="1153"/>
      <c r="B15" s="1150" t="s">
        <v>189</v>
      </c>
      <c r="C15" s="1151"/>
      <c r="D15" s="1151"/>
      <c r="E15" s="1151"/>
      <c r="F15" s="1151"/>
      <c r="G15" s="1151"/>
      <c r="H15" s="1152"/>
    </row>
    <row r="16" ht="15" customHeight="1" spans="1:8">
      <c r="A16" s="1154" t="s">
        <v>190</v>
      </c>
      <c r="B16" s="1176" t="s">
        <v>180</v>
      </c>
      <c r="C16" s="1157" t="s">
        <v>6</v>
      </c>
      <c r="D16" s="1158" t="s">
        <v>5</v>
      </c>
      <c r="E16" s="1158" t="s">
        <v>191</v>
      </c>
      <c r="F16" s="1158" t="s">
        <v>182</v>
      </c>
      <c r="G16" s="1159" t="s">
        <v>183</v>
      </c>
      <c r="H16" s="1160" t="s">
        <v>184</v>
      </c>
    </row>
    <row r="17" ht="15" customHeight="1" spans="1:8">
      <c r="A17" s="1177"/>
      <c r="B17" s="1178" t="s">
        <v>192</v>
      </c>
      <c r="C17" s="1179">
        <v>1</v>
      </c>
      <c r="D17" s="1180" t="s">
        <v>193</v>
      </c>
      <c r="E17" s="1181">
        <v>2</v>
      </c>
      <c r="F17" s="1182">
        <v>1</v>
      </c>
      <c r="G17" s="1183">
        <v>50000</v>
      </c>
      <c r="H17" s="1168">
        <f>C17*E17*F17*G17</f>
        <v>100000</v>
      </c>
    </row>
    <row r="18" ht="15" customHeight="1" spans="1:8">
      <c r="A18" s="1177"/>
      <c r="B18" s="1184" t="s">
        <v>194</v>
      </c>
      <c r="C18" s="1179">
        <v>1</v>
      </c>
      <c r="D18" s="1180" t="s">
        <v>195</v>
      </c>
      <c r="E18" s="1181">
        <v>1</v>
      </c>
      <c r="F18" s="1182">
        <v>1</v>
      </c>
      <c r="G18" s="1183">
        <v>50000</v>
      </c>
      <c r="H18" s="1168">
        <f t="shared" ref="H18:H26" si="0">C18*E18*F18*G18</f>
        <v>50000</v>
      </c>
    </row>
    <row r="19" ht="15" customHeight="1" spans="1:8">
      <c r="A19" s="1177"/>
      <c r="B19" s="1184" t="s">
        <v>196</v>
      </c>
      <c r="C19" s="1179">
        <v>100</v>
      </c>
      <c r="D19" s="1180" t="s">
        <v>195</v>
      </c>
      <c r="E19" s="1181">
        <v>1</v>
      </c>
      <c r="F19" s="1182">
        <v>1</v>
      </c>
      <c r="G19" s="1183">
        <v>900</v>
      </c>
      <c r="H19" s="1168">
        <f t="shared" si="0"/>
        <v>90000</v>
      </c>
    </row>
    <row r="20" ht="15" customHeight="1" spans="1:8">
      <c r="A20" s="1177"/>
      <c r="B20" s="1184" t="s">
        <v>197</v>
      </c>
      <c r="C20" s="1179">
        <v>100</v>
      </c>
      <c r="D20" s="1180" t="s">
        <v>195</v>
      </c>
      <c r="E20" s="1181">
        <v>1</v>
      </c>
      <c r="F20" s="1182">
        <v>1</v>
      </c>
      <c r="G20" s="1183">
        <v>500</v>
      </c>
      <c r="H20" s="1168">
        <f t="shared" si="0"/>
        <v>50000</v>
      </c>
    </row>
    <row r="21" ht="15" customHeight="1" spans="1:8">
      <c r="A21" s="1177"/>
      <c r="B21" s="1184" t="s">
        <v>198</v>
      </c>
      <c r="C21" s="1179">
        <v>1</v>
      </c>
      <c r="D21" s="1180" t="s">
        <v>195</v>
      </c>
      <c r="E21" s="1181">
        <v>1</v>
      </c>
      <c r="F21" s="1182">
        <v>1</v>
      </c>
      <c r="G21" s="1183">
        <v>100000</v>
      </c>
      <c r="H21" s="1168">
        <f t="shared" si="0"/>
        <v>100000</v>
      </c>
    </row>
    <row r="22" ht="15" customHeight="1" spans="1:8">
      <c r="A22" s="1177"/>
      <c r="B22" s="1184" t="s">
        <v>199</v>
      </c>
      <c r="C22" s="1179">
        <v>1</v>
      </c>
      <c r="D22" s="1180" t="s">
        <v>195</v>
      </c>
      <c r="E22" s="1181">
        <v>1</v>
      </c>
      <c r="F22" s="1182">
        <v>1</v>
      </c>
      <c r="G22" s="1183">
        <v>50000</v>
      </c>
      <c r="H22" s="1168">
        <f t="shared" si="0"/>
        <v>50000</v>
      </c>
    </row>
    <row r="23" ht="15" customHeight="1" spans="1:8">
      <c r="A23" s="1177"/>
      <c r="B23" s="1184" t="s">
        <v>200</v>
      </c>
      <c r="C23" s="1179">
        <v>0</v>
      </c>
      <c r="D23" s="1180" t="s">
        <v>195</v>
      </c>
      <c r="E23" s="1181">
        <v>1</v>
      </c>
      <c r="F23" s="1182">
        <v>1</v>
      </c>
      <c r="G23" s="1183">
        <v>30000</v>
      </c>
      <c r="H23" s="1168">
        <f t="shared" si="0"/>
        <v>0</v>
      </c>
    </row>
    <row r="24" ht="15" customHeight="1" spans="1:8">
      <c r="A24" s="1177"/>
      <c r="B24" s="1185" t="s">
        <v>201</v>
      </c>
      <c r="C24" s="1179">
        <v>1</v>
      </c>
      <c r="D24" s="1180" t="s">
        <v>195</v>
      </c>
      <c r="E24" s="1181">
        <v>1</v>
      </c>
      <c r="F24" s="1182">
        <v>1</v>
      </c>
      <c r="G24" s="1183">
        <v>100000</v>
      </c>
      <c r="H24" s="1168">
        <f t="shared" si="0"/>
        <v>100000</v>
      </c>
    </row>
    <row r="25" ht="15" customHeight="1" spans="1:8">
      <c r="A25" s="1177"/>
      <c r="B25" s="1185" t="s">
        <v>202</v>
      </c>
      <c r="C25" s="1179">
        <v>0</v>
      </c>
      <c r="D25" s="1180" t="s">
        <v>195</v>
      </c>
      <c r="E25" s="1181">
        <v>1</v>
      </c>
      <c r="F25" s="1182">
        <v>1</v>
      </c>
      <c r="G25" s="1183">
        <v>20000</v>
      </c>
      <c r="H25" s="1168">
        <f t="shared" si="0"/>
        <v>0</v>
      </c>
    </row>
    <row r="26" ht="15" customHeight="1" spans="1:8">
      <c r="A26" s="1186"/>
      <c r="B26" s="1187" t="s">
        <v>203</v>
      </c>
      <c r="C26" s="1188">
        <v>1</v>
      </c>
      <c r="D26" s="1180" t="s">
        <v>195</v>
      </c>
      <c r="E26" s="1181">
        <v>1</v>
      </c>
      <c r="F26" s="1182">
        <v>1</v>
      </c>
      <c r="G26" s="1189">
        <v>150000</v>
      </c>
      <c r="H26" s="1168">
        <f t="shared" si="0"/>
        <v>150000</v>
      </c>
    </row>
    <row r="27" ht="17.25" spans="1:8">
      <c r="A27" s="1190"/>
      <c r="B27" s="1191"/>
      <c r="C27" s="1191"/>
      <c r="D27" s="1191"/>
      <c r="E27" s="1191"/>
      <c r="F27" s="1191"/>
      <c r="G27" s="1192"/>
      <c r="H27" s="1172">
        <f>SUM(H$24:$I26)</f>
        <v>250000</v>
      </c>
    </row>
    <row r="28" ht="17.25" spans="1:8">
      <c r="A28" s="1173"/>
      <c r="B28" s="1174"/>
      <c r="C28" s="1174"/>
      <c r="D28" s="1174"/>
      <c r="E28" s="1174"/>
      <c r="F28" s="1174"/>
      <c r="G28" s="1174"/>
      <c r="H28" s="1193"/>
    </row>
    <row r="29" ht="16.5" spans="1:8">
      <c r="A29" s="1149" t="s">
        <v>176</v>
      </c>
      <c r="B29" s="1150" t="s">
        <v>188</v>
      </c>
      <c r="C29" s="1151"/>
      <c r="D29" s="1151"/>
      <c r="E29" s="1151"/>
      <c r="F29" s="1151"/>
      <c r="G29" s="1151"/>
      <c r="H29" s="1152"/>
    </row>
    <row r="30" ht="16.5" spans="1:8">
      <c r="A30" s="1153"/>
      <c r="B30" s="1150" t="s">
        <v>204</v>
      </c>
      <c r="C30" s="1151"/>
      <c r="D30" s="1151"/>
      <c r="E30" s="1151"/>
      <c r="F30" s="1151"/>
      <c r="G30" s="1151"/>
      <c r="H30" s="1152"/>
    </row>
    <row r="31" ht="15" customHeight="1" spans="1:8">
      <c r="A31" s="1154" t="s">
        <v>205</v>
      </c>
      <c r="B31" s="1176" t="s">
        <v>180</v>
      </c>
      <c r="C31" s="1157" t="s">
        <v>6</v>
      </c>
      <c r="D31" s="1158" t="s">
        <v>5</v>
      </c>
      <c r="E31" s="1158" t="s">
        <v>191</v>
      </c>
      <c r="F31" s="1158" t="s">
        <v>182</v>
      </c>
      <c r="G31" s="1159" t="s">
        <v>183</v>
      </c>
      <c r="H31" s="1160" t="s">
        <v>184</v>
      </c>
    </row>
    <row r="32" ht="15" customHeight="1" spans="1:8">
      <c r="A32" s="1186"/>
      <c r="B32" s="1194" t="s">
        <v>206</v>
      </c>
      <c r="C32" s="1195">
        <v>2</v>
      </c>
      <c r="D32" s="1196" t="s">
        <v>15</v>
      </c>
      <c r="E32" s="1165">
        <v>1</v>
      </c>
      <c r="F32" s="1182">
        <v>0.1</v>
      </c>
      <c r="G32" s="1167">
        <v>1200000</v>
      </c>
      <c r="H32" s="1168">
        <f>C32*E32*F32*G32</f>
        <v>240000</v>
      </c>
    </row>
    <row r="33" ht="17.25" spans="1:8">
      <c r="A33" s="1190" t="s">
        <v>187</v>
      </c>
      <c r="B33" s="1191"/>
      <c r="C33" s="1191"/>
      <c r="D33" s="1191"/>
      <c r="E33" s="1191"/>
      <c r="F33" s="1191"/>
      <c r="G33" s="1192"/>
      <c r="H33" s="1172">
        <f>SUM(H32:H32)</f>
        <v>240000</v>
      </c>
    </row>
    <row r="34" ht="17.25" spans="1:8">
      <c r="A34" s="1173"/>
      <c r="B34" s="1174"/>
      <c r="C34" s="1174"/>
      <c r="D34" s="1174"/>
      <c r="E34" s="1174"/>
      <c r="F34" s="1174"/>
      <c r="G34" s="1174"/>
      <c r="H34" s="1193"/>
    </row>
    <row r="35" ht="16.5" spans="1:8">
      <c r="A35" s="1149" t="s">
        <v>207</v>
      </c>
      <c r="B35" s="1150" t="s">
        <v>188</v>
      </c>
      <c r="C35" s="1151"/>
      <c r="D35" s="1151"/>
      <c r="E35" s="1151"/>
      <c r="F35" s="1151"/>
      <c r="G35" s="1151"/>
      <c r="H35" s="1152"/>
    </row>
    <row r="36" ht="16.5" spans="1:8">
      <c r="A36" s="1153"/>
      <c r="B36" s="1150" t="s">
        <v>208</v>
      </c>
      <c r="C36" s="1151"/>
      <c r="D36" s="1151"/>
      <c r="E36" s="1151"/>
      <c r="F36" s="1151"/>
      <c r="G36" s="1151"/>
      <c r="H36" s="1152"/>
    </row>
    <row r="37" ht="15" customHeight="1" spans="1:8">
      <c r="A37" s="1154" t="s">
        <v>209</v>
      </c>
      <c r="B37" s="1176" t="s">
        <v>180</v>
      </c>
      <c r="C37" s="1157" t="s">
        <v>6</v>
      </c>
      <c r="D37" s="1158" t="s">
        <v>5</v>
      </c>
      <c r="E37" s="1158" t="s">
        <v>191</v>
      </c>
      <c r="F37" s="1158" t="s">
        <v>182</v>
      </c>
      <c r="G37" s="1159" t="s">
        <v>183</v>
      </c>
      <c r="H37" s="1160" t="s">
        <v>184</v>
      </c>
    </row>
    <row r="38" ht="15" customHeight="1" spans="1:8">
      <c r="A38" s="1186"/>
      <c r="B38" s="1194" t="s">
        <v>210</v>
      </c>
      <c r="C38" s="1197">
        <v>1</v>
      </c>
      <c r="D38" s="1196" t="s">
        <v>195</v>
      </c>
      <c r="E38" s="1165">
        <v>2</v>
      </c>
      <c r="F38" s="1182">
        <v>0.1</v>
      </c>
      <c r="G38" s="1167">
        <v>250000</v>
      </c>
      <c r="H38" s="1168">
        <f>C38*E38*F38*G38</f>
        <v>50000</v>
      </c>
    </row>
    <row r="39" ht="17.25" spans="1:8">
      <c r="A39" s="1190" t="s">
        <v>187</v>
      </c>
      <c r="B39" s="1191"/>
      <c r="C39" s="1191"/>
      <c r="D39" s="1191"/>
      <c r="E39" s="1191"/>
      <c r="F39" s="1191"/>
      <c r="G39" s="1192"/>
      <c r="H39" s="1172">
        <f>SUM(H38:H38)</f>
        <v>50000</v>
      </c>
    </row>
    <row r="40" ht="17.25" spans="1:8">
      <c r="A40" s="1173"/>
      <c r="B40" s="1174"/>
      <c r="C40" s="1174"/>
      <c r="D40" s="1174"/>
      <c r="E40" s="1174"/>
      <c r="F40" s="1174"/>
      <c r="G40" s="1174"/>
      <c r="H40" s="1193"/>
    </row>
    <row r="41" ht="16.5" spans="1:8">
      <c r="A41" s="1149" t="s">
        <v>207</v>
      </c>
      <c r="B41" s="1150" t="s">
        <v>188</v>
      </c>
      <c r="C41" s="1151"/>
      <c r="D41" s="1151"/>
      <c r="E41" s="1151"/>
      <c r="F41" s="1151"/>
      <c r="G41" s="1151"/>
      <c r="H41" s="1152"/>
    </row>
    <row r="42" ht="16.5" spans="1:8">
      <c r="A42" s="1153"/>
      <c r="B42" s="1150" t="s">
        <v>211</v>
      </c>
      <c r="C42" s="1151"/>
      <c r="D42" s="1151"/>
      <c r="E42" s="1151"/>
      <c r="F42" s="1151"/>
      <c r="G42" s="1151"/>
      <c r="H42" s="1152"/>
    </row>
    <row r="43" ht="13.5" spans="1:8">
      <c r="A43" s="1154" t="s">
        <v>212</v>
      </c>
      <c r="B43" s="1176" t="s">
        <v>180</v>
      </c>
      <c r="C43" s="1157" t="s">
        <v>6</v>
      </c>
      <c r="D43" s="1158" t="s">
        <v>5</v>
      </c>
      <c r="E43" s="1158" t="s">
        <v>191</v>
      </c>
      <c r="F43" s="1158" t="s">
        <v>182</v>
      </c>
      <c r="G43" s="1159" t="s">
        <v>183</v>
      </c>
      <c r="H43" s="1160" t="s">
        <v>184</v>
      </c>
    </row>
    <row r="44" ht="15.45" customHeight="1" spans="1:8">
      <c r="A44" s="1177"/>
      <c r="B44" s="1198" t="s">
        <v>213</v>
      </c>
      <c r="C44" s="1199">
        <v>0</v>
      </c>
      <c r="D44" s="1196" t="s">
        <v>195</v>
      </c>
      <c r="E44" s="1165">
        <v>1</v>
      </c>
      <c r="F44" s="1182">
        <v>1</v>
      </c>
      <c r="G44" s="1167">
        <v>100000</v>
      </c>
      <c r="H44" s="1168">
        <f>C44*E44*F44*G44</f>
        <v>0</v>
      </c>
    </row>
    <row r="45" ht="15.45" customHeight="1" spans="1:8">
      <c r="A45" s="1177"/>
      <c r="B45" s="1184" t="s">
        <v>214</v>
      </c>
      <c r="C45" s="1200">
        <v>0</v>
      </c>
      <c r="D45" s="1196" t="s">
        <v>195</v>
      </c>
      <c r="E45" s="1201">
        <v>1</v>
      </c>
      <c r="F45" s="1182">
        <v>1</v>
      </c>
      <c r="G45" s="1183">
        <v>300000</v>
      </c>
      <c r="H45" s="1168">
        <f>C45*E45*F45*G45</f>
        <v>0</v>
      </c>
    </row>
    <row r="46" ht="15.45" customHeight="1" spans="1:8">
      <c r="A46" s="1186"/>
      <c r="B46" s="1184" t="s">
        <v>215</v>
      </c>
      <c r="C46" s="1200">
        <v>0</v>
      </c>
      <c r="D46" s="1196" t="s">
        <v>195</v>
      </c>
      <c r="E46" s="1201">
        <v>1</v>
      </c>
      <c r="F46" s="1182">
        <v>1</v>
      </c>
      <c r="G46" s="1183">
        <v>500000</v>
      </c>
      <c r="H46" s="1168">
        <f>C46*E46*F46*G46</f>
        <v>0</v>
      </c>
    </row>
    <row r="47" ht="17.25" spans="1:8">
      <c r="A47" s="1190" t="s">
        <v>187</v>
      </c>
      <c r="B47" s="1191"/>
      <c r="C47" s="1191"/>
      <c r="D47" s="1191"/>
      <c r="E47" s="1191"/>
      <c r="F47" s="1191"/>
      <c r="G47" s="1192"/>
      <c r="H47" s="1172">
        <f>SUM(H44:H46)</f>
        <v>0</v>
      </c>
    </row>
    <row r="48" ht="13.5" spans="1:8">
      <c r="A48" s="1146"/>
      <c r="B48" s="1147"/>
      <c r="C48" s="1147"/>
      <c r="D48" s="1147"/>
      <c r="E48" s="1147"/>
      <c r="F48" s="1147"/>
      <c r="G48" s="1147"/>
      <c r="H48" s="1148"/>
    </row>
    <row r="49" ht="16.5" spans="1:8">
      <c r="A49" s="1149" t="s">
        <v>176</v>
      </c>
      <c r="B49" s="1150" t="s">
        <v>188</v>
      </c>
      <c r="C49" s="1151"/>
      <c r="D49" s="1151"/>
      <c r="E49" s="1151"/>
      <c r="F49" s="1151"/>
      <c r="G49" s="1151"/>
      <c r="H49" s="1152"/>
    </row>
    <row r="50" ht="16.5" spans="1:8">
      <c r="A50" s="1153"/>
      <c r="B50" s="1150" t="s">
        <v>216</v>
      </c>
      <c r="C50" s="1151"/>
      <c r="D50" s="1151"/>
      <c r="E50" s="1151"/>
      <c r="F50" s="1151"/>
      <c r="G50" s="1151"/>
      <c r="H50" s="1152"/>
    </row>
    <row r="51" ht="15" customHeight="1" spans="1:8">
      <c r="A51" s="1154" t="s">
        <v>217</v>
      </c>
      <c r="B51" s="1176" t="s">
        <v>180</v>
      </c>
      <c r="C51" s="1157" t="s">
        <v>6</v>
      </c>
      <c r="D51" s="1158" t="s">
        <v>5</v>
      </c>
      <c r="E51" s="1158" t="s">
        <v>191</v>
      </c>
      <c r="F51" s="1158" t="s">
        <v>182</v>
      </c>
      <c r="G51" s="1159" t="s">
        <v>183</v>
      </c>
      <c r="H51" s="1160" t="s">
        <v>184</v>
      </c>
    </row>
    <row r="52" ht="15" customHeight="1" spans="1:8">
      <c r="A52" s="1186"/>
      <c r="B52" s="1184" t="s">
        <v>218</v>
      </c>
      <c r="C52" s="1202">
        <v>1</v>
      </c>
      <c r="D52" s="1180" t="s">
        <v>195</v>
      </c>
      <c r="E52" s="1201">
        <v>2</v>
      </c>
      <c r="F52" s="1182">
        <v>0.5</v>
      </c>
      <c r="G52" s="1183">
        <v>100000</v>
      </c>
      <c r="H52" s="1203">
        <f>C52*E52*F52*G52</f>
        <v>100000</v>
      </c>
    </row>
    <row r="53" ht="17.25" spans="1:8">
      <c r="A53" s="1190"/>
      <c r="B53" s="1191"/>
      <c r="C53" s="1191"/>
      <c r="D53" s="1191"/>
      <c r="E53" s="1191"/>
      <c r="F53" s="1191"/>
      <c r="G53" s="1192"/>
      <c r="H53" s="1172">
        <f>H52</f>
        <v>100000</v>
      </c>
    </row>
    <row r="54" ht="17.25" spans="1:8">
      <c r="A54" s="1173"/>
      <c r="B54" s="1174"/>
      <c r="C54" s="1174"/>
      <c r="D54" s="1174"/>
      <c r="E54" s="1174"/>
      <c r="F54" s="1174"/>
      <c r="G54" s="1174"/>
      <c r="H54" s="1193"/>
    </row>
    <row r="55" ht="16.5" spans="1:8">
      <c r="A55" s="1150" t="s">
        <v>219</v>
      </c>
      <c r="B55" s="1151"/>
      <c r="C55" s="1151"/>
      <c r="D55" s="1151"/>
      <c r="E55" s="1151"/>
      <c r="F55" s="1151"/>
      <c r="G55" s="1152"/>
      <c r="H55" s="1150"/>
    </row>
    <row r="56" ht="17.25" spans="1:8">
      <c r="A56" s="1173"/>
      <c r="B56" s="1174"/>
      <c r="C56" s="1174" t="s">
        <v>6</v>
      </c>
      <c r="D56" s="1158" t="s">
        <v>191</v>
      </c>
      <c r="E56" s="1158" t="s">
        <v>182</v>
      </c>
      <c r="F56" s="1159" t="s">
        <v>220</v>
      </c>
      <c r="G56" s="1159" t="s">
        <v>183</v>
      </c>
      <c r="H56" s="1160" t="s">
        <v>184</v>
      </c>
    </row>
    <row r="57" ht="15" customHeight="1" spans="1:8">
      <c r="A57" s="1173"/>
      <c r="B57" s="1198" t="s">
        <v>221</v>
      </c>
      <c r="C57" s="1199">
        <v>1</v>
      </c>
      <c r="D57" s="1196">
        <v>2</v>
      </c>
      <c r="E57" s="1204">
        <v>0.1</v>
      </c>
      <c r="F57" s="1205">
        <v>1.85</v>
      </c>
      <c r="G57" s="1167">
        <f>'AIU FINAL.'!D38</f>
        <v>2135250</v>
      </c>
      <c r="H57" s="1168">
        <f>C57*D57*E57*F57*G57</f>
        <v>790042.5</v>
      </c>
    </row>
    <row r="58" ht="17.25" spans="1:10">
      <c r="A58" s="1190"/>
      <c r="B58" s="1191"/>
      <c r="C58" s="1191"/>
      <c r="D58" s="1191"/>
      <c r="E58" s="1191"/>
      <c r="F58" s="1191"/>
      <c r="G58" s="1192"/>
      <c r="H58" s="1172">
        <f>SUM(H57:H57)</f>
        <v>790042.5</v>
      </c>
      <c r="J58" s="1017">
        <v>18500000</v>
      </c>
    </row>
    <row r="59" ht="17.25" spans="1:8">
      <c r="A59" s="1173"/>
      <c r="B59" s="1174"/>
      <c r="C59" s="1174"/>
      <c r="D59" s="1174"/>
      <c r="E59" s="1174"/>
      <c r="F59" s="1174"/>
      <c r="G59" s="1174"/>
      <c r="H59" s="1193"/>
    </row>
    <row r="60" ht="17.25" spans="1:8">
      <c r="A60" s="1169" t="s">
        <v>187</v>
      </c>
      <c r="B60" s="1170"/>
      <c r="C60" s="1170"/>
      <c r="D60" s="1170"/>
      <c r="E60" s="1170"/>
      <c r="F60" s="1170"/>
      <c r="G60" s="1171"/>
      <c r="H60" s="1206">
        <f>ROUND((H53+H47+H39+H33+H27+H58),0)</f>
        <v>1430043</v>
      </c>
    </row>
    <row r="67" ht="21" spans="1:8">
      <c r="A67" s="1117"/>
      <c r="B67" s="1110"/>
      <c r="C67" s="1207"/>
      <c r="D67" s="1207"/>
      <c r="E67" s="1207"/>
      <c r="F67" s="1207"/>
      <c r="G67" s="1207"/>
      <c r="H67" s="1207"/>
    </row>
    <row r="68" ht="18.75" spans="1:8">
      <c r="A68" s="1120"/>
      <c r="B68" s="1110"/>
      <c r="C68" s="1111"/>
      <c r="D68" s="1111"/>
      <c r="E68" s="1111"/>
      <c r="F68" s="1111"/>
      <c r="G68" s="1111"/>
      <c r="H68" s="1111"/>
    </row>
  </sheetData>
  <mergeCells count="46">
    <mergeCell ref="B2:H2"/>
    <mergeCell ref="A6:H6"/>
    <mergeCell ref="A7:H7"/>
    <mergeCell ref="B8:H8"/>
    <mergeCell ref="B9:H9"/>
    <mergeCell ref="A12:G12"/>
    <mergeCell ref="A13:G13"/>
    <mergeCell ref="B14:H14"/>
    <mergeCell ref="B15:H15"/>
    <mergeCell ref="A27:G27"/>
    <mergeCell ref="A28:H28"/>
    <mergeCell ref="B29:H29"/>
    <mergeCell ref="B30:H30"/>
    <mergeCell ref="A33:G33"/>
    <mergeCell ref="A34:H34"/>
    <mergeCell ref="B35:H35"/>
    <mergeCell ref="B36:H36"/>
    <mergeCell ref="A39:G39"/>
    <mergeCell ref="A40:H40"/>
    <mergeCell ref="B41:H41"/>
    <mergeCell ref="B42:H42"/>
    <mergeCell ref="A47:G47"/>
    <mergeCell ref="A48:H48"/>
    <mergeCell ref="B49:H49"/>
    <mergeCell ref="B50:H50"/>
    <mergeCell ref="A53:G53"/>
    <mergeCell ref="A54:H54"/>
    <mergeCell ref="A55:G55"/>
    <mergeCell ref="A58:G58"/>
    <mergeCell ref="A59:H59"/>
    <mergeCell ref="A60:G60"/>
    <mergeCell ref="C67:H67"/>
    <mergeCell ref="C68:H68"/>
    <mergeCell ref="A8:A9"/>
    <mergeCell ref="A10:A11"/>
    <mergeCell ref="A14:A15"/>
    <mergeCell ref="A16:A26"/>
    <mergeCell ref="A29:A30"/>
    <mergeCell ref="A31:A32"/>
    <mergeCell ref="A35:A36"/>
    <mergeCell ref="A37:A38"/>
    <mergeCell ref="A41:A42"/>
    <mergeCell ref="A43:A46"/>
    <mergeCell ref="A49:A50"/>
    <mergeCell ref="A51:A52"/>
    <mergeCell ref="A4:H5"/>
  </mergeCells>
  <printOptions horizontalCentered="1"/>
  <pageMargins left="0.196850393700787" right="0.196850393700787" top="0.748031496062992" bottom="0.748031496062992" header="0.31496062992126" footer="0.31496062992126"/>
  <pageSetup paperSize="1" scale="55"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CG46"/>
  <sheetViews>
    <sheetView view="pageBreakPreview" zoomScale="55" zoomScaleNormal="83" topLeftCell="A8" workbookViewId="0">
      <selection activeCell="J21" sqref="J21"/>
    </sheetView>
  </sheetViews>
  <sheetFormatPr defaultColWidth="11.4380952380952" defaultRowHeight="12.75"/>
  <cols>
    <col min="1" max="1" width="2.1047619047619" style="1017" customWidth="1"/>
    <col min="2" max="2" width="18.2190476190476" style="1017" customWidth="1"/>
    <col min="3" max="3" width="80" style="1017" customWidth="1"/>
    <col min="4" max="5" width="11.4380952380952" style="1017"/>
    <col min="6" max="6" width="22.3333333333333" style="1017" customWidth="1"/>
    <col min="7" max="7" width="24.8857142857143" style="1017" customWidth="1"/>
    <col min="8" max="8" width="13.552380952381" style="1017" customWidth="1"/>
    <col min="9" max="9" width="19.4380952380952" style="1017" customWidth="1"/>
    <col min="10" max="10" width="30.2190476190476" style="1017" customWidth="1"/>
    <col min="11" max="12" width="11.4380952380952" style="1017"/>
    <col min="13" max="13" width="17" style="1017" customWidth="1"/>
    <col min="14" max="16384" width="11.4380952380952" style="1017"/>
  </cols>
  <sheetData>
    <row r="2" ht="13.8" customHeight="1"/>
    <row r="3" ht="37.8" customHeight="1" spans="1:85">
      <c r="A3" s="1018"/>
      <c r="B3" s="1019" t="str">
        <f>[212]Cronograma!A6</f>
        <v>PROYECTO:</v>
      </c>
      <c r="C3" s="1020" t="str">
        <f>PRESUPUESTO!B1</f>
        <v>Proyecto: Recuperación De Cobertura Vegetal El Corregimiento De Doña María Del Municipio De Fundación</v>
      </c>
      <c r="D3" s="1020"/>
      <c r="E3" s="1020"/>
      <c r="F3" s="1020"/>
      <c r="G3" s="1021"/>
      <c r="H3" s="1022" t="s">
        <v>222</v>
      </c>
      <c r="I3" s="1022"/>
      <c r="J3" s="1122"/>
      <c r="K3" s="1115"/>
      <c r="L3" s="1115"/>
      <c r="M3" s="1115"/>
      <c r="N3" s="1115"/>
      <c r="O3" s="1115"/>
      <c r="P3" s="1115"/>
      <c r="Q3" s="1115"/>
      <c r="R3" s="1115"/>
      <c r="S3" s="1115"/>
      <c r="T3" s="1115"/>
      <c r="U3" s="1115"/>
      <c r="V3" s="1115"/>
      <c r="W3" s="1115"/>
      <c r="X3" s="1115"/>
      <c r="Y3" s="1115"/>
      <c r="Z3" s="1115"/>
      <c r="AA3" s="1115"/>
      <c r="AB3" s="1115"/>
      <c r="AC3" s="1115"/>
      <c r="AD3" s="1115"/>
      <c r="AE3" s="1115"/>
      <c r="AF3" s="1115"/>
      <c r="AG3" s="1115"/>
      <c r="AH3" s="1115"/>
      <c r="AI3" s="1115"/>
      <c r="AJ3" s="1115"/>
      <c r="AK3" s="1115"/>
      <c r="AL3" s="1115"/>
      <c r="AM3" s="1115"/>
      <c r="AN3" s="1115"/>
      <c r="AO3" s="1115"/>
      <c r="AP3" s="1115"/>
      <c r="AQ3" s="1115"/>
      <c r="AR3" s="1115"/>
      <c r="AS3" s="1115"/>
      <c r="AT3" s="1115"/>
      <c r="AU3" s="1115"/>
      <c r="AV3" s="1115"/>
      <c r="AW3" s="1115"/>
      <c r="AX3" s="1115"/>
      <c r="AY3" s="1115"/>
      <c r="AZ3" s="1115"/>
      <c r="BA3" s="1115"/>
      <c r="BB3" s="1115"/>
      <c r="BC3" s="1115"/>
      <c r="BD3" s="1115"/>
      <c r="BE3" s="1115"/>
      <c r="BF3" s="1115"/>
      <c r="BG3" s="1115"/>
      <c r="BH3" s="1115"/>
      <c r="BI3" s="1115"/>
      <c r="BJ3" s="1115"/>
      <c r="BK3" s="1115"/>
      <c r="BL3" s="1115"/>
      <c r="BM3" s="1115"/>
      <c r="BN3" s="1115"/>
      <c r="BO3" s="1115"/>
      <c r="BP3" s="1115"/>
      <c r="BQ3" s="1115"/>
      <c r="BR3" s="1115"/>
      <c r="BS3" s="1115"/>
      <c r="BT3" s="1115"/>
      <c r="BU3" s="1115"/>
      <c r="BV3" s="1115"/>
      <c r="BW3" s="1115"/>
      <c r="BX3" s="1115"/>
      <c r="BY3" s="1115"/>
      <c r="BZ3" s="1115"/>
      <c r="CA3" s="1115"/>
      <c r="CB3" s="1115"/>
      <c r="CC3" s="1115"/>
      <c r="CD3" s="1115"/>
      <c r="CE3" s="1115"/>
      <c r="CF3" s="1115"/>
      <c r="CG3" s="1115"/>
    </row>
    <row r="4" ht="31.2" customHeight="1" spans="1:85">
      <c r="A4" s="1018"/>
      <c r="B4" s="1023"/>
      <c r="C4" s="1024"/>
      <c r="D4" s="1025"/>
      <c r="E4" s="1025"/>
      <c r="F4" s="1025"/>
      <c r="G4" s="1026"/>
      <c r="H4" s="1027"/>
      <c r="I4" s="1027"/>
      <c r="J4" s="1123"/>
      <c r="K4" s="1115"/>
      <c r="L4" s="1115"/>
      <c r="M4" s="1115"/>
      <c r="N4" s="1115"/>
      <c r="O4" s="1115"/>
      <c r="P4" s="1115"/>
      <c r="Q4" s="1115"/>
      <c r="R4" s="1115"/>
      <c r="S4" s="1115"/>
      <c r="T4" s="1115"/>
      <c r="U4" s="1115"/>
      <c r="V4" s="1115"/>
      <c r="W4" s="1115"/>
      <c r="X4" s="1115"/>
      <c r="Y4" s="1115"/>
      <c r="Z4" s="1115"/>
      <c r="AA4" s="1115"/>
      <c r="AB4" s="1115"/>
      <c r="AC4" s="1115"/>
      <c r="AD4" s="1115"/>
      <c r="AE4" s="1115"/>
      <c r="AF4" s="1115"/>
      <c r="AG4" s="1115"/>
      <c r="AH4" s="1115"/>
      <c r="AI4" s="1115"/>
      <c r="AJ4" s="1115"/>
      <c r="AK4" s="1115"/>
      <c r="AL4" s="1115"/>
      <c r="AM4" s="1115"/>
      <c r="AN4" s="1115"/>
      <c r="AO4" s="1115"/>
      <c r="AP4" s="1115"/>
      <c r="AQ4" s="1115"/>
      <c r="AR4" s="1115"/>
      <c r="AS4" s="1115"/>
      <c r="AT4" s="1115"/>
      <c r="AU4" s="1115"/>
      <c r="AV4" s="1115"/>
      <c r="AW4" s="1115"/>
      <c r="AX4" s="1115"/>
      <c r="AY4" s="1115"/>
      <c r="AZ4" s="1115"/>
      <c r="BA4" s="1115"/>
      <c r="BB4" s="1115"/>
      <c r="BC4" s="1115"/>
      <c r="BD4" s="1115"/>
      <c r="BE4" s="1115"/>
      <c r="BF4" s="1115"/>
      <c r="BG4" s="1115"/>
      <c r="BH4" s="1115"/>
      <c r="BI4" s="1115"/>
      <c r="BJ4" s="1115"/>
      <c r="BK4" s="1115"/>
      <c r="BL4" s="1115"/>
      <c r="BM4" s="1115"/>
      <c r="BN4" s="1115"/>
      <c r="BO4" s="1115"/>
      <c r="BP4" s="1115"/>
      <c r="BQ4" s="1115"/>
      <c r="BR4" s="1115"/>
      <c r="BS4" s="1115"/>
      <c r="BT4" s="1115"/>
      <c r="BU4" s="1115"/>
      <c r="BV4" s="1115"/>
      <c r="BW4" s="1115"/>
      <c r="BX4" s="1115"/>
      <c r="BY4" s="1115"/>
      <c r="BZ4" s="1115"/>
      <c r="CA4" s="1115"/>
      <c r="CB4" s="1115"/>
      <c r="CC4" s="1115"/>
      <c r="CD4" s="1115"/>
      <c r="CE4" s="1115"/>
      <c r="CF4" s="1115"/>
      <c r="CG4" s="1115"/>
    </row>
    <row r="5" ht="22.8" customHeight="1" spans="1:85">
      <c r="A5" s="1018"/>
      <c r="B5" s="1028" t="s">
        <v>223</v>
      </c>
      <c r="C5" s="1029"/>
      <c r="D5" s="1029"/>
      <c r="E5" s="1029"/>
      <c r="F5" s="1029"/>
      <c r="G5" s="1030"/>
      <c r="H5" s="1031"/>
      <c r="I5" s="1031"/>
      <c r="J5" s="1124"/>
      <c r="K5" s="1115"/>
      <c r="L5" s="1115"/>
      <c r="M5" s="1115"/>
      <c r="N5" s="1115"/>
      <c r="O5" s="1115"/>
      <c r="P5" s="1115"/>
      <c r="Q5" s="1115"/>
      <c r="R5" s="1115"/>
      <c r="S5" s="1115"/>
      <c r="T5" s="1115"/>
      <c r="U5" s="1115"/>
      <c r="V5" s="1115"/>
      <c r="W5" s="1115"/>
      <c r="X5" s="1115"/>
      <c r="Y5" s="1115"/>
      <c r="Z5" s="1115"/>
      <c r="AA5" s="1115"/>
      <c r="AB5" s="1115"/>
      <c r="AC5" s="1115"/>
      <c r="AD5" s="1115"/>
      <c r="AE5" s="1115"/>
      <c r="AF5" s="1115"/>
      <c r="AG5" s="1115"/>
      <c r="AH5" s="1115"/>
      <c r="AI5" s="1115"/>
      <c r="AJ5" s="1115"/>
      <c r="AK5" s="1115"/>
      <c r="AL5" s="1115"/>
      <c r="AM5" s="1115"/>
      <c r="AN5" s="1115"/>
      <c r="AO5" s="1115"/>
      <c r="AP5" s="1115"/>
      <c r="AQ5" s="1115"/>
      <c r="AR5" s="1115"/>
      <c r="AS5" s="1115"/>
      <c r="AT5" s="1115"/>
      <c r="AU5" s="1115"/>
      <c r="AV5" s="1115"/>
      <c r="AW5" s="1115"/>
      <c r="AX5" s="1115"/>
      <c r="AY5" s="1115"/>
      <c r="AZ5" s="1115"/>
      <c r="BA5" s="1115"/>
      <c r="BB5" s="1115"/>
      <c r="BC5" s="1115"/>
      <c r="BD5" s="1115"/>
      <c r="BE5" s="1115"/>
      <c r="BF5" s="1115"/>
      <c r="BG5" s="1115"/>
      <c r="BH5" s="1115"/>
      <c r="BI5" s="1115"/>
      <c r="BJ5" s="1115"/>
      <c r="BK5" s="1115"/>
      <c r="BL5" s="1115"/>
      <c r="BM5" s="1115"/>
      <c r="BN5" s="1115"/>
      <c r="BO5" s="1115"/>
      <c r="BP5" s="1115"/>
      <c r="BQ5" s="1115"/>
      <c r="BR5" s="1115"/>
      <c r="BS5" s="1115"/>
      <c r="BT5" s="1115"/>
      <c r="BU5" s="1115"/>
      <c r="BV5" s="1115"/>
      <c r="BW5" s="1115"/>
      <c r="BX5" s="1115"/>
      <c r="BY5" s="1115"/>
      <c r="BZ5" s="1115"/>
      <c r="CA5" s="1115"/>
      <c r="CB5" s="1115"/>
      <c r="CC5" s="1115"/>
      <c r="CD5" s="1115"/>
      <c r="CE5" s="1115"/>
      <c r="CF5" s="1115"/>
      <c r="CG5" s="1115"/>
    </row>
    <row r="6" ht="11.25" customHeight="1" spans="1:85">
      <c r="A6" s="1018"/>
      <c r="B6" s="1032"/>
      <c r="C6" s="1033"/>
      <c r="D6" s="1033"/>
      <c r="E6" s="1033"/>
      <c r="F6" s="1033"/>
      <c r="G6" s="1034"/>
      <c r="H6" s="1035"/>
      <c r="I6" s="1035"/>
      <c r="J6" s="1125"/>
      <c r="K6" s="1115"/>
      <c r="L6" s="1115"/>
      <c r="M6" s="1115"/>
      <c r="N6" s="1115"/>
      <c r="O6" s="1115"/>
      <c r="P6" s="1115"/>
      <c r="Q6" s="1115"/>
      <c r="R6" s="1115"/>
      <c r="S6" s="1115"/>
      <c r="T6" s="1115"/>
      <c r="U6" s="1115"/>
      <c r="V6" s="1115"/>
      <c r="W6" s="1115"/>
      <c r="X6" s="1115"/>
      <c r="Y6" s="1115"/>
      <c r="Z6" s="1115"/>
      <c r="AA6" s="1115"/>
      <c r="AB6" s="1115"/>
      <c r="AC6" s="1115"/>
      <c r="AD6" s="1115"/>
      <c r="AE6" s="1115"/>
      <c r="AF6" s="1115"/>
      <c r="AG6" s="1115"/>
      <c r="AH6" s="1115"/>
      <c r="AI6" s="1115"/>
      <c r="AJ6" s="1115"/>
      <c r="AK6" s="1115"/>
      <c r="AL6" s="1115"/>
      <c r="AM6" s="1115"/>
      <c r="AN6" s="1115"/>
      <c r="AO6" s="1115"/>
      <c r="AP6" s="1115"/>
      <c r="AQ6" s="1115"/>
      <c r="AR6" s="1115"/>
      <c r="AS6" s="1115"/>
      <c r="AT6" s="1115"/>
      <c r="AU6" s="1115"/>
      <c r="AV6" s="1115"/>
      <c r="AW6" s="1115"/>
      <c r="AX6" s="1115"/>
      <c r="AY6" s="1115"/>
      <c r="AZ6" s="1115"/>
      <c r="BA6" s="1115"/>
      <c r="BB6" s="1115"/>
      <c r="BC6" s="1115"/>
      <c r="BD6" s="1115"/>
      <c r="BE6" s="1115"/>
      <c r="BF6" s="1115"/>
      <c r="BG6" s="1115"/>
      <c r="BH6" s="1115"/>
      <c r="BI6" s="1115"/>
      <c r="BJ6" s="1115"/>
      <c r="BK6" s="1115"/>
      <c r="BL6" s="1115"/>
      <c r="BM6" s="1115"/>
      <c r="BN6" s="1115"/>
      <c r="BO6" s="1115"/>
      <c r="BP6" s="1115"/>
      <c r="BQ6" s="1115"/>
      <c r="BR6" s="1115"/>
      <c r="BS6" s="1115"/>
      <c r="BT6" s="1115"/>
      <c r="BU6" s="1115"/>
      <c r="BV6" s="1115"/>
      <c r="BW6" s="1115"/>
      <c r="BX6" s="1115"/>
      <c r="BY6" s="1115"/>
      <c r="BZ6" s="1115"/>
      <c r="CA6" s="1115"/>
      <c r="CB6" s="1115"/>
      <c r="CC6" s="1115"/>
      <c r="CD6" s="1115"/>
      <c r="CE6" s="1115"/>
      <c r="CF6" s="1115"/>
      <c r="CG6" s="1115"/>
    </row>
    <row r="7" ht="9.75" customHeight="1" spans="1:85">
      <c r="A7" s="1018"/>
      <c r="B7" s="1036"/>
      <c r="C7" s="1036"/>
      <c r="D7" s="1036"/>
      <c r="E7" s="1036"/>
      <c r="F7" s="1036"/>
      <c r="G7" s="1036"/>
      <c r="H7" s="1036"/>
      <c r="I7" s="1036"/>
      <c r="J7" s="1036"/>
      <c r="K7" s="1115"/>
      <c r="L7" s="1115"/>
      <c r="M7" s="1115"/>
      <c r="N7" s="1115"/>
      <c r="O7" s="1115"/>
      <c r="P7" s="1115"/>
      <c r="Q7" s="1115"/>
      <c r="R7" s="1115"/>
      <c r="S7" s="1115"/>
      <c r="T7" s="1115"/>
      <c r="U7" s="1115"/>
      <c r="V7" s="1115"/>
      <c r="W7" s="1115"/>
      <c r="X7" s="1115"/>
      <c r="Y7" s="1115"/>
      <c r="Z7" s="1115"/>
      <c r="AA7" s="1115"/>
      <c r="AB7" s="1115"/>
      <c r="AC7" s="1115"/>
      <c r="AD7" s="1115"/>
      <c r="AE7" s="1115"/>
      <c r="AF7" s="1115"/>
      <c r="AG7" s="1115"/>
      <c r="AH7" s="1115"/>
      <c r="AI7" s="1115"/>
      <c r="AJ7" s="1115"/>
      <c r="AK7" s="1115"/>
      <c r="AL7" s="1115"/>
      <c r="AM7" s="1115"/>
      <c r="AN7" s="1115"/>
      <c r="AO7" s="1115"/>
      <c r="AP7" s="1115"/>
      <c r="AQ7" s="1115"/>
      <c r="AR7" s="1115"/>
      <c r="AS7" s="1115"/>
      <c r="AT7" s="1115"/>
      <c r="AU7" s="1115"/>
      <c r="AV7" s="1115"/>
      <c r="AW7" s="1115"/>
      <c r="AX7" s="1115"/>
      <c r="AY7" s="1115"/>
      <c r="AZ7" s="1115"/>
      <c r="BA7" s="1115"/>
      <c r="BB7" s="1115"/>
      <c r="BC7" s="1115"/>
      <c r="BD7" s="1115"/>
      <c r="BE7" s="1115"/>
      <c r="BF7" s="1115"/>
      <c r="BG7" s="1115"/>
      <c r="BH7" s="1115"/>
      <c r="BI7" s="1115"/>
      <c r="BJ7" s="1115"/>
      <c r="BK7" s="1115"/>
      <c r="BL7" s="1115"/>
      <c r="BM7" s="1115"/>
      <c r="BN7" s="1115"/>
      <c r="BO7" s="1115"/>
      <c r="BP7" s="1115"/>
      <c r="BQ7" s="1115"/>
      <c r="BR7" s="1115"/>
      <c r="BS7" s="1115"/>
      <c r="BT7" s="1115"/>
      <c r="BU7" s="1115"/>
      <c r="BV7" s="1115"/>
      <c r="BW7" s="1115"/>
      <c r="BX7" s="1115"/>
      <c r="BY7" s="1115"/>
      <c r="BZ7" s="1115"/>
      <c r="CA7" s="1115"/>
      <c r="CB7" s="1115"/>
      <c r="CC7" s="1115"/>
      <c r="CD7" s="1115"/>
      <c r="CE7" s="1115"/>
      <c r="CF7" s="1115"/>
      <c r="CG7" s="1115"/>
    </row>
    <row r="8" ht="30" customHeight="1" spans="1:85">
      <c r="A8" s="1018"/>
      <c r="B8" s="1037" t="s">
        <v>89</v>
      </c>
      <c r="C8" s="1038" t="s">
        <v>224</v>
      </c>
      <c r="D8" s="1038" t="s">
        <v>195</v>
      </c>
      <c r="E8" s="1038" t="s">
        <v>115</v>
      </c>
      <c r="F8" s="1039" t="s">
        <v>225</v>
      </c>
      <c r="G8" s="1040" t="s">
        <v>226</v>
      </c>
      <c r="H8" s="1041"/>
      <c r="I8" s="1041"/>
      <c r="J8" s="1041"/>
      <c r="K8" s="1115"/>
      <c r="L8" s="1115"/>
      <c r="M8" s="1115"/>
      <c r="N8" s="1115"/>
      <c r="O8" s="1115"/>
      <c r="P8" s="1115"/>
      <c r="Q8" s="1115"/>
      <c r="R8" s="1115"/>
      <c r="S8" s="1115"/>
      <c r="T8" s="1115"/>
      <c r="U8" s="1115"/>
      <c r="V8" s="1115"/>
      <c r="W8" s="1115"/>
      <c r="X8" s="1115"/>
      <c r="Y8" s="1115"/>
      <c r="Z8" s="1115"/>
      <c r="AA8" s="1115"/>
      <c r="AB8" s="1115"/>
      <c r="AC8" s="1115"/>
      <c r="AD8" s="1115"/>
      <c r="AE8" s="1115"/>
      <c r="AF8" s="1115"/>
      <c r="AG8" s="1115"/>
      <c r="AH8" s="1115"/>
      <c r="AI8" s="1115"/>
      <c r="AJ8" s="1115"/>
      <c r="AK8" s="1115"/>
      <c r="AL8" s="1115"/>
      <c r="AM8" s="1115"/>
      <c r="AN8" s="1115"/>
      <c r="AO8" s="1115"/>
      <c r="AP8" s="1115"/>
      <c r="AQ8" s="1115"/>
      <c r="AR8" s="1115"/>
      <c r="AS8" s="1115"/>
      <c r="AT8" s="1115"/>
      <c r="AU8" s="1115"/>
      <c r="AV8" s="1115"/>
      <c r="AW8" s="1115"/>
      <c r="AX8" s="1115"/>
      <c r="AY8" s="1115"/>
      <c r="AZ8" s="1115"/>
      <c r="BA8" s="1115"/>
      <c r="BB8" s="1115"/>
      <c r="BC8" s="1115"/>
      <c r="BD8" s="1115"/>
      <c r="BE8" s="1115"/>
      <c r="BF8" s="1115"/>
      <c r="BG8" s="1115"/>
      <c r="BH8" s="1115"/>
      <c r="BI8" s="1115"/>
      <c r="BJ8" s="1115"/>
      <c r="BK8" s="1115"/>
      <c r="BL8" s="1115"/>
      <c r="BM8" s="1115"/>
      <c r="BN8" s="1115"/>
      <c r="BO8" s="1115"/>
      <c r="BP8" s="1115"/>
      <c r="BQ8" s="1115"/>
      <c r="BR8" s="1115"/>
      <c r="BS8" s="1115"/>
      <c r="BT8" s="1115"/>
      <c r="BU8" s="1115"/>
      <c r="BV8" s="1115"/>
      <c r="BW8" s="1115"/>
      <c r="BX8" s="1115"/>
      <c r="BY8" s="1115"/>
      <c r="BZ8" s="1115"/>
      <c r="CA8" s="1115"/>
      <c r="CB8" s="1115"/>
      <c r="CC8" s="1115"/>
      <c r="CD8" s="1115"/>
      <c r="CE8" s="1115"/>
      <c r="CF8" s="1115"/>
      <c r="CG8" s="1115"/>
    </row>
    <row r="9" ht="9.75" customHeight="1" spans="1:10">
      <c r="A9" s="1018"/>
      <c r="B9" s="1042"/>
      <c r="C9" s="1043"/>
      <c r="D9" s="1044"/>
      <c r="E9" s="1045"/>
      <c r="F9" s="1042"/>
      <c r="G9" s="1046"/>
      <c r="H9" s="1047"/>
      <c r="I9" s="1047"/>
      <c r="J9" s="1047"/>
    </row>
    <row r="10" ht="16.5" spans="1:10">
      <c r="A10" s="1048"/>
      <c r="B10" s="1049" t="s">
        <v>227</v>
      </c>
      <c r="C10" s="1050"/>
      <c r="D10" s="1050"/>
      <c r="E10" s="1050"/>
      <c r="F10" s="1050"/>
      <c r="G10" s="1051"/>
      <c r="H10" s="1047"/>
      <c r="I10" s="1047"/>
      <c r="J10" s="1047"/>
    </row>
    <row r="11" ht="16.5" spans="1:10">
      <c r="A11" s="1048"/>
      <c r="B11" s="1052"/>
      <c r="C11" s="1053"/>
      <c r="D11" s="1054"/>
      <c r="E11" s="1055"/>
      <c r="F11" s="1056"/>
      <c r="G11" s="1057"/>
      <c r="H11" s="1047"/>
      <c r="I11" s="1047"/>
      <c r="J11" s="1047"/>
    </row>
    <row r="12" ht="20.25" customHeight="1" spans="1:10">
      <c r="A12" s="1048"/>
      <c r="B12" s="1058">
        <v>1</v>
      </c>
      <c r="C12" s="1059" t="s">
        <v>228</v>
      </c>
      <c r="D12" s="1060"/>
      <c r="E12" s="1061"/>
      <c r="F12" s="1062"/>
      <c r="G12" s="1063"/>
      <c r="H12" s="1047"/>
      <c r="I12" s="1047"/>
      <c r="J12" s="1047"/>
    </row>
    <row r="13" ht="16.5" spans="1:10">
      <c r="A13" s="1048"/>
      <c r="B13" s="1064">
        <v>1.1</v>
      </c>
      <c r="C13" s="1065" t="s">
        <v>229</v>
      </c>
      <c r="D13" s="1066" t="s">
        <v>195</v>
      </c>
      <c r="E13" s="1067">
        <v>0</v>
      </c>
      <c r="F13" s="1062">
        <v>580884</v>
      </c>
      <c r="G13" s="1063">
        <f>E13*F13</f>
        <v>0</v>
      </c>
      <c r="H13" s="1047"/>
      <c r="I13" s="1047"/>
      <c r="J13" s="1047"/>
    </row>
    <row r="14" ht="16.5" spans="1:10">
      <c r="A14" s="1048"/>
      <c r="B14" s="1064">
        <v>1.2</v>
      </c>
      <c r="C14" s="1065" t="s">
        <v>230</v>
      </c>
      <c r="D14" s="1066" t="s">
        <v>195</v>
      </c>
      <c r="E14" s="1067">
        <v>0</v>
      </c>
      <c r="F14" s="1062">
        <v>30000</v>
      </c>
      <c r="G14" s="1063">
        <f t="shared" ref="G14:G23" si="0">E14*F14</f>
        <v>0</v>
      </c>
      <c r="H14" s="1047"/>
      <c r="I14" s="1047"/>
      <c r="J14" s="1047"/>
    </row>
    <row r="15" ht="16.5" spans="1:10">
      <c r="A15" s="1048"/>
      <c r="B15" s="1064">
        <v>1.3</v>
      </c>
      <c r="C15" s="1065" t="s">
        <v>231</v>
      </c>
      <c r="D15" s="1066" t="s">
        <v>195</v>
      </c>
      <c r="E15" s="1067">
        <v>0</v>
      </c>
      <c r="F15" s="1062">
        <v>110000</v>
      </c>
      <c r="G15" s="1063">
        <f t="shared" si="0"/>
        <v>0</v>
      </c>
      <c r="H15" s="1047"/>
      <c r="I15" s="1047"/>
      <c r="J15" s="1047"/>
    </row>
    <row r="16" ht="16.5" spans="1:10">
      <c r="A16" s="1048"/>
      <c r="B16" s="1064">
        <v>1.5</v>
      </c>
      <c r="C16" s="1065" t="s">
        <v>232</v>
      </c>
      <c r="D16" s="1066" t="s">
        <v>233</v>
      </c>
      <c r="E16" s="1067">
        <v>5</v>
      </c>
      <c r="F16" s="1062">
        <v>20000</v>
      </c>
      <c r="G16" s="1063">
        <f t="shared" si="0"/>
        <v>100000</v>
      </c>
      <c r="H16" s="1047"/>
      <c r="I16" s="1047"/>
      <c r="J16" s="1047"/>
    </row>
    <row r="17" ht="16.5" spans="1:10">
      <c r="A17" s="1048"/>
      <c r="B17" s="1058">
        <v>2</v>
      </c>
      <c r="C17" s="1068" t="s">
        <v>234</v>
      </c>
      <c r="D17" s="1060"/>
      <c r="E17" s="1067"/>
      <c r="F17" s="1062"/>
      <c r="G17" s="1063"/>
      <c r="H17" s="1047"/>
      <c r="I17" s="1047"/>
      <c r="J17" s="1047"/>
    </row>
    <row r="18" ht="16.5" spans="1:10">
      <c r="A18" s="1048"/>
      <c r="B18" s="1064">
        <v>2.1</v>
      </c>
      <c r="C18" s="1065" t="s">
        <v>235</v>
      </c>
      <c r="D18" s="1066" t="s">
        <v>195</v>
      </c>
      <c r="E18" s="1067">
        <v>1</v>
      </c>
      <c r="F18" s="1062">
        <v>150000</v>
      </c>
      <c r="G18" s="1063">
        <f t="shared" si="0"/>
        <v>150000</v>
      </c>
      <c r="H18" s="1047"/>
      <c r="I18" s="1047"/>
      <c r="J18" s="1047"/>
    </row>
    <row r="19" ht="16.5" spans="1:10">
      <c r="A19" s="1048"/>
      <c r="B19" s="1064">
        <v>2.2</v>
      </c>
      <c r="C19" s="1065" t="s">
        <v>236</v>
      </c>
      <c r="D19" s="1066" t="s">
        <v>195</v>
      </c>
      <c r="E19" s="1067">
        <v>1</v>
      </c>
      <c r="F19" s="1062">
        <v>200000</v>
      </c>
      <c r="G19" s="1063">
        <f t="shared" si="0"/>
        <v>200000</v>
      </c>
      <c r="H19" s="1047"/>
      <c r="I19" s="1047"/>
      <c r="J19" s="1047"/>
    </row>
    <row r="20" ht="16.5" spans="1:10">
      <c r="A20" s="1048"/>
      <c r="B20" s="1064">
        <v>3</v>
      </c>
      <c r="C20" s="1069" t="s">
        <v>237</v>
      </c>
      <c r="D20" s="1070"/>
      <c r="E20" s="1067"/>
      <c r="F20" s="1062"/>
      <c r="G20" s="1063"/>
      <c r="H20" s="1047"/>
      <c r="I20" s="1047"/>
      <c r="J20" s="1047"/>
    </row>
    <row r="21" ht="16.5" spans="1:10">
      <c r="A21" s="1048"/>
      <c r="B21" s="1064">
        <v>3.1</v>
      </c>
      <c r="C21" s="1071" t="s">
        <v>238</v>
      </c>
      <c r="D21" s="1072" t="s">
        <v>239</v>
      </c>
      <c r="E21" s="1067">
        <v>2</v>
      </c>
      <c r="F21" s="1062">
        <v>25000</v>
      </c>
      <c r="G21" s="1063">
        <f t="shared" si="0"/>
        <v>50000</v>
      </c>
      <c r="H21" s="1047"/>
      <c r="I21" s="1047"/>
      <c r="J21" s="1047"/>
    </row>
    <row r="22" ht="16.5" spans="1:10">
      <c r="A22" s="1048"/>
      <c r="B22" s="1064">
        <v>3.2</v>
      </c>
      <c r="C22" s="1071" t="s">
        <v>240</v>
      </c>
      <c r="D22" s="1072" t="s">
        <v>239</v>
      </c>
      <c r="E22" s="1067">
        <v>100</v>
      </c>
      <c r="F22" s="1062">
        <v>500</v>
      </c>
      <c r="G22" s="1063">
        <f t="shared" si="0"/>
        <v>50000</v>
      </c>
      <c r="H22" s="1047"/>
      <c r="I22" s="1047"/>
      <c r="J22" s="1047"/>
    </row>
    <row r="23" ht="16.5" spans="1:10">
      <c r="A23" s="1048"/>
      <c r="B23" s="1064">
        <v>3.3</v>
      </c>
      <c r="C23" s="1071" t="s">
        <v>241</v>
      </c>
      <c r="D23" s="1072" t="s">
        <v>239</v>
      </c>
      <c r="E23" s="1067">
        <v>2</v>
      </c>
      <c r="F23" s="1062">
        <v>2480</v>
      </c>
      <c r="G23" s="1063">
        <f t="shared" si="0"/>
        <v>4960</v>
      </c>
      <c r="H23" s="1047"/>
      <c r="I23" s="1047"/>
      <c r="J23" s="1047"/>
    </row>
    <row r="24" ht="16.5" spans="1:10">
      <c r="A24" s="1048"/>
      <c r="B24" s="1073"/>
      <c r="C24" s="1074"/>
      <c r="D24" s="1075"/>
      <c r="E24" s="1076"/>
      <c r="F24" s="1077"/>
      <c r="G24" s="1078"/>
      <c r="H24" s="1047"/>
      <c r="I24" s="1047"/>
      <c r="J24" s="1047"/>
    </row>
    <row r="25" ht="30.75" spans="1:15">
      <c r="A25" s="1048"/>
      <c r="B25" s="1079"/>
      <c r="C25" s="1080" t="s">
        <v>242</v>
      </c>
      <c r="D25" s="1081"/>
      <c r="E25" s="1082"/>
      <c r="F25" s="1083"/>
      <c r="G25" s="1084">
        <f>SUM(G12:G23)</f>
        <v>554960</v>
      </c>
      <c r="H25" s="1047"/>
      <c r="I25" s="1047"/>
      <c r="J25" s="1047"/>
      <c r="M25" s="1017">
        <v>7615224</v>
      </c>
      <c r="O25" s="1017">
        <v>1548000</v>
      </c>
    </row>
    <row r="26" ht="16.5" spans="1:10">
      <c r="A26" s="1018"/>
      <c r="B26" s="1042"/>
      <c r="C26" s="1043"/>
      <c r="D26" s="1044"/>
      <c r="E26" s="1045"/>
      <c r="F26" s="1042"/>
      <c r="G26" s="1085"/>
      <c r="H26" s="1047"/>
      <c r="I26" s="1047"/>
      <c r="J26" s="1047"/>
    </row>
    <row r="27" ht="31.5" spans="1:15">
      <c r="A27" s="1018"/>
      <c r="B27" s="1086" t="s">
        <v>243</v>
      </c>
      <c r="C27" s="1086" t="s">
        <v>244</v>
      </c>
      <c r="D27" s="1086" t="s">
        <v>245</v>
      </c>
      <c r="E27" s="1086" t="s">
        <v>115</v>
      </c>
      <c r="F27" s="1087" t="s">
        <v>116</v>
      </c>
      <c r="G27" s="1088" t="s">
        <v>246</v>
      </c>
      <c r="H27" s="1086" t="s">
        <v>117</v>
      </c>
      <c r="I27" s="1087" t="s">
        <v>247</v>
      </c>
      <c r="J27" s="1086" t="s">
        <v>226</v>
      </c>
      <c r="M27" s="1017">
        <v>4393600</v>
      </c>
      <c r="O27" s="1017">
        <v>7615224</v>
      </c>
    </row>
    <row r="28" ht="16.5" spans="1:10">
      <c r="A28" s="1018"/>
      <c r="B28" s="1089" t="s">
        <v>248</v>
      </c>
      <c r="C28" s="1089"/>
      <c r="D28" s="1090"/>
      <c r="E28" s="1090"/>
      <c r="F28" s="1090"/>
      <c r="G28" s="1090"/>
      <c r="H28" s="1090"/>
      <c r="I28" s="1090"/>
      <c r="J28" s="1090"/>
    </row>
    <row r="29" ht="16.5" spans="1:13">
      <c r="A29" s="1018"/>
      <c r="B29" s="1091" t="s">
        <v>249</v>
      </c>
      <c r="C29" s="1092" t="s">
        <v>250</v>
      </c>
      <c r="D29" s="1093" t="s">
        <v>251</v>
      </c>
      <c r="E29" s="1094">
        <v>1</v>
      </c>
      <c r="F29" s="1095">
        <v>1300000</v>
      </c>
      <c r="G29" s="1096">
        <v>2</v>
      </c>
      <c r="H29" s="1097">
        <v>0.1</v>
      </c>
      <c r="I29" s="1126">
        <v>1.85</v>
      </c>
      <c r="J29" s="1127">
        <f>E29*F29*G29*H29*I29</f>
        <v>481000</v>
      </c>
      <c r="M29" s="1017">
        <v>46250000</v>
      </c>
    </row>
    <row r="30" ht="17.25" spans="1:15">
      <c r="A30" s="1018"/>
      <c r="B30" s="1098" t="s">
        <v>252</v>
      </c>
      <c r="C30" s="1099"/>
      <c r="D30" s="1099"/>
      <c r="E30" s="1099"/>
      <c r="F30" s="1099"/>
      <c r="G30" s="1099"/>
      <c r="H30" s="1099"/>
      <c r="I30" s="1128"/>
      <c r="J30" s="1129">
        <f>SUM(J29:J29)</f>
        <v>481000</v>
      </c>
      <c r="L30" s="1017">
        <v>19240000</v>
      </c>
      <c r="O30" s="1017">
        <v>46250000</v>
      </c>
    </row>
    <row r="31" ht="16.5" spans="1:10">
      <c r="A31" s="1018"/>
      <c r="B31" s="1042"/>
      <c r="C31" s="1043"/>
      <c r="D31" s="1044"/>
      <c r="E31" s="1045"/>
      <c r="F31" s="1042"/>
      <c r="G31" s="1085"/>
      <c r="H31" s="1047"/>
      <c r="I31" s="1047"/>
      <c r="J31" s="1047"/>
    </row>
    <row r="32" ht="6" customHeight="1" spans="1:10">
      <c r="A32" s="1018"/>
      <c r="B32" s="1042"/>
      <c r="C32" s="1043"/>
      <c r="D32" s="1044"/>
      <c r="E32" s="1045"/>
      <c r="F32" s="1042"/>
      <c r="G32" s="1085"/>
      <c r="H32" s="1047"/>
      <c r="I32" s="1047"/>
      <c r="J32" s="1047"/>
    </row>
    <row r="33" ht="20.25" spans="1:11">
      <c r="A33" s="1018"/>
      <c r="B33" s="1100" t="s">
        <v>253</v>
      </c>
      <c r="C33" s="1101"/>
      <c r="D33" s="1101"/>
      <c r="E33" s="1101"/>
      <c r="F33" s="1102"/>
      <c r="G33" s="1103">
        <f>ROUND((G25+J30),0)</f>
        <v>1035960</v>
      </c>
      <c r="H33" s="1041"/>
      <c r="I33" s="1047"/>
      <c r="J33" s="1130"/>
      <c r="K33" s="1115"/>
    </row>
    <row r="34" ht="16.5" spans="1:15">
      <c r="A34" s="1018"/>
      <c r="B34" s="1104"/>
      <c r="C34" s="1105"/>
      <c r="D34" s="1106"/>
      <c r="E34" s="1107"/>
      <c r="F34" s="1104"/>
      <c r="G34" s="1108"/>
      <c r="H34" s="1041"/>
      <c r="I34" s="1041"/>
      <c r="J34" s="1131"/>
      <c r="K34" s="1115"/>
      <c r="M34" s="1132">
        <f>J29+J30</f>
        <v>962000</v>
      </c>
      <c r="O34" s="1017">
        <v>14800000</v>
      </c>
    </row>
    <row r="35" ht="24" customHeight="1" spans="1:11">
      <c r="A35" s="1018"/>
      <c r="B35" s="1109"/>
      <c r="C35" s="1110"/>
      <c r="D35" s="1111"/>
      <c r="E35" s="1112"/>
      <c r="F35" s="1113"/>
      <c r="G35" s="1114"/>
      <c r="H35" s="1115"/>
      <c r="I35" s="1115"/>
      <c r="J35" s="1133"/>
      <c r="K35" s="1115"/>
    </row>
    <row r="36" ht="24" customHeight="1" spans="1:11">
      <c r="A36" s="1018"/>
      <c r="B36" s="1109"/>
      <c r="C36" s="1110"/>
      <c r="D36" s="1111"/>
      <c r="E36" s="1112"/>
      <c r="F36" s="1113"/>
      <c r="G36" s="1114"/>
      <c r="H36" s="1115"/>
      <c r="I36" s="1115"/>
      <c r="J36" s="1133"/>
      <c r="K36" s="1115"/>
    </row>
    <row r="37" ht="24" customHeight="1" spans="1:11">
      <c r="A37" s="1018"/>
      <c r="B37" s="1109"/>
      <c r="C37" s="1110"/>
      <c r="D37" s="1111"/>
      <c r="E37" s="1112"/>
      <c r="F37" s="1113"/>
      <c r="G37" s="1114"/>
      <c r="H37" s="1115"/>
      <c r="I37" s="1115"/>
      <c r="J37" s="1133"/>
      <c r="K37" s="1115"/>
    </row>
    <row r="38" ht="15" spans="7:7">
      <c r="G38" s="1116"/>
    </row>
    <row r="39" ht="16.5" spans="10:10">
      <c r="J39" s="1134"/>
    </row>
    <row r="40" ht="21" spans="2:10">
      <c r="B40" s="1117"/>
      <c r="D40" s="1118"/>
      <c r="F40" s="1118"/>
      <c r="G40" s="1119"/>
      <c r="H40" s="1119"/>
      <c r="I40" s="1119"/>
      <c r="J40" s="1119"/>
    </row>
    <row r="41" ht="18.75" spans="2:10">
      <c r="B41" s="1120"/>
      <c r="D41" s="1118"/>
      <c r="F41" s="1118"/>
      <c r="G41" s="1121"/>
      <c r="H41" s="1121"/>
      <c r="I41" s="1121"/>
      <c r="J41" s="1121"/>
    </row>
    <row r="42" ht="16.5" spans="9:9">
      <c r="I42" s="1135"/>
    </row>
    <row r="46" ht="15" spans="7:7">
      <c r="G46" s="1118"/>
    </row>
  </sheetData>
  <mergeCells count="11">
    <mergeCell ref="C3:G3"/>
    <mergeCell ref="B10:G10"/>
    <mergeCell ref="B28:C28"/>
    <mergeCell ref="B30:I30"/>
    <mergeCell ref="B33:F33"/>
    <mergeCell ref="G40:J40"/>
    <mergeCell ref="G41:J41"/>
    <mergeCell ref="J5:J6"/>
    <mergeCell ref="H3:J4"/>
    <mergeCell ref="B5:G6"/>
    <mergeCell ref="H5:I6"/>
  </mergeCells>
  <printOptions horizontalCentered="1"/>
  <pageMargins left="0.118110236220472" right="0.118110236220472" top="0.590551181102362" bottom="0.354330708661417" header="0.31496062992126" footer="0.31496062992126"/>
  <pageSetup paperSize="1" scale="55"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N41"/>
  <sheetViews>
    <sheetView tabSelected="1" view="pageBreakPreview" zoomScalePageLayoutView="115" zoomScaleNormal="115" topLeftCell="C1" workbookViewId="0">
      <selection activeCell="M31" sqref="M31:N31"/>
    </sheetView>
  </sheetViews>
  <sheetFormatPr defaultColWidth="11" defaultRowHeight="11.25"/>
  <cols>
    <col min="1" max="1" width="2.66666666666667" style="926" customWidth="1"/>
    <col min="2" max="2" width="5.33333333333333" style="927" customWidth="1"/>
    <col min="3" max="3" width="35.4380952380952" style="926" customWidth="1"/>
    <col min="4" max="7" width="24.1047619047619" style="926" customWidth="1"/>
    <col min="8" max="8" width="24.1047619047619" style="928" customWidth="1"/>
    <col min="9" max="9" width="10.552380952381" style="929" customWidth="1"/>
    <col min="10" max="10" width="12.3333333333333" style="930" customWidth="1"/>
    <col min="11" max="11" width="23.8857142857143" style="926" hidden="1" customWidth="1"/>
    <col min="12" max="12" width="18.3333333333333" style="926" hidden="1" customWidth="1"/>
    <col min="13" max="13" width="11.552380952381" style="926"/>
    <col min="14" max="14" width="14.4380952380952" style="931" customWidth="1"/>
    <col min="15" max="15" width="11.552380952381" style="931"/>
    <col min="16" max="22" width="11.552380952381" style="926"/>
    <col min="23" max="23" width="18.3333333333333" style="926" customWidth="1"/>
    <col min="24" max="257" width="11.552380952381" style="926"/>
    <col min="258" max="258" width="5.33333333333333" style="926" customWidth="1"/>
    <col min="259" max="259" width="37" style="926" customWidth="1"/>
    <col min="260" max="260" width="17.4380952380952" style="926" customWidth="1"/>
    <col min="261" max="261" width="11.3333333333333" style="926" customWidth="1"/>
    <col min="262" max="262" width="12.8857142857143" style="926" customWidth="1"/>
    <col min="263" max="263" width="7.66666666666667" style="926" customWidth="1"/>
    <col min="264" max="264" width="16.4380952380952" style="926" customWidth="1"/>
    <col min="265" max="265" width="13.4380952380952" style="926" customWidth="1"/>
    <col min="266" max="266" width="16.3333333333333" style="926" customWidth="1"/>
    <col min="267" max="267" width="11.552380952381" style="926"/>
    <col min="268" max="268" width="18.3333333333333" style="926" customWidth="1"/>
    <col min="269" max="269" width="11.552380952381" style="926"/>
    <col min="270" max="270" width="14.4380952380952" style="926" customWidth="1"/>
    <col min="271" max="278" width="11.552380952381" style="926"/>
    <col min="279" max="279" width="18.3333333333333" style="926" customWidth="1"/>
    <col min="280" max="513" width="11.552380952381" style="926"/>
    <col min="514" max="514" width="5.33333333333333" style="926" customWidth="1"/>
    <col min="515" max="515" width="37" style="926" customWidth="1"/>
    <col min="516" max="516" width="17.4380952380952" style="926" customWidth="1"/>
    <col min="517" max="517" width="11.3333333333333" style="926" customWidth="1"/>
    <col min="518" max="518" width="12.8857142857143" style="926" customWidth="1"/>
    <col min="519" max="519" width="7.66666666666667" style="926" customWidth="1"/>
    <col min="520" max="520" width="16.4380952380952" style="926" customWidth="1"/>
    <col min="521" max="521" width="13.4380952380952" style="926" customWidth="1"/>
    <col min="522" max="522" width="16.3333333333333" style="926" customWidth="1"/>
    <col min="523" max="523" width="11.552380952381" style="926"/>
    <col min="524" max="524" width="18.3333333333333" style="926" customWidth="1"/>
    <col min="525" max="525" width="11.552380952381" style="926"/>
    <col min="526" max="526" width="14.4380952380952" style="926" customWidth="1"/>
    <col min="527" max="534" width="11.552380952381" style="926"/>
    <col min="535" max="535" width="18.3333333333333" style="926" customWidth="1"/>
    <col min="536" max="769" width="11.552380952381" style="926"/>
    <col min="770" max="770" width="5.33333333333333" style="926" customWidth="1"/>
    <col min="771" max="771" width="37" style="926" customWidth="1"/>
    <col min="772" max="772" width="17.4380952380952" style="926" customWidth="1"/>
    <col min="773" max="773" width="11.3333333333333" style="926" customWidth="1"/>
    <col min="774" max="774" width="12.8857142857143" style="926" customWidth="1"/>
    <col min="775" max="775" width="7.66666666666667" style="926" customWidth="1"/>
    <col min="776" max="776" width="16.4380952380952" style="926" customWidth="1"/>
    <col min="777" max="777" width="13.4380952380952" style="926" customWidth="1"/>
    <col min="778" max="778" width="16.3333333333333" style="926" customWidth="1"/>
    <col min="779" max="779" width="11.552380952381" style="926"/>
    <col min="780" max="780" width="18.3333333333333" style="926" customWidth="1"/>
    <col min="781" max="781" width="11.552380952381" style="926"/>
    <col min="782" max="782" width="14.4380952380952" style="926" customWidth="1"/>
    <col min="783" max="790" width="11.552380952381" style="926"/>
    <col min="791" max="791" width="18.3333333333333" style="926" customWidth="1"/>
    <col min="792" max="1025" width="11.552380952381" style="926"/>
    <col min="1026" max="1026" width="5.33333333333333" style="926" customWidth="1"/>
    <col min="1027" max="1027" width="37" style="926" customWidth="1"/>
    <col min="1028" max="1028" width="17.4380952380952" style="926" customWidth="1"/>
    <col min="1029" max="1029" width="11.3333333333333" style="926" customWidth="1"/>
    <col min="1030" max="1030" width="12.8857142857143" style="926" customWidth="1"/>
    <col min="1031" max="1031" width="7.66666666666667" style="926" customWidth="1"/>
    <col min="1032" max="1032" width="16.4380952380952" style="926" customWidth="1"/>
    <col min="1033" max="1033" width="13.4380952380952" style="926" customWidth="1"/>
    <col min="1034" max="1034" width="16.3333333333333" style="926" customWidth="1"/>
    <col min="1035" max="1035" width="11.552380952381" style="926"/>
    <col min="1036" max="1036" width="18.3333333333333" style="926" customWidth="1"/>
    <col min="1037" max="1037" width="11.552380952381" style="926"/>
    <col min="1038" max="1038" width="14.4380952380952" style="926" customWidth="1"/>
    <col min="1039" max="1046" width="11.552380952381" style="926"/>
    <col min="1047" max="1047" width="18.3333333333333" style="926" customWidth="1"/>
    <col min="1048" max="1281" width="11.552380952381" style="926"/>
    <col min="1282" max="1282" width="5.33333333333333" style="926" customWidth="1"/>
    <col min="1283" max="1283" width="37" style="926" customWidth="1"/>
    <col min="1284" max="1284" width="17.4380952380952" style="926" customWidth="1"/>
    <col min="1285" max="1285" width="11.3333333333333" style="926" customWidth="1"/>
    <col min="1286" max="1286" width="12.8857142857143" style="926" customWidth="1"/>
    <col min="1287" max="1287" width="7.66666666666667" style="926" customWidth="1"/>
    <col min="1288" max="1288" width="16.4380952380952" style="926" customWidth="1"/>
    <col min="1289" max="1289" width="13.4380952380952" style="926" customWidth="1"/>
    <col min="1290" max="1290" width="16.3333333333333" style="926" customWidth="1"/>
    <col min="1291" max="1291" width="11.552380952381" style="926"/>
    <col min="1292" max="1292" width="18.3333333333333" style="926" customWidth="1"/>
    <col min="1293" max="1293" width="11.552380952381" style="926"/>
    <col min="1294" max="1294" width="14.4380952380952" style="926" customWidth="1"/>
    <col min="1295" max="1302" width="11.552380952381" style="926"/>
    <col min="1303" max="1303" width="18.3333333333333" style="926" customWidth="1"/>
    <col min="1304" max="1537" width="11.552380952381" style="926"/>
    <col min="1538" max="1538" width="5.33333333333333" style="926" customWidth="1"/>
    <col min="1539" max="1539" width="37" style="926" customWidth="1"/>
    <col min="1540" max="1540" width="17.4380952380952" style="926" customWidth="1"/>
    <col min="1541" max="1541" width="11.3333333333333" style="926" customWidth="1"/>
    <col min="1542" max="1542" width="12.8857142857143" style="926" customWidth="1"/>
    <col min="1543" max="1543" width="7.66666666666667" style="926" customWidth="1"/>
    <col min="1544" max="1544" width="16.4380952380952" style="926" customWidth="1"/>
    <col min="1545" max="1545" width="13.4380952380952" style="926" customWidth="1"/>
    <col min="1546" max="1546" width="16.3333333333333" style="926" customWidth="1"/>
    <col min="1547" max="1547" width="11.552380952381" style="926"/>
    <col min="1548" max="1548" width="18.3333333333333" style="926" customWidth="1"/>
    <col min="1549" max="1549" width="11.552380952381" style="926"/>
    <col min="1550" max="1550" width="14.4380952380952" style="926" customWidth="1"/>
    <col min="1551" max="1558" width="11.552380952381" style="926"/>
    <col min="1559" max="1559" width="18.3333333333333" style="926" customWidth="1"/>
    <col min="1560" max="1793" width="11.552380952381" style="926"/>
    <col min="1794" max="1794" width="5.33333333333333" style="926" customWidth="1"/>
    <col min="1795" max="1795" width="37" style="926" customWidth="1"/>
    <col min="1796" max="1796" width="17.4380952380952" style="926" customWidth="1"/>
    <col min="1797" max="1797" width="11.3333333333333" style="926" customWidth="1"/>
    <col min="1798" max="1798" width="12.8857142857143" style="926" customWidth="1"/>
    <col min="1799" max="1799" width="7.66666666666667" style="926" customWidth="1"/>
    <col min="1800" max="1800" width="16.4380952380952" style="926" customWidth="1"/>
    <col min="1801" max="1801" width="13.4380952380952" style="926" customWidth="1"/>
    <col min="1802" max="1802" width="16.3333333333333" style="926" customWidth="1"/>
    <col min="1803" max="1803" width="11.552380952381" style="926"/>
    <col min="1804" max="1804" width="18.3333333333333" style="926" customWidth="1"/>
    <col min="1805" max="1805" width="11.552380952381" style="926"/>
    <col min="1806" max="1806" width="14.4380952380952" style="926" customWidth="1"/>
    <col min="1807" max="1814" width="11.552380952381" style="926"/>
    <col min="1815" max="1815" width="18.3333333333333" style="926" customWidth="1"/>
    <col min="1816" max="2049" width="11.552380952381" style="926"/>
    <col min="2050" max="2050" width="5.33333333333333" style="926" customWidth="1"/>
    <col min="2051" max="2051" width="37" style="926" customWidth="1"/>
    <col min="2052" max="2052" width="17.4380952380952" style="926" customWidth="1"/>
    <col min="2053" max="2053" width="11.3333333333333" style="926" customWidth="1"/>
    <col min="2054" max="2054" width="12.8857142857143" style="926" customWidth="1"/>
    <col min="2055" max="2055" width="7.66666666666667" style="926" customWidth="1"/>
    <col min="2056" max="2056" width="16.4380952380952" style="926" customWidth="1"/>
    <col min="2057" max="2057" width="13.4380952380952" style="926" customWidth="1"/>
    <col min="2058" max="2058" width="16.3333333333333" style="926" customWidth="1"/>
    <col min="2059" max="2059" width="11.552380952381" style="926"/>
    <col min="2060" max="2060" width="18.3333333333333" style="926" customWidth="1"/>
    <col min="2061" max="2061" width="11.552380952381" style="926"/>
    <col min="2062" max="2062" width="14.4380952380952" style="926" customWidth="1"/>
    <col min="2063" max="2070" width="11.552380952381" style="926"/>
    <col min="2071" max="2071" width="18.3333333333333" style="926" customWidth="1"/>
    <col min="2072" max="2305" width="11.552380952381" style="926"/>
    <col min="2306" max="2306" width="5.33333333333333" style="926" customWidth="1"/>
    <col min="2307" max="2307" width="37" style="926" customWidth="1"/>
    <col min="2308" max="2308" width="17.4380952380952" style="926" customWidth="1"/>
    <col min="2309" max="2309" width="11.3333333333333" style="926" customWidth="1"/>
    <col min="2310" max="2310" width="12.8857142857143" style="926" customWidth="1"/>
    <col min="2311" max="2311" width="7.66666666666667" style="926" customWidth="1"/>
    <col min="2312" max="2312" width="16.4380952380952" style="926" customWidth="1"/>
    <col min="2313" max="2313" width="13.4380952380952" style="926" customWidth="1"/>
    <col min="2314" max="2314" width="16.3333333333333" style="926" customWidth="1"/>
    <col min="2315" max="2315" width="11.552380952381" style="926"/>
    <col min="2316" max="2316" width="18.3333333333333" style="926" customWidth="1"/>
    <col min="2317" max="2317" width="11.552380952381" style="926"/>
    <col min="2318" max="2318" width="14.4380952380952" style="926" customWidth="1"/>
    <col min="2319" max="2326" width="11.552380952381" style="926"/>
    <col min="2327" max="2327" width="18.3333333333333" style="926" customWidth="1"/>
    <col min="2328" max="2561" width="11.552380952381" style="926"/>
    <col min="2562" max="2562" width="5.33333333333333" style="926" customWidth="1"/>
    <col min="2563" max="2563" width="37" style="926" customWidth="1"/>
    <col min="2564" max="2564" width="17.4380952380952" style="926" customWidth="1"/>
    <col min="2565" max="2565" width="11.3333333333333" style="926" customWidth="1"/>
    <col min="2566" max="2566" width="12.8857142857143" style="926" customWidth="1"/>
    <col min="2567" max="2567" width="7.66666666666667" style="926" customWidth="1"/>
    <col min="2568" max="2568" width="16.4380952380952" style="926" customWidth="1"/>
    <col min="2569" max="2569" width="13.4380952380952" style="926" customWidth="1"/>
    <col min="2570" max="2570" width="16.3333333333333" style="926" customWidth="1"/>
    <col min="2571" max="2571" width="11.552380952381" style="926"/>
    <col min="2572" max="2572" width="18.3333333333333" style="926" customWidth="1"/>
    <col min="2573" max="2573" width="11.552380952381" style="926"/>
    <col min="2574" max="2574" width="14.4380952380952" style="926" customWidth="1"/>
    <col min="2575" max="2582" width="11.552380952381" style="926"/>
    <col min="2583" max="2583" width="18.3333333333333" style="926" customWidth="1"/>
    <col min="2584" max="2817" width="11.552380952381" style="926"/>
    <col min="2818" max="2818" width="5.33333333333333" style="926" customWidth="1"/>
    <col min="2819" max="2819" width="37" style="926" customWidth="1"/>
    <col min="2820" max="2820" width="17.4380952380952" style="926" customWidth="1"/>
    <col min="2821" max="2821" width="11.3333333333333" style="926" customWidth="1"/>
    <col min="2822" max="2822" width="12.8857142857143" style="926" customWidth="1"/>
    <col min="2823" max="2823" width="7.66666666666667" style="926" customWidth="1"/>
    <col min="2824" max="2824" width="16.4380952380952" style="926" customWidth="1"/>
    <col min="2825" max="2825" width="13.4380952380952" style="926" customWidth="1"/>
    <col min="2826" max="2826" width="16.3333333333333" style="926" customWidth="1"/>
    <col min="2827" max="2827" width="11.552380952381" style="926"/>
    <col min="2828" max="2828" width="18.3333333333333" style="926" customWidth="1"/>
    <col min="2829" max="2829" width="11.552380952381" style="926"/>
    <col min="2830" max="2830" width="14.4380952380952" style="926" customWidth="1"/>
    <col min="2831" max="2838" width="11.552380952381" style="926"/>
    <col min="2839" max="2839" width="18.3333333333333" style="926" customWidth="1"/>
    <col min="2840" max="3073" width="11.552380952381" style="926"/>
    <col min="3074" max="3074" width="5.33333333333333" style="926" customWidth="1"/>
    <col min="3075" max="3075" width="37" style="926" customWidth="1"/>
    <col min="3076" max="3076" width="17.4380952380952" style="926" customWidth="1"/>
    <col min="3077" max="3077" width="11.3333333333333" style="926" customWidth="1"/>
    <col min="3078" max="3078" width="12.8857142857143" style="926" customWidth="1"/>
    <col min="3079" max="3079" width="7.66666666666667" style="926" customWidth="1"/>
    <col min="3080" max="3080" width="16.4380952380952" style="926" customWidth="1"/>
    <col min="3081" max="3081" width="13.4380952380952" style="926" customWidth="1"/>
    <col min="3082" max="3082" width="16.3333333333333" style="926" customWidth="1"/>
    <col min="3083" max="3083" width="11.552380952381" style="926"/>
    <col min="3084" max="3084" width="18.3333333333333" style="926" customWidth="1"/>
    <col min="3085" max="3085" width="11.552380952381" style="926"/>
    <col min="3086" max="3086" width="14.4380952380952" style="926" customWidth="1"/>
    <col min="3087" max="3094" width="11.552380952381" style="926"/>
    <col min="3095" max="3095" width="18.3333333333333" style="926" customWidth="1"/>
    <col min="3096" max="3329" width="11.552380952381" style="926"/>
    <col min="3330" max="3330" width="5.33333333333333" style="926" customWidth="1"/>
    <col min="3331" max="3331" width="37" style="926" customWidth="1"/>
    <col min="3332" max="3332" width="17.4380952380952" style="926" customWidth="1"/>
    <col min="3333" max="3333" width="11.3333333333333" style="926" customWidth="1"/>
    <col min="3334" max="3334" width="12.8857142857143" style="926" customWidth="1"/>
    <col min="3335" max="3335" width="7.66666666666667" style="926" customWidth="1"/>
    <col min="3336" max="3336" width="16.4380952380952" style="926" customWidth="1"/>
    <col min="3337" max="3337" width="13.4380952380952" style="926" customWidth="1"/>
    <col min="3338" max="3338" width="16.3333333333333" style="926" customWidth="1"/>
    <col min="3339" max="3339" width="11.552380952381" style="926"/>
    <col min="3340" max="3340" width="18.3333333333333" style="926" customWidth="1"/>
    <col min="3341" max="3341" width="11.552380952381" style="926"/>
    <col min="3342" max="3342" width="14.4380952380952" style="926" customWidth="1"/>
    <col min="3343" max="3350" width="11.552380952381" style="926"/>
    <col min="3351" max="3351" width="18.3333333333333" style="926" customWidth="1"/>
    <col min="3352" max="3585" width="11.552380952381" style="926"/>
    <col min="3586" max="3586" width="5.33333333333333" style="926" customWidth="1"/>
    <col min="3587" max="3587" width="37" style="926" customWidth="1"/>
    <col min="3588" max="3588" width="17.4380952380952" style="926" customWidth="1"/>
    <col min="3589" max="3589" width="11.3333333333333" style="926" customWidth="1"/>
    <col min="3590" max="3590" width="12.8857142857143" style="926" customWidth="1"/>
    <col min="3591" max="3591" width="7.66666666666667" style="926" customWidth="1"/>
    <col min="3592" max="3592" width="16.4380952380952" style="926" customWidth="1"/>
    <col min="3593" max="3593" width="13.4380952380952" style="926" customWidth="1"/>
    <col min="3594" max="3594" width="16.3333333333333" style="926" customWidth="1"/>
    <col min="3595" max="3595" width="11.552380952381" style="926"/>
    <col min="3596" max="3596" width="18.3333333333333" style="926" customWidth="1"/>
    <col min="3597" max="3597" width="11.552380952381" style="926"/>
    <col min="3598" max="3598" width="14.4380952380952" style="926" customWidth="1"/>
    <col min="3599" max="3606" width="11.552380952381" style="926"/>
    <col min="3607" max="3607" width="18.3333333333333" style="926" customWidth="1"/>
    <col min="3608" max="3841" width="11.552380952381" style="926"/>
    <col min="3842" max="3842" width="5.33333333333333" style="926" customWidth="1"/>
    <col min="3843" max="3843" width="37" style="926" customWidth="1"/>
    <col min="3844" max="3844" width="17.4380952380952" style="926" customWidth="1"/>
    <col min="3845" max="3845" width="11.3333333333333" style="926" customWidth="1"/>
    <col min="3846" max="3846" width="12.8857142857143" style="926" customWidth="1"/>
    <col min="3847" max="3847" width="7.66666666666667" style="926" customWidth="1"/>
    <col min="3848" max="3848" width="16.4380952380952" style="926" customWidth="1"/>
    <col min="3849" max="3849" width="13.4380952380952" style="926" customWidth="1"/>
    <col min="3850" max="3850" width="16.3333333333333" style="926" customWidth="1"/>
    <col min="3851" max="3851" width="11.552380952381" style="926"/>
    <col min="3852" max="3852" width="18.3333333333333" style="926" customWidth="1"/>
    <col min="3853" max="3853" width="11.552380952381" style="926"/>
    <col min="3854" max="3854" width="14.4380952380952" style="926" customWidth="1"/>
    <col min="3855" max="3862" width="11.552380952381" style="926"/>
    <col min="3863" max="3863" width="18.3333333333333" style="926" customWidth="1"/>
    <col min="3864" max="4097" width="11.552380952381" style="926"/>
    <col min="4098" max="4098" width="5.33333333333333" style="926" customWidth="1"/>
    <col min="4099" max="4099" width="37" style="926" customWidth="1"/>
    <col min="4100" max="4100" width="17.4380952380952" style="926" customWidth="1"/>
    <col min="4101" max="4101" width="11.3333333333333" style="926" customWidth="1"/>
    <col min="4102" max="4102" width="12.8857142857143" style="926" customWidth="1"/>
    <col min="4103" max="4103" width="7.66666666666667" style="926" customWidth="1"/>
    <col min="4104" max="4104" width="16.4380952380952" style="926" customWidth="1"/>
    <col min="4105" max="4105" width="13.4380952380952" style="926" customWidth="1"/>
    <col min="4106" max="4106" width="16.3333333333333" style="926" customWidth="1"/>
    <col min="4107" max="4107" width="11.552380952381" style="926"/>
    <col min="4108" max="4108" width="18.3333333333333" style="926" customWidth="1"/>
    <col min="4109" max="4109" width="11.552380952381" style="926"/>
    <col min="4110" max="4110" width="14.4380952380952" style="926" customWidth="1"/>
    <col min="4111" max="4118" width="11.552380952381" style="926"/>
    <col min="4119" max="4119" width="18.3333333333333" style="926" customWidth="1"/>
    <col min="4120" max="4353" width="11.552380952381" style="926"/>
    <col min="4354" max="4354" width="5.33333333333333" style="926" customWidth="1"/>
    <col min="4355" max="4355" width="37" style="926" customWidth="1"/>
    <col min="4356" max="4356" width="17.4380952380952" style="926" customWidth="1"/>
    <col min="4357" max="4357" width="11.3333333333333" style="926" customWidth="1"/>
    <col min="4358" max="4358" width="12.8857142857143" style="926" customWidth="1"/>
    <col min="4359" max="4359" width="7.66666666666667" style="926" customWidth="1"/>
    <col min="4360" max="4360" width="16.4380952380952" style="926" customWidth="1"/>
    <col min="4361" max="4361" width="13.4380952380952" style="926" customWidth="1"/>
    <col min="4362" max="4362" width="16.3333333333333" style="926" customWidth="1"/>
    <col min="4363" max="4363" width="11.552380952381" style="926"/>
    <col min="4364" max="4364" width="18.3333333333333" style="926" customWidth="1"/>
    <col min="4365" max="4365" width="11.552380952381" style="926"/>
    <col min="4366" max="4366" width="14.4380952380952" style="926" customWidth="1"/>
    <col min="4367" max="4374" width="11.552380952381" style="926"/>
    <col min="4375" max="4375" width="18.3333333333333" style="926" customWidth="1"/>
    <col min="4376" max="4609" width="11.552380952381" style="926"/>
    <col min="4610" max="4610" width="5.33333333333333" style="926" customWidth="1"/>
    <col min="4611" max="4611" width="37" style="926" customWidth="1"/>
    <col min="4612" max="4612" width="17.4380952380952" style="926" customWidth="1"/>
    <col min="4613" max="4613" width="11.3333333333333" style="926" customWidth="1"/>
    <col min="4614" max="4614" width="12.8857142857143" style="926" customWidth="1"/>
    <col min="4615" max="4615" width="7.66666666666667" style="926" customWidth="1"/>
    <col min="4616" max="4616" width="16.4380952380952" style="926" customWidth="1"/>
    <col min="4617" max="4617" width="13.4380952380952" style="926" customWidth="1"/>
    <col min="4618" max="4618" width="16.3333333333333" style="926" customWidth="1"/>
    <col min="4619" max="4619" width="11.552380952381" style="926"/>
    <col min="4620" max="4620" width="18.3333333333333" style="926" customWidth="1"/>
    <col min="4621" max="4621" width="11.552380952381" style="926"/>
    <col min="4622" max="4622" width="14.4380952380952" style="926" customWidth="1"/>
    <col min="4623" max="4630" width="11.552380952381" style="926"/>
    <col min="4631" max="4631" width="18.3333333333333" style="926" customWidth="1"/>
    <col min="4632" max="4865" width="11.552380952381" style="926"/>
    <col min="4866" max="4866" width="5.33333333333333" style="926" customWidth="1"/>
    <col min="4867" max="4867" width="37" style="926" customWidth="1"/>
    <col min="4868" max="4868" width="17.4380952380952" style="926" customWidth="1"/>
    <col min="4869" max="4869" width="11.3333333333333" style="926" customWidth="1"/>
    <col min="4870" max="4870" width="12.8857142857143" style="926" customWidth="1"/>
    <col min="4871" max="4871" width="7.66666666666667" style="926" customWidth="1"/>
    <col min="4872" max="4872" width="16.4380952380952" style="926" customWidth="1"/>
    <col min="4873" max="4873" width="13.4380952380952" style="926" customWidth="1"/>
    <col min="4874" max="4874" width="16.3333333333333" style="926" customWidth="1"/>
    <col min="4875" max="4875" width="11.552380952381" style="926"/>
    <col min="4876" max="4876" width="18.3333333333333" style="926" customWidth="1"/>
    <col min="4877" max="4877" width="11.552380952381" style="926"/>
    <col min="4878" max="4878" width="14.4380952380952" style="926" customWidth="1"/>
    <col min="4879" max="4886" width="11.552380952381" style="926"/>
    <col min="4887" max="4887" width="18.3333333333333" style="926" customWidth="1"/>
    <col min="4888" max="5121" width="11.552380952381" style="926"/>
    <col min="5122" max="5122" width="5.33333333333333" style="926" customWidth="1"/>
    <col min="5123" max="5123" width="37" style="926" customWidth="1"/>
    <col min="5124" max="5124" width="17.4380952380952" style="926" customWidth="1"/>
    <col min="5125" max="5125" width="11.3333333333333" style="926" customWidth="1"/>
    <col min="5126" max="5126" width="12.8857142857143" style="926" customWidth="1"/>
    <col min="5127" max="5127" width="7.66666666666667" style="926" customWidth="1"/>
    <col min="5128" max="5128" width="16.4380952380952" style="926" customWidth="1"/>
    <col min="5129" max="5129" width="13.4380952380952" style="926" customWidth="1"/>
    <col min="5130" max="5130" width="16.3333333333333" style="926" customWidth="1"/>
    <col min="5131" max="5131" width="11.552380952381" style="926"/>
    <col min="5132" max="5132" width="18.3333333333333" style="926" customWidth="1"/>
    <col min="5133" max="5133" width="11.552380952381" style="926"/>
    <col min="5134" max="5134" width="14.4380952380952" style="926" customWidth="1"/>
    <col min="5135" max="5142" width="11.552380952381" style="926"/>
    <col min="5143" max="5143" width="18.3333333333333" style="926" customWidth="1"/>
    <col min="5144" max="5377" width="11.552380952381" style="926"/>
    <col min="5378" max="5378" width="5.33333333333333" style="926" customWidth="1"/>
    <col min="5379" max="5379" width="37" style="926" customWidth="1"/>
    <col min="5380" max="5380" width="17.4380952380952" style="926" customWidth="1"/>
    <col min="5381" max="5381" width="11.3333333333333" style="926" customWidth="1"/>
    <col min="5382" max="5382" width="12.8857142857143" style="926" customWidth="1"/>
    <col min="5383" max="5383" width="7.66666666666667" style="926" customWidth="1"/>
    <col min="5384" max="5384" width="16.4380952380952" style="926" customWidth="1"/>
    <col min="5385" max="5385" width="13.4380952380952" style="926" customWidth="1"/>
    <col min="5386" max="5386" width="16.3333333333333" style="926" customWidth="1"/>
    <col min="5387" max="5387" width="11.552380952381" style="926"/>
    <col min="5388" max="5388" width="18.3333333333333" style="926" customWidth="1"/>
    <col min="5389" max="5389" width="11.552380952381" style="926"/>
    <col min="5390" max="5390" width="14.4380952380952" style="926" customWidth="1"/>
    <col min="5391" max="5398" width="11.552380952381" style="926"/>
    <col min="5399" max="5399" width="18.3333333333333" style="926" customWidth="1"/>
    <col min="5400" max="5633" width="11.552380952381" style="926"/>
    <col min="5634" max="5634" width="5.33333333333333" style="926" customWidth="1"/>
    <col min="5635" max="5635" width="37" style="926" customWidth="1"/>
    <col min="5636" max="5636" width="17.4380952380952" style="926" customWidth="1"/>
    <col min="5637" max="5637" width="11.3333333333333" style="926" customWidth="1"/>
    <col min="5638" max="5638" width="12.8857142857143" style="926" customWidth="1"/>
    <col min="5639" max="5639" width="7.66666666666667" style="926" customWidth="1"/>
    <col min="5640" max="5640" width="16.4380952380952" style="926" customWidth="1"/>
    <col min="5641" max="5641" width="13.4380952380952" style="926" customWidth="1"/>
    <col min="5642" max="5642" width="16.3333333333333" style="926" customWidth="1"/>
    <col min="5643" max="5643" width="11.552380952381" style="926"/>
    <col min="5644" max="5644" width="18.3333333333333" style="926" customWidth="1"/>
    <col min="5645" max="5645" width="11.552380952381" style="926"/>
    <col min="5646" max="5646" width="14.4380952380952" style="926" customWidth="1"/>
    <col min="5647" max="5654" width="11.552380952381" style="926"/>
    <col min="5655" max="5655" width="18.3333333333333" style="926" customWidth="1"/>
    <col min="5656" max="5889" width="11.552380952381" style="926"/>
    <col min="5890" max="5890" width="5.33333333333333" style="926" customWidth="1"/>
    <col min="5891" max="5891" width="37" style="926" customWidth="1"/>
    <col min="5892" max="5892" width="17.4380952380952" style="926" customWidth="1"/>
    <col min="5893" max="5893" width="11.3333333333333" style="926" customWidth="1"/>
    <col min="5894" max="5894" width="12.8857142857143" style="926" customWidth="1"/>
    <col min="5895" max="5895" width="7.66666666666667" style="926" customWidth="1"/>
    <col min="5896" max="5896" width="16.4380952380952" style="926" customWidth="1"/>
    <col min="5897" max="5897" width="13.4380952380952" style="926" customWidth="1"/>
    <col min="5898" max="5898" width="16.3333333333333" style="926" customWidth="1"/>
    <col min="5899" max="5899" width="11.552380952381" style="926"/>
    <col min="5900" max="5900" width="18.3333333333333" style="926" customWidth="1"/>
    <col min="5901" max="5901" width="11.552380952381" style="926"/>
    <col min="5902" max="5902" width="14.4380952380952" style="926" customWidth="1"/>
    <col min="5903" max="5910" width="11.552380952381" style="926"/>
    <col min="5911" max="5911" width="18.3333333333333" style="926" customWidth="1"/>
    <col min="5912" max="6145" width="11.552380952381" style="926"/>
    <col min="6146" max="6146" width="5.33333333333333" style="926" customWidth="1"/>
    <col min="6147" max="6147" width="37" style="926" customWidth="1"/>
    <col min="6148" max="6148" width="17.4380952380952" style="926" customWidth="1"/>
    <col min="6149" max="6149" width="11.3333333333333" style="926" customWidth="1"/>
    <col min="6150" max="6150" width="12.8857142857143" style="926" customWidth="1"/>
    <col min="6151" max="6151" width="7.66666666666667" style="926" customWidth="1"/>
    <col min="6152" max="6152" width="16.4380952380952" style="926" customWidth="1"/>
    <col min="6153" max="6153" width="13.4380952380952" style="926" customWidth="1"/>
    <col min="6154" max="6154" width="16.3333333333333" style="926" customWidth="1"/>
    <col min="6155" max="6155" width="11.552380952381" style="926"/>
    <col min="6156" max="6156" width="18.3333333333333" style="926" customWidth="1"/>
    <col min="6157" max="6157" width="11.552380952381" style="926"/>
    <col min="6158" max="6158" width="14.4380952380952" style="926" customWidth="1"/>
    <col min="6159" max="6166" width="11.552380952381" style="926"/>
    <col min="6167" max="6167" width="18.3333333333333" style="926" customWidth="1"/>
    <col min="6168" max="6401" width="11.552380952381" style="926"/>
    <col min="6402" max="6402" width="5.33333333333333" style="926" customWidth="1"/>
    <col min="6403" max="6403" width="37" style="926" customWidth="1"/>
    <col min="6404" max="6404" width="17.4380952380952" style="926" customWidth="1"/>
    <col min="6405" max="6405" width="11.3333333333333" style="926" customWidth="1"/>
    <col min="6406" max="6406" width="12.8857142857143" style="926" customWidth="1"/>
    <col min="6407" max="6407" width="7.66666666666667" style="926" customWidth="1"/>
    <col min="6408" max="6408" width="16.4380952380952" style="926" customWidth="1"/>
    <col min="6409" max="6409" width="13.4380952380952" style="926" customWidth="1"/>
    <col min="6410" max="6410" width="16.3333333333333" style="926" customWidth="1"/>
    <col min="6411" max="6411" width="11.552380952381" style="926"/>
    <col min="6412" max="6412" width="18.3333333333333" style="926" customWidth="1"/>
    <col min="6413" max="6413" width="11.552380952381" style="926"/>
    <col min="6414" max="6414" width="14.4380952380952" style="926" customWidth="1"/>
    <col min="6415" max="6422" width="11.552380952381" style="926"/>
    <col min="6423" max="6423" width="18.3333333333333" style="926" customWidth="1"/>
    <col min="6424" max="6657" width="11.552380952381" style="926"/>
    <col min="6658" max="6658" width="5.33333333333333" style="926" customWidth="1"/>
    <col min="6659" max="6659" width="37" style="926" customWidth="1"/>
    <col min="6660" max="6660" width="17.4380952380952" style="926" customWidth="1"/>
    <col min="6661" max="6661" width="11.3333333333333" style="926" customWidth="1"/>
    <col min="6662" max="6662" width="12.8857142857143" style="926" customWidth="1"/>
    <col min="6663" max="6663" width="7.66666666666667" style="926" customWidth="1"/>
    <col min="6664" max="6664" width="16.4380952380952" style="926" customWidth="1"/>
    <col min="6665" max="6665" width="13.4380952380952" style="926" customWidth="1"/>
    <col min="6666" max="6666" width="16.3333333333333" style="926" customWidth="1"/>
    <col min="6667" max="6667" width="11.552380952381" style="926"/>
    <col min="6668" max="6668" width="18.3333333333333" style="926" customWidth="1"/>
    <col min="6669" max="6669" width="11.552380952381" style="926"/>
    <col min="6670" max="6670" width="14.4380952380952" style="926" customWidth="1"/>
    <col min="6671" max="6678" width="11.552380952381" style="926"/>
    <col min="6679" max="6679" width="18.3333333333333" style="926" customWidth="1"/>
    <col min="6680" max="6913" width="11.552380952381" style="926"/>
    <col min="6914" max="6914" width="5.33333333333333" style="926" customWidth="1"/>
    <col min="6915" max="6915" width="37" style="926" customWidth="1"/>
    <col min="6916" max="6916" width="17.4380952380952" style="926" customWidth="1"/>
    <col min="6917" max="6917" width="11.3333333333333" style="926" customWidth="1"/>
    <col min="6918" max="6918" width="12.8857142857143" style="926" customWidth="1"/>
    <col min="6919" max="6919" width="7.66666666666667" style="926" customWidth="1"/>
    <col min="6920" max="6920" width="16.4380952380952" style="926" customWidth="1"/>
    <col min="6921" max="6921" width="13.4380952380952" style="926" customWidth="1"/>
    <col min="6922" max="6922" width="16.3333333333333" style="926" customWidth="1"/>
    <col min="6923" max="6923" width="11.552380952381" style="926"/>
    <col min="6924" max="6924" width="18.3333333333333" style="926" customWidth="1"/>
    <col min="6925" max="6925" width="11.552380952381" style="926"/>
    <col min="6926" max="6926" width="14.4380952380952" style="926" customWidth="1"/>
    <col min="6927" max="6934" width="11.552380952381" style="926"/>
    <col min="6935" max="6935" width="18.3333333333333" style="926" customWidth="1"/>
    <col min="6936" max="7169" width="11.552380952381" style="926"/>
    <col min="7170" max="7170" width="5.33333333333333" style="926" customWidth="1"/>
    <col min="7171" max="7171" width="37" style="926" customWidth="1"/>
    <col min="7172" max="7172" width="17.4380952380952" style="926" customWidth="1"/>
    <col min="7173" max="7173" width="11.3333333333333" style="926" customWidth="1"/>
    <col min="7174" max="7174" width="12.8857142857143" style="926" customWidth="1"/>
    <col min="7175" max="7175" width="7.66666666666667" style="926" customWidth="1"/>
    <col min="7176" max="7176" width="16.4380952380952" style="926" customWidth="1"/>
    <col min="7177" max="7177" width="13.4380952380952" style="926" customWidth="1"/>
    <col min="7178" max="7178" width="16.3333333333333" style="926" customWidth="1"/>
    <col min="7179" max="7179" width="11.552380952381" style="926"/>
    <col min="7180" max="7180" width="18.3333333333333" style="926" customWidth="1"/>
    <col min="7181" max="7181" width="11.552380952381" style="926"/>
    <col min="7182" max="7182" width="14.4380952380952" style="926" customWidth="1"/>
    <col min="7183" max="7190" width="11.552380952381" style="926"/>
    <col min="7191" max="7191" width="18.3333333333333" style="926" customWidth="1"/>
    <col min="7192" max="7425" width="11.552380952381" style="926"/>
    <col min="7426" max="7426" width="5.33333333333333" style="926" customWidth="1"/>
    <col min="7427" max="7427" width="37" style="926" customWidth="1"/>
    <col min="7428" max="7428" width="17.4380952380952" style="926" customWidth="1"/>
    <col min="7429" max="7429" width="11.3333333333333" style="926" customWidth="1"/>
    <col min="7430" max="7430" width="12.8857142857143" style="926" customWidth="1"/>
    <col min="7431" max="7431" width="7.66666666666667" style="926" customWidth="1"/>
    <col min="7432" max="7432" width="16.4380952380952" style="926" customWidth="1"/>
    <col min="7433" max="7433" width="13.4380952380952" style="926" customWidth="1"/>
    <col min="7434" max="7434" width="16.3333333333333" style="926" customWidth="1"/>
    <col min="7435" max="7435" width="11.552380952381" style="926"/>
    <col min="7436" max="7436" width="18.3333333333333" style="926" customWidth="1"/>
    <col min="7437" max="7437" width="11.552380952381" style="926"/>
    <col min="7438" max="7438" width="14.4380952380952" style="926" customWidth="1"/>
    <col min="7439" max="7446" width="11.552380952381" style="926"/>
    <col min="7447" max="7447" width="18.3333333333333" style="926" customWidth="1"/>
    <col min="7448" max="7681" width="11.552380952381" style="926"/>
    <col min="7682" max="7682" width="5.33333333333333" style="926" customWidth="1"/>
    <col min="7683" max="7683" width="37" style="926" customWidth="1"/>
    <col min="7684" max="7684" width="17.4380952380952" style="926" customWidth="1"/>
    <col min="7685" max="7685" width="11.3333333333333" style="926" customWidth="1"/>
    <col min="7686" max="7686" width="12.8857142857143" style="926" customWidth="1"/>
    <col min="7687" max="7687" width="7.66666666666667" style="926" customWidth="1"/>
    <col min="7688" max="7688" width="16.4380952380952" style="926" customWidth="1"/>
    <col min="7689" max="7689" width="13.4380952380952" style="926" customWidth="1"/>
    <col min="7690" max="7690" width="16.3333333333333" style="926" customWidth="1"/>
    <col min="7691" max="7691" width="11.552380952381" style="926"/>
    <col min="7692" max="7692" width="18.3333333333333" style="926" customWidth="1"/>
    <col min="7693" max="7693" width="11.552380952381" style="926"/>
    <col min="7694" max="7694" width="14.4380952380952" style="926" customWidth="1"/>
    <col min="7695" max="7702" width="11.552380952381" style="926"/>
    <col min="7703" max="7703" width="18.3333333333333" style="926" customWidth="1"/>
    <col min="7704" max="7937" width="11.552380952381" style="926"/>
    <col min="7938" max="7938" width="5.33333333333333" style="926" customWidth="1"/>
    <col min="7939" max="7939" width="37" style="926" customWidth="1"/>
    <col min="7940" max="7940" width="17.4380952380952" style="926" customWidth="1"/>
    <col min="7941" max="7941" width="11.3333333333333" style="926" customWidth="1"/>
    <col min="7942" max="7942" width="12.8857142857143" style="926" customWidth="1"/>
    <col min="7943" max="7943" width="7.66666666666667" style="926" customWidth="1"/>
    <col min="7944" max="7944" width="16.4380952380952" style="926" customWidth="1"/>
    <col min="7945" max="7945" width="13.4380952380952" style="926" customWidth="1"/>
    <col min="7946" max="7946" width="16.3333333333333" style="926" customWidth="1"/>
    <col min="7947" max="7947" width="11.552380952381" style="926"/>
    <col min="7948" max="7948" width="18.3333333333333" style="926" customWidth="1"/>
    <col min="7949" max="7949" width="11.552380952381" style="926"/>
    <col min="7950" max="7950" width="14.4380952380952" style="926" customWidth="1"/>
    <col min="7951" max="7958" width="11.552380952381" style="926"/>
    <col min="7959" max="7959" width="18.3333333333333" style="926" customWidth="1"/>
    <col min="7960" max="8193" width="11.552380952381" style="926"/>
    <col min="8194" max="8194" width="5.33333333333333" style="926" customWidth="1"/>
    <col min="8195" max="8195" width="37" style="926" customWidth="1"/>
    <col min="8196" max="8196" width="17.4380952380952" style="926" customWidth="1"/>
    <col min="8197" max="8197" width="11.3333333333333" style="926" customWidth="1"/>
    <col min="8198" max="8198" width="12.8857142857143" style="926" customWidth="1"/>
    <col min="8199" max="8199" width="7.66666666666667" style="926" customWidth="1"/>
    <col min="8200" max="8200" width="16.4380952380952" style="926" customWidth="1"/>
    <col min="8201" max="8201" width="13.4380952380952" style="926" customWidth="1"/>
    <col min="8202" max="8202" width="16.3333333333333" style="926" customWidth="1"/>
    <col min="8203" max="8203" width="11.552380952381" style="926"/>
    <col min="8204" max="8204" width="18.3333333333333" style="926" customWidth="1"/>
    <col min="8205" max="8205" width="11.552380952381" style="926"/>
    <col min="8206" max="8206" width="14.4380952380952" style="926" customWidth="1"/>
    <col min="8207" max="8214" width="11.552380952381" style="926"/>
    <col min="8215" max="8215" width="18.3333333333333" style="926" customWidth="1"/>
    <col min="8216" max="8449" width="11.552380952381" style="926"/>
    <col min="8450" max="8450" width="5.33333333333333" style="926" customWidth="1"/>
    <col min="8451" max="8451" width="37" style="926" customWidth="1"/>
    <col min="8452" max="8452" width="17.4380952380952" style="926" customWidth="1"/>
    <col min="8453" max="8453" width="11.3333333333333" style="926" customWidth="1"/>
    <col min="8454" max="8454" width="12.8857142857143" style="926" customWidth="1"/>
    <col min="8455" max="8455" width="7.66666666666667" style="926" customWidth="1"/>
    <col min="8456" max="8456" width="16.4380952380952" style="926" customWidth="1"/>
    <col min="8457" max="8457" width="13.4380952380952" style="926" customWidth="1"/>
    <col min="8458" max="8458" width="16.3333333333333" style="926" customWidth="1"/>
    <col min="8459" max="8459" width="11.552380952381" style="926"/>
    <col min="8460" max="8460" width="18.3333333333333" style="926" customWidth="1"/>
    <col min="8461" max="8461" width="11.552380952381" style="926"/>
    <col min="8462" max="8462" width="14.4380952380952" style="926" customWidth="1"/>
    <col min="8463" max="8470" width="11.552380952381" style="926"/>
    <col min="8471" max="8471" width="18.3333333333333" style="926" customWidth="1"/>
    <col min="8472" max="8705" width="11.552380952381" style="926"/>
    <col min="8706" max="8706" width="5.33333333333333" style="926" customWidth="1"/>
    <col min="8707" max="8707" width="37" style="926" customWidth="1"/>
    <col min="8708" max="8708" width="17.4380952380952" style="926" customWidth="1"/>
    <col min="8709" max="8709" width="11.3333333333333" style="926" customWidth="1"/>
    <col min="8710" max="8710" width="12.8857142857143" style="926" customWidth="1"/>
    <col min="8711" max="8711" width="7.66666666666667" style="926" customWidth="1"/>
    <col min="8712" max="8712" width="16.4380952380952" style="926" customWidth="1"/>
    <col min="8713" max="8713" width="13.4380952380952" style="926" customWidth="1"/>
    <col min="8714" max="8714" width="16.3333333333333" style="926" customWidth="1"/>
    <col min="8715" max="8715" width="11.552380952381" style="926"/>
    <col min="8716" max="8716" width="18.3333333333333" style="926" customWidth="1"/>
    <col min="8717" max="8717" width="11.552380952381" style="926"/>
    <col min="8718" max="8718" width="14.4380952380952" style="926" customWidth="1"/>
    <col min="8719" max="8726" width="11.552380952381" style="926"/>
    <col min="8727" max="8727" width="18.3333333333333" style="926" customWidth="1"/>
    <col min="8728" max="8961" width="11.552380952381" style="926"/>
    <col min="8962" max="8962" width="5.33333333333333" style="926" customWidth="1"/>
    <col min="8963" max="8963" width="37" style="926" customWidth="1"/>
    <col min="8964" max="8964" width="17.4380952380952" style="926" customWidth="1"/>
    <col min="8965" max="8965" width="11.3333333333333" style="926" customWidth="1"/>
    <col min="8966" max="8966" width="12.8857142857143" style="926" customWidth="1"/>
    <col min="8967" max="8967" width="7.66666666666667" style="926" customWidth="1"/>
    <col min="8968" max="8968" width="16.4380952380952" style="926" customWidth="1"/>
    <col min="8969" max="8969" width="13.4380952380952" style="926" customWidth="1"/>
    <col min="8970" max="8970" width="16.3333333333333" style="926" customWidth="1"/>
    <col min="8971" max="8971" width="11.552380952381" style="926"/>
    <col min="8972" max="8972" width="18.3333333333333" style="926" customWidth="1"/>
    <col min="8973" max="8973" width="11.552380952381" style="926"/>
    <col min="8974" max="8974" width="14.4380952380952" style="926" customWidth="1"/>
    <col min="8975" max="8982" width="11.552380952381" style="926"/>
    <col min="8983" max="8983" width="18.3333333333333" style="926" customWidth="1"/>
    <col min="8984" max="9217" width="11.552380952381" style="926"/>
    <col min="9218" max="9218" width="5.33333333333333" style="926" customWidth="1"/>
    <col min="9219" max="9219" width="37" style="926" customWidth="1"/>
    <col min="9220" max="9220" width="17.4380952380952" style="926" customWidth="1"/>
    <col min="9221" max="9221" width="11.3333333333333" style="926" customWidth="1"/>
    <col min="9222" max="9222" width="12.8857142857143" style="926" customWidth="1"/>
    <col min="9223" max="9223" width="7.66666666666667" style="926" customWidth="1"/>
    <col min="9224" max="9224" width="16.4380952380952" style="926" customWidth="1"/>
    <col min="9225" max="9225" width="13.4380952380952" style="926" customWidth="1"/>
    <col min="9226" max="9226" width="16.3333333333333" style="926" customWidth="1"/>
    <col min="9227" max="9227" width="11.552380952381" style="926"/>
    <col min="9228" max="9228" width="18.3333333333333" style="926" customWidth="1"/>
    <col min="9229" max="9229" width="11.552380952381" style="926"/>
    <col min="9230" max="9230" width="14.4380952380952" style="926" customWidth="1"/>
    <col min="9231" max="9238" width="11.552380952381" style="926"/>
    <col min="9239" max="9239" width="18.3333333333333" style="926" customWidth="1"/>
    <col min="9240" max="9473" width="11.552380952381" style="926"/>
    <col min="9474" max="9474" width="5.33333333333333" style="926" customWidth="1"/>
    <col min="9475" max="9475" width="37" style="926" customWidth="1"/>
    <col min="9476" max="9476" width="17.4380952380952" style="926" customWidth="1"/>
    <col min="9477" max="9477" width="11.3333333333333" style="926" customWidth="1"/>
    <col min="9478" max="9478" width="12.8857142857143" style="926" customWidth="1"/>
    <col min="9479" max="9479" width="7.66666666666667" style="926" customWidth="1"/>
    <col min="9480" max="9480" width="16.4380952380952" style="926" customWidth="1"/>
    <col min="9481" max="9481" width="13.4380952380952" style="926" customWidth="1"/>
    <col min="9482" max="9482" width="16.3333333333333" style="926" customWidth="1"/>
    <col min="9483" max="9483" width="11.552380952381" style="926"/>
    <col min="9484" max="9484" width="18.3333333333333" style="926" customWidth="1"/>
    <col min="9485" max="9485" width="11.552380952381" style="926"/>
    <col min="9486" max="9486" width="14.4380952380952" style="926" customWidth="1"/>
    <col min="9487" max="9494" width="11.552380952381" style="926"/>
    <col min="9495" max="9495" width="18.3333333333333" style="926" customWidth="1"/>
    <col min="9496" max="9729" width="11.552380952381" style="926"/>
    <col min="9730" max="9730" width="5.33333333333333" style="926" customWidth="1"/>
    <col min="9731" max="9731" width="37" style="926" customWidth="1"/>
    <col min="9732" max="9732" width="17.4380952380952" style="926" customWidth="1"/>
    <col min="9733" max="9733" width="11.3333333333333" style="926" customWidth="1"/>
    <col min="9734" max="9734" width="12.8857142857143" style="926" customWidth="1"/>
    <col min="9735" max="9735" width="7.66666666666667" style="926" customWidth="1"/>
    <col min="9736" max="9736" width="16.4380952380952" style="926" customWidth="1"/>
    <col min="9737" max="9737" width="13.4380952380952" style="926" customWidth="1"/>
    <col min="9738" max="9738" width="16.3333333333333" style="926" customWidth="1"/>
    <col min="9739" max="9739" width="11.552380952381" style="926"/>
    <col min="9740" max="9740" width="18.3333333333333" style="926" customWidth="1"/>
    <col min="9741" max="9741" width="11.552380952381" style="926"/>
    <col min="9742" max="9742" width="14.4380952380952" style="926" customWidth="1"/>
    <col min="9743" max="9750" width="11.552380952381" style="926"/>
    <col min="9751" max="9751" width="18.3333333333333" style="926" customWidth="1"/>
    <col min="9752" max="9985" width="11.552380952381" style="926"/>
    <col min="9986" max="9986" width="5.33333333333333" style="926" customWidth="1"/>
    <col min="9987" max="9987" width="37" style="926" customWidth="1"/>
    <col min="9988" max="9988" width="17.4380952380952" style="926" customWidth="1"/>
    <col min="9989" max="9989" width="11.3333333333333" style="926" customWidth="1"/>
    <col min="9990" max="9990" width="12.8857142857143" style="926" customWidth="1"/>
    <col min="9991" max="9991" width="7.66666666666667" style="926" customWidth="1"/>
    <col min="9992" max="9992" width="16.4380952380952" style="926" customWidth="1"/>
    <col min="9993" max="9993" width="13.4380952380952" style="926" customWidth="1"/>
    <col min="9994" max="9994" width="16.3333333333333" style="926" customWidth="1"/>
    <col min="9995" max="9995" width="11.552380952381" style="926"/>
    <col min="9996" max="9996" width="18.3333333333333" style="926" customWidth="1"/>
    <col min="9997" max="9997" width="11.552380952381" style="926"/>
    <col min="9998" max="9998" width="14.4380952380952" style="926" customWidth="1"/>
    <col min="9999" max="10006" width="11.552380952381" style="926"/>
    <col min="10007" max="10007" width="18.3333333333333" style="926" customWidth="1"/>
    <col min="10008" max="10241" width="11.552380952381" style="926"/>
    <col min="10242" max="10242" width="5.33333333333333" style="926" customWidth="1"/>
    <col min="10243" max="10243" width="37" style="926" customWidth="1"/>
    <col min="10244" max="10244" width="17.4380952380952" style="926" customWidth="1"/>
    <col min="10245" max="10245" width="11.3333333333333" style="926" customWidth="1"/>
    <col min="10246" max="10246" width="12.8857142857143" style="926" customWidth="1"/>
    <col min="10247" max="10247" width="7.66666666666667" style="926" customWidth="1"/>
    <col min="10248" max="10248" width="16.4380952380952" style="926" customWidth="1"/>
    <col min="10249" max="10249" width="13.4380952380952" style="926" customWidth="1"/>
    <col min="10250" max="10250" width="16.3333333333333" style="926" customWidth="1"/>
    <col min="10251" max="10251" width="11.552380952381" style="926"/>
    <col min="10252" max="10252" width="18.3333333333333" style="926" customWidth="1"/>
    <col min="10253" max="10253" width="11.552380952381" style="926"/>
    <col min="10254" max="10254" width="14.4380952380952" style="926" customWidth="1"/>
    <col min="10255" max="10262" width="11.552380952381" style="926"/>
    <col min="10263" max="10263" width="18.3333333333333" style="926" customWidth="1"/>
    <col min="10264" max="10497" width="11.552380952381" style="926"/>
    <col min="10498" max="10498" width="5.33333333333333" style="926" customWidth="1"/>
    <col min="10499" max="10499" width="37" style="926" customWidth="1"/>
    <col min="10500" max="10500" width="17.4380952380952" style="926" customWidth="1"/>
    <col min="10501" max="10501" width="11.3333333333333" style="926" customWidth="1"/>
    <col min="10502" max="10502" width="12.8857142857143" style="926" customWidth="1"/>
    <col min="10503" max="10503" width="7.66666666666667" style="926" customWidth="1"/>
    <col min="10504" max="10504" width="16.4380952380952" style="926" customWidth="1"/>
    <col min="10505" max="10505" width="13.4380952380952" style="926" customWidth="1"/>
    <col min="10506" max="10506" width="16.3333333333333" style="926" customWidth="1"/>
    <col min="10507" max="10507" width="11.552380952381" style="926"/>
    <col min="10508" max="10508" width="18.3333333333333" style="926" customWidth="1"/>
    <col min="10509" max="10509" width="11.552380952381" style="926"/>
    <col min="10510" max="10510" width="14.4380952380952" style="926" customWidth="1"/>
    <col min="10511" max="10518" width="11.552380952381" style="926"/>
    <col min="10519" max="10519" width="18.3333333333333" style="926" customWidth="1"/>
    <col min="10520" max="10753" width="11.552380952381" style="926"/>
    <col min="10754" max="10754" width="5.33333333333333" style="926" customWidth="1"/>
    <col min="10755" max="10755" width="37" style="926" customWidth="1"/>
    <col min="10756" max="10756" width="17.4380952380952" style="926" customWidth="1"/>
    <col min="10757" max="10757" width="11.3333333333333" style="926" customWidth="1"/>
    <col min="10758" max="10758" width="12.8857142857143" style="926" customWidth="1"/>
    <col min="10759" max="10759" width="7.66666666666667" style="926" customWidth="1"/>
    <col min="10760" max="10760" width="16.4380952380952" style="926" customWidth="1"/>
    <col min="10761" max="10761" width="13.4380952380952" style="926" customWidth="1"/>
    <col min="10762" max="10762" width="16.3333333333333" style="926" customWidth="1"/>
    <col min="10763" max="10763" width="11.552380952381" style="926"/>
    <col min="10764" max="10764" width="18.3333333333333" style="926" customWidth="1"/>
    <col min="10765" max="10765" width="11.552380952381" style="926"/>
    <col min="10766" max="10766" width="14.4380952380952" style="926" customWidth="1"/>
    <col min="10767" max="10774" width="11.552380952381" style="926"/>
    <col min="10775" max="10775" width="18.3333333333333" style="926" customWidth="1"/>
    <col min="10776" max="11009" width="11.552380952381" style="926"/>
    <col min="11010" max="11010" width="5.33333333333333" style="926" customWidth="1"/>
    <col min="11011" max="11011" width="37" style="926" customWidth="1"/>
    <col min="11012" max="11012" width="17.4380952380952" style="926" customWidth="1"/>
    <col min="11013" max="11013" width="11.3333333333333" style="926" customWidth="1"/>
    <col min="11014" max="11014" width="12.8857142857143" style="926" customWidth="1"/>
    <col min="11015" max="11015" width="7.66666666666667" style="926" customWidth="1"/>
    <col min="11016" max="11016" width="16.4380952380952" style="926" customWidth="1"/>
    <col min="11017" max="11017" width="13.4380952380952" style="926" customWidth="1"/>
    <col min="11018" max="11018" width="16.3333333333333" style="926" customWidth="1"/>
    <col min="11019" max="11019" width="11.552380952381" style="926"/>
    <col min="11020" max="11020" width="18.3333333333333" style="926" customWidth="1"/>
    <col min="11021" max="11021" width="11.552380952381" style="926"/>
    <col min="11022" max="11022" width="14.4380952380952" style="926" customWidth="1"/>
    <col min="11023" max="11030" width="11.552380952381" style="926"/>
    <col min="11031" max="11031" width="18.3333333333333" style="926" customWidth="1"/>
    <col min="11032" max="11265" width="11.552380952381" style="926"/>
    <col min="11266" max="11266" width="5.33333333333333" style="926" customWidth="1"/>
    <col min="11267" max="11267" width="37" style="926" customWidth="1"/>
    <col min="11268" max="11268" width="17.4380952380952" style="926" customWidth="1"/>
    <col min="11269" max="11269" width="11.3333333333333" style="926" customWidth="1"/>
    <col min="11270" max="11270" width="12.8857142857143" style="926" customWidth="1"/>
    <col min="11271" max="11271" width="7.66666666666667" style="926" customWidth="1"/>
    <col min="11272" max="11272" width="16.4380952380952" style="926" customWidth="1"/>
    <col min="11273" max="11273" width="13.4380952380952" style="926" customWidth="1"/>
    <col min="11274" max="11274" width="16.3333333333333" style="926" customWidth="1"/>
    <col min="11275" max="11275" width="11.552380952381" style="926"/>
    <col min="11276" max="11276" width="18.3333333333333" style="926" customWidth="1"/>
    <col min="11277" max="11277" width="11.552380952381" style="926"/>
    <col min="11278" max="11278" width="14.4380952380952" style="926" customWidth="1"/>
    <col min="11279" max="11286" width="11.552380952381" style="926"/>
    <col min="11287" max="11287" width="18.3333333333333" style="926" customWidth="1"/>
    <col min="11288" max="11521" width="11.552380952381" style="926"/>
    <col min="11522" max="11522" width="5.33333333333333" style="926" customWidth="1"/>
    <col min="11523" max="11523" width="37" style="926" customWidth="1"/>
    <col min="11524" max="11524" width="17.4380952380952" style="926" customWidth="1"/>
    <col min="11525" max="11525" width="11.3333333333333" style="926" customWidth="1"/>
    <col min="11526" max="11526" width="12.8857142857143" style="926" customWidth="1"/>
    <col min="11527" max="11527" width="7.66666666666667" style="926" customWidth="1"/>
    <col min="11528" max="11528" width="16.4380952380952" style="926" customWidth="1"/>
    <col min="11529" max="11529" width="13.4380952380952" style="926" customWidth="1"/>
    <col min="11530" max="11530" width="16.3333333333333" style="926" customWidth="1"/>
    <col min="11531" max="11531" width="11.552380952381" style="926"/>
    <col min="11532" max="11532" width="18.3333333333333" style="926" customWidth="1"/>
    <col min="11533" max="11533" width="11.552380952381" style="926"/>
    <col min="11534" max="11534" width="14.4380952380952" style="926" customWidth="1"/>
    <col min="11535" max="11542" width="11.552380952381" style="926"/>
    <col min="11543" max="11543" width="18.3333333333333" style="926" customWidth="1"/>
    <col min="11544" max="11777" width="11.552380952381" style="926"/>
    <col min="11778" max="11778" width="5.33333333333333" style="926" customWidth="1"/>
    <col min="11779" max="11779" width="37" style="926" customWidth="1"/>
    <col min="11780" max="11780" width="17.4380952380952" style="926" customWidth="1"/>
    <col min="11781" max="11781" width="11.3333333333333" style="926" customWidth="1"/>
    <col min="11782" max="11782" width="12.8857142857143" style="926" customWidth="1"/>
    <col min="11783" max="11783" width="7.66666666666667" style="926" customWidth="1"/>
    <col min="11784" max="11784" width="16.4380952380952" style="926" customWidth="1"/>
    <col min="11785" max="11785" width="13.4380952380952" style="926" customWidth="1"/>
    <col min="11786" max="11786" width="16.3333333333333" style="926" customWidth="1"/>
    <col min="11787" max="11787" width="11.552380952381" style="926"/>
    <col min="11788" max="11788" width="18.3333333333333" style="926" customWidth="1"/>
    <col min="11789" max="11789" width="11.552380952381" style="926"/>
    <col min="11790" max="11790" width="14.4380952380952" style="926" customWidth="1"/>
    <col min="11791" max="11798" width="11.552380952381" style="926"/>
    <col min="11799" max="11799" width="18.3333333333333" style="926" customWidth="1"/>
    <col min="11800" max="12033" width="11.552380952381" style="926"/>
    <col min="12034" max="12034" width="5.33333333333333" style="926" customWidth="1"/>
    <col min="12035" max="12035" width="37" style="926" customWidth="1"/>
    <col min="12036" max="12036" width="17.4380952380952" style="926" customWidth="1"/>
    <col min="12037" max="12037" width="11.3333333333333" style="926" customWidth="1"/>
    <col min="12038" max="12038" width="12.8857142857143" style="926" customWidth="1"/>
    <col min="12039" max="12039" width="7.66666666666667" style="926" customWidth="1"/>
    <col min="12040" max="12040" width="16.4380952380952" style="926" customWidth="1"/>
    <col min="12041" max="12041" width="13.4380952380952" style="926" customWidth="1"/>
    <col min="12042" max="12042" width="16.3333333333333" style="926" customWidth="1"/>
    <col min="12043" max="12043" width="11.552380952381" style="926"/>
    <col min="12044" max="12044" width="18.3333333333333" style="926" customWidth="1"/>
    <col min="12045" max="12045" width="11.552380952381" style="926"/>
    <col min="12046" max="12046" width="14.4380952380952" style="926" customWidth="1"/>
    <col min="12047" max="12054" width="11.552380952381" style="926"/>
    <col min="12055" max="12055" width="18.3333333333333" style="926" customWidth="1"/>
    <col min="12056" max="12289" width="11.552380952381" style="926"/>
    <col min="12290" max="12290" width="5.33333333333333" style="926" customWidth="1"/>
    <col min="12291" max="12291" width="37" style="926" customWidth="1"/>
    <col min="12292" max="12292" width="17.4380952380952" style="926" customWidth="1"/>
    <col min="12293" max="12293" width="11.3333333333333" style="926" customWidth="1"/>
    <col min="12294" max="12294" width="12.8857142857143" style="926" customWidth="1"/>
    <col min="12295" max="12295" width="7.66666666666667" style="926" customWidth="1"/>
    <col min="12296" max="12296" width="16.4380952380952" style="926" customWidth="1"/>
    <col min="12297" max="12297" width="13.4380952380952" style="926" customWidth="1"/>
    <col min="12298" max="12298" width="16.3333333333333" style="926" customWidth="1"/>
    <col min="12299" max="12299" width="11.552380952381" style="926"/>
    <col min="12300" max="12300" width="18.3333333333333" style="926" customWidth="1"/>
    <col min="12301" max="12301" width="11.552380952381" style="926"/>
    <col min="12302" max="12302" width="14.4380952380952" style="926" customWidth="1"/>
    <col min="12303" max="12310" width="11.552380952381" style="926"/>
    <col min="12311" max="12311" width="18.3333333333333" style="926" customWidth="1"/>
    <col min="12312" max="12545" width="11.552380952381" style="926"/>
    <col min="12546" max="12546" width="5.33333333333333" style="926" customWidth="1"/>
    <col min="12547" max="12547" width="37" style="926" customWidth="1"/>
    <col min="12548" max="12548" width="17.4380952380952" style="926" customWidth="1"/>
    <col min="12549" max="12549" width="11.3333333333333" style="926" customWidth="1"/>
    <col min="12550" max="12550" width="12.8857142857143" style="926" customWidth="1"/>
    <col min="12551" max="12551" width="7.66666666666667" style="926" customWidth="1"/>
    <col min="12552" max="12552" width="16.4380952380952" style="926" customWidth="1"/>
    <col min="12553" max="12553" width="13.4380952380952" style="926" customWidth="1"/>
    <col min="12554" max="12554" width="16.3333333333333" style="926" customWidth="1"/>
    <col min="12555" max="12555" width="11.552380952381" style="926"/>
    <col min="12556" max="12556" width="18.3333333333333" style="926" customWidth="1"/>
    <col min="12557" max="12557" width="11.552380952381" style="926"/>
    <col min="12558" max="12558" width="14.4380952380952" style="926" customWidth="1"/>
    <col min="12559" max="12566" width="11.552380952381" style="926"/>
    <col min="12567" max="12567" width="18.3333333333333" style="926" customWidth="1"/>
    <col min="12568" max="12801" width="11.552380952381" style="926"/>
    <col min="12802" max="12802" width="5.33333333333333" style="926" customWidth="1"/>
    <col min="12803" max="12803" width="37" style="926" customWidth="1"/>
    <col min="12804" max="12804" width="17.4380952380952" style="926" customWidth="1"/>
    <col min="12805" max="12805" width="11.3333333333333" style="926" customWidth="1"/>
    <col min="12806" max="12806" width="12.8857142857143" style="926" customWidth="1"/>
    <col min="12807" max="12807" width="7.66666666666667" style="926" customWidth="1"/>
    <col min="12808" max="12808" width="16.4380952380952" style="926" customWidth="1"/>
    <col min="12809" max="12809" width="13.4380952380952" style="926" customWidth="1"/>
    <col min="12810" max="12810" width="16.3333333333333" style="926" customWidth="1"/>
    <col min="12811" max="12811" width="11.552380952381" style="926"/>
    <col min="12812" max="12812" width="18.3333333333333" style="926" customWidth="1"/>
    <col min="12813" max="12813" width="11.552380952381" style="926"/>
    <col min="12814" max="12814" width="14.4380952380952" style="926" customWidth="1"/>
    <col min="12815" max="12822" width="11.552380952381" style="926"/>
    <col min="12823" max="12823" width="18.3333333333333" style="926" customWidth="1"/>
    <col min="12824" max="13057" width="11.552380952381" style="926"/>
    <col min="13058" max="13058" width="5.33333333333333" style="926" customWidth="1"/>
    <col min="13059" max="13059" width="37" style="926" customWidth="1"/>
    <col min="13060" max="13060" width="17.4380952380952" style="926" customWidth="1"/>
    <col min="13061" max="13061" width="11.3333333333333" style="926" customWidth="1"/>
    <col min="13062" max="13062" width="12.8857142857143" style="926" customWidth="1"/>
    <col min="13063" max="13063" width="7.66666666666667" style="926" customWidth="1"/>
    <col min="13064" max="13064" width="16.4380952380952" style="926" customWidth="1"/>
    <col min="13065" max="13065" width="13.4380952380952" style="926" customWidth="1"/>
    <col min="13066" max="13066" width="16.3333333333333" style="926" customWidth="1"/>
    <col min="13067" max="13067" width="11.552380952381" style="926"/>
    <col min="13068" max="13068" width="18.3333333333333" style="926" customWidth="1"/>
    <col min="13069" max="13069" width="11.552380952381" style="926"/>
    <col min="13070" max="13070" width="14.4380952380952" style="926" customWidth="1"/>
    <col min="13071" max="13078" width="11.552380952381" style="926"/>
    <col min="13079" max="13079" width="18.3333333333333" style="926" customWidth="1"/>
    <col min="13080" max="13313" width="11.552380952381" style="926"/>
    <col min="13314" max="13314" width="5.33333333333333" style="926" customWidth="1"/>
    <col min="13315" max="13315" width="37" style="926" customWidth="1"/>
    <col min="13316" max="13316" width="17.4380952380952" style="926" customWidth="1"/>
    <col min="13317" max="13317" width="11.3333333333333" style="926" customWidth="1"/>
    <col min="13318" max="13318" width="12.8857142857143" style="926" customWidth="1"/>
    <col min="13319" max="13319" width="7.66666666666667" style="926" customWidth="1"/>
    <col min="13320" max="13320" width="16.4380952380952" style="926" customWidth="1"/>
    <col min="13321" max="13321" width="13.4380952380952" style="926" customWidth="1"/>
    <col min="13322" max="13322" width="16.3333333333333" style="926" customWidth="1"/>
    <col min="13323" max="13323" width="11.552380952381" style="926"/>
    <col min="13324" max="13324" width="18.3333333333333" style="926" customWidth="1"/>
    <col min="13325" max="13325" width="11.552380952381" style="926"/>
    <col min="13326" max="13326" width="14.4380952380952" style="926" customWidth="1"/>
    <col min="13327" max="13334" width="11.552380952381" style="926"/>
    <col min="13335" max="13335" width="18.3333333333333" style="926" customWidth="1"/>
    <col min="13336" max="13569" width="11.552380952381" style="926"/>
    <col min="13570" max="13570" width="5.33333333333333" style="926" customWidth="1"/>
    <col min="13571" max="13571" width="37" style="926" customWidth="1"/>
    <col min="13572" max="13572" width="17.4380952380952" style="926" customWidth="1"/>
    <col min="13573" max="13573" width="11.3333333333333" style="926" customWidth="1"/>
    <col min="13574" max="13574" width="12.8857142857143" style="926" customWidth="1"/>
    <col min="13575" max="13575" width="7.66666666666667" style="926" customWidth="1"/>
    <col min="13576" max="13576" width="16.4380952380952" style="926" customWidth="1"/>
    <col min="13577" max="13577" width="13.4380952380952" style="926" customWidth="1"/>
    <col min="13578" max="13578" width="16.3333333333333" style="926" customWidth="1"/>
    <col min="13579" max="13579" width="11.552380952381" style="926"/>
    <col min="13580" max="13580" width="18.3333333333333" style="926" customWidth="1"/>
    <col min="13581" max="13581" width="11.552380952381" style="926"/>
    <col min="13582" max="13582" width="14.4380952380952" style="926" customWidth="1"/>
    <col min="13583" max="13590" width="11.552380952381" style="926"/>
    <col min="13591" max="13591" width="18.3333333333333" style="926" customWidth="1"/>
    <col min="13592" max="13825" width="11.552380952381" style="926"/>
    <col min="13826" max="13826" width="5.33333333333333" style="926" customWidth="1"/>
    <col min="13827" max="13827" width="37" style="926" customWidth="1"/>
    <col min="13828" max="13828" width="17.4380952380952" style="926" customWidth="1"/>
    <col min="13829" max="13829" width="11.3333333333333" style="926" customWidth="1"/>
    <col min="13830" max="13830" width="12.8857142857143" style="926" customWidth="1"/>
    <col min="13831" max="13831" width="7.66666666666667" style="926" customWidth="1"/>
    <col min="13832" max="13832" width="16.4380952380952" style="926" customWidth="1"/>
    <col min="13833" max="13833" width="13.4380952380952" style="926" customWidth="1"/>
    <col min="13834" max="13834" width="16.3333333333333" style="926" customWidth="1"/>
    <col min="13835" max="13835" width="11.552380952381" style="926"/>
    <col min="13836" max="13836" width="18.3333333333333" style="926" customWidth="1"/>
    <col min="13837" max="13837" width="11.552380952381" style="926"/>
    <col min="13838" max="13838" width="14.4380952380952" style="926" customWidth="1"/>
    <col min="13839" max="13846" width="11.552380952381" style="926"/>
    <col min="13847" max="13847" width="18.3333333333333" style="926" customWidth="1"/>
    <col min="13848" max="14081" width="11.552380952381" style="926"/>
    <col min="14082" max="14082" width="5.33333333333333" style="926" customWidth="1"/>
    <col min="14083" max="14083" width="37" style="926" customWidth="1"/>
    <col min="14084" max="14084" width="17.4380952380952" style="926" customWidth="1"/>
    <col min="14085" max="14085" width="11.3333333333333" style="926" customWidth="1"/>
    <col min="14086" max="14086" width="12.8857142857143" style="926" customWidth="1"/>
    <col min="14087" max="14087" width="7.66666666666667" style="926" customWidth="1"/>
    <col min="14088" max="14088" width="16.4380952380952" style="926" customWidth="1"/>
    <col min="14089" max="14089" width="13.4380952380952" style="926" customWidth="1"/>
    <col min="14090" max="14090" width="16.3333333333333" style="926" customWidth="1"/>
    <col min="14091" max="14091" width="11.552380952381" style="926"/>
    <col min="14092" max="14092" width="18.3333333333333" style="926" customWidth="1"/>
    <col min="14093" max="14093" width="11.552380952381" style="926"/>
    <col min="14094" max="14094" width="14.4380952380952" style="926" customWidth="1"/>
    <col min="14095" max="14102" width="11.552380952381" style="926"/>
    <col min="14103" max="14103" width="18.3333333333333" style="926" customWidth="1"/>
    <col min="14104" max="14337" width="11.552380952381" style="926"/>
    <col min="14338" max="14338" width="5.33333333333333" style="926" customWidth="1"/>
    <col min="14339" max="14339" width="37" style="926" customWidth="1"/>
    <col min="14340" max="14340" width="17.4380952380952" style="926" customWidth="1"/>
    <col min="14341" max="14341" width="11.3333333333333" style="926" customWidth="1"/>
    <col min="14342" max="14342" width="12.8857142857143" style="926" customWidth="1"/>
    <col min="14343" max="14343" width="7.66666666666667" style="926" customWidth="1"/>
    <col min="14344" max="14344" width="16.4380952380952" style="926" customWidth="1"/>
    <col min="14345" max="14345" width="13.4380952380952" style="926" customWidth="1"/>
    <col min="14346" max="14346" width="16.3333333333333" style="926" customWidth="1"/>
    <col min="14347" max="14347" width="11.552380952381" style="926"/>
    <col min="14348" max="14348" width="18.3333333333333" style="926" customWidth="1"/>
    <col min="14349" max="14349" width="11.552380952381" style="926"/>
    <col min="14350" max="14350" width="14.4380952380952" style="926" customWidth="1"/>
    <col min="14351" max="14358" width="11.552380952381" style="926"/>
    <col min="14359" max="14359" width="18.3333333333333" style="926" customWidth="1"/>
    <col min="14360" max="14593" width="11.552380952381" style="926"/>
    <col min="14594" max="14594" width="5.33333333333333" style="926" customWidth="1"/>
    <col min="14595" max="14595" width="37" style="926" customWidth="1"/>
    <col min="14596" max="14596" width="17.4380952380952" style="926" customWidth="1"/>
    <col min="14597" max="14597" width="11.3333333333333" style="926" customWidth="1"/>
    <col min="14598" max="14598" width="12.8857142857143" style="926" customWidth="1"/>
    <col min="14599" max="14599" width="7.66666666666667" style="926" customWidth="1"/>
    <col min="14600" max="14600" width="16.4380952380952" style="926" customWidth="1"/>
    <col min="14601" max="14601" width="13.4380952380952" style="926" customWidth="1"/>
    <col min="14602" max="14602" width="16.3333333333333" style="926" customWidth="1"/>
    <col min="14603" max="14603" width="11.552380952381" style="926"/>
    <col min="14604" max="14604" width="18.3333333333333" style="926" customWidth="1"/>
    <col min="14605" max="14605" width="11.552380952381" style="926"/>
    <col min="14606" max="14606" width="14.4380952380952" style="926" customWidth="1"/>
    <col min="14607" max="14614" width="11.552380952381" style="926"/>
    <col min="14615" max="14615" width="18.3333333333333" style="926" customWidth="1"/>
    <col min="14616" max="14849" width="11.552380952381" style="926"/>
    <col min="14850" max="14850" width="5.33333333333333" style="926" customWidth="1"/>
    <col min="14851" max="14851" width="37" style="926" customWidth="1"/>
    <col min="14852" max="14852" width="17.4380952380952" style="926" customWidth="1"/>
    <col min="14853" max="14853" width="11.3333333333333" style="926" customWidth="1"/>
    <col min="14854" max="14854" width="12.8857142857143" style="926" customWidth="1"/>
    <col min="14855" max="14855" width="7.66666666666667" style="926" customWidth="1"/>
    <col min="14856" max="14856" width="16.4380952380952" style="926" customWidth="1"/>
    <col min="14857" max="14857" width="13.4380952380952" style="926" customWidth="1"/>
    <col min="14858" max="14858" width="16.3333333333333" style="926" customWidth="1"/>
    <col min="14859" max="14859" width="11.552380952381" style="926"/>
    <col min="14860" max="14860" width="18.3333333333333" style="926" customWidth="1"/>
    <col min="14861" max="14861" width="11.552380952381" style="926"/>
    <col min="14862" max="14862" width="14.4380952380952" style="926" customWidth="1"/>
    <col min="14863" max="14870" width="11.552380952381" style="926"/>
    <col min="14871" max="14871" width="18.3333333333333" style="926" customWidth="1"/>
    <col min="14872" max="15105" width="11.552380952381" style="926"/>
    <col min="15106" max="15106" width="5.33333333333333" style="926" customWidth="1"/>
    <col min="15107" max="15107" width="37" style="926" customWidth="1"/>
    <col min="15108" max="15108" width="17.4380952380952" style="926" customWidth="1"/>
    <col min="15109" max="15109" width="11.3333333333333" style="926" customWidth="1"/>
    <col min="15110" max="15110" width="12.8857142857143" style="926" customWidth="1"/>
    <col min="15111" max="15111" width="7.66666666666667" style="926" customWidth="1"/>
    <col min="15112" max="15112" width="16.4380952380952" style="926" customWidth="1"/>
    <col min="15113" max="15113" width="13.4380952380952" style="926" customWidth="1"/>
    <col min="15114" max="15114" width="16.3333333333333" style="926" customWidth="1"/>
    <col min="15115" max="15115" width="11.552380952381" style="926"/>
    <col min="15116" max="15116" width="18.3333333333333" style="926" customWidth="1"/>
    <col min="15117" max="15117" width="11.552380952381" style="926"/>
    <col min="15118" max="15118" width="14.4380952380952" style="926" customWidth="1"/>
    <col min="15119" max="15126" width="11.552380952381" style="926"/>
    <col min="15127" max="15127" width="18.3333333333333" style="926" customWidth="1"/>
    <col min="15128" max="15361" width="11.552380952381" style="926"/>
    <col min="15362" max="15362" width="5.33333333333333" style="926" customWidth="1"/>
    <col min="15363" max="15363" width="37" style="926" customWidth="1"/>
    <col min="15364" max="15364" width="17.4380952380952" style="926" customWidth="1"/>
    <col min="15365" max="15365" width="11.3333333333333" style="926" customWidth="1"/>
    <col min="15366" max="15366" width="12.8857142857143" style="926" customWidth="1"/>
    <col min="15367" max="15367" width="7.66666666666667" style="926" customWidth="1"/>
    <col min="15368" max="15368" width="16.4380952380952" style="926" customWidth="1"/>
    <col min="15369" max="15369" width="13.4380952380952" style="926" customWidth="1"/>
    <col min="15370" max="15370" width="16.3333333333333" style="926" customWidth="1"/>
    <col min="15371" max="15371" width="11.552380952381" style="926"/>
    <col min="15372" max="15372" width="18.3333333333333" style="926" customWidth="1"/>
    <col min="15373" max="15373" width="11.552380952381" style="926"/>
    <col min="15374" max="15374" width="14.4380952380952" style="926" customWidth="1"/>
    <col min="15375" max="15382" width="11.552380952381" style="926"/>
    <col min="15383" max="15383" width="18.3333333333333" style="926" customWidth="1"/>
    <col min="15384" max="15617" width="11.552380952381" style="926"/>
    <col min="15618" max="15618" width="5.33333333333333" style="926" customWidth="1"/>
    <col min="15619" max="15619" width="37" style="926" customWidth="1"/>
    <col min="15620" max="15620" width="17.4380952380952" style="926" customWidth="1"/>
    <col min="15621" max="15621" width="11.3333333333333" style="926" customWidth="1"/>
    <col min="15622" max="15622" width="12.8857142857143" style="926" customWidth="1"/>
    <col min="15623" max="15623" width="7.66666666666667" style="926" customWidth="1"/>
    <col min="15624" max="15624" width="16.4380952380952" style="926" customWidth="1"/>
    <col min="15625" max="15625" width="13.4380952380952" style="926" customWidth="1"/>
    <col min="15626" max="15626" width="16.3333333333333" style="926" customWidth="1"/>
    <col min="15627" max="15627" width="11.552380952381" style="926"/>
    <col min="15628" max="15628" width="18.3333333333333" style="926" customWidth="1"/>
    <col min="15629" max="15629" width="11.552380952381" style="926"/>
    <col min="15630" max="15630" width="14.4380952380952" style="926" customWidth="1"/>
    <col min="15631" max="15638" width="11.552380952381" style="926"/>
    <col min="15639" max="15639" width="18.3333333333333" style="926" customWidth="1"/>
    <col min="15640" max="15873" width="11.552380952381" style="926"/>
    <col min="15874" max="15874" width="5.33333333333333" style="926" customWidth="1"/>
    <col min="15875" max="15875" width="37" style="926" customWidth="1"/>
    <col min="15876" max="15876" width="17.4380952380952" style="926" customWidth="1"/>
    <col min="15877" max="15877" width="11.3333333333333" style="926" customWidth="1"/>
    <col min="15878" max="15878" width="12.8857142857143" style="926" customWidth="1"/>
    <col min="15879" max="15879" width="7.66666666666667" style="926" customWidth="1"/>
    <col min="15880" max="15880" width="16.4380952380952" style="926" customWidth="1"/>
    <col min="15881" max="15881" width="13.4380952380952" style="926" customWidth="1"/>
    <col min="15882" max="15882" width="16.3333333333333" style="926" customWidth="1"/>
    <col min="15883" max="15883" width="11.552380952381" style="926"/>
    <col min="15884" max="15884" width="18.3333333333333" style="926" customWidth="1"/>
    <col min="15885" max="15885" width="11.552380952381" style="926"/>
    <col min="15886" max="15886" width="14.4380952380952" style="926" customWidth="1"/>
    <col min="15887" max="15894" width="11.552380952381" style="926"/>
    <col min="15895" max="15895" width="18.3333333333333" style="926" customWidth="1"/>
    <col min="15896" max="16129" width="11.552380952381" style="926"/>
    <col min="16130" max="16130" width="5.33333333333333" style="926" customWidth="1"/>
    <col min="16131" max="16131" width="37" style="926" customWidth="1"/>
    <col min="16132" max="16132" width="17.4380952380952" style="926" customWidth="1"/>
    <col min="16133" max="16133" width="11.3333333333333" style="926" customWidth="1"/>
    <col min="16134" max="16134" width="12.8857142857143" style="926" customWidth="1"/>
    <col min="16135" max="16135" width="7.66666666666667" style="926" customWidth="1"/>
    <col min="16136" max="16136" width="16.4380952380952" style="926" customWidth="1"/>
    <col min="16137" max="16137" width="13.4380952380952" style="926" customWidth="1"/>
    <col min="16138" max="16138" width="16.3333333333333" style="926" customWidth="1"/>
    <col min="16139" max="16139" width="11.552380952381" style="926"/>
    <col min="16140" max="16140" width="18.3333333333333" style="926" customWidth="1"/>
    <col min="16141" max="16141" width="11.552380952381" style="926"/>
    <col min="16142" max="16142" width="14.4380952380952" style="926" customWidth="1"/>
    <col min="16143" max="16150" width="11.552380952381" style="926"/>
    <col min="16151" max="16151" width="18.3333333333333" style="926" customWidth="1"/>
    <col min="16152" max="16384" width="11.552380952381" style="926"/>
  </cols>
  <sheetData>
    <row r="1" ht="20.25" customHeight="1" spans="2:10">
      <c r="B1" s="932"/>
      <c r="C1" s="933"/>
      <c r="D1" s="933"/>
      <c r="E1" s="933"/>
      <c r="F1" s="933"/>
      <c r="G1" s="933"/>
      <c r="H1" s="933"/>
      <c r="I1" s="933"/>
      <c r="J1" s="986"/>
    </row>
    <row r="2" ht="58.2" customHeight="1" spans="2:10">
      <c r="B2" s="934"/>
      <c r="C2" s="935"/>
      <c r="D2" s="936" t="str">
        <f>PRESUPUESTO!B1</f>
        <v>Proyecto: Recuperación De Cobertura Vegetal El Corregimiento De Doña María Del Municipio De Fundación</v>
      </c>
      <c r="E2" s="937"/>
      <c r="F2" s="937"/>
      <c r="G2" s="937"/>
      <c r="H2" s="938"/>
      <c r="I2" s="935"/>
      <c r="J2" s="987"/>
    </row>
    <row r="3" ht="13.5" spans="2:13">
      <c r="B3" s="939"/>
      <c r="C3" s="940"/>
      <c r="D3" s="941" t="s">
        <v>254</v>
      </c>
      <c r="E3" s="941"/>
      <c r="F3" s="941"/>
      <c r="G3" s="941"/>
      <c r="H3" s="941"/>
      <c r="I3" s="988"/>
      <c r="J3" s="989"/>
      <c r="L3" s="990" t="s">
        <v>246</v>
      </c>
      <c r="M3" s="990">
        <f>'AIU FINAL.'!M2</f>
        <v>2</v>
      </c>
    </row>
    <row r="4" ht="12" spans="2:13">
      <c r="B4" s="942" t="s">
        <v>255</v>
      </c>
      <c r="C4" s="943" t="s">
        <v>256</v>
      </c>
      <c r="D4" s="944" t="s">
        <v>257</v>
      </c>
      <c r="E4" s="945" t="s">
        <v>258</v>
      </c>
      <c r="F4" s="945" t="s">
        <v>259</v>
      </c>
      <c r="G4" s="945" t="s">
        <v>260</v>
      </c>
      <c r="H4" s="946" t="s">
        <v>261</v>
      </c>
      <c r="I4" s="991" t="s">
        <v>262</v>
      </c>
      <c r="J4" s="992" t="s">
        <v>263</v>
      </c>
      <c r="L4" s="990" t="s">
        <v>264</v>
      </c>
      <c r="M4" s="990">
        <f>[213]PRESUPUESTO!L44</f>
        <v>447073824.24</v>
      </c>
    </row>
    <row r="5" ht="34.5" spans="2:12">
      <c r="B5" s="947"/>
      <c r="C5" s="948"/>
      <c r="D5" s="944" t="s">
        <v>265</v>
      </c>
      <c r="E5" s="945" t="s">
        <v>266</v>
      </c>
      <c r="F5" s="945" t="s">
        <v>267</v>
      </c>
      <c r="G5" s="945" t="s">
        <v>268</v>
      </c>
      <c r="H5" s="946" t="s">
        <v>269</v>
      </c>
      <c r="I5" s="991" t="s">
        <v>270</v>
      </c>
      <c r="J5" s="992" t="s">
        <v>271</v>
      </c>
      <c r="L5" s="993"/>
    </row>
    <row r="6" s="925" customFormat="1" spans="2:10">
      <c r="B6" s="949">
        <v>1</v>
      </c>
      <c r="C6" s="950" t="s">
        <v>272</v>
      </c>
      <c r="D6" s="950"/>
      <c r="E6" s="950"/>
      <c r="F6" s="951"/>
      <c r="G6" s="951"/>
      <c r="H6" s="952"/>
      <c r="I6" s="994"/>
      <c r="J6" s="995"/>
    </row>
    <row r="7" s="925" customFormat="1" spans="2:10">
      <c r="B7" s="953">
        <v>1.1</v>
      </c>
      <c r="C7" s="954" t="s">
        <v>273</v>
      </c>
      <c r="D7" s="954"/>
      <c r="E7" s="954"/>
      <c r="F7" s="955"/>
      <c r="G7" s="951"/>
      <c r="H7" s="956"/>
      <c r="I7" s="996"/>
      <c r="J7" s="997"/>
    </row>
    <row r="8" spans="2:12">
      <c r="B8" s="953" t="s">
        <v>274</v>
      </c>
      <c r="C8" s="954" t="s">
        <v>275</v>
      </c>
      <c r="D8" s="957">
        <f>3*F.P!C8</f>
        <v>4270500</v>
      </c>
      <c r="E8" s="955">
        <v>1</v>
      </c>
      <c r="F8" s="958">
        <v>0.3</v>
      </c>
      <c r="G8" s="951">
        <f>F.M!F39</f>
        <v>2</v>
      </c>
      <c r="H8" s="956">
        <f t="shared" ref="H8:H10" si="0">(D8*E8*F8*G8)</f>
        <v>2562300</v>
      </c>
      <c r="I8" s="965">
        <f t="shared" ref="I8:I10" si="1">$M$3</f>
        <v>2</v>
      </c>
      <c r="J8" s="998">
        <f>H8*I8</f>
        <v>5124600</v>
      </c>
      <c r="L8" s="999"/>
    </row>
    <row r="9" spans="2:12">
      <c r="B9" s="953" t="s">
        <v>276</v>
      </c>
      <c r="C9" s="959" t="s">
        <v>277</v>
      </c>
      <c r="D9" s="957">
        <f>'AIU FINAL.'!D37</f>
        <v>3558750</v>
      </c>
      <c r="E9" s="955">
        <v>1</v>
      </c>
      <c r="F9" s="958">
        <v>1</v>
      </c>
      <c r="G9" s="951">
        <f>F.M!F39</f>
        <v>2</v>
      </c>
      <c r="H9" s="956">
        <f t="shared" si="0"/>
        <v>7117500</v>
      </c>
      <c r="I9" s="965">
        <f t="shared" si="1"/>
        <v>2</v>
      </c>
      <c r="J9" s="998">
        <f t="shared" ref="J9:J10" si="2">H9*I9</f>
        <v>14235000</v>
      </c>
      <c r="L9" s="999"/>
    </row>
    <row r="10" ht="12" spans="2:12">
      <c r="B10" s="953" t="s">
        <v>278</v>
      </c>
      <c r="C10" s="959" t="str">
        <f>'MANO DE OBRA'!E75</f>
        <v>Inspector </v>
      </c>
      <c r="D10" s="957">
        <f>1.5*F.P!C8</f>
        <v>2135250</v>
      </c>
      <c r="E10" s="955">
        <v>1</v>
      </c>
      <c r="F10" s="958">
        <v>1</v>
      </c>
      <c r="G10" s="951">
        <f>F.M!E39</f>
        <v>2.05</v>
      </c>
      <c r="H10" s="956">
        <f t="shared" si="0"/>
        <v>4377262.5</v>
      </c>
      <c r="I10" s="965">
        <f t="shared" si="1"/>
        <v>2</v>
      </c>
      <c r="J10" s="998">
        <f t="shared" si="2"/>
        <v>8754525</v>
      </c>
      <c r="L10" s="999"/>
    </row>
    <row r="11" s="925" customFormat="1" ht="15.75" customHeight="1" spans="2:10">
      <c r="B11" s="960"/>
      <c r="C11" s="961" t="s">
        <v>279</v>
      </c>
      <c r="D11" s="962"/>
      <c r="E11" s="962"/>
      <c r="F11" s="962"/>
      <c r="G11" s="962"/>
      <c r="H11" s="962"/>
      <c r="I11" s="1000"/>
      <c r="J11" s="1001">
        <f>SUM(J8:J10)</f>
        <v>28114125</v>
      </c>
    </row>
    <row r="12" ht="15" customHeight="1" spans="2:10">
      <c r="B12" s="963" t="s">
        <v>280</v>
      </c>
      <c r="C12" s="964"/>
      <c r="D12" s="964"/>
      <c r="E12" s="964"/>
      <c r="F12" s="964"/>
      <c r="G12" s="964"/>
      <c r="H12" s="964"/>
      <c r="I12" s="964"/>
      <c r="J12" s="1002"/>
    </row>
    <row r="13" s="925" customFormat="1" spans="2:10">
      <c r="B13" s="953" t="s">
        <v>281</v>
      </c>
      <c r="C13" s="954" t="s">
        <v>280</v>
      </c>
      <c r="D13" s="955" t="s">
        <v>195</v>
      </c>
      <c r="E13" s="955" t="s">
        <v>266</v>
      </c>
      <c r="F13" s="955" t="s">
        <v>282</v>
      </c>
      <c r="G13" s="955" t="s">
        <v>283</v>
      </c>
      <c r="H13" s="956" t="s">
        <v>284</v>
      </c>
      <c r="I13" s="996"/>
      <c r="J13" s="1003" t="s">
        <v>285</v>
      </c>
    </row>
    <row r="14" s="925" customFormat="1" spans="2:10">
      <c r="B14" s="953" t="s">
        <v>286</v>
      </c>
      <c r="C14" s="954" t="s">
        <v>287</v>
      </c>
      <c r="D14" s="955" t="s">
        <v>282</v>
      </c>
      <c r="E14" s="954">
        <v>1</v>
      </c>
      <c r="F14" s="965">
        <f>$M$3</f>
        <v>2</v>
      </c>
      <c r="G14" s="966">
        <v>1</v>
      </c>
      <c r="H14" s="957">
        <f>'AIU FINAL.'!D16</f>
        <v>250000</v>
      </c>
      <c r="I14" s="996"/>
      <c r="J14" s="1004">
        <f>F14*H14*E14*G14</f>
        <v>500000</v>
      </c>
    </row>
    <row r="15" s="925" customFormat="1" ht="28.5" customHeight="1" spans="2:10">
      <c r="B15" s="953" t="s">
        <v>288</v>
      </c>
      <c r="C15" s="967" t="s">
        <v>289</v>
      </c>
      <c r="D15" s="955" t="s">
        <v>282</v>
      </c>
      <c r="E15" s="954">
        <v>1</v>
      </c>
      <c r="F15" s="965">
        <f>M3</f>
        <v>2</v>
      </c>
      <c r="G15" s="966">
        <v>1</v>
      </c>
      <c r="H15" s="957">
        <f>'AIU FINAL.'!D14</f>
        <v>500000</v>
      </c>
      <c r="I15" s="996"/>
      <c r="J15" s="1004">
        <f>F15*H15*E15*G15</f>
        <v>1000000</v>
      </c>
    </row>
    <row r="16" s="925" customFormat="1" ht="21" customHeight="1" spans="2:10">
      <c r="B16" s="953" t="s">
        <v>290</v>
      </c>
      <c r="C16" s="959" t="s">
        <v>291</v>
      </c>
      <c r="D16" s="955" t="s">
        <v>282</v>
      </c>
      <c r="E16" s="954">
        <v>1</v>
      </c>
      <c r="F16" s="955">
        <v>2</v>
      </c>
      <c r="G16" s="966">
        <v>1</v>
      </c>
      <c r="H16" s="957">
        <v>487055.147058816</v>
      </c>
      <c r="I16" s="996"/>
      <c r="J16" s="1004">
        <f>F16*H16*E16*G16</f>
        <v>974110.294117632</v>
      </c>
    </row>
    <row r="17" s="925" customFormat="1" ht="15.75" customHeight="1" spans="2:10">
      <c r="B17" s="968"/>
      <c r="C17" s="969" t="s">
        <v>292</v>
      </c>
      <c r="D17" s="970"/>
      <c r="E17" s="970"/>
      <c r="F17" s="970"/>
      <c r="G17" s="970"/>
      <c r="H17" s="970"/>
      <c r="I17" s="1005"/>
      <c r="J17" s="1001">
        <f>SUM(J14:J16)</f>
        <v>2474110.29411763</v>
      </c>
    </row>
    <row r="18" s="925" customFormat="1" ht="15.75" customHeight="1" spans="2:10">
      <c r="B18" s="968"/>
      <c r="C18" s="971"/>
      <c r="D18" s="971"/>
      <c r="E18" s="971"/>
      <c r="F18" s="971"/>
      <c r="G18" s="971"/>
      <c r="H18" s="971"/>
      <c r="I18" s="1006"/>
      <c r="J18" s="1007"/>
    </row>
    <row r="19" ht="15" customHeight="1" spans="2:10">
      <c r="B19" s="972" t="s">
        <v>293</v>
      </c>
      <c r="C19" s="973"/>
      <c r="D19" s="973"/>
      <c r="E19" s="973"/>
      <c r="F19" s="973"/>
      <c r="G19" s="973"/>
      <c r="H19" s="973"/>
      <c r="I19" s="973"/>
      <c r="J19" s="1008"/>
    </row>
    <row r="20" ht="15" customHeight="1" spans="2:10">
      <c r="B20" s="953"/>
      <c r="C20" s="974" t="s">
        <v>294</v>
      </c>
      <c r="D20" s="975"/>
      <c r="E20" s="975"/>
      <c r="F20" s="975"/>
      <c r="G20" s="975"/>
      <c r="H20" s="975"/>
      <c r="I20" s="1009"/>
      <c r="J20" s="1004">
        <f>J17+J11</f>
        <v>30588235.2941176</v>
      </c>
    </row>
    <row r="21" ht="15" customHeight="1" spans="2:10">
      <c r="B21" s="953"/>
      <c r="C21" s="974" t="s">
        <v>295</v>
      </c>
      <c r="D21" s="975"/>
      <c r="E21" s="975"/>
      <c r="F21" s="975"/>
      <c r="G21" s="975"/>
      <c r="H21" s="975"/>
      <c r="I21" s="1009"/>
      <c r="J21" s="1010">
        <f>0.19*J20</f>
        <v>5811764.70588235</v>
      </c>
    </row>
    <row r="22" ht="15" customHeight="1" spans="2:10">
      <c r="B22" s="968" t="s">
        <v>296</v>
      </c>
      <c r="C22" s="974" t="s">
        <v>297</v>
      </c>
      <c r="D22" s="975"/>
      <c r="E22" s="975"/>
      <c r="F22" s="975"/>
      <c r="G22" s="975"/>
      <c r="H22" s="975"/>
      <c r="I22" s="1009"/>
      <c r="J22" s="1011"/>
    </row>
    <row r="23" ht="15" customHeight="1" spans="2:10">
      <c r="B23" s="954" t="s">
        <v>59</v>
      </c>
      <c r="C23" s="954" t="s">
        <v>298</v>
      </c>
      <c r="D23" s="954"/>
      <c r="E23" s="954"/>
      <c r="F23" s="976">
        <f>SUM(F24:F28)</f>
        <v>0.075</v>
      </c>
      <c r="G23" s="954"/>
      <c r="H23" s="954"/>
      <c r="I23" s="954"/>
      <c r="J23" s="954">
        <f>F23*J20</f>
        <v>2294117.64705882</v>
      </c>
    </row>
    <row r="24" ht="15" customHeight="1" spans="2:10">
      <c r="B24" s="954" t="s">
        <v>299</v>
      </c>
      <c r="C24" s="954" t="s">
        <v>300</v>
      </c>
      <c r="D24" s="954"/>
      <c r="E24" s="954"/>
      <c r="F24" s="976">
        <v>0.02</v>
      </c>
      <c r="G24" s="954"/>
      <c r="H24" s="954"/>
      <c r="I24" s="954"/>
      <c r="J24" s="954"/>
    </row>
    <row r="25" ht="15" customHeight="1" spans="2:10">
      <c r="B25" s="954" t="s">
        <v>301</v>
      </c>
      <c r="C25" s="954" t="s">
        <v>302</v>
      </c>
      <c r="D25" s="954"/>
      <c r="E25" s="954"/>
      <c r="F25" s="976">
        <v>0.02</v>
      </c>
      <c r="G25" s="954"/>
      <c r="H25" s="954"/>
      <c r="I25" s="954"/>
      <c r="J25" s="954"/>
    </row>
    <row r="26" ht="15" customHeight="1" spans="2:10">
      <c r="B26" s="954" t="s">
        <v>303</v>
      </c>
      <c r="C26" s="954" t="s">
        <v>304</v>
      </c>
      <c r="D26" s="954"/>
      <c r="E26" s="954"/>
      <c r="F26" s="976">
        <v>0.01</v>
      </c>
      <c r="G26" s="954"/>
      <c r="H26" s="954"/>
      <c r="I26" s="954"/>
      <c r="J26" s="954"/>
    </row>
    <row r="27" ht="15" customHeight="1" spans="2:10">
      <c r="B27" s="954" t="s">
        <v>305</v>
      </c>
      <c r="C27" s="954" t="s">
        <v>306</v>
      </c>
      <c r="D27" s="954"/>
      <c r="E27" s="954"/>
      <c r="F27" s="976">
        <v>0.01</v>
      </c>
      <c r="G27" s="954"/>
      <c r="H27" s="954"/>
      <c r="I27" s="954"/>
      <c r="J27" s="954"/>
    </row>
    <row r="28" ht="15" customHeight="1" spans="2:10">
      <c r="B28" s="954" t="s">
        <v>307</v>
      </c>
      <c r="C28" s="954" t="s">
        <v>308</v>
      </c>
      <c r="D28" s="954"/>
      <c r="E28" s="954"/>
      <c r="F28" s="976">
        <v>0.015</v>
      </c>
      <c r="G28" s="954"/>
      <c r="H28" s="954"/>
      <c r="I28" s="954"/>
      <c r="J28" s="954"/>
    </row>
    <row r="29" ht="12" spans="2:10">
      <c r="B29" s="954" t="s">
        <v>61</v>
      </c>
      <c r="C29" s="954" t="s">
        <v>309</v>
      </c>
      <c r="D29" s="954"/>
      <c r="E29" s="954"/>
      <c r="F29" s="976">
        <v>0.01</v>
      </c>
      <c r="G29" s="954"/>
      <c r="H29" s="954"/>
      <c r="I29" s="954"/>
      <c r="J29" s="954">
        <f>F29*J20</f>
        <v>305882.352941176</v>
      </c>
    </row>
    <row r="30" ht="15" customHeight="1" spans="2:12">
      <c r="B30" s="977" t="s">
        <v>292</v>
      </c>
      <c r="C30" s="978"/>
      <c r="D30" s="978"/>
      <c r="E30" s="978"/>
      <c r="F30" s="978"/>
      <c r="G30" s="978"/>
      <c r="H30" s="978"/>
      <c r="I30" s="1012"/>
      <c r="J30" s="1001">
        <f>SUM(J23:J29)</f>
        <v>2600000</v>
      </c>
      <c r="K30" s="930">
        <f>PRESUPUESTO!F26</f>
        <v>39000000</v>
      </c>
      <c r="L30" s="930">
        <f>K30-J31</f>
        <v>0</v>
      </c>
    </row>
    <row r="31" ht="15" customHeight="1" spans="2:14">
      <c r="B31" s="979"/>
      <c r="C31" s="980" t="s">
        <v>310</v>
      </c>
      <c r="D31" s="981"/>
      <c r="E31" s="981"/>
      <c r="F31" s="981"/>
      <c r="G31" s="981"/>
      <c r="H31" s="981"/>
      <c r="I31" s="1013"/>
      <c r="J31" s="1014">
        <f>J21+J20+J30</f>
        <v>39000000</v>
      </c>
      <c r="K31" s="1014">
        <f>PRESUPUESTO!F26</f>
        <v>39000000</v>
      </c>
      <c r="L31" s="930">
        <f>J31-K31</f>
        <v>0</v>
      </c>
      <c r="N31" s="1015"/>
    </row>
    <row r="32" ht="12.75" spans="2:10">
      <c r="B32" s="982"/>
      <c r="C32" s="983"/>
      <c r="D32" s="983"/>
      <c r="E32" s="983"/>
      <c r="F32" s="983"/>
      <c r="G32" s="983"/>
      <c r="H32" s="983"/>
      <c r="I32" s="983"/>
      <c r="J32" s="1016"/>
    </row>
    <row r="33" ht="12.75" spans="3:8">
      <c r="C33" s="984"/>
      <c r="D33" s="984"/>
      <c r="E33" s="984"/>
      <c r="F33" s="984"/>
      <c r="G33" s="984"/>
      <c r="H33" s="984"/>
    </row>
    <row r="34" ht="12.75" spans="3:8">
      <c r="C34" s="984"/>
      <c r="D34" s="984"/>
      <c r="E34" s="984"/>
      <c r="F34" s="984"/>
      <c r="G34" s="984"/>
      <c r="H34" s="984"/>
    </row>
    <row r="35" ht="12.75" spans="3:8">
      <c r="C35" s="984"/>
      <c r="D35" s="984"/>
      <c r="E35" s="984"/>
      <c r="F35" s="984"/>
      <c r="G35" s="984"/>
      <c r="H35" s="984"/>
    </row>
    <row r="36" ht="12.75" spans="3:8">
      <c r="C36" s="984"/>
      <c r="D36" s="984"/>
      <c r="E36" s="984"/>
      <c r="F36" s="984"/>
      <c r="G36" s="984"/>
      <c r="H36" s="984"/>
    </row>
    <row r="37" ht="12.75" spans="3:8">
      <c r="C37" s="984"/>
      <c r="D37" s="984"/>
      <c r="E37" s="984"/>
      <c r="F37" s="984"/>
      <c r="G37" s="984"/>
      <c r="H37" s="985"/>
    </row>
    <row r="38" ht="18" spans="3:8">
      <c r="C38" s="889"/>
      <c r="D38" s="889"/>
      <c r="E38" s="889"/>
      <c r="F38" s="889"/>
      <c r="G38" s="889"/>
      <c r="H38" s="889"/>
    </row>
    <row r="39" ht="15" spans="3:8">
      <c r="C39" s="890"/>
      <c r="D39" s="890"/>
      <c r="E39" s="890"/>
      <c r="F39" s="890"/>
      <c r="G39" s="890"/>
      <c r="H39" s="890"/>
    </row>
    <row r="40" ht="15" spans="3:8">
      <c r="C40" s="890"/>
      <c r="D40" s="890"/>
      <c r="E40" s="890"/>
      <c r="F40" s="890"/>
      <c r="G40" s="890"/>
      <c r="H40" s="890"/>
    </row>
    <row r="41" ht="15" spans="3:8">
      <c r="C41" s="890"/>
      <c r="D41" s="890"/>
      <c r="E41" s="890"/>
      <c r="F41" s="890"/>
      <c r="G41" s="890"/>
      <c r="H41" s="890"/>
    </row>
  </sheetData>
  <mergeCells count="21">
    <mergeCell ref="B1:J1"/>
    <mergeCell ref="D2:H2"/>
    <mergeCell ref="D3:H3"/>
    <mergeCell ref="C11:I11"/>
    <mergeCell ref="B12:J12"/>
    <mergeCell ref="C17:I17"/>
    <mergeCell ref="B19:J19"/>
    <mergeCell ref="C20:I20"/>
    <mergeCell ref="C21:I21"/>
    <mergeCell ref="B30:I30"/>
    <mergeCell ref="C31:I31"/>
    <mergeCell ref="B32:J32"/>
    <mergeCell ref="C33:H33"/>
    <mergeCell ref="C38:H38"/>
    <mergeCell ref="C39:H39"/>
    <mergeCell ref="C40:H40"/>
    <mergeCell ref="C41:H41"/>
    <mergeCell ref="B4:B5"/>
    <mergeCell ref="C4:C5"/>
    <mergeCell ref="B2:C3"/>
    <mergeCell ref="I2:J3"/>
  </mergeCells>
  <printOptions horizontalCentered="1"/>
  <pageMargins left="0.708661417322835" right="0.708661417322835" top="0.748031496062992" bottom="0.748031496062992" header="0.31496062992126" footer="0.31496062992126"/>
  <pageSetup paperSize="1" scale="45" orientation="portrait"/>
  <headerFooter>
    <oddHeader>&amp;L&amp;A&amp;R&amp;F</oddHeader>
    <oddFooter>&amp;R&amp;P</oddFooter>
  </headerFooter>
  <colBreaks count="2" manualBreakCount="2">
    <brk id="11" max="1048575" man="1"/>
    <brk id="19" max="1048575" man="1"/>
  </colBreak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2:L64"/>
  <sheetViews>
    <sheetView view="pageBreakPreview" zoomScale="115" zoomScaleNormal="70" topLeftCell="A44" workbookViewId="0">
      <selection activeCell="J33" sqref="J33"/>
    </sheetView>
  </sheetViews>
  <sheetFormatPr defaultColWidth="11" defaultRowHeight="12.75"/>
  <cols>
    <col min="1" max="1" width="4.55238095238095" style="893" customWidth="1"/>
    <col min="2" max="3" width="17.3333333333333" style="893" customWidth="1"/>
    <col min="4" max="16384" width="11.552380952381" style="893"/>
  </cols>
  <sheetData>
    <row r="2" ht="13.5"/>
    <row r="3" ht="13.5" spans="2:12">
      <c r="B3" s="894" t="s">
        <v>311</v>
      </c>
      <c r="C3" s="895"/>
      <c r="D3" s="895"/>
      <c r="E3" s="895"/>
      <c r="F3" s="895"/>
      <c r="G3" s="895"/>
      <c r="H3" s="895"/>
      <c r="I3" s="895"/>
      <c r="J3" s="895"/>
      <c r="K3" s="895"/>
      <c r="L3" s="918"/>
    </row>
    <row r="4" ht="15.6" customHeight="1" spans="2:12">
      <c r="B4" s="896" t="s">
        <v>312</v>
      </c>
      <c r="C4" s="897" t="str">
        <f>PRESUPUESTO!B1</f>
        <v>Proyecto: Recuperación De Cobertura Vegetal El Corregimiento De Doña María Del Municipio De Fundación</v>
      </c>
      <c r="D4" s="897"/>
      <c r="E4" s="897"/>
      <c r="F4" s="897"/>
      <c r="G4" s="897"/>
      <c r="H4" s="897"/>
      <c r="I4" s="897"/>
      <c r="J4" s="897"/>
      <c r="K4" s="897"/>
      <c r="L4" s="919"/>
    </row>
    <row r="5" spans="3:3">
      <c r="C5" s="898"/>
    </row>
    <row r="6" spans="2:12">
      <c r="B6" s="899" t="s">
        <v>313</v>
      </c>
      <c r="C6" s="899" t="str">
        <f>PRESUPUESTO!A5</f>
        <v>1.1</v>
      </c>
      <c r="D6" s="900" t="s">
        <v>244</v>
      </c>
      <c r="E6" s="900"/>
      <c r="F6" s="901" t="str">
        <f>VLOOKUP(C6,PRESUPUESTO!A3:F13,2,FALSE)</f>
        <v>Visitas de campo para el tramite suscripcion y cierre de  acuerdos voluntarios Dirigidos</v>
      </c>
      <c r="G6" s="902"/>
      <c r="H6" s="902"/>
      <c r="I6" s="902"/>
      <c r="J6" s="920"/>
      <c r="K6" s="899" t="s">
        <v>5</v>
      </c>
      <c r="L6" s="899" t="str">
        <f>VLOOKUP(C6,PRESUPUESTO!A3:F13,3,FALSE)</f>
        <v>un</v>
      </c>
    </row>
    <row r="7" spans="2:12">
      <c r="B7" s="903"/>
      <c r="C7" s="903"/>
      <c r="D7" s="903"/>
      <c r="E7" s="903"/>
      <c r="F7" s="903"/>
      <c r="G7" s="903"/>
      <c r="H7" s="903"/>
      <c r="I7" s="903"/>
      <c r="J7" s="903"/>
      <c r="K7" s="903"/>
      <c r="L7" s="903"/>
    </row>
    <row r="8" spans="2:12">
      <c r="B8" s="904" t="s">
        <v>314</v>
      </c>
      <c r="C8" s="904"/>
      <c r="D8" s="905" t="s">
        <v>315</v>
      </c>
      <c r="E8" s="906"/>
      <c r="F8" s="906"/>
      <c r="G8" s="907"/>
      <c r="H8" s="908"/>
      <c r="I8" s="921"/>
      <c r="J8" s="921"/>
      <c r="K8" s="921" t="s">
        <v>316</v>
      </c>
      <c r="L8" s="921" t="s">
        <v>317</v>
      </c>
    </row>
    <row r="9" ht="124.2" customHeight="1" spans="2:12">
      <c r="B9" s="909" t="e">
        <v>#VALUE!</v>
      </c>
      <c r="C9" s="910"/>
      <c r="D9" s="911" t="s">
        <v>318</v>
      </c>
      <c r="E9" s="912"/>
      <c r="F9" s="912"/>
      <c r="G9" s="913"/>
      <c r="H9" s="903"/>
      <c r="I9" s="922"/>
      <c r="J9" s="923"/>
      <c r="K9" s="922">
        <v>15</v>
      </c>
      <c r="L9" s="922">
        <f>K9</f>
        <v>15</v>
      </c>
    </row>
    <row r="10" spans="2:12">
      <c r="B10" s="914"/>
      <c r="C10" s="914"/>
      <c r="D10" s="914"/>
      <c r="E10" s="914"/>
      <c r="F10" s="903"/>
      <c r="G10" s="903"/>
      <c r="H10" s="903"/>
      <c r="I10" s="903"/>
      <c r="J10" s="921"/>
      <c r="K10" s="921" t="s">
        <v>319</v>
      </c>
      <c r="L10" s="924">
        <f>SUM(L9:L9)</f>
        <v>15</v>
      </c>
    </row>
    <row r="12" ht="13.2" customHeight="1" spans="2:12">
      <c r="B12" s="899" t="s">
        <v>313</v>
      </c>
      <c r="C12" s="899" t="str">
        <f>PRESUPUESTO!A6</f>
        <v>1.2</v>
      </c>
      <c r="D12" s="900" t="s">
        <v>244</v>
      </c>
      <c r="E12" s="900"/>
      <c r="F12" s="901" t="str">
        <f>VLOOKUP(C12,PRESUPUESTO!$A$1:F19,2,FALSE)</f>
        <v>Desmonte y limpieza en zonas no boscosas </v>
      </c>
      <c r="G12" s="902"/>
      <c r="H12" s="902"/>
      <c r="I12" s="902"/>
      <c r="J12" s="920"/>
      <c r="K12" s="899" t="s">
        <v>5</v>
      </c>
      <c r="L12" s="899" t="str">
        <f>VLOOKUP(C12,PRESUPUESTO!$A$1:F13,3,FALSE)</f>
        <v>ha</v>
      </c>
    </row>
    <row r="13" spans="2:12">
      <c r="B13" s="903"/>
      <c r="C13" s="903"/>
      <c r="D13" s="903"/>
      <c r="E13" s="903"/>
      <c r="F13" s="903"/>
      <c r="G13" s="903"/>
      <c r="H13" s="903"/>
      <c r="I13" s="903"/>
      <c r="J13" s="903"/>
      <c r="K13" s="903"/>
      <c r="L13" s="903"/>
    </row>
    <row r="14" spans="2:12">
      <c r="B14" s="904" t="s">
        <v>314</v>
      </c>
      <c r="C14" s="904"/>
      <c r="D14" s="905" t="s">
        <v>315</v>
      </c>
      <c r="E14" s="906"/>
      <c r="F14" s="906"/>
      <c r="G14" s="907"/>
      <c r="H14" s="908"/>
      <c r="I14" s="921"/>
      <c r="J14" s="921"/>
      <c r="K14" s="921" t="s">
        <v>316</v>
      </c>
      <c r="L14" s="921" t="s">
        <v>317</v>
      </c>
    </row>
    <row r="15" ht="111" customHeight="1" spans="2:12">
      <c r="B15" s="909" t="e">
        <v>#VALUE!</v>
      </c>
      <c r="C15" s="910"/>
      <c r="D15" s="911" t="s">
        <v>320</v>
      </c>
      <c r="E15" s="912"/>
      <c r="F15" s="912"/>
      <c r="G15" s="913"/>
      <c r="H15" s="903"/>
      <c r="I15" s="922"/>
      <c r="J15" s="923"/>
      <c r="K15" s="922">
        <v>40</v>
      </c>
      <c r="L15" s="922">
        <f>K15</f>
        <v>40</v>
      </c>
    </row>
    <row r="16" spans="2:12">
      <c r="B16" s="914"/>
      <c r="C16" s="914"/>
      <c r="D16" s="914"/>
      <c r="E16" s="914"/>
      <c r="F16" s="903"/>
      <c r="G16" s="903"/>
      <c r="H16" s="903"/>
      <c r="I16" s="903"/>
      <c r="J16" s="921"/>
      <c r="K16" s="921" t="s">
        <v>319</v>
      </c>
      <c r="L16" s="924">
        <f>SUM(L15:L15)</f>
        <v>40</v>
      </c>
    </row>
    <row r="18" ht="13.2" customHeight="1" spans="2:12">
      <c r="B18" s="899" t="s">
        <v>313</v>
      </c>
      <c r="C18" s="899" t="str">
        <f>PRESUPUESTO!A7</f>
        <v>1.3</v>
      </c>
      <c r="D18" s="900" t="s">
        <v>244</v>
      </c>
      <c r="E18" s="900"/>
      <c r="F18" s="901" t="str">
        <f>VLOOKUP(C18,PRESUPUESTO!$A$1:F24,2,FALSE)</f>
        <v>Limpieza de cerca de alambre de púas con postes de madera  (Guarda fuegos)</v>
      </c>
      <c r="G18" s="902"/>
      <c r="H18" s="902"/>
      <c r="I18" s="902"/>
      <c r="J18" s="920"/>
      <c r="K18" s="899" t="s">
        <v>5</v>
      </c>
      <c r="L18" s="899" t="str">
        <f>VLOOKUP(C18,PRESUPUESTO!$A$1:F19,3,FALSE)</f>
        <v>m</v>
      </c>
    </row>
    <row r="19" spans="2:12">
      <c r="B19" s="903"/>
      <c r="C19" s="903"/>
      <c r="D19" s="903"/>
      <c r="E19" s="903"/>
      <c r="F19" s="903"/>
      <c r="G19" s="903"/>
      <c r="H19" s="903"/>
      <c r="I19" s="903"/>
      <c r="J19" s="903"/>
      <c r="K19" s="903"/>
      <c r="L19" s="903"/>
    </row>
    <row r="20" spans="2:12">
      <c r="B20" s="904" t="s">
        <v>314</v>
      </c>
      <c r="C20" s="904"/>
      <c r="D20" s="905" t="s">
        <v>315</v>
      </c>
      <c r="E20" s="906"/>
      <c r="F20" s="906"/>
      <c r="G20" s="907"/>
      <c r="H20" s="908"/>
      <c r="I20" s="921"/>
      <c r="J20" s="921"/>
      <c r="K20" s="921" t="s">
        <v>316</v>
      </c>
      <c r="L20" s="921" t="s">
        <v>317</v>
      </c>
    </row>
    <row r="21" ht="119.4" customHeight="1" spans="2:12">
      <c r="B21" s="909" t="e">
        <v>#VALUE!</v>
      </c>
      <c r="C21" s="910"/>
      <c r="D21" s="911" t="s">
        <v>321</v>
      </c>
      <c r="E21" s="912"/>
      <c r="F21" s="912"/>
      <c r="G21" s="913"/>
      <c r="H21" s="903"/>
      <c r="I21" s="922"/>
      <c r="J21" s="923"/>
      <c r="K21" s="922">
        <f>3000+1000</f>
        <v>4000</v>
      </c>
      <c r="L21" s="922">
        <f>K21</f>
        <v>4000</v>
      </c>
    </row>
    <row r="22" spans="2:12">
      <c r="B22" s="914"/>
      <c r="C22" s="914"/>
      <c r="D22" s="914"/>
      <c r="E22" s="914"/>
      <c r="F22" s="903"/>
      <c r="G22" s="903"/>
      <c r="H22" s="903"/>
      <c r="I22" s="903"/>
      <c r="J22" s="921"/>
      <c r="K22" s="921" t="s">
        <v>319</v>
      </c>
      <c r="L22" s="924">
        <f>SUM(L21:L21)</f>
        <v>4000</v>
      </c>
    </row>
    <row r="24" spans="2:12">
      <c r="B24" s="899" t="s">
        <v>313</v>
      </c>
      <c r="C24" s="899" t="str">
        <f>PRESUPUESTO!A9</f>
        <v>2.1</v>
      </c>
      <c r="D24" s="900" t="s">
        <v>244</v>
      </c>
      <c r="E24" s="900"/>
      <c r="F24" s="901" t="str">
        <f>VLOOKUP(C24,PRESUPUESTO!$A$1:F34,2,FALSE)</f>
        <v>Aislamiento de las áreas con mayor presencia del tensionante identificado en cercas de puas</v>
      </c>
      <c r="G24" s="902"/>
      <c r="H24" s="902"/>
      <c r="I24" s="902"/>
      <c r="J24" s="920"/>
      <c r="K24" s="899" t="s">
        <v>5</v>
      </c>
      <c r="L24" s="899" t="str">
        <f>VLOOKUP(C24,PRESUPUESTO!$A$1:F30,3,FALSE)</f>
        <v>m</v>
      </c>
    </row>
    <row r="25" spans="2:12">
      <c r="B25" s="903"/>
      <c r="C25" s="903"/>
      <c r="D25" s="903"/>
      <c r="E25" s="903"/>
      <c r="F25" s="903"/>
      <c r="G25" s="903"/>
      <c r="H25" s="903"/>
      <c r="I25" s="903"/>
      <c r="J25" s="903"/>
      <c r="K25" s="903"/>
      <c r="L25" s="903"/>
    </row>
    <row r="26" spans="2:12">
      <c r="B26" s="904" t="s">
        <v>314</v>
      </c>
      <c r="C26" s="904"/>
      <c r="D26" s="905" t="s">
        <v>315</v>
      </c>
      <c r="E26" s="906"/>
      <c r="F26" s="906"/>
      <c r="G26" s="907"/>
      <c r="H26" s="908"/>
      <c r="I26" s="921"/>
      <c r="J26" s="921"/>
      <c r="K26" s="921" t="s">
        <v>316</v>
      </c>
      <c r="L26" s="921" t="s">
        <v>317</v>
      </c>
    </row>
    <row r="27" ht="119.4" customHeight="1" spans="2:12">
      <c r="B27" s="909" t="e">
        <v>#VALUE!</v>
      </c>
      <c r="C27" s="910"/>
      <c r="D27" s="911" t="s">
        <v>320</v>
      </c>
      <c r="E27" s="912"/>
      <c r="F27" s="912"/>
      <c r="G27" s="913"/>
      <c r="H27" s="903"/>
      <c r="I27" s="922"/>
      <c r="J27" s="923"/>
      <c r="K27" s="922">
        <v>3000</v>
      </c>
      <c r="L27" s="922">
        <f>K27</f>
        <v>3000</v>
      </c>
    </row>
    <row r="28" spans="2:12">
      <c r="B28" s="914"/>
      <c r="C28" s="914"/>
      <c r="D28" s="914"/>
      <c r="E28" s="914"/>
      <c r="F28" s="903"/>
      <c r="G28" s="903"/>
      <c r="H28" s="903"/>
      <c r="I28" s="903"/>
      <c r="J28" s="921"/>
      <c r="K28" s="921" t="s">
        <v>319</v>
      </c>
      <c r="L28" s="924">
        <f>SUM(L27:L27)</f>
        <v>3000</v>
      </c>
    </row>
    <row r="30" spans="2:12">
      <c r="B30" s="899" t="s">
        <v>313</v>
      </c>
      <c r="C30" s="899" t="str">
        <f>PRESUPUESTO!A10</f>
        <v>2.2</v>
      </c>
      <c r="D30" s="900" t="s">
        <v>244</v>
      </c>
      <c r="E30" s="900"/>
      <c r="F30" s="901" t="str">
        <f>VLOOKUP(C30,PRESUPUESTO!$A$1:F40,2,FALSE)</f>
        <v>Aislamiento individal en corralles de madarea y alambres de puas</v>
      </c>
      <c r="G30" s="902"/>
      <c r="H30" s="902"/>
      <c r="I30" s="902"/>
      <c r="J30" s="920"/>
      <c r="K30" s="899" t="s">
        <v>5</v>
      </c>
      <c r="L30" s="899" t="str">
        <f>VLOOKUP(C30,PRESUPUESTO!$A$1:F34,3,FALSE)</f>
        <v>un</v>
      </c>
    </row>
    <row r="31" spans="2:12">
      <c r="B31" s="903"/>
      <c r="C31" s="903"/>
      <c r="D31" s="903"/>
      <c r="E31" s="903"/>
      <c r="F31" s="903"/>
      <c r="G31" s="903"/>
      <c r="H31" s="903"/>
      <c r="I31" s="903"/>
      <c r="J31" s="903"/>
      <c r="K31" s="903"/>
      <c r="L31" s="903"/>
    </row>
    <row r="32" spans="2:12">
      <c r="B32" s="904" t="s">
        <v>314</v>
      </c>
      <c r="C32" s="904"/>
      <c r="D32" s="905" t="s">
        <v>315</v>
      </c>
      <c r="E32" s="906"/>
      <c r="F32" s="906"/>
      <c r="G32" s="907"/>
      <c r="H32" s="908"/>
      <c r="I32" s="921"/>
      <c r="J32" s="921"/>
      <c r="K32" s="921" t="s">
        <v>316</v>
      </c>
      <c r="L32" s="921" t="s">
        <v>317</v>
      </c>
    </row>
    <row r="33" ht="147.6" customHeight="1" spans="2:12">
      <c r="B33" s="909" t="e">
        <v>#VALUE!</v>
      </c>
      <c r="C33" s="910"/>
      <c r="D33" s="911" t="s">
        <v>320</v>
      </c>
      <c r="E33" s="912"/>
      <c r="F33" s="912"/>
      <c r="G33" s="913"/>
      <c r="H33" s="903"/>
      <c r="I33" s="922"/>
      <c r="J33" s="923"/>
      <c r="K33" s="922">
        <v>1157</v>
      </c>
      <c r="L33" s="922">
        <f>K33</f>
        <v>1157</v>
      </c>
    </row>
    <row r="34" spans="2:12">
      <c r="B34" s="914"/>
      <c r="C34" s="914"/>
      <c r="D34" s="914"/>
      <c r="E34" s="914"/>
      <c r="F34" s="903"/>
      <c r="G34" s="903"/>
      <c r="H34" s="903"/>
      <c r="I34" s="903"/>
      <c r="J34" s="921"/>
      <c r="K34" s="921" t="s">
        <v>319</v>
      </c>
      <c r="L34" s="924">
        <f>SUM(L33:L33)</f>
        <v>1157</v>
      </c>
    </row>
    <row r="36" spans="2:12">
      <c r="B36" s="899" t="s">
        <v>313</v>
      </c>
      <c r="C36" s="899" t="str">
        <f>PRESUPUESTO!A12</f>
        <v>3.1</v>
      </c>
      <c r="D36" s="900" t="s">
        <v>244</v>
      </c>
      <c r="E36" s="900"/>
      <c r="F36" s="901" t="str">
        <f>VLOOKUP(C36,PRESUPUESTO!$A$1:F46,2,FALSE)</f>
        <v>Establecimiento de material  vegetal ( Incluye adecuacion de terreno y suministros)</v>
      </c>
      <c r="G36" s="902"/>
      <c r="H36" s="902"/>
      <c r="I36" s="902"/>
      <c r="J36" s="920"/>
      <c r="K36" s="899" t="s">
        <v>5</v>
      </c>
      <c r="L36" s="899" t="str">
        <f>VLOOKUP(C36,PRESUPUESTO!$A$1:F40,3,FALSE)</f>
        <v>un</v>
      </c>
    </row>
    <row r="37" spans="2:12">
      <c r="B37" s="903"/>
      <c r="C37" s="903"/>
      <c r="D37" s="903"/>
      <c r="E37" s="903"/>
      <c r="F37" s="903"/>
      <c r="G37" s="903"/>
      <c r="H37" s="903"/>
      <c r="I37" s="903"/>
      <c r="J37" s="903"/>
      <c r="K37" s="903"/>
      <c r="L37" s="903"/>
    </row>
    <row r="38" spans="2:12">
      <c r="B38" s="904" t="s">
        <v>314</v>
      </c>
      <c r="C38" s="904"/>
      <c r="D38" s="905" t="s">
        <v>315</v>
      </c>
      <c r="E38" s="906"/>
      <c r="F38" s="906"/>
      <c r="G38" s="907"/>
      <c r="H38" s="908"/>
      <c r="I38" s="921"/>
      <c r="J38" s="921"/>
      <c r="K38" s="921" t="s">
        <v>316</v>
      </c>
      <c r="L38" s="921" t="s">
        <v>317</v>
      </c>
    </row>
    <row r="39" ht="132" customHeight="1" spans="2:12">
      <c r="B39" s="909" t="e">
        <v>#VALUE!</v>
      </c>
      <c r="C39" s="910"/>
      <c r="D39" s="911" t="s">
        <v>320</v>
      </c>
      <c r="E39" s="912"/>
      <c r="F39" s="912"/>
      <c r="G39" s="913"/>
      <c r="H39" s="903"/>
      <c r="I39" s="922"/>
      <c r="J39" s="923"/>
      <c r="K39" s="922">
        <v>4000</v>
      </c>
      <c r="L39" s="922">
        <f>K39</f>
        <v>4000</v>
      </c>
    </row>
    <row r="40" spans="2:12">
      <c r="B40" s="914"/>
      <c r="C40" s="914"/>
      <c r="D40" s="914"/>
      <c r="E40" s="914"/>
      <c r="F40" s="903"/>
      <c r="G40" s="903"/>
      <c r="H40" s="903"/>
      <c r="I40" s="903"/>
      <c r="J40" s="921"/>
      <c r="K40" s="921" t="s">
        <v>319</v>
      </c>
      <c r="L40" s="924">
        <f>SUM(L39:L39)</f>
        <v>4000</v>
      </c>
    </row>
    <row r="42" spans="2:12">
      <c r="B42" s="899" t="s">
        <v>313</v>
      </c>
      <c r="C42" s="899" t="str">
        <f>PRESUPUESTO!A13</f>
        <v>3.2</v>
      </c>
      <c r="D42" s="900" t="s">
        <v>244</v>
      </c>
      <c r="E42" s="900"/>
      <c r="F42" s="901" t="str">
        <f>VLOOKUP(C42,PRESUPUESTO!$A$1:F52,2,FALSE)</f>
        <v>Riego con agua a las  plantulas</v>
      </c>
      <c r="G42" s="902"/>
      <c r="H42" s="902"/>
      <c r="I42" s="902"/>
      <c r="J42" s="920"/>
      <c r="K42" s="899" t="s">
        <v>5</v>
      </c>
      <c r="L42" s="899" t="str">
        <f>VLOOKUP(C42,PRESUPUESTO!$A$1:F46,3,FALSE)</f>
        <v>Dia</v>
      </c>
    </row>
    <row r="43" spans="2:12">
      <c r="B43" s="903"/>
      <c r="C43" s="903"/>
      <c r="D43" s="903"/>
      <c r="E43" s="903"/>
      <c r="F43" s="903"/>
      <c r="G43" s="903"/>
      <c r="H43" s="903"/>
      <c r="I43" s="903"/>
      <c r="J43" s="903"/>
      <c r="K43" s="903"/>
      <c r="L43" s="903"/>
    </row>
    <row r="44" spans="2:12">
      <c r="B44" s="904" t="s">
        <v>314</v>
      </c>
      <c r="C44" s="904"/>
      <c r="D44" s="905" t="s">
        <v>315</v>
      </c>
      <c r="E44" s="906"/>
      <c r="F44" s="906"/>
      <c r="G44" s="907"/>
      <c r="H44" s="908"/>
      <c r="I44" s="921"/>
      <c r="J44" s="921"/>
      <c r="K44" s="921" t="s">
        <v>316</v>
      </c>
      <c r="L44" s="921" t="s">
        <v>317</v>
      </c>
    </row>
    <row r="45" ht="135.6" customHeight="1" spans="2:12">
      <c r="B45" s="909" t="e">
        <v>#VALUE!</v>
      </c>
      <c r="C45" s="910"/>
      <c r="D45" s="911" t="s">
        <v>320</v>
      </c>
      <c r="E45" s="912"/>
      <c r="F45" s="912"/>
      <c r="G45" s="913"/>
      <c r="H45" s="903"/>
      <c r="I45" s="922"/>
      <c r="J45" s="923"/>
      <c r="K45" s="922">
        <v>30</v>
      </c>
      <c r="L45" s="922">
        <f>K45</f>
        <v>30</v>
      </c>
    </row>
    <row r="46" spans="2:12">
      <c r="B46" s="914"/>
      <c r="C46" s="914"/>
      <c r="D46" s="914"/>
      <c r="E46" s="914"/>
      <c r="F46" s="903"/>
      <c r="G46" s="903"/>
      <c r="H46" s="903"/>
      <c r="I46" s="903"/>
      <c r="J46" s="921"/>
      <c r="K46" s="921" t="s">
        <v>319</v>
      </c>
      <c r="L46" s="924">
        <f>SUM(L45:L45)</f>
        <v>30</v>
      </c>
    </row>
    <row r="48" ht="57" customHeight="1" spans="2:12">
      <c r="B48" s="899" t="s">
        <v>313</v>
      </c>
      <c r="C48" s="899" t="str">
        <f>PRESUPUESTO!A21</f>
        <v>4.1</v>
      </c>
      <c r="D48" s="900" t="s">
        <v>244</v>
      </c>
      <c r="E48" s="900"/>
      <c r="F48" s="901" t="str">
        <f>VLOOKUP(C48,PRESUPUESTO!$A$1:F58,2,FALSE)</f>
        <v>Taller para el fortalecimiento de capacidades técnicas en la siembra, cuidado y aprovechamiento sostenible de especies arbóreas nativas, dirigido a propietarios y poseedores de predios vinculados al proyecto. (Grupos de 30  Personas)</v>
      </c>
      <c r="G48" s="902"/>
      <c r="H48" s="902"/>
      <c r="I48" s="902"/>
      <c r="J48" s="920"/>
      <c r="K48" s="899" t="s">
        <v>5</v>
      </c>
      <c r="L48" s="899" t="str">
        <f>VLOOKUP(C48,PRESUPUESTO!$A$1:F52,3,FALSE)</f>
        <v>Sesión           (4 horas )</v>
      </c>
    </row>
    <row r="49" spans="2:12">
      <c r="B49" s="903"/>
      <c r="C49" s="903"/>
      <c r="D49" s="903"/>
      <c r="E49" s="903"/>
      <c r="F49" s="903"/>
      <c r="G49" s="903"/>
      <c r="H49" s="903"/>
      <c r="I49" s="903"/>
      <c r="J49" s="903"/>
      <c r="K49" s="903"/>
      <c r="L49" s="903"/>
    </row>
    <row r="50" spans="2:12">
      <c r="B50" s="904" t="s">
        <v>314</v>
      </c>
      <c r="C50" s="904"/>
      <c r="D50" s="905" t="s">
        <v>315</v>
      </c>
      <c r="E50" s="906"/>
      <c r="F50" s="906"/>
      <c r="G50" s="907"/>
      <c r="H50" s="908"/>
      <c r="I50" s="921"/>
      <c r="J50" s="921"/>
      <c r="K50" s="921" t="s">
        <v>316</v>
      </c>
      <c r="L50" s="921" t="s">
        <v>317</v>
      </c>
    </row>
    <row r="51" ht="81.6" customHeight="1" spans="2:12">
      <c r="B51" s="909" t="e">
        <v>#VALUE!</v>
      </c>
      <c r="C51" s="910"/>
      <c r="D51" s="911" t="s">
        <v>322</v>
      </c>
      <c r="E51" s="912"/>
      <c r="F51" s="912"/>
      <c r="G51" s="913"/>
      <c r="H51" s="903"/>
      <c r="I51" s="922"/>
      <c r="J51" s="923"/>
      <c r="K51" s="922">
        <v>3</v>
      </c>
      <c r="L51" s="922">
        <f>K51</f>
        <v>3</v>
      </c>
    </row>
    <row r="52" spans="2:12">
      <c r="B52" s="914"/>
      <c r="C52" s="914"/>
      <c r="D52" s="914"/>
      <c r="E52" s="914"/>
      <c r="F52" s="903"/>
      <c r="G52" s="903"/>
      <c r="H52" s="903"/>
      <c r="I52" s="903"/>
      <c r="J52" s="921"/>
      <c r="K52" s="921" t="s">
        <v>319</v>
      </c>
      <c r="L52" s="924">
        <f>SUM(L51:L51)</f>
        <v>3</v>
      </c>
    </row>
    <row r="53" ht="14.25" spans="2:7">
      <c r="B53" s="915"/>
      <c r="C53" s="916"/>
      <c r="D53" s="915"/>
      <c r="E53" s="915"/>
      <c r="F53" s="917"/>
      <c r="G53" s="915"/>
    </row>
    <row r="54" ht="45" customHeight="1" spans="2:12">
      <c r="B54" s="899" t="s">
        <v>313</v>
      </c>
      <c r="C54" s="899" t="str">
        <f>PRESUPUESTO!A22</f>
        <v>4.2</v>
      </c>
      <c r="D54" s="900" t="s">
        <v>244</v>
      </c>
      <c r="E54" s="900"/>
      <c r="F54" s="901" t="str">
        <f>VLOOKUP(C54,PRESUPUESTO!$A$1:F64,2,FALSE)</f>
        <v>Taller sobre cambio climático, manejo de residuos sólidos, uso eficiente del agua y reforestación, dirigidos a estudiantes, niños y niñas del área de influencia del proyecto (grupos de hasta 30 personas).</v>
      </c>
      <c r="G54" s="902"/>
      <c r="H54" s="902"/>
      <c r="I54" s="902"/>
      <c r="J54" s="920"/>
      <c r="K54" s="899" t="s">
        <v>5</v>
      </c>
      <c r="L54" s="899" t="str">
        <f>VLOOKUP(C54,PRESUPUESTO!$A$1:F58,3,FALSE)</f>
        <v>Sesión (3 horas )</v>
      </c>
    </row>
    <row r="55" spans="2:12">
      <c r="B55" s="903"/>
      <c r="C55" s="903"/>
      <c r="D55" s="903"/>
      <c r="E55" s="903"/>
      <c r="F55" s="903"/>
      <c r="G55" s="903"/>
      <c r="H55" s="903"/>
      <c r="I55" s="903"/>
      <c r="J55" s="903"/>
      <c r="K55" s="903"/>
      <c r="L55" s="903"/>
    </row>
    <row r="56" spans="2:12">
      <c r="B56" s="904" t="s">
        <v>314</v>
      </c>
      <c r="C56" s="904"/>
      <c r="D56" s="905" t="s">
        <v>315</v>
      </c>
      <c r="E56" s="906"/>
      <c r="F56" s="906"/>
      <c r="G56" s="907"/>
      <c r="H56" s="908"/>
      <c r="I56" s="921"/>
      <c r="J56" s="921"/>
      <c r="K56" s="921" t="s">
        <v>316</v>
      </c>
      <c r="L56" s="921" t="s">
        <v>317</v>
      </c>
    </row>
    <row r="57" ht="84.6" customHeight="1" spans="2:12">
      <c r="B57" s="909" t="e">
        <v>#VALUE!</v>
      </c>
      <c r="C57" s="910"/>
      <c r="D57" s="911" t="s">
        <v>322</v>
      </c>
      <c r="E57" s="912"/>
      <c r="F57" s="912"/>
      <c r="G57" s="913"/>
      <c r="H57" s="903"/>
      <c r="I57" s="922"/>
      <c r="J57" s="923"/>
      <c r="K57" s="922">
        <v>6</v>
      </c>
      <c r="L57" s="922">
        <f>K57</f>
        <v>6</v>
      </c>
    </row>
    <row r="58" spans="2:12">
      <c r="B58" s="914"/>
      <c r="C58" s="914"/>
      <c r="D58" s="914"/>
      <c r="E58" s="914"/>
      <c r="F58" s="903"/>
      <c r="G58" s="903"/>
      <c r="H58" s="903"/>
      <c r="I58" s="903"/>
      <c r="J58" s="921"/>
      <c r="K58" s="921" t="s">
        <v>319</v>
      </c>
      <c r="L58" s="924">
        <f>SUM(L57:L57)</f>
        <v>6</v>
      </c>
    </row>
    <row r="60" ht="43.2" customHeight="1" spans="2:12">
      <c r="B60" s="899" t="s">
        <v>313</v>
      </c>
      <c r="C60" s="899" t="str">
        <f>PRESUPUESTO!A23</f>
        <v>4.3</v>
      </c>
      <c r="D60" s="900" t="s">
        <v>244</v>
      </c>
      <c r="E60" s="900"/>
      <c r="F60" s="901" t="str">
        <f>VLOOKUP(C60,PRESUPUESTO!$A$1:F70,2,FALSE)</f>
        <v>Campaña De Divulgación Informativa En Educación Ambiental Y Gestión Del Cambio Climático  casa a casa </v>
      </c>
      <c r="G60" s="902"/>
      <c r="H60" s="902"/>
      <c r="I60" s="902"/>
      <c r="J60" s="920"/>
      <c r="K60" s="899" t="s">
        <v>5</v>
      </c>
      <c r="L60" s="899" t="str">
        <f>VLOOKUP(C60,PRESUPUESTO!$A$1:F64,3,FALSE)</f>
        <v>Visitas                    (1/2 hora)</v>
      </c>
    </row>
    <row r="61" spans="2:12">
      <c r="B61" s="903"/>
      <c r="C61" s="903"/>
      <c r="D61" s="903"/>
      <c r="E61" s="903"/>
      <c r="F61" s="903"/>
      <c r="G61" s="903"/>
      <c r="H61" s="903"/>
      <c r="I61" s="903"/>
      <c r="J61" s="903"/>
      <c r="K61" s="903"/>
      <c r="L61" s="903"/>
    </row>
    <row r="62" spans="2:12">
      <c r="B62" s="904" t="s">
        <v>314</v>
      </c>
      <c r="C62" s="904"/>
      <c r="D62" s="905" t="s">
        <v>315</v>
      </c>
      <c r="E62" s="906"/>
      <c r="F62" s="906"/>
      <c r="G62" s="907"/>
      <c r="H62" s="908"/>
      <c r="I62" s="921"/>
      <c r="J62" s="921"/>
      <c r="K62" s="921" t="s">
        <v>316</v>
      </c>
      <c r="L62" s="921" t="s">
        <v>317</v>
      </c>
    </row>
    <row r="63" ht="103.8" customHeight="1" spans="2:12">
      <c r="B63" s="909" t="e">
        <v>#VALUE!</v>
      </c>
      <c r="C63" s="910"/>
      <c r="D63" s="911" t="s">
        <v>323</v>
      </c>
      <c r="E63" s="912"/>
      <c r="F63" s="912"/>
      <c r="G63" s="913"/>
      <c r="H63" s="903"/>
      <c r="I63" s="922"/>
      <c r="J63" s="923"/>
      <c r="K63" s="922">
        <v>200</v>
      </c>
      <c r="L63" s="922">
        <f>K63</f>
        <v>200</v>
      </c>
    </row>
    <row r="64" spans="2:12">
      <c r="B64" s="914"/>
      <c r="C64" s="914"/>
      <c r="D64" s="914"/>
      <c r="E64" s="914"/>
      <c r="F64" s="903"/>
      <c r="G64" s="903"/>
      <c r="H64" s="903"/>
      <c r="I64" s="903"/>
      <c r="J64" s="921"/>
      <c r="K64" s="921" t="s">
        <v>319</v>
      </c>
      <c r="L64" s="924">
        <f>SUM(L63:L63)</f>
        <v>200</v>
      </c>
    </row>
  </sheetData>
  <mergeCells count="82">
    <mergeCell ref="B3:L3"/>
    <mergeCell ref="C4:L4"/>
    <mergeCell ref="D6:E6"/>
    <mergeCell ref="F6:J6"/>
    <mergeCell ref="B8:C8"/>
    <mergeCell ref="D8:G8"/>
    <mergeCell ref="B9:C9"/>
    <mergeCell ref="D9:G9"/>
    <mergeCell ref="B10:C10"/>
    <mergeCell ref="D10:E10"/>
    <mergeCell ref="D12:E12"/>
    <mergeCell ref="F12:J12"/>
    <mergeCell ref="B14:C14"/>
    <mergeCell ref="D14:G14"/>
    <mergeCell ref="B15:C15"/>
    <mergeCell ref="D15:G15"/>
    <mergeCell ref="B16:C16"/>
    <mergeCell ref="D16:E16"/>
    <mergeCell ref="D18:E18"/>
    <mergeCell ref="F18:J18"/>
    <mergeCell ref="B20:C20"/>
    <mergeCell ref="D20:G20"/>
    <mergeCell ref="B21:C21"/>
    <mergeCell ref="D21:G21"/>
    <mergeCell ref="B22:C22"/>
    <mergeCell ref="D22:E22"/>
    <mergeCell ref="D24:E24"/>
    <mergeCell ref="F24:J24"/>
    <mergeCell ref="B26:C26"/>
    <mergeCell ref="D26:G26"/>
    <mergeCell ref="B27:C27"/>
    <mergeCell ref="D27:G27"/>
    <mergeCell ref="B28:C28"/>
    <mergeCell ref="D28:E28"/>
    <mergeCell ref="D30:E30"/>
    <mergeCell ref="F30:J30"/>
    <mergeCell ref="B32:C32"/>
    <mergeCell ref="D32:G32"/>
    <mergeCell ref="B33:C33"/>
    <mergeCell ref="D33:G33"/>
    <mergeCell ref="B34:C34"/>
    <mergeCell ref="D34:E34"/>
    <mergeCell ref="D36:E36"/>
    <mergeCell ref="F36:J36"/>
    <mergeCell ref="B38:C38"/>
    <mergeCell ref="D38:G38"/>
    <mergeCell ref="B39:C39"/>
    <mergeCell ref="D39:G39"/>
    <mergeCell ref="B40:C40"/>
    <mergeCell ref="D40:E40"/>
    <mergeCell ref="D42:E42"/>
    <mergeCell ref="F42:J42"/>
    <mergeCell ref="B44:C44"/>
    <mergeCell ref="D44:G44"/>
    <mergeCell ref="B45:C45"/>
    <mergeCell ref="D45:G45"/>
    <mergeCell ref="B46:C46"/>
    <mergeCell ref="D46:E46"/>
    <mergeCell ref="D48:E48"/>
    <mergeCell ref="F48:J48"/>
    <mergeCell ref="B50:C50"/>
    <mergeCell ref="D50:G50"/>
    <mergeCell ref="B51:C51"/>
    <mergeCell ref="D51:G51"/>
    <mergeCell ref="B52:C52"/>
    <mergeCell ref="D52:E52"/>
    <mergeCell ref="D54:E54"/>
    <mergeCell ref="F54:J54"/>
    <mergeCell ref="B56:C56"/>
    <mergeCell ref="D56:G56"/>
    <mergeCell ref="B57:C57"/>
    <mergeCell ref="D57:G57"/>
    <mergeCell ref="B58:C58"/>
    <mergeCell ref="D58:E58"/>
    <mergeCell ref="D60:E60"/>
    <mergeCell ref="F60:J60"/>
    <mergeCell ref="B62:C62"/>
    <mergeCell ref="D62:G62"/>
    <mergeCell ref="B63:C63"/>
    <mergeCell ref="D63:G63"/>
    <mergeCell ref="B64:C64"/>
    <mergeCell ref="D64:E64"/>
  </mergeCells>
  <pageMargins left="0.7" right="0.7" top="0.75" bottom="0.75" header="0.3" footer="0.3"/>
  <pageSetup paperSize="9" scale="58"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F26"/>
  <sheetViews>
    <sheetView view="pageBreakPreview" zoomScaleNormal="100" workbookViewId="0">
      <selection activeCell="B14" sqref="B14"/>
    </sheetView>
  </sheetViews>
  <sheetFormatPr defaultColWidth="11" defaultRowHeight="15" outlineLevelCol="5"/>
  <cols>
    <col min="1" max="1" width="45.6666666666667" customWidth="1"/>
    <col min="2" max="2" width="37.4380952380952" customWidth="1"/>
  </cols>
  <sheetData>
    <row r="2" ht="33.75" customHeight="1" spans="1:4">
      <c r="A2" s="772" t="str">
        <f>PRESUPUESTO!B1</f>
        <v>Proyecto: Recuperación De Cobertura Vegetal El Corregimiento De Doña María Del Municipio De Fundación</v>
      </c>
      <c r="B2" s="772"/>
      <c r="C2" s="772"/>
      <c r="D2" s="772"/>
    </row>
    <row r="3" spans="1:4">
      <c r="A3" s="867" t="s">
        <v>324</v>
      </c>
      <c r="B3" s="867"/>
      <c r="C3" s="867"/>
      <c r="D3" s="867"/>
    </row>
    <row r="4" ht="15.75"/>
    <row r="5" spans="1:4">
      <c r="A5" s="868" t="s">
        <v>325</v>
      </c>
      <c r="B5" s="869" t="s">
        <v>326</v>
      </c>
      <c r="C5" s="870" t="s">
        <v>245</v>
      </c>
      <c r="D5" s="871" t="s">
        <v>327</v>
      </c>
    </row>
    <row r="6" ht="33" hidden="1" customHeight="1" spans="1:4">
      <c r="A6" s="872"/>
      <c r="B6" s="873"/>
      <c r="C6" s="874"/>
      <c r="D6" s="875"/>
    </row>
    <row r="7" ht="38.4" hidden="1" customHeight="1" spans="1:4">
      <c r="A7" s="876"/>
      <c r="B7" s="873"/>
      <c r="C7" s="874"/>
      <c r="D7" s="875"/>
    </row>
    <row r="8" hidden="1" spans="1:4">
      <c r="A8" s="876"/>
      <c r="B8" s="873"/>
      <c r="C8" s="874"/>
      <c r="D8" s="875"/>
    </row>
    <row r="9" hidden="1" spans="1:4">
      <c r="A9" s="876"/>
      <c r="B9" s="877"/>
      <c r="C9" s="874"/>
      <c r="D9" s="875"/>
    </row>
    <row r="10" hidden="1" spans="1:4">
      <c r="A10" s="876"/>
      <c r="B10" s="873"/>
      <c r="C10" s="874"/>
      <c r="D10" s="875"/>
    </row>
    <row r="11" hidden="1" spans="1:4">
      <c r="A11" s="876"/>
      <c r="B11" s="873"/>
      <c r="C11" s="874"/>
      <c r="D11" s="875"/>
    </row>
    <row r="12" hidden="1" spans="1:4">
      <c r="A12" s="876"/>
      <c r="B12" s="873"/>
      <c r="C12" s="874"/>
      <c r="D12" s="875"/>
    </row>
    <row r="13" spans="1:4">
      <c r="A13" s="878" t="s">
        <v>328</v>
      </c>
      <c r="B13" s="877" t="s">
        <v>329</v>
      </c>
      <c r="C13" s="874" t="s">
        <v>330</v>
      </c>
      <c r="D13" s="879">
        <v>28</v>
      </c>
    </row>
    <row r="14" ht="30" spans="1:4">
      <c r="A14" s="878" t="s">
        <v>331</v>
      </c>
      <c r="B14" s="877" t="s">
        <v>332</v>
      </c>
      <c r="C14" s="874" t="s">
        <v>330</v>
      </c>
      <c r="D14" s="880">
        <v>17.5</v>
      </c>
    </row>
    <row r="15" ht="15.75" hidden="1" spans="1:4">
      <c r="A15" s="881"/>
      <c r="B15" s="882"/>
      <c r="C15" s="883"/>
      <c r="D15" s="884"/>
    </row>
    <row r="16" hidden="1" spans="1:4">
      <c r="A16" s="877"/>
      <c r="B16" s="873"/>
      <c r="C16" s="885"/>
      <c r="D16" s="875"/>
    </row>
    <row r="17" ht="27" customHeight="1" spans="1:4">
      <c r="A17" s="886"/>
      <c r="B17" s="886"/>
      <c r="C17" s="886"/>
      <c r="D17" s="886"/>
    </row>
    <row r="19" spans="1:4">
      <c r="A19" s="887"/>
      <c r="B19" s="442"/>
      <c r="C19" s="834"/>
      <c r="D19" s="888"/>
    </row>
    <row r="20" spans="1:4">
      <c r="A20" s="887"/>
      <c r="B20" s="442"/>
      <c r="C20" s="834"/>
      <c r="D20" s="888"/>
    </row>
    <row r="21" spans="1:4">
      <c r="A21" s="887"/>
      <c r="B21" s="442"/>
      <c r="C21" s="834"/>
      <c r="D21" s="888"/>
    </row>
    <row r="22" ht="18" spans="1:6">
      <c r="A22" s="889"/>
      <c r="B22" s="889"/>
      <c r="C22" s="889"/>
      <c r="D22" s="889"/>
      <c r="E22" s="889"/>
      <c r="F22" s="889"/>
    </row>
    <row r="23" spans="1:6">
      <c r="A23" s="890"/>
      <c r="B23" s="890"/>
      <c r="C23" s="890"/>
      <c r="D23" s="890"/>
      <c r="E23" s="890"/>
      <c r="F23" s="890"/>
    </row>
    <row r="24" spans="1:6">
      <c r="A24" s="890"/>
      <c r="B24" s="890"/>
      <c r="C24" s="890"/>
      <c r="D24" s="890"/>
      <c r="E24" s="890"/>
      <c r="F24" s="890"/>
    </row>
    <row r="25" spans="1:6">
      <c r="A25" s="890"/>
      <c r="B25" s="890"/>
      <c r="C25" s="890"/>
      <c r="D25" s="890"/>
      <c r="E25" s="890"/>
      <c r="F25" s="890"/>
    </row>
    <row r="26" ht="15.75" spans="1:4">
      <c r="A26" s="891"/>
      <c r="B26" s="892"/>
      <c r="C26" s="892"/>
      <c r="D26" s="892"/>
    </row>
  </sheetData>
  <mergeCells count="8">
    <mergeCell ref="A2:D2"/>
    <mergeCell ref="A3:D3"/>
    <mergeCell ref="A17:D17"/>
    <mergeCell ref="A22:F22"/>
    <mergeCell ref="A23:F23"/>
    <mergeCell ref="A24:F24"/>
    <mergeCell ref="A25:F25"/>
    <mergeCell ref="A26:D26"/>
  </mergeCells>
  <printOptions horizontalCentered="1"/>
  <pageMargins left="0.708661417322835" right="0.708661417322835" top="0.748031496062992" bottom="0.748031496062992" header="0.31496062992126" footer="0.31496062992126"/>
  <pageSetup paperSize="1" scale="84"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K38"/>
  <sheetViews>
    <sheetView view="pageBreakPreview" zoomScale="106" zoomScaleNormal="100" topLeftCell="A24" workbookViewId="0">
      <selection activeCell="B7" sqref="B7"/>
    </sheetView>
  </sheetViews>
  <sheetFormatPr defaultColWidth="9.1047619047619" defaultRowHeight="15"/>
  <cols>
    <col min="1" max="1" width="37.4380952380952" customWidth="1"/>
    <col min="2" max="2" width="12.6666666666667" customWidth="1"/>
    <col min="3" max="3" width="13.6666666666667" customWidth="1"/>
    <col min="4" max="4" width="14.6666666666667" customWidth="1"/>
    <col min="5" max="6" width="23" customWidth="1"/>
    <col min="7" max="7" width="10.8857142857143" customWidth="1"/>
    <col min="8" max="8" width="9.55238095238095" customWidth="1"/>
    <col min="9" max="9" width="7.66666666666667" customWidth="1"/>
    <col min="10" max="10" width="11.4380952380952" customWidth="1"/>
    <col min="11" max="11" width="12.4380952380952" customWidth="1"/>
    <col min="12" max="255" width="11.4380952380952" customWidth="1"/>
  </cols>
  <sheetData>
    <row r="2" ht="42" customHeight="1" spans="1:6">
      <c r="A2" s="682" t="str">
        <f>PRESUPUESTO!B1</f>
        <v>Proyecto: Recuperación De Cobertura Vegetal El Corregimiento De Doña María Del Municipio De Fundación</v>
      </c>
      <c r="B2" s="682"/>
      <c r="C2" s="682"/>
      <c r="D2" s="682"/>
      <c r="E2" s="682"/>
      <c r="F2" s="682"/>
    </row>
    <row r="3" ht="15.75" hidden="1" spans="1:6">
      <c r="A3" s="835" t="s">
        <v>333</v>
      </c>
      <c r="B3" s="835"/>
      <c r="C3" s="835"/>
      <c r="D3" s="835"/>
      <c r="E3" s="835"/>
      <c r="F3" s="836"/>
    </row>
    <row r="4" spans="1:6">
      <c r="A4" s="837" t="s">
        <v>334</v>
      </c>
      <c r="B4" s="837"/>
      <c r="C4" s="837"/>
      <c r="D4" s="837"/>
      <c r="E4" s="837"/>
      <c r="F4" s="837"/>
    </row>
    <row r="5" ht="15.75" spans="1:6">
      <c r="A5" s="838"/>
      <c r="B5" s="838"/>
      <c r="C5" s="838"/>
      <c r="D5" s="838"/>
      <c r="E5" s="838" t="s">
        <v>335</v>
      </c>
      <c r="F5" s="838"/>
    </row>
    <row r="6" ht="15.75" spans="1:6">
      <c r="A6" s="839" t="s">
        <v>336</v>
      </c>
      <c r="B6" s="840"/>
      <c r="C6" s="840"/>
      <c r="D6" s="840"/>
      <c r="E6" s="841" t="s">
        <v>337</v>
      </c>
      <c r="F6" s="841" t="s">
        <v>338</v>
      </c>
    </row>
    <row r="7" spans="1:6">
      <c r="A7" s="842"/>
      <c r="B7" s="842"/>
      <c r="C7" s="843"/>
      <c r="D7" s="843"/>
      <c r="E7" s="842"/>
      <c r="F7" s="842"/>
    </row>
    <row r="8" spans="1:6">
      <c r="A8" s="842" t="s">
        <v>339</v>
      </c>
      <c r="B8" s="842">
        <v>2025</v>
      </c>
      <c r="C8" s="844">
        <v>1423500</v>
      </c>
      <c r="D8" s="845"/>
      <c r="E8" s="842"/>
      <c r="F8" s="842"/>
    </row>
    <row r="9" spans="1:6">
      <c r="A9" s="842" t="s">
        <v>340</v>
      </c>
      <c r="B9" s="842">
        <v>2025</v>
      </c>
      <c r="C9" s="844">
        <v>200000</v>
      </c>
      <c r="D9" s="846"/>
      <c r="E9" s="847"/>
      <c r="F9" s="842"/>
    </row>
    <row r="10" spans="1:6">
      <c r="A10" s="842" t="s">
        <v>341</v>
      </c>
      <c r="B10" s="842"/>
      <c r="C10" s="806">
        <f>SUM(C8:C9)</f>
        <v>1623500</v>
      </c>
      <c r="D10" s="845"/>
      <c r="E10" s="847"/>
      <c r="F10" s="842"/>
    </row>
    <row r="11" spans="1:6">
      <c r="A11" s="842" t="s">
        <v>342</v>
      </c>
      <c r="B11" s="842"/>
      <c r="C11" s="806">
        <f>C8*12</f>
        <v>17082000</v>
      </c>
      <c r="D11" s="845"/>
      <c r="E11" s="847">
        <v>1</v>
      </c>
      <c r="F11" s="847">
        <v>1</v>
      </c>
    </row>
    <row r="12" spans="1:7">
      <c r="A12" s="842" t="s">
        <v>343</v>
      </c>
      <c r="B12" s="842"/>
      <c r="C12" s="806">
        <f>+C9*12</f>
        <v>2400000</v>
      </c>
      <c r="D12" s="847"/>
      <c r="E12" s="847">
        <f>C9/C8</f>
        <v>0.140498770635757</v>
      </c>
      <c r="F12" s="847">
        <v>0</v>
      </c>
      <c r="G12" s="848"/>
    </row>
    <row r="13" spans="1:7">
      <c r="A13" s="842" t="s">
        <v>344</v>
      </c>
      <c r="B13" s="842"/>
      <c r="C13" s="806">
        <f>+C11+C12</f>
        <v>19482000</v>
      </c>
      <c r="D13" s="845"/>
      <c r="E13" s="847"/>
      <c r="F13" s="842"/>
      <c r="G13" s="848"/>
    </row>
    <row r="14" spans="1:7">
      <c r="A14" s="842"/>
      <c r="B14" s="842"/>
      <c r="C14" s="843"/>
      <c r="D14" s="807"/>
      <c r="E14" s="847"/>
      <c r="F14" s="842"/>
      <c r="G14" s="848"/>
    </row>
    <row r="15" spans="1:7">
      <c r="A15" s="842" t="s">
        <v>345</v>
      </c>
      <c r="B15" s="849" t="s">
        <v>346</v>
      </c>
      <c r="C15" s="843"/>
      <c r="D15" s="843"/>
      <c r="E15" s="847"/>
      <c r="F15" s="842"/>
      <c r="G15" s="848"/>
    </row>
    <row r="16" spans="1:7">
      <c r="A16" s="842" t="s">
        <v>347</v>
      </c>
      <c r="B16" s="849" t="s">
        <v>257</v>
      </c>
      <c r="C16" s="850">
        <f>1/12</f>
        <v>0.0833333333333333</v>
      </c>
      <c r="D16" s="806">
        <f>C8</f>
        <v>1423500</v>
      </c>
      <c r="E16" s="847">
        <f>D16/C11</f>
        <v>0.0833333333333333</v>
      </c>
      <c r="F16" s="851">
        <f>E16</f>
        <v>0.0833333333333333</v>
      </c>
      <c r="G16" s="848"/>
    </row>
    <row r="17" spans="1:10">
      <c r="A17" s="842" t="s">
        <v>348</v>
      </c>
      <c r="B17" s="849" t="str">
        <f>+A16</f>
        <v>     Cesantias</v>
      </c>
      <c r="C17" s="852">
        <v>0.12</v>
      </c>
      <c r="D17" s="806">
        <f>+D16*C17</f>
        <v>170820</v>
      </c>
      <c r="E17" s="847">
        <f>D17/C11</f>
        <v>0.01</v>
      </c>
      <c r="F17" s="851">
        <f>E17</f>
        <v>0.01</v>
      </c>
      <c r="G17" s="853"/>
      <c r="H17" s="854"/>
      <c r="I17" s="865"/>
      <c r="J17" s="854"/>
    </row>
    <row r="18" spans="1:7">
      <c r="A18" s="842" t="s">
        <v>349</v>
      </c>
      <c r="B18" s="849" t="s">
        <v>257</v>
      </c>
      <c r="C18" s="852">
        <v>0.5</v>
      </c>
      <c r="D18" s="806">
        <f>C8</f>
        <v>1423500</v>
      </c>
      <c r="E18" s="847">
        <f>C18/12</f>
        <v>0.0416666666666667</v>
      </c>
      <c r="F18" s="855">
        <f>E18</f>
        <v>0.0416666666666667</v>
      </c>
      <c r="G18" s="848"/>
    </row>
    <row r="19" spans="1:10">
      <c r="A19" s="842" t="s">
        <v>350</v>
      </c>
      <c r="B19" s="849" t="s">
        <v>259</v>
      </c>
      <c r="C19" s="852">
        <v>1</v>
      </c>
      <c r="D19" s="806">
        <f>+C8</f>
        <v>1423500</v>
      </c>
      <c r="E19" s="847">
        <f>D16/C11</f>
        <v>0.0833333333333333</v>
      </c>
      <c r="F19" s="855">
        <f>C8/C11</f>
        <v>0.0833333333333333</v>
      </c>
      <c r="G19" s="853"/>
      <c r="H19" s="854"/>
      <c r="I19" s="865"/>
      <c r="J19" s="854"/>
    </row>
    <row r="20" spans="1:10">
      <c r="A20" s="856"/>
      <c r="B20" s="857"/>
      <c r="C20" s="858"/>
      <c r="D20" s="858"/>
      <c r="E20" s="847"/>
      <c r="F20" s="842"/>
      <c r="G20" s="853"/>
      <c r="H20" s="854"/>
      <c r="I20" s="865"/>
      <c r="J20" s="854"/>
    </row>
    <row r="21" spans="1:10">
      <c r="A21" s="842" t="s">
        <v>351</v>
      </c>
      <c r="B21" s="857"/>
      <c r="C21" s="858"/>
      <c r="D21" s="858"/>
      <c r="E21" s="847"/>
      <c r="F21" s="842"/>
      <c r="G21" s="853"/>
      <c r="H21" s="854"/>
      <c r="I21" s="865"/>
      <c r="J21" s="854"/>
    </row>
    <row r="22" spans="1:10">
      <c r="A22" s="859" t="s">
        <v>352</v>
      </c>
      <c r="B22" s="806">
        <v>92500</v>
      </c>
      <c r="C22" s="807">
        <v>4</v>
      </c>
      <c r="D22" s="806">
        <f>+B22*C22</f>
        <v>370000</v>
      </c>
      <c r="E22" s="847">
        <f>D22/$C$11</f>
        <v>0.0216602271396792</v>
      </c>
      <c r="F22" s="851">
        <f>E22</f>
        <v>0.0216602271396792</v>
      </c>
      <c r="G22" s="853"/>
      <c r="H22" s="860"/>
      <c r="I22" s="865"/>
      <c r="J22" s="854"/>
    </row>
    <row r="23" spans="1:10">
      <c r="A23" s="859" t="s">
        <v>353</v>
      </c>
      <c r="B23" s="806">
        <v>136322.13333333</v>
      </c>
      <c r="C23" s="807">
        <v>6</v>
      </c>
      <c r="D23" s="806">
        <f>C23*B23</f>
        <v>817932.799999981</v>
      </c>
      <c r="E23" s="847">
        <f>D23/C11</f>
        <v>0.0478827303594416</v>
      </c>
      <c r="F23" s="851">
        <f>E23*G23</f>
        <v>0.0383815009951994</v>
      </c>
      <c r="G23" s="861">
        <v>0.801572940955554</v>
      </c>
      <c r="H23" s="860"/>
      <c r="I23" s="865"/>
      <c r="J23" s="854"/>
    </row>
    <row r="24" spans="1:10">
      <c r="A24" s="859" t="s">
        <v>354</v>
      </c>
      <c r="B24" s="849" t="s">
        <v>260</v>
      </c>
      <c r="C24" s="852">
        <v>0.05</v>
      </c>
      <c r="D24" s="806">
        <f>+C11*C24</f>
        <v>854100</v>
      </c>
      <c r="E24" s="847">
        <f>D24/$C$11</f>
        <v>0.05</v>
      </c>
      <c r="F24" s="851">
        <f>E24</f>
        <v>0.05</v>
      </c>
      <c r="G24" s="853"/>
      <c r="H24" s="860"/>
      <c r="I24" s="865"/>
      <c r="J24" s="854"/>
    </row>
    <row r="25" spans="1:10">
      <c r="A25" s="859" t="s">
        <v>355</v>
      </c>
      <c r="B25" s="849" t="s">
        <v>257</v>
      </c>
      <c r="C25" s="852">
        <f>1/12</f>
        <v>0.0833333333333333</v>
      </c>
      <c r="D25" s="806">
        <v>120000</v>
      </c>
      <c r="E25" s="847">
        <f>D25*C25/D16</f>
        <v>0.00702493853178785</v>
      </c>
      <c r="F25" s="851">
        <f>E25</f>
        <v>0.00702493853178785</v>
      </c>
      <c r="G25" s="853"/>
      <c r="H25" s="860"/>
      <c r="I25" s="865"/>
      <c r="J25" s="854"/>
    </row>
    <row r="26" spans="1:10">
      <c r="A26" s="856"/>
      <c r="B26" s="857"/>
      <c r="C26" s="857"/>
      <c r="D26" s="857"/>
      <c r="E26" s="856"/>
      <c r="F26" s="842"/>
      <c r="G26" s="853"/>
      <c r="H26" s="854"/>
      <c r="I26" s="865"/>
      <c r="J26" s="854"/>
    </row>
    <row r="27" spans="1:10">
      <c r="A27" s="842" t="s">
        <v>356</v>
      </c>
      <c r="B27" s="857"/>
      <c r="C27" s="857"/>
      <c r="D27" s="857"/>
      <c r="E27" s="847"/>
      <c r="F27" s="842"/>
      <c r="G27" s="853"/>
      <c r="H27" s="860"/>
      <c r="I27" s="865"/>
      <c r="J27" s="854"/>
    </row>
    <row r="28" spans="1:10">
      <c r="A28" s="842" t="s">
        <v>357</v>
      </c>
      <c r="B28" s="849" t="s">
        <v>260</v>
      </c>
      <c r="C28" s="852">
        <v>0.12</v>
      </c>
      <c r="D28" s="806">
        <f>+C11*C28</f>
        <v>2049840</v>
      </c>
      <c r="E28" s="847">
        <f>C28</f>
        <v>0.12</v>
      </c>
      <c r="F28" s="851">
        <f>E28</f>
        <v>0.12</v>
      </c>
      <c r="G28" s="853"/>
      <c r="H28" s="860"/>
      <c r="I28" s="865"/>
      <c r="J28" s="854"/>
    </row>
    <row r="29" spans="1:10">
      <c r="A29" s="842" t="s">
        <v>358</v>
      </c>
      <c r="B29" s="849" t="s">
        <v>260</v>
      </c>
      <c r="C29" s="852">
        <v>0.085</v>
      </c>
      <c r="D29" s="806">
        <f>+C11*C29</f>
        <v>1451970</v>
      </c>
      <c r="E29" s="847">
        <f>C29</f>
        <v>0.085</v>
      </c>
      <c r="F29" s="851">
        <f>E29</f>
        <v>0.085</v>
      </c>
      <c r="G29" s="853"/>
      <c r="H29" s="854"/>
      <c r="I29" s="865"/>
      <c r="J29" s="854"/>
    </row>
    <row r="30" spans="1:10">
      <c r="A30" s="842" t="s">
        <v>359</v>
      </c>
      <c r="B30" s="849" t="s">
        <v>260</v>
      </c>
      <c r="C30" s="852">
        <v>0.0696</v>
      </c>
      <c r="D30" s="806">
        <f>+C11*C30</f>
        <v>1188907.2</v>
      </c>
      <c r="E30" s="847">
        <f>C30</f>
        <v>0.0696</v>
      </c>
      <c r="F30" s="847">
        <f>C30</f>
        <v>0.0696</v>
      </c>
      <c r="G30" s="853"/>
      <c r="H30" s="860"/>
      <c r="I30" s="865"/>
      <c r="J30" s="854"/>
    </row>
    <row r="31" spans="1:11">
      <c r="A31" s="842"/>
      <c r="B31" s="849"/>
      <c r="C31" s="862"/>
      <c r="D31" s="806"/>
      <c r="E31" s="847"/>
      <c r="F31" s="842"/>
      <c r="G31" s="853"/>
      <c r="H31" s="854"/>
      <c r="I31" s="865"/>
      <c r="J31" s="854"/>
      <c r="K31">
        <v>6045617</v>
      </c>
    </row>
    <row r="32" spans="1:11">
      <c r="A32" s="842" t="s">
        <v>360</v>
      </c>
      <c r="B32" s="849"/>
      <c r="C32" s="862"/>
      <c r="D32" s="806"/>
      <c r="E32" s="847"/>
      <c r="F32" s="842"/>
      <c r="G32" s="853"/>
      <c r="H32" s="854"/>
      <c r="I32" s="854"/>
      <c r="J32" s="854"/>
      <c r="K32" s="866">
        <f>+K31*10.98%</f>
        <v>663808.7466</v>
      </c>
    </row>
    <row r="33" spans="1:11">
      <c r="A33" s="842" t="s">
        <v>361</v>
      </c>
      <c r="B33" s="849"/>
      <c r="C33" s="852">
        <v>0.04</v>
      </c>
      <c r="D33" s="806">
        <f>+$C$11*C33</f>
        <v>683280</v>
      </c>
      <c r="E33" s="847">
        <f>C33</f>
        <v>0.04</v>
      </c>
      <c r="F33" s="851">
        <f>E33</f>
        <v>0.04</v>
      </c>
      <c r="G33" s="853"/>
      <c r="H33" s="863"/>
      <c r="I33" s="865"/>
      <c r="J33" s="854"/>
      <c r="K33">
        <v>556200</v>
      </c>
    </row>
    <row r="34" spans="1:10">
      <c r="A34" s="842" t="s">
        <v>362</v>
      </c>
      <c r="B34" s="842"/>
      <c r="C34" s="852">
        <v>0.03</v>
      </c>
      <c r="D34" s="806">
        <f t="shared" ref="D34:D35" si="0">+$C$11*C34</f>
        <v>512460</v>
      </c>
      <c r="E34" s="847">
        <f t="shared" ref="E34:E35" si="1">C34</f>
        <v>0.03</v>
      </c>
      <c r="F34" s="851">
        <f>C34</f>
        <v>0.03</v>
      </c>
      <c r="G34" s="853"/>
      <c r="H34" s="864"/>
      <c r="I34" s="865"/>
      <c r="J34" s="854"/>
    </row>
    <row r="35" spans="1:10">
      <c r="A35" s="842" t="s">
        <v>363</v>
      </c>
      <c r="B35" s="842"/>
      <c r="C35" s="852">
        <v>0.02</v>
      </c>
      <c r="D35" s="806">
        <f t="shared" si="0"/>
        <v>341640</v>
      </c>
      <c r="E35" s="847">
        <f t="shared" si="1"/>
        <v>0.02</v>
      </c>
      <c r="F35" s="851">
        <f>C35</f>
        <v>0.02</v>
      </c>
      <c r="G35" s="853"/>
      <c r="H35" s="864"/>
      <c r="I35" s="865"/>
      <c r="J35" s="854"/>
    </row>
    <row r="36" spans="7:7">
      <c r="G36" s="848"/>
    </row>
    <row r="37" spans="1:10">
      <c r="A37" s="842" t="s">
        <v>364</v>
      </c>
      <c r="B37" s="842"/>
      <c r="C37" s="843"/>
      <c r="D37" s="806">
        <f>SUM(D16:D35)+C13</f>
        <v>32313450</v>
      </c>
      <c r="E37" s="847">
        <f>SUM(E12:E35)</f>
        <v>0.849999999999999</v>
      </c>
      <c r="F37" s="847">
        <f>SUM(F12:F35)</f>
        <v>0.7</v>
      </c>
      <c r="G37" s="853"/>
      <c r="H37" s="864"/>
      <c r="I37" s="865"/>
      <c r="J37" s="854"/>
    </row>
    <row r="38" spans="5:10">
      <c r="E38" s="864"/>
      <c r="F38" s="854"/>
      <c r="G38" s="854"/>
      <c r="H38" s="854"/>
      <c r="I38" s="865"/>
      <c r="J38" s="854"/>
    </row>
  </sheetData>
  <mergeCells count="4">
    <mergeCell ref="A2:F2"/>
    <mergeCell ref="A3:E3"/>
    <mergeCell ref="A4:F4"/>
    <mergeCell ref="E5:F5"/>
  </mergeCells>
  <printOptions horizontalCentered="1"/>
  <pageMargins left="0.708661417322835" right="0.708661417322835" top="0.748031496062992" bottom="0.748031496062992" header="0.31496062992126" footer="0.31496062992126"/>
  <pageSetup paperSize="1" scale="61"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B1:F42"/>
  <sheetViews>
    <sheetView view="pageBreakPreview" zoomScale="115" zoomScaleNormal="100" workbookViewId="0">
      <selection activeCell="F39" sqref="F39"/>
    </sheetView>
  </sheetViews>
  <sheetFormatPr defaultColWidth="11.4380952380952" defaultRowHeight="15" outlineLevelCol="5"/>
  <cols>
    <col min="1" max="1" width="3.43809523809524" customWidth="1"/>
    <col min="2" max="2" width="46.1047619047619" customWidth="1"/>
    <col min="3" max="3" width="15.3333333333333" hidden="1" customWidth="1"/>
    <col min="4" max="4" width="15.6666666666667" hidden="1" customWidth="1"/>
    <col min="5" max="5" width="22.1047619047619" customWidth="1"/>
    <col min="6" max="6" width="22.4380952380952" customWidth="1"/>
    <col min="7" max="7" width="3.21904761904762" customWidth="1"/>
  </cols>
  <sheetData>
    <row r="1" ht="21" customHeight="1" spans="2:6">
      <c r="B1" s="772" t="str">
        <f>PRESUPUESTO!B1</f>
        <v>Proyecto: Recuperación De Cobertura Vegetal El Corregimiento De Doña María Del Municipio De Fundación</v>
      </c>
      <c r="C1" s="772"/>
      <c r="D1" s="772"/>
      <c r="E1" s="772"/>
      <c r="F1" s="772"/>
    </row>
    <row r="2" ht="20.25" customHeight="1" spans="2:6">
      <c r="B2" s="772"/>
      <c r="C2" s="772"/>
      <c r="D2" s="772"/>
      <c r="E2" s="772"/>
      <c r="F2" s="772"/>
    </row>
    <row r="3" spans="2:6">
      <c r="B3" s="773" t="s">
        <v>365</v>
      </c>
      <c r="C3" s="774"/>
      <c r="D3" s="774"/>
      <c r="E3" s="774"/>
      <c r="F3" s="774"/>
    </row>
    <row r="4" ht="15.75" spans="2:6">
      <c r="B4" s="775"/>
      <c r="C4" s="776"/>
      <c r="D4" s="776"/>
      <c r="E4" s="776"/>
      <c r="F4" s="776"/>
    </row>
    <row r="5" ht="15.75" spans="2:6">
      <c r="B5" s="777" t="s">
        <v>366</v>
      </c>
      <c r="C5" s="778"/>
      <c r="D5" s="779"/>
      <c r="E5" s="779" t="s">
        <v>367</v>
      </c>
      <c r="F5" s="780"/>
    </row>
    <row r="6" ht="17.25" spans="2:6">
      <c r="B6" s="781" t="s">
        <v>368</v>
      </c>
      <c r="C6" s="782"/>
      <c r="D6" s="783"/>
      <c r="E6" s="784" t="s">
        <v>369</v>
      </c>
      <c r="F6" s="785" t="s">
        <v>370</v>
      </c>
    </row>
    <row r="7" spans="2:6">
      <c r="B7" s="786" t="s">
        <v>371</v>
      </c>
      <c r="C7" s="787"/>
      <c r="D7" s="788"/>
      <c r="E7" s="789">
        <v>1</v>
      </c>
      <c r="F7" s="790">
        <f>E7</f>
        <v>1</v>
      </c>
    </row>
    <row r="8" spans="2:6">
      <c r="B8" s="791" t="s">
        <v>372</v>
      </c>
      <c r="C8" s="792"/>
      <c r="D8" s="793"/>
      <c r="E8" s="794">
        <f>SUM(E7:E7)</f>
        <v>1</v>
      </c>
      <c r="F8" s="795">
        <f>F.P!F11</f>
        <v>1</v>
      </c>
    </row>
    <row r="9" ht="15.75" spans="2:6">
      <c r="B9" s="796" t="s">
        <v>373</v>
      </c>
      <c r="C9" s="797"/>
      <c r="D9" s="798"/>
      <c r="E9" s="799">
        <f>F.P!E12</f>
        <v>0.140498770635757</v>
      </c>
      <c r="F9" s="800">
        <f>F.P!F12</f>
        <v>0</v>
      </c>
    </row>
    <row r="10" spans="2:6">
      <c r="B10" s="786" t="s">
        <v>374</v>
      </c>
      <c r="C10" s="787"/>
      <c r="D10" s="788"/>
      <c r="E10" s="789"/>
      <c r="F10" s="801"/>
    </row>
    <row r="11" spans="2:6">
      <c r="B11" s="791" t="s">
        <v>375</v>
      </c>
      <c r="C11" s="792"/>
      <c r="D11" s="793"/>
      <c r="E11" s="794"/>
      <c r="F11" s="802"/>
    </row>
    <row r="12" spans="2:6">
      <c r="B12" s="791" t="s">
        <v>376</v>
      </c>
      <c r="C12" s="792"/>
      <c r="D12" s="793"/>
      <c r="E12" s="794">
        <f>F.P!E16</f>
        <v>0.0833333333333333</v>
      </c>
      <c r="F12" s="803">
        <f>F.P!F16</f>
        <v>0.0833333333333333</v>
      </c>
    </row>
    <row r="13" spans="2:6">
      <c r="B13" s="791" t="s">
        <v>377</v>
      </c>
      <c r="C13" s="792"/>
      <c r="D13" s="793"/>
      <c r="E13" s="794">
        <f>F.P!E17</f>
        <v>0.01</v>
      </c>
      <c r="F13" s="803">
        <f>F.P!F17</f>
        <v>0.01</v>
      </c>
    </row>
    <row r="14" spans="2:6">
      <c r="B14" s="791" t="s">
        <v>378</v>
      </c>
      <c r="C14" s="792"/>
      <c r="D14" s="793"/>
      <c r="E14" s="794">
        <f>F.P!E18</f>
        <v>0.0416666666666667</v>
      </c>
      <c r="F14" s="803">
        <f>F.P!F18</f>
        <v>0.0416666666666667</v>
      </c>
    </row>
    <row r="15" spans="2:6">
      <c r="B15" s="791" t="s">
        <v>379</v>
      </c>
      <c r="C15" s="804" t="s">
        <v>380</v>
      </c>
      <c r="D15" s="793"/>
      <c r="E15" s="794">
        <f>F.P!E19</f>
        <v>0.0833333333333333</v>
      </c>
      <c r="F15" s="803">
        <f>F.P!F19</f>
        <v>0.0833333333333333</v>
      </c>
    </row>
    <row r="16" spans="2:6">
      <c r="B16" s="791" t="s">
        <v>360</v>
      </c>
      <c r="C16" s="804"/>
      <c r="D16" s="793"/>
      <c r="E16" s="794"/>
      <c r="F16" s="803"/>
    </row>
    <row r="17" spans="2:6">
      <c r="B17" s="791" t="s">
        <v>361</v>
      </c>
      <c r="C17" s="804"/>
      <c r="D17" s="793"/>
      <c r="E17" s="794">
        <f>F.P!E33</f>
        <v>0.04</v>
      </c>
      <c r="F17" s="803">
        <f>F.P!F33</f>
        <v>0.04</v>
      </c>
    </row>
    <row r="18" spans="2:6">
      <c r="B18" s="791" t="s">
        <v>362</v>
      </c>
      <c r="C18" s="804"/>
      <c r="D18" s="793"/>
      <c r="E18" s="794">
        <f>F.P!E34</f>
        <v>0.03</v>
      </c>
      <c r="F18" s="803">
        <f>F.P!F34</f>
        <v>0.03</v>
      </c>
    </row>
    <row r="19" spans="2:6">
      <c r="B19" s="791" t="s">
        <v>363</v>
      </c>
      <c r="C19" s="804"/>
      <c r="D19" s="793"/>
      <c r="E19" s="794">
        <f>F.P!E35</f>
        <v>0.02</v>
      </c>
      <c r="F19" s="803">
        <f>F.P!F35</f>
        <v>0.02</v>
      </c>
    </row>
    <row r="20" spans="2:6">
      <c r="B20" s="791" t="s">
        <v>356</v>
      </c>
      <c r="C20" s="792"/>
      <c r="D20" s="793"/>
      <c r="E20" s="794"/>
      <c r="F20" s="802"/>
    </row>
    <row r="21" spans="2:6">
      <c r="B21" s="791" t="s">
        <v>381</v>
      </c>
      <c r="C21" s="792"/>
      <c r="D21" s="793"/>
      <c r="E21" s="794">
        <f>F.P!E28</f>
        <v>0.12</v>
      </c>
      <c r="F21" s="803">
        <f>F.P!F28</f>
        <v>0.12</v>
      </c>
    </row>
    <row r="22" spans="2:6">
      <c r="B22" s="791" t="s">
        <v>382</v>
      </c>
      <c r="C22" s="792"/>
      <c r="D22" s="793"/>
      <c r="E22" s="794">
        <f>F.P!E29</f>
        <v>0.085</v>
      </c>
      <c r="F22" s="803">
        <f>F.P!F29</f>
        <v>0.085</v>
      </c>
    </row>
    <row r="23" spans="2:6">
      <c r="B23" s="791" t="s">
        <v>383</v>
      </c>
      <c r="C23" s="792"/>
      <c r="D23" s="793"/>
      <c r="E23" s="794">
        <f>F.P!E30</f>
        <v>0.0696</v>
      </c>
      <c r="F23" s="803">
        <f>F.P!F30</f>
        <v>0.0696</v>
      </c>
    </row>
    <row r="24" spans="2:6">
      <c r="B24" s="791" t="s">
        <v>351</v>
      </c>
      <c r="C24" s="792"/>
      <c r="D24" s="793"/>
      <c r="E24" s="794"/>
      <c r="F24" s="802"/>
    </row>
    <row r="25" spans="2:6">
      <c r="B25" s="791" t="s">
        <v>352</v>
      </c>
      <c r="C25" s="792"/>
      <c r="D25" s="805"/>
      <c r="E25" s="794">
        <f>F.P!E22</f>
        <v>0.0216602271396792</v>
      </c>
      <c r="F25" s="803">
        <f>E25</f>
        <v>0.0216602271396792</v>
      </c>
    </row>
    <row r="26" spans="2:6">
      <c r="B26" s="791" t="s">
        <v>353</v>
      </c>
      <c r="C26" s="806"/>
      <c r="D26" s="807"/>
      <c r="E26" s="794">
        <f>F.P!E23</f>
        <v>0.0478827303594416</v>
      </c>
      <c r="F26" s="808">
        <f>F.P!F23</f>
        <v>0.0383815009951994</v>
      </c>
    </row>
    <row r="27" spans="2:6">
      <c r="B27" s="791" t="s">
        <v>354</v>
      </c>
      <c r="C27" s="792"/>
      <c r="D27" s="793"/>
      <c r="E27" s="794">
        <f>F.P!E24</f>
        <v>0.05</v>
      </c>
      <c r="F27" s="803">
        <f>F.P!F24</f>
        <v>0.05</v>
      </c>
    </row>
    <row r="28" spans="2:6">
      <c r="B28" s="809" t="s">
        <v>355</v>
      </c>
      <c r="C28" s="810"/>
      <c r="D28" s="811"/>
      <c r="E28" s="812">
        <f>F.P!F25</f>
        <v>0.00702493853178785</v>
      </c>
      <c r="F28" s="813">
        <f>E28</f>
        <v>0.00702493853178785</v>
      </c>
    </row>
    <row r="29" ht="15.75" spans="2:6">
      <c r="B29" s="814" t="s">
        <v>384</v>
      </c>
      <c r="C29" s="797"/>
      <c r="D29" s="798"/>
      <c r="E29" s="799">
        <f>SUM(E9:E28)</f>
        <v>0.849999999999999</v>
      </c>
      <c r="F29" s="815">
        <f>SUM(F12:F28)</f>
        <v>0.7</v>
      </c>
    </row>
    <row r="30" ht="15.75" spans="2:5">
      <c r="B30" s="781"/>
      <c r="C30" s="782"/>
      <c r="D30" s="783"/>
      <c r="E30" s="816"/>
    </row>
    <row r="31" spans="2:6">
      <c r="B31" s="786" t="s">
        <v>385</v>
      </c>
      <c r="C31" s="787"/>
      <c r="D31" s="788"/>
      <c r="E31" s="789">
        <f>E29+E8</f>
        <v>1.85</v>
      </c>
      <c r="F31" s="817">
        <f>F29+F8</f>
        <v>1.7</v>
      </c>
    </row>
    <row r="32" ht="15.75" spans="2:6">
      <c r="B32" s="814"/>
      <c r="C32" s="797"/>
      <c r="D32" s="798"/>
      <c r="E32" s="799"/>
      <c r="F32" s="818"/>
    </row>
    <row r="33" ht="15.75" spans="2:5">
      <c r="B33" s="781"/>
      <c r="C33" s="782"/>
      <c r="D33" s="783"/>
      <c r="E33" s="816"/>
    </row>
    <row r="34" spans="2:6">
      <c r="B34" s="786" t="s">
        <v>386</v>
      </c>
      <c r="C34" s="787"/>
      <c r="D34" s="788"/>
      <c r="E34" s="789"/>
      <c r="F34" s="819"/>
    </row>
    <row r="35" spans="2:6">
      <c r="B35" s="820" t="s">
        <v>387</v>
      </c>
      <c r="C35" s="821"/>
      <c r="D35" s="793"/>
      <c r="E35" s="794">
        <v>0.200000000000001</v>
      </c>
      <c r="F35" s="822">
        <v>0.3</v>
      </c>
    </row>
    <row r="36" spans="2:6">
      <c r="B36" s="820" t="s">
        <v>388</v>
      </c>
      <c r="C36" s="821"/>
      <c r="D36" s="793"/>
      <c r="E36" s="794">
        <f>E35</f>
        <v>0.200000000000001</v>
      </c>
      <c r="F36" s="822">
        <f>F35</f>
        <v>0.3</v>
      </c>
    </row>
    <row r="37" ht="15.75" spans="2:6">
      <c r="B37" s="823"/>
      <c r="C37" s="824"/>
      <c r="D37" s="798"/>
      <c r="E37" s="799"/>
      <c r="F37" s="818"/>
    </row>
    <row r="38" spans="2:5">
      <c r="B38" s="825"/>
      <c r="C38" s="826"/>
      <c r="D38" s="827"/>
      <c r="E38" s="828"/>
    </row>
    <row r="39" spans="2:6">
      <c r="B39" s="829" t="s">
        <v>389</v>
      </c>
      <c r="C39" s="830"/>
      <c r="D39" s="831"/>
      <c r="E39" s="832">
        <f>E8+E29+E36</f>
        <v>2.05</v>
      </c>
      <c r="F39" s="832">
        <f>F8+F29+F36</f>
        <v>2</v>
      </c>
    </row>
    <row r="40" spans="5:5">
      <c r="E40" s="833"/>
    </row>
    <row r="41" spans="3:4">
      <c r="C41" s="300" t="s">
        <v>390</v>
      </c>
      <c r="D41" s="300" t="s">
        <v>391</v>
      </c>
    </row>
    <row r="42" spans="2:6">
      <c r="B42" s="442"/>
      <c r="C42" s="442"/>
      <c r="D42" s="442"/>
      <c r="E42" s="442"/>
      <c r="F42" s="834"/>
    </row>
  </sheetData>
  <mergeCells count="9">
    <mergeCell ref="B3:F3"/>
    <mergeCell ref="B4:F4"/>
    <mergeCell ref="E5:F5"/>
    <mergeCell ref="B35:C35"/>
    <mergeCell ref="B36:C36"/>
    <mergeCell ref="B37:C37"/>
    <mergeCell ref="B38:C38"/>
    <mergeCell ref="B42:E42"/>
    <mergeCell ref="B1:F2"/>
  </mergeCells>
  <printOptions horizontalCentered="1"/>
  <pageMargins left="0.708661417322835" right="0.708661417322835" top="0.748031496062992" bottom="0.748031496062992" header="0.31496062992126" footer="0.31496062992126"/>
  <pageSetup paperSize="1" scale="92" orientation="portrait"/>
  <headerFooter/>
  <colBreaks count="1" manualBreakCount="1">
    <brk id="5" max="1048575" man="1"/>
  </colBreaks>
  <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2:H82"/>
  <sheetViews>
    <sheetView view="pageBreakPreview" zoomScale="85" zoomScaleNormal="100" topLeftCell="A37" workbookViewId="0">
      <selection activeCell="C83" sqref="C83"/>
    </sheetView>
  </sheetViews>
  <sheetFormatPr defaultColWidth="11" defaultRowHeight="15" outlineLevelCol="7"/>
  <cols>
    <col min="1" max="1" width="2.66666666666667" customWidth="1"/>
    <col min="5" max="5" width="42.6666666666667" customWidth="1"/>
    <col min="6" max="6" width="18" customWidth="1"/>
    <col min="7" max="7" width="15.2190476190476" customWidth="1"/>
    <col min="8" max="8" width="16.8857142857143" customWidth="1"/>
  </cols>
  <sheetData>
    <row r="2" spans="2:8">
      <c r="B2" s="734" t="str">
        <f>PRESUPUESTO!B1</f>
        <v>Proyecto: Recuperación De Cobertura Vegetal El Corregimiento De Doña María Del Municipio De Fundación</v>
      </c>
      <c r="C2" s="734"/>
      <c r="D2" s="734"/>
      <c r="E2" s="734"/>
      <c r="F2" s="734"/>
      <c r="G2" s="734"/>
      <c r="H2" s="734"/>
    </row>
    <row r="3" ht="15.75" spans="2:8">
      <c r="B3" s="735" t="s">
        <v>392</v>
      </c>
      <c r="C3" s="736"/>
      <c r="D3" s="736"/>
      <c r="E3" s="736"/>
      <c r="F3" s="736"/>
      <c r="G3" s="736"/>
      <c r="H3" s="737"/>
    </row>
    <row r="4" ht="15.75" spans="2:8">
      <c r="B4" s="738" t="s">
        <v>393</v>
      </c>
      <c r="C4" s="738"/>
      <c r="D4" s="739" t="s">
        <v>394</v>
      </c>
      <c r="E4" s="739"/>
      <c r="F4" s="740" t="s">
        <v>395</v>
      </c>
      <c r="G4" s="741" t="s">
        <v>396</v>
      </c>
      <c r="H4" s="738"/>
    </row>
    <row r="5" ht="15.75" spans="2:8">
      <c r="B5" s="742" t="s">
        <v>282</v>
      </c>
      <c r="C5" s="743"/>
      <c r="D5" s="744" t="s">
        <v>397</v>
      </c>
      <c r="E5" s="745"/>
      <c r="F5" s="746">
        <f>F.P!C8</f>
        <v>1423500</v>
      </c>
      <c r="G5" s="747"/>
      <c r="H5" s="748"/>
    </row>
    <row r="6" ht="15.75" spans="2:8">
      <c r="B6" s="742" t="s">
        <v>282</v>
      </c>
      <c r="C6" s="743"/>
      <c r="D6" s="744" t="s">
        <v>398</v>
      </c>
      <c r="E6" s="745"/>
      <c r="F6" s="749">
        <f>F.P!C9</f>
        <v>200000</v>
      </c>
      <c r="G6" s="747"/>
      <c r="H6" s="748"/>
    </row>
    <row r="7" ht="26.4" customHeight="1" spans="2:8">
      <c r="B7" s="742" t="s">
        <v>282</v>
      </c>
      <c r="C7" s="743"/>
      <c r="D7" s="744" t="s">
        <v>399</v>
      </c>
      <c r="E7" s="745"/>
      <c r="F7" s="746">
        <f>F5+F6</f>
        <v>1623500</v>
      </c>
      <c r="G7" s="747"/>
      <c r="H7" s="748"/>
    </row>
    <row r="8" ht="15.75" spans="2:8">
      <c r="B8" s="742" t="s">
        <v>400</v>
      </c>
      <c r="C8" s="743"/>
      <c r="D8" s="744" t="s">
        <v>401</v>
      </c>
      <c r="E8" s="745"/>
      <c r="F8" s="746">
        <f>F7/30</f>
        <v>54116.6666666667</v>
      </c>
      <c r="G8" s="750"/>
      <c r="H8" s="751"/>
    </row>
    <row r="9" ht="15.75" spans="2:8">
      <c r="B9" s="742" t="s">
        <v>400</v>
      </c>
      <c r="C9" s="743"/>
      <c r="D9" s="744" t="s">
        <v>402</v>
      </c>
      <c r="E9" s="745"/>
      <c r="F9" s="746">
        <f>F5/30</f>
        <v>47450</v>
      </c>
      <c r="G9" s="752"/>
      <c r="H9" s="752"/>
    </row>
    <row r="10" ht="54.6" customHeight="1" spans="2:8">
      <c r="B10" s="753" t="s">
        <v>403</v>
      </c>
      <c r="C10" s="739" t="s">
        <v>404</v>
      </c>
      <c r="D10" s="739" t="s">
        <v>393</v>
      </c>
      <c r="E10" s="739" t="s">
        <v>405</v>
      </c>
      <c r="F10" s="754" t="s">
        <v>406</v>
      </c>
      <c r="G10" s="738" t="s">
        <v>407</v>
      </c>
      <c r="H10" s="755" t="s">
        <v>220</v>
      </c>
    </row>
    <row r="11" ht="15.75" spans="2:8">
      <c r="B11" s="756">
        <v>1</v>
      </c>
      <c r="C11" s="757" t="s">
        <v>408</v>
      </c>
      <c r="D11" s="757" t="s">
        <v>400</v>
      </c>
      <c r="E11" s="758" t="s">
        <v>409</v>
      </c>
      <c r="F11" s="759">
        <f t="shared" ref="F11:F74" si="0">$F$9*G11</f>
        <v>94900</v>
      </c>
      <c r="G11" s="760">
        <v>2</v>
      </c>
      <c r="H11" s="761">
        <f>F.P!$F$37+1</f>
        <v>1.7</v>
      </c>
    </row>
    <row r="12" ht="15.75" spans="2:8">
      <c r="B12" s="762">
        <v>2</v>
      </c>
      <c r="C12" s="763" t="s">
        <v>410</v>
      </c>
      <c r="D12" s="763" t="s">
        <v>400</v>
      </c>
      <c r="E12" s="764" t="s">
        <v>411</v>
      </c>
      <c r="F12" s="759">
        <f t="shared" si="0"/>
        <v>49822.5</v>
      </c>
      <c r="G12" s="765">
        <v>1.05</v>
      </c>
      <c r="H12" s="766">
        <f>F.P!$E$37+1</f>
        <v>1.85</v>
      </c>
    </row>
    <row r="13" ht="15.75" spans="2:8">
      <c r="B13" s="762">
        <v>3</v>
      </c>
      <c r="C13" s="763" t="s">
        <v>412</v>
      </c>
      <c r="D13" s="763" t="s">
        <v>400</v>
      </c>
      <c r="E13" s="764" t="s">
        <v>413</v>
      </c>
      <c r="F13" s="759">
        <f t="shared" si="0"/>
        <v>49822.5</v>
      </c>
      <c r="G13" s="765">
        <v>1.05</v>
      </c>
      <c r="H13" s="766">
        <f>F.P!$E$37+1</f>
        <v>1.85</v>
      </c>
    </row>
    <row r="14" ht="15.75" spans="2:8">
      <c r="B14" s="762">
        <v>4</v>
      </c>
      <c r="C14" s="763" t="s">
        <v>414</v>
      </c>
      <c r="D14" s="763" t="s">
        <v>400</v>
      </c>
      <c r="E14" s="764" t="s">
        <v>415</v>
      </c>
      <c r="F14" s="759">
        <f t="shared" si="0"/>
        <v>47450</v>
      </c>
      <c r="G14" s="765">
        <v>1</v>
      </c>
      <c r="H14" s="766">
        <f>F.P!$E$37+1</f>
        <v>1.85</v>
      </c>
    </row>
    <row r="15" ht="15.75" spans="2:8">
      <c r="B15" s="762">
        <v>5</v>
      </c>
      <c r="C15" s="763" t="s">
        <v>416</v>
      </c>
      <c r="D15" s="763" t="s">
        <v>400</v>
      </c>
      <c r="E15" s="764" t="s">
        <v>417</v>
      </c>
      <c r="F15" s="759">
        <f t="shared" si="0"/>
        <v>94900</v>
      </c>
      <c r="G15" s="765">
        <v>2</v>
      </c>
      <c r="H15" s="766">
        <f>F.P!$E$37+1</f>
        <v>1.85</v>
      </c>
    </row>
    <row r="16" ht="15.75" spans="2:8">
      <c r="B16" s="762">
        <v>6</v>
      </c>
      <c r="C16" s="763" t="s">
        <v>418</v>
      </c>
      <c r="D16" s="763" t="s">
        <v>400</v>
      </c>
      <c r="E16" s="764" t="s">
        <v>419</v>
      </c>
      <c r="F16" s="759">
        <f t="shared" si="0"/>
        <v>142350</v>
      </c>
      <c r="G16" s="765">
        <v>3</v>
      </c>
      <c r="H16" s="766">
        <f>F.P!$E$37+1</f>
        <v>1.85</v>
      </c>
    </row>
    <row r="17" ht="15.75" spans="2:8">
      <c r="B17" s="762">
        <v>7</v>
      </c>
      <c r="C17" s="763" t="s">
        <v>420</v>
      </c>
      <c r="D17" s="763" t="s">
        <v>400</v>
      </c>
      <c r="E17" s="764" t="s">
        <v>421</v>
      </c>
      <c r="F17" s="759">
        <f t="shared" si="0"/>
        <v>189800</v>
      </c>
      <c r="G17" s="765">
        <v>4</v>
      </c>
      <c r="H17" s="766">
        <f>F.P!$E$37+1</f>
        <v>1.85</v>
      </c>
    </row>
    <row r="18" ht="15.75" spans="2:8">
      <c r="B18" s="762">
        <v>8</v>
      </c>
      <c r="C18" s="763" t="s">
        <v>422</v>
      </c>
      <c r="D18" s="763" t="s">
        <v>400</v>
      </c>
      <c r="E18" s="764" t="s">
        <v>423</v>
      </c>
      <c r="F18" s="759">
        <f t="shared" si="0"/>
        <v>237250</v>
      </c>
      <c r="G18" s="765">
        <v>5</v>
      </c>
      <c r="H18" s="766">
        <f>F.P!$E$37+1</f>
        <v>1.85</v>
      </c>
    </row>
    <row r="19" ht="15.75" spans="2:8">
      <c r="B19" s="762">
        <v>9</v>
      </c>
      <c r="C19" s="763" t="s">
        <v>424</v>
      </c>
      <c r="D19" s="763" t="s">
        <v>400</v>
      </c>
      <c r="E19" s="764" t="s">
        <v>425</v>
      </c>
      <c r="F19" s="759">
        <f t="shared" si="0"/>
        <v>284700</v>
      </c>
      <c r="G19" s="765">
        <v>6</v>
      </c>
      <c r="H19" s="766">
        <f>F.P!$E$37+1</f>
        <v>1.85</v>
      </c>
    </row>
    <row r="20" ht="15.75" spans="2:8">
      <c r="B20" s="762">
        <v>10</v>
      </c>
      <c r="C20" s="763" t="s">
        <v>426</v>
      </c>
      <c r="D20" s="763" t="s">
        <v>400</v>
      </c>
      <c r="E20" s="764" t="s">
        <v>427</v>
      </c>
      <c r="F20" s="759">
        <f t="shared" si="0"/>
        <v>332150</v>
      </c>
      <c r="G20" s="765">
        <v>7</v>
      </c>
      <c r="H20" s="766">
        <f>F.P!$E$37+1</f>
        <v>1.85</v>
      </c>
    </row>
    <row r="21" ht="15.75" spans="2:8">
      <c r="B21" s="762">
        <v>11</v>
      </c>
      <c r="C21" s="763" t="s">
        <v>428</v>
      </c>
      <c r="D21" s="763" t="s">
        <v>400</v>
      </c>
      <c r="E21" s="764" t="s">
        <v>429</v>
      </c>
      <c r="F21" s="759">
        <f t="shared" si="0"/>
        <v>379600</v>
      </c>
      <c r="G21" s="765">
        <v>8</v>
      </c>
      <c r="H21" s="766">
        <f>F.P!$E$37+1</f>
        <v>1.85</v>
      </c>
    </row>
    <row r="22" ht="15.75" spans="2:8">
      <c r="B22" s="762">
        <v>12</v>
      </c>
      <c r="C22" s="763" t="s">
        <v>430</v>
      </c>
      <c r="D22" s="763" t="s">
        <v>400</v>
      </c>
      <c r="E22" s="764" t="s">
        <v>431</v>
      </c>
      <c r="F22" s="759">
        <f t="shared" si="0"/>
        <v>427050</v>
      </c>
      <c r="G22" s="765">
        <v>9</v>
      </c>
      <c r="H22" s="766">
        <f>F.P!$E$37+1</f>
        <v>1.85</v>
      </c>
    </row>
    <row r="23" ht="15.75" spans="2:8">
      <c r="B23" s="762">
        <v>13</v>
      </c>
      <c r="C23" s="763" t="s">
        <v>432</v>
      </c>
      <c r="D23" s="763" t="s">
        <v>400</v>
      </c>
      <c r="E23" s="764" t="s">
        <v>433</v>
      </c>
      <c r="F23" s="759">
        <f t="shared" si="0"/>
        <v>474500</v>
      </c>
      <c r="G23" s="765">
        <v>10</v>
      </c>
      <c r="H23" s="766">
        <f>F.P!$E$37+1</f>
        <v>1.85</v>
      </c>
    </row>
    <row r="24" ht="15.75" hidden="1" spans="2:8">
      <c r="B24" s="762">
        <v>14</v>
      </c>
      <c r="C24" s="763" t="s">
        <v>434</v>
      </c>
      <c r="D24" s="763" t="s">
        <v>400</v>
      </c>
      <c r="E24" s="764" t="s">
        <v>435</v>
      </c>
      <c r="F24" s="759">
        <f t="shared" si="0"/>
        <v>49822.5</v>
      </c>
      <c r="G24" s="765">
        <v>1.05</v>
      </c>
      <c r="H24" s="766">
        <f>F.P!$E$37+1</f>
        <v>1.85</v>
      </c>
    </row>
    <row r="25" ht="15.75" hidden="1" spans="2:8">
      <c r="B25" s="762">
        <v>15</v>
      </c>
      <c r="C25" s="763" t="s">
        <v>436</v>
      </c>
      <c r="D25" s="763" t="s">
        <v>400</v>
      </c>
      <c r="E25" s="764" t="s">
        <v>437</v>
      </c>
      <c r="F25" s="759">
        <f t="shared" si="0"/>
        <v>47450</v>
      </c>
      <c r="G25" s="765">
        <v>1</v>
      </c>
      <c r="H25" s="766">
        <f>F.P!$E$37+1</f>
        <v>1.85</v>
      </c>
    </row>
    <row r="26" ht="15.75" hidden="1" spans="2:8">
      <c r="B26" s="762">
        <v>16</v>
      </c>
      <c r="C26" s="763" t="s">
        <v>438</v>
      </c>
      <c r="D26" s="763" t="s">
        <v>400</v>
      </c>
      <c r="E26" s="764" t="s">
        <v>439</v>
      </c>
      <c r="F26" s="759">
        <f t="shared" si="0"/>
        <v>88731.5</v>
      </c>
      <c r="G26" s="765">
        <v>1.87</v>
      </c>
      <c r="H26" s="766">
        <f>F.P!$E$37+1</f>
        <v>1.85</v>
      </c>
    </row>
    <row r="27" ht="15.75" hidden="1" spans="2:8">
      <c r="B27" s="762">
        <v>17</v>
      </c>
      <c r="C27" s="763" t="s">
        <v>440</v>
      </c>
      <c r="D27" s="763" t="s">
        <v>400</v>
      </c>
      <c r="E27" s="764" t="s">
        <v>441</v>
      </c>
      <c r="F27" s="759">
        <f t="shared" si="0"/>
        <v>47450</v>
      </c>
      <c r="G27" s="765">
        <v>1</v>
      </c>
      <c r="H27" s="766">
        <f>F.P!$E$37+1</f>
        <v>1.85</v>
      </c>
    </row>
    <row r="28" ht="15.75" hidden="1" spans="2:8">
      <c r="B28" s="762">
        <v>18</v>
      </c>
      <c r="C28" s="763" t="s">
        <v>442</v>
      </c>
      <c r="D28" s="763" t="s">
        <v>400</v>
      </c>
      <c r="E28" s="764" t="s">
        <v>443</v>
      </c>
      <c r="F28" s="759">
        <f t="shared" si="0"/>
        <v>88731.5</v>
      </c>
      <c r="G28" s="765">
        <v>1.87</v>
      </c>
      <c r="H28" s="766">
        <f>F.P!$E$37+1</f>
        <v>1.85</v>
      </c>
    </row>
    <row r="29" ht="15.75" spans="2:8">
      <c r="B29" s="762">
        <v>19</v>
      </c>
      <c r="C29" s="767" t="s">
        <v>444</v>
      </c>
      <c r="D29" s="763" t="s">
        <v>400</v>
      </c>
      <c r="E29" s="764" t="s">
        <v>445</v>
      </c>
      <c r="F29" s="759">
        <f t="shared" si="0"/>
        <v>80665</v>
      </c>
      <c r="G29" s="765">
        <v>1.7</v>
      </c>
      <c r="H29" s="766">
        <f>F.P!$E$37+1</f>
        <v>1.85</v>
      </c>
    </row>
    <row r="30" ht="15.75" spans="2:8">
      <c r="B30" s="762">
        <v>20</v>
      </c>
      <c r="C30" s="763" t="s">
        <v>446</v>
      </c>
      <c r="D30" s="763" t="s">
        <v>400</v>
      </c>
      <c r="E30" s="764" t="s">
        <v>447</v>
      </c>
      <c r="F30" s="759">
        <f t="shared" si="0"/>
        <v>161330</v>
      </c>
      <c r="G30" s="765">
        <v>3.4</v>
      </c>
      <c r="H30" s="766">
        <f>F.P!$E$37+1</f>
        <v>1.85</v>
      </c>
    </row>
    <row r="31" ht="15.75" spans="2:8">
      <c r="B31" s="762">
        <v>21</v>
      </c>
      <c r="C31" s="763" t="s">
        <v>448</v>
      </c>
      <c r="D31" s="763" t="s">
        <v>400</v>
      </c>
      <c r="E31" s="764" t="s">
        <v>449</v>
      </c>
      <c r="F31" s="759">
        <f t="shared" si="0"/>
        <v>241995</v>
      </c>
      <c r="G31" s="765">
        <v>5.1</v>
      </c>
      <c r="H31" s="766">
        <f>F.P!$E$37+1</f>
        <v>1.85</v>
      </c>
    </row>
    <row r="32" ht="30" hidden="1" spans="2:8">
      <c r="B32" s="762">
        <v>22</v>
      </c>
      <c r="C32" s="763" t="s">
        <v>450</v>
      </c>
      <c r="D32" s="763" t="s">
        <v>400</v>
      </c>
      <c r="E32" s="764" t="s">
        <v>451</v>
      </c>
      <c r="F32" s="759">
        <f t="shared" si="0"/>
        <v>230132.5</v>
      </c>
      <c r="G32" s="765">
        <v>4.85</v>
      </c>
      <c r="H32" s="766">
        <f>F.P!$E$37+1</f>
        <v>1.85</v>
      </c>
    </row>
    <row r="33" ht="15.75" hidden="1" spans="2:8">
      <c r="B33" s="762">
        <v>23</v>
      </c>
      <c r="C33" s="763" t="s">
        <v>452</v>
      </c>
      <c r="D33" s="763" t="s">
        <v>400</v>
      </c>
      <c r="E33" s="764" t="s">
        <v>453</v>
      </c>
      <c r="F33" s="759">
        <f t="shared" si="0"/>
        <v>94900</v>
      </c>
      <c r="G33" s="765">
        <v>2</v>
      </c>
      <c r="H33" s="761">
        <f>F.P!$F$37+1</f>
        <v>1.7</v>
      </c>
    </row>
    <row r="34" ht="15.75" hidden="1" spans="2:8">
      <c r="B34" s="762">
        <v>24</v>
      </c>
      <c r="C34" s="763" t="s">
        <v>454</v>
      </c>
      <c r="D34" s="763" t="s">
        <v>400</v>
      </c>
      <c r="E34" s="764" t="s">
        <v>455</v>
      </c>
      <c r="F34" s="759">
        <f t="shared" si="0"/>
        <v>97272.5</v>
      </c>
      <c r="G34" s="765">
        <v>2.05</v>
      </c>
      <c r="H34" s="761">
        <f>F.P!$F$37+1</f>
        <v>1.7</v>
      </c>
    </row>
    <row r="35" ht="30" hidden="1" spans="2:8">
      <c r="B35" s="762">
        <v>25</v>
      </c>
      <c r="C35" s="763" t="s">
        <v>456</v>
      </c>
      <c r="D35" s="763" t="s">
        <v>400</v>
      </c>
      <c r="E35" s="764" t="s">
        <v>457</v>
      </c>
      <c r="F35" s="759">
        <f t="shared" si="0"/>
        <v>223015</v>
      </c>
      <c r="G35" s="765">
        <v>4.7</v>
      </c>
      <c r="H35" s="766">
        <f>F.P!$E$37+1</f>
        <v>1.85</v>
      </c>
    </row>
    <row r="36" ht="15.75" spans="2:8">
      <c r="B36" s="762">
        <v>26</v>
      </c>
      <c r="C36" s="763" t="s">
        <v>458</v>
      </c>
      <c r="D36" s="763" t="s">
        <v>400</v>
      </c>
      <c r="E36" s="764" t="s">
        <v>459</v>
      </c>
      <c r="F36" s="759">
        <f t="shared" si="0"/>
        <v>128115</v>
      </c>
      <c r="G36" s="765">
        <v>2.7</v>
      </c>
      <c r="H36" s="766">
        <f>F.P!$E$37+1</f>
        <v>1.85</v>
      </c>
    </row>
    <row r="37" ht="15.75" spans="2:8">
      <c r="B37" s="762">
        <v>27</v>
      </c>
      <c r="C37" s="763" t="s">
        <v>460</v>
      </c>
      <c r="D37" s="763" t="s">
        <v>400</v>
      </c>
      <c r="E37" s="764" t="s">
        <v>461</v>
      </c>
      <c r="F37" s="759">
        <f t="shared" si="0"/>
        <v>175565</v>
      </c>
      <c r="G37" s="765">
        <v>3.7</v>
      </c>
      <c r="H37" s="766">
        <f>F.P!$E$37+1</f>
        <v>1.85</v>
      </c>
    </row>
    <row r="38" ht="15.75" spans="2:8">
      <c r="B38" s="762">
        <v>28</v>
      </c>
      <c r="C38" s="763" t="s">
        <v>462</v>
      </c>
      <c r="D38" s="763" t="s">
        <v>400</v>
      </c>
      <c r="E38" s="764" t="s">
        <v>463</v>
      </c>
      <c r="F38" s="759">
        <f t="shared" si="0"/>
        <v>270465</v>
      </c>
      <c r="G38" s="765">
        <v>5.7</v>
      </c>
      <c r="H38" s="766">
        <f>F.P!$E$37+1</f>
        <v>1.85</v>
      </c>
    </row>
    <row r="39" ht="15.75" spans="2:8">
      <c r="B39" s="762">
        <v>29</v>
      </c>
      <c r="C39" s="763" t="s">
        <v>464</v>
      </c>
      <c r="D39" s="763" t="s">
        <v>400</v>
      </c>
      <c r="E39" s="764" t="s">
        <v>465</v>
      </c>
      <c r="F39" s="759">
        <f t="shared" si="0"/>
        <v>444606.5</v>
      </c>
      <c r="G39" s="765">
        <v>9.37</v>
      </c>
      <c r="H39" s="766">
        <f>F.P!$E$37+1</f>
        <v>1.85</v>
      </c>
    </row>
    <row r="40" ht="15.75" spans="2:8">
      <c r="B40" s="762">
        <v>30</v>
      </c>
      <c r="C40" s="763" t="s">
        <v>466</v>
      </c>
      <c r="D40" s="763" t="s">
        <v>400</v>
      </c>
      <c r="E40" s="764" t="s">
        <v>467</v>
      </c>
      <c r="F40" s="759">
        <f t="shared" si="0"/>
        <v>242469.5</v>
      </c>
      <c r="G40" s="765">
        <v>5.11</v>
      </c>
      <c r="H40" s="766">
        <f>F.P!$E$37+1</f>
        <v>1.85</v>
      </c>
    </row>
    <row r="41" ht="15.75" spans="2:8">
      <c r="B41" s="762">
        <v>31</v>
      </c>
      <c r="C41" s="763" t="s">
        <v>468</v>
      </c>
      <c r="D41" s="763" t="s">
        <v>400</v>
      </c>
      <c r="E41" s="764" t="s">
        <v>469</v>
      </c>
      <c r="F41" s="759">
        <f t="shared" si="0"/>
        <v>54567.5</v>
      </c>
      <c r="G41" s="765">
        <v>1.15</v>
      </c>
      <c r="H41" s="766">
        <f>F.P!$E$37+1</f>
        <v>1.85</v>
      </c>
    </row>
    <row r="42" ht="15.75" spans="2:8">
      <c r="B42" s="762">
        <v>32</v>
      </c>
      <c r="C42" s="763" t="s">
        <v>470</v>
      </c>
      <c r="D42" s="763" t="s">
        <v>400</v>
      </c>
      <c r="E42" s="764" t="s">
        <v>471</v>
      </c>
      <c r="F42" s="759">
        <f t="shared" si="0"/>
        <v>109135</v>
      </c>
      <c r="G42" s="765">
        <f>+G41*2</f>
        <v>2.3</v>
      </c>
      <c r="H42" s="766">
        <f>F.P!$E$37+1</f>
        <v>1.85</v>
      </c>
    </row>
    <row r="43" ht="15.75" spans="2:8">
      <c r="B43" s="762">
        <v>33</v>
      </c>
      <c r="C43" s="763" t="s">
        <v>472</v>
      </c>
      <c r="D43" s="763" t="s">
        <v>400</v>
      </c>
      <c r="E43" s="764" t="s">
        <v>473</v>
      </c>
      <c r="F43" s="759">
        <f t="shared" si="0"/>
        <v>94900</v>
      </c>
      <c r="G43" s="765">
        <v>2</v>
      </c>
      <c r="H43" s="761">
        <f>F.P!$F$37+1</f>
        <v>1.7</v>
      </c>
    </row>
    <row r="44" ht="15.75" hidden="1" spans="2:8">
      <c r="B44" s="762">
        <v>34</v>
      </c>
      <c r="C44" s="763" t="s">
        <v>474</v>
      </c>
      <c r="D44" s="763" t="s">
        <v>400</v>
      </c>
      <c r="E44" s="764" t="s">
        <v>475</v>
      </c>
      <c r="F44" s="759">
        <f t="shared" si="0"/>
        <v>49822.5</v>
      </c>
      <c r="G44" s="765">
        <v>1.05</v>
      </c>
      <c r="H44" s="761">
        <f>F.P!$F$37+1</f>
        <v>1.7</v>
      </c>
    </row>
    <row r="45" ht="15.75" hidden="1" spans="2:8">
      <c r="B45" s="762">
        <v>35</v>
      </c>
      <c r="C45" s="763" t="s">
        <v>476</v>
      </c>
      <c r="D45" s="763" t="s">
        <v>400</v>
      </c>
      <c r="E45" s="764" t="s">
        <v>477</v>
      </c>
      <c r="F45" s="759">
        <f t="shared" si="0"/>
        <v>47450</v>
      </c>
      <c r="G45" s="765">
        <v>1</v>
      </c>
      <c r="H45" s="761">
        <f>F.P!$F$37+1</f>
        <v>1.7</v>
      </c>
    </row>
    <row r="46" ht="15.75" hidden="1" spans="2:8">
      <c r="B46" s="762">
        <v>36</v>
      </c>
      <c r="C46" s="763" t="s">
        <v>478</v>
      </c>
      <c r="D46" s="763" t="s">
        <v>400</v>
      </c>
      <c r="E46" s="764" t="s">
        <v>479</v>
      </c>
      <c r="F46" s="759">
        <f t="shared" si="0"/>
        <v>94900</v>
      </c>
      <c r="G46" s="765">
        <v>2</v>
      </c>
      <c r="H46" s="761">
        <f>F.P!$F$37+1</f>
        <v>1.7</v>
      </c>
    </row>
    <row r="47" ht="15.75" hidden="1" spans="2:8">
      <c r="B47" s="762">
        <v>37</v>
      </c>
      <c r="C47" s="763" t="s">
        <v>480</v>
      </c>
      <c r="D47" s="763" t="s">
        <v>400</v>
      </c>
      <c r="E47" s="764" t="s">
        <v>481</v>
      </c>
      <c r="F47" s="759">
        <f t="shared" si="0"/>
        <v>60736</v>
      </c>
      <c r="G47" s="765">
        <v>1.28</v>
      </c>
      <c r="H47" s="761">
        <f>F.P!$F$37+1</f>
        <v>1.7</v>
      </c>
    </row>
    <row r="48" ht="15.75" hidden="1" spans="2:8">
      <c r="B48" s="762">
        <v>38</v>
      </c>
      <c r="C48" s="763" t="s">
        <v>482</v>
      </c>
      <c r="D48" s="763" t="s">
        <v>400</v>
      </c>
      <c r="E48" s="764" t="s">
        <v>483</v>
      </c>
      <c r="F48" s="759">
        <f t="shared" si="0"/>
        <v>121472</v>
      </c>
      <c r="G48" s="765">
        <v>2.56</v>
      </c>
      <c r="H48" s="761">
        <f>F.P!$F$37+1</f>
        <v>1.7</v>
      </c>
    </row>
    <row r="49" ht="15.75" hidden="1" spans="2:8">
      <c r="B49" s="762">
        <v>39</v>
      </c>
      <c r="C49" s="763" t="s">
        <v>484</v>
      </c>
      <c r="D49" s="763" t="s">
        <v>400</v>
      </c>
      <c r="E49" s="764" t="s">
        <v>485</v>
      </c>
      <c r="F49" s="759">
        <f t="shared" si="0"/>
        <v>61685</v>
      </c>
      <c r="G49" s="765">
        <v>1.3</v>
      </c>
      <c r="H49" s="761">
        <f>F.P!$F$37+1</f>
        <v>1.7</v>
      </c>
    </row>
    <row r="50" ht="15.75" hidden="1" spans="2:8">
      <c r="B50" s="762">
        <v>40</v>
      </c>
      <c r="C50" s="763" t="s">
        <v>486</v>
      </c>
      <c r="D50" s="763" t="s">
        <v>400</v>
      </c>
      <c r="E50" s="764" t="s">
        <v>487</v>
      </c>
      <c r="F50" s="759">
        <f t="shared" si="0"/>
        <v>101068.5</v>
      </c>
      <c r="G50" s="765">
        <v>2.13</v>
      </c>
      <c r="H50" s="761">
        <f>F.P!$F$37+1</f>
        <v>1.7</v>
      </c>
    </row>
    <row r="51" ht="15.75" hidden="1" spans="2:8">
      <c r="B51" s="762">
        <v>41</v>
      </c>
      <c r="C51" s="763" t="s">
        <v>488</v>
      </c>
      <c r="D51" s="763" t="s">
        <v>400</v>
      </c>
      <c r="E51" s="764" t="s">
        <v>489</v>
      </c>
      <c r="F51" s="759">
        <f t="shared" si="0"/>
        <v>101068.5</v>
      </c>
      <c r="G51" s="765">
        <v>2.13</v>
      </c>
      <c r="H51" s="761">
        <f>F.P!$F$37+1</f>
        <v>1.7</v>
      </c>
    </row>
    <row r="52" ht="15.75" hidden="1" spans="2:8">
      <c r="B52" s="762">
        <v>42</v>
      </c>
      <c r="C52" s="763" t="s">
        <v>490</v>
      </c>
      <c r="D52" s="763" t="s">
        <v>400</v>
      </c>
      <c r="E52" s="764" t="s">
        <v>491</v>
      </c>
      <c r="F52" s="759">
        <f t="shared" si="0"/>
        <v>80665</v>
      </c>
      <c r="G52" s="765">
        <v>1.7</v>
      </c>
      <c r="H52" s="766">
        <f>F.P!$E$37+1</f>
        <v>1.85</v>
      </c>
    </row>
    <row r="53" ht="15.75" hidden="1" spans="2:8">
      <c r="B53" s="762">
        <v>43</v>
      </c>
      <c r="C53" s="763" t="s">
        <v>492</v>
      </c>
      <c r="D53" s="763" t="s">
        <v>400</v>
      </c>
      <c r="E53" s="764" t="s">
        <v>493</v>
      </c>
      <c r="F53" s="759">
        <f t="shared" si="0"/>
        <v>180310</v>
      </c>
      <c r="G53" s="765">
        <v>3.8</v>
      </c>
      <c r="H53" s="766">
        <f>F.P!$E$37+1</f>
        <v>1.85</v>
      </c>
    </row>
    <row r="54" ht="15.75" hidden="1" spans="2:8">
      <c r="B54" s="762">
        <v>44</v>
      </c>
      <c r="C54" s="763" t="s">
        <v>494</v>
      </c>
      <c r="D54" s="763" t="s">
        <v>400</v>
      </c>
      <c r="E54" s="764" t="s">
        <v>495</v>
      </c>
      <c r="F54" s="759">
        <f t="shared" si="0"/>
        <v>80665</v>
      </c>
      <c r="G54" s="765">
        <v>1.7</v>
      </c>
      <c r="H54" s="766">
        <f>F.P!$E$37+1</f>
        <v>1.85</v>
      </c>
    </row>
    <row r="55" ht="15.75" hidden="1" spans="2:8">
      <c r="B55" s="762">
        <v>45</v>
      </c>
      <c r="C55" s="763" t="s">
        <v>496</v>
      </c>
      <c r="D55" s="763" t="s">
        <v>400</v>
      </c>
      <c r="E55" s="764" t="s">
        <v>497</v>
      </c>
      <c r="F55" s="759">
        <f t="shared" si="0"/>
        <v>161330</v>
      </c>
      <c r="G55" s="765">
        <v>3.4</v>
      </c>
      <c r="H55" s="766">
        <f>F.P!$E$37+1</f>
        <v>1.85</v>
      </c>
    </row>
    <row r="56" ht="15.75" hidden="1" spans="2:8">
      <c r="B56" s="762">
        <v>46</v>
      </c>
      <c r="C56" s="763" t="s">
        <v>498</v>
      </c>
      <c r="D56" s="763" t="s">
        <v>400</v>
      </c>
      <c r="E56" s="764" t="s">
        <v>499</v>
      </c>
      <c r="F56" s="759">
        <f t="shared" si="0"/>
        <v>101543</v>
      </c>
      <c r="G56" s="765">
        <v>2.14</v>
      </c>
      <c r="H56" s="766">
        <f>F.P!$E$37+1</f>
        <v>1.85</v>
      </c>
    </row>
    <row r="57" ht="15.75" hidden="1" spans="2:8">
      <c r="B57" s="762">
        <v>47</v>
      </c>
      <c r="C57" s="763" t="s">
        <v>500</v>
      </c>
      <c r="D57" s="763" t="s">
        <v>400</v>
      </c>
      <c r="E57" s="764" t="s">
        <v>501</v>
      </c>
      <c r="F57" s="759">
        <f t="shared" si="0"/>
        <v>101543</v>
      </c>
      <c r="G57" s="765">
        <v>2.14</v>
      </c>
      <c r="H57" s="766">
        <f>F.P!$E$37+1</f>
        <v>1.85</v>
      </c>
    </row>
    <row r="58" ht="15.75" spans="2:8">
      <c r="B58" s="762">
        <v>48</v>
      </c>
      <c r="C58" s="763" t="s">
        <v>502</v>
      </c>
      <c r="D58" s="763" t="s">
        <v>400</v>
      </c>
      <c r="E58" s="764" t="s">
        <v>503</v>
      </c>
      <c r="F58" s="759">
        <f t="shared" si="0"/>
        <v>47450</v>
      </c>
      <c r="G58" s="765">
        <v>1</v>
      </c>
      <c r="H58" s="766">
        <f>F.P!$E$37+1</f>
        <v>1.85</v>
      </c>
    </row>
    <row r="59" ht="15.75" spans="2:8">
      <c r="B59" s="762">
        <v>49</v>
      </c>
      <c r="C59" s="763" t="s">
        <v>504</v>
      </c>
      <c r="D59" s="763" t="s">
        <v>400</v>
      </c>
      <c r="E59" s="764" t="s">
        <v>505</v>
      </c>
      <c r="F59" s="759">
        <f t="shared" si="0"/>
        <v>75920</v>
      </c>
      <c r="G59" s="765">
        <v>1.6</v>
      </c>
      <c r="H59" s="766">
        <f>F.P!$E$37+1</f>
        <v>1.85</v>
      </c>
    </row>
    <row r="60" ht="15.75" hidden="1" spans="2:8">
      <c r="B60" s="762">
        <v>50</v>
      </c>
      <c r="C60" s="763" t="s">
        <v>506</v>
      </c>
      <c r="D60" s="763" t="s">
        <v>400</v>
      </c>
      <c r="E60" s="764" t="s">
        <v>507</v>
      </c>
      <c r="F60" s="759">
        <f t="shared" si="0"/>
        <v>94900</v>
      </c>
      <c r="G60" s="765">
        <v>2</v>
      </c>
      <c r="H60" s="761">
        <f>F.P!$F$37+1</f>
        <v>1.7</v>
      </c>
    </row>
    <row r="61" ht="15.75" hidden="1" spans="2:8">
      <c r="B61" s="762">
        <v>51</v>
      </c>
      <c r="C61" s="763" t="s">
        <v>508</v>
      </c>
      <c r="D61" s="763" t="s">
        <v>400</v>
      </c>
      <c r="E61" s="764" t="s">
        <v>509</v>
      </c>
      <c r="F61" s="759">
        <f t="shared" si="0"/>
        <v>75920</v>
      </c>
      <c r="G61" s="765">
        <v>1.6</v>
      </c>
      <c r="H61" s="766">
        <f>F.P!$E$37+1</f>
        <v>1.85</v>
      </c>
    </row>
    <row r="62" ht="15.75" hidden="1" spans="2:8">
      <c r="B62" s="762">
        <v>52</v>
      </c>
      <c r="C62" s="763" t="s">
        <v>510</v>
      </c>
      <c r="D62" s="763" t="s">
        <v>400</v>
      </c>
      <c r="E62" s="764" t="s">
        <v>511</v>
      </c>
      <c r="F62" s="759">
        <f t="shared" si="0"/>
        <v>71175</v>
      </c>
      <c r="G62" s="765">
        <v>1.5</v>
      </c>
      <c r="H62" s="766">
        <f>F.P!$E$37+1</f>
        <v>1.85</v>
      </c>
    </row>
    <row r="63" ht="15.75" spans="2:8">
      <c r="B63" s="762">
        <v>53</v>
      </c>
      <c r="C63" s="763" t="s">
        <v>512</v>
      </c>
      <c r="D63" s="763" t="s">
        <v>400</v>
      </c>
      <c r="E63" s="764" t="s">
        <v>513</v>
      </c>
      <c r="F63" s="759">
        <f t="shared" si="0"/>
        <v>118625</v>
      </c>
      <c r="G63" s="765">
        <v>2.5</v>
      </c>
      <c r="H63" s="766">
        <f>F.P!$E$37+1</f>
        <v>1.85</v>
      </c>
    </row>
    <row r="64" ht="15.75" hidden="1" spans="2:8">
      <c r="B64" s="762">
        <v>54</v>
      </c>
      <c r="C64" s="763" t="s">
        <v>514</v>
      </c>
      <c r="D64" s="763" t="s">
        <v>400</v>
      </c>
      <c r="E64" s="764" t="s">
        <v>515</v>
      </c>
      <c r="F64" s="759">
        <f t="shared" si="0"/>
        <v>237250</v>
      </c>
      <c r="G64" s="765">
        <v>5</v>
      </c>
      <c r="H64" s="761">
        <f>F.P!$F$37+1</f>
        <v>1.7</v>
      </c>
    </row>
    <row r="65" ht="15.75" hidden="1" spans="2:8">
      <c r="B65" s="762">
        <v>55</v>
      </c>
      <c r="C65" s="763" t="s">
        <v>516</v>
      </c>
      <c r="D65" s="763" t="s">
        <v>400</v>
      </c>
      <c r="E65" s="764" t="s">
        <v>517</v>
      </c>
      <c r="F65" s="759">
        <f t="shared" si="0"/>
        <v>71175</v>
      </c>
      <c r="G65" s="765">
        <v>1.5</v>
      </c>
      <c r="H65" s="766">
        <f>F.P!$E$37+1</f>
        <v>1.85</v>
      </c>
    </row>
    <row r="66" ht="15.75" hidden="1" spans="2:8">
      <c r="B66" s="762">
        <v>56</v>
      </c>
      <c r="C66" s="763" t="s">
        <v>518</v>
      </c>
      <c r="D66" s="763" t="s">
        <v>400</v>
      </c>
      <c r="E66" s="764" t="s">
        <v>519</v>
      </c>
      <c r="F66" s="759">
        <f t="shared" si="0"/>
        <v>71175</v>
      </c>
      <c r="G66" s="765">
        <v>1.5</v>
      </c>
      <c r="H66" s="766">
        <f>F.P!$E$37+1</f>
        <v>1.85</v>
      </c>
    </row>
    <row r="67" ht="30" spans="2:8">
      <c r="B67" s="762">
        <v>57</v>
      </c>
      <c r="C67" s="763" t="s">
        <v>520</v>
      </c>
      <c r="D67" s="763" t="s">
        <v>400</v>
      </c>
      <c r="E67" s="764" t="s">
        <v>521</v>
      </c>
      <c r="F67" s="759">
        <f t="shared" si="0"/>
        <v>47450</v>
      </c>
      <c r="G67" s="765">
        <v>1</v>
      </c>
      <c r="H67" s="761">
        <f>F.P!$F$37+1</f>
        <v>1.7</v>
      </c>
    </row>
    <row r="68" ht="15.75" spans="2:8">
      <c r="B68" s="762">
        <v>58</v>
      </c>
      <c r="C68" s="763" t="s">
        <v>522</v>
      </c>
      <c r="D68" s="763" t="s">
        <v>400</v>
      </c>
      <c r="E68" s="764" t="s">
        <v>523</v>
      </c>
      <c r="F68" s="759">
        <f t="shared" si="0"/>
        <v>118625</v>
      </c>
      <c r="G68" s="765">
        <v>2.5</v>
      </c>
      <c r="H68" s="761">
        <f>F.P!$F$37+1</f>
        <v>1.7</v>
      </c>
    </row>
    <row r="69" ht="15.75" spans="2:8">
      <c r="B69" s="762">
        <v>59</v>
      </c>
      <c r="C69" s="763" t="s">
        <v>524</v>
      </c>
      <c r="D69" s="763" t="s">
        <v>400</v>
      </c>
      <c r="E69" s="764" t="s">
        <v>525</v>
      </c>
      <c r="F69" s="759">
        <f t="shared" si="0"/>
        <v>166075</v>
      </c>
      <c r="G69" s="765">
        <v>3.5</v>
      </c>
      <c r="H69" s="761">
        <f>F.P!$F$37+1</f>
        <v>1.7</v>
      </c>
    </row>
    <row r="70" ht="15.75" spans="2:8">
      <c r="B70" s="762">
        <v>60</v>
      </c>
      <c r="C70" s="763" t="s">
        <v>526</v>
      </c>
      <c r="D70" s="763" t="s">
        <v>400</v>
      </c>
      <c r="E70" s="764" t="s">
        <v>527</v>
      </c>
      <c r="F70" s="759">
        <f t="shared" si="0"/>
        <v>166075</v>
      </c>
      <c r="G70" s="765">
        <v>3.5</v>
      </c>
      <c r="H70" s="761">
        <f>F.P!$F$37+1</f>
        <v>1.7</v>
      </c>
    </row>
    <row r="71" ht="15.75" hidden="1" spans="2:8">
      <c r="B71" s="762">
        <v>61</v>
      </c>
      <c r="C71" s="763" t="s">
        <v>528</v>
      </c>
      <c r="D71" s="763" t="s">
        <v>400</v>
      </c>
      <c r="E71" s="764" t="s">
        <v>529</v>
      </c>
      <c r="F71" s="759">
        <f t="shared" si="0"/>
        <v>166075</v>
      </c>
      <c r="G71" s="765">
        <v>3.5</v>
      </c>
      <c r="H71" s="761">
        <f>F.P!$F$37+1</f>
        <v>1.7</v>
      </c>
    </row>
    <row r="72" ht="30" spans="2:8">
      <c r="B72" s="762">
        <v>62</v>
      </c>
      <c r="C72" s="763" t="s">
        <v>530</v>
      </c>
      <c r="D72" s="763" t="s">
        <v>400</v>
      </c>
      <c r="E72" s="764" t="s">
        <v>531</v>
      </c>
      <c r="F72" s="759">
        <f t="shared" si="0"/>
        <v>118625</v>
      </c>
      <c r="G72" s="765">
        <v>2.5</v>
      </c>
      <c r="H72" s="761">
        <f>F.P!$F$37+1</f>
        <v>1.7</v>
      </c>
    </row>
    <row r="73" ht="30" spans="2:8">
      <c r="B73" s="762">
        <v>63</v>
      </c>
      <c r="C73" s="763" t="s">
        <v>532</v>
      </c>
      <c r="D73" s="763" t="s">
        <v>400</v>
      </c>
      <c r="E73" s="764" t="s">
        <v>533</v>
      </c>
      <c r="F73" s="759">
        <f t="shared" si="0"/>
        <v>166075</v>
      </c>
      <c r="G73" s="765">
        <v>3.5</v>
      </c>
      <c r="H73" s="761">
        <f>F.P!$F$37+1</f>
        <v>1.7</v>
      </c>
    </row>
    <row r="74" ht="30" spans="2:8">
      <c r="B74" s="762">
        <v>64</v>
      </c>
      <c r="C74" s="763" t="s">
        <v>534</v>
      </c>
      <c r="D74" s="763" t="s">
        <v>400</v>
      </c>
      <c r="E74" s="764" t="s">
        <v>535</v>
      </c>
      <c r="F74" s="759">
        <f t="shared" si="0"/>
        <v>166075</v>
      </c>
      <c r="G74" s="765">
        <v>3.5</v>
      </c>
      <c r="H74" s="761">
        <f>F.P!$F$37+1</f>
        <v>1.7</v>
      </c>
    </row>
    <row r="75" ht="15.75" spans="2:8">
      <c r="B75" s="762">
        <v>65</v>
      </c>
      <c r="C75" s="763" t="s">
        <v>536</v>
      </c>
      <c r="D75" s="763" t="s">
        <v>400</v>
      </c>
      <c r="E75" s="764" t="s">
        <v>505</v>
      </c>
      <c r="F75" s="759">
        <f t="shared" ref="F75:F79" si="1">$F$9*G75</f>
        <v>94900</v>
      </c>
      <c r="G75" s="765">
        <v>2</v>
      </c>
      <c r="H75" s="761">
        <f>F.P!$F$37+1</f>
        <v>1.7</v>
      </c>
    </row>
    <row r="76" ht="15.75" hidden="1" spans="2:8">
      <c r="B76" s="762">
        <v>66</v>
      </c>
      <c r="C76" s="763" t="s">
        <v>537</v>
      </c>
      <c r="D76" s="763" t="s">
        <v>400</v>
      </c>
      <c r="E76" s="764" t="s">
        <v>538</v>
      </c>
      <c r="F76" s="759">
        <f t="shared" si="1"/>
        <v>94900</v>
      </c>
      <c r="G76" s="765">
        <v>2</v>
      </c>
      <c r="H76" s="761">
        <f>F.P!$F$37+1</f>
        <v>1.7</v>
      </c>
    </row>
    <row r="77" ht="15.75" spans="2:8">
      <c r="B77" s="762">
        <v>67</v>
      </c>
      <c r="C77" s="763" t="s">
        <v>539</v>
      </c>
      <c r="D77" s="763" t="s">
        <v>540</v>
      </c>
      <c r="E77" s="768" t="s">
        <v>541</v>
      </c>
      <c r="F77" s="759">
        <f t="shared" si="1"/>
        <v>142350</v>
      </c>
      <c r="G77" s="765">
        <v>3</v>
      </c>
      <c r="H77" s="761">
        <f>F.P!$F$37+1</f>
        <v>1.7</v>
      </c>
    </row>
    <row r="78" ht="15.75" spans="2:8">
      <c r="B78" s="762">
        <v>68</v>
      </c>
      <c r="C78" s="763" t="s">
        <v>542</v>
      </c>
      <c r="D78" s="763" t="s">
        <v>540</v>
      </c>
      <c r="E78" s="768" t="s">
        <v>543</v>
      </c>
      <c r="F78" s="759">
        <f t="shared" si="1"/>
        <v>142350</v>
      </c>
      <c r="G78" s="765">
        <v>3</v>
      </c>
      <c r="H78" s="761">
        <f>F.P!$F$37+1</f>
        <v>1.7</v>
      </c>
    </row>
    <row r="79" hidden="1" spans="2:8">
      <c r="B79" s="762">
        <v>69</v>
      </c>
      <c r="C79" s="763" t="s">
        <v>542</v>
      </c>
      <c r="D79" s="763" t="s">
        <v>540</v>
      </c>
      <c r="E79" s="769" t="s">
        <v>544</v>
      </c>
      <c r="F79" s="770">
        <f t="shared" si="1"/>
        <v>142350</v>
      </c>
      <c r="G79" s="771">
        <v>3</v>
      </c>
      <c r="H79" s="761">
        <f>F.P!$F$37+1</f>
        <v>1.7</v>
      </c>
    </row>
    <row r="80" ht="15.75" spans="2:8">
      <c r="B80" s="762">
        <v>69</v>
      </c>
      <c r="C80" s="763" t="s">
        <v>545</v>
      </c>
      <c r="D80" s="763" t="s">
        <v>540</v>
      </c>
      <c r="E80" s="764" t="s">
        <v>546</v>
      </c>
      <c r="F80" s="759">
        <f t="shared" ref="F80" si="2">$F$9*G80</f>
        <v>142350</v>
      </c>
      <c r="G80" s="765">
        <v>3</v>
      </c>
      <c r="H80" s="761">
        <f>F.P!$F$37+1</f>
        <v>1.7</v>
      </c>
    </row>
    <row r="81" ht="15.75" spans="2:8">
      <c r="B81" s="762">
        <v>69</v>
      </c>
      <c r="C81" s="763" t="s">
        <v>547</v>
      </c>
      <c r="D81" s="763" t="s">
        <v>540</v>
      </c>
      <c r="E81" s="769" t="s">
        <v>548</v>
      </c>
      <c r="F81" s="759">
        <f t="shared" ref="F81:F82" si="3">$F$9*G81</f>
        <v>142350</v>
      </c>
      <c r="G81" s="765">
        <v>3</v>
      </c>
      <c r="H81" s="761">
        <f>F.P!$F$37+1</f>
        <v>1.7</v>
      </c>
    </row>
    <row r="82" ht="15.75" spans="2:8">
      <c r="B82" s="762">
        <v>70</v>
      </c>
      <c r="C82" s="763" t="s">
        <v>549</v>
      </c>
      <c r="D82" s="763" t="s">
        <v>540</v>
      </c>
      <c r="E82" t="s">
        <v>550</v>
      </c>
      <c r="F82" s="759">
        <f t="shared" si="3"/>
        <v>80665</v>
      </c>
      <c r="G82" s="765">
        <v>1.7</v>
      </c>
      <c r="H82" s="761">
        <f>F.P!$E$37+1</f>
        <v>1.85</v>
      </c>
    </row>
  </sheetData>
  <autoFilter xmlns:etc="http://www.wps.cn/officeDocument/2017/etCustomData" ref="B3:H82" etc:filterBottomFollowUsedRange="0">
    <extLst/>
  </autoFilter>
  <mergeCells count="19">
    <mergeCell ref="B2:H2"/>
    <mergeCell ref="B3:H3"/>
    <mergeCell ref="B4:C4"/>
    <mergeCell ref="D4:E4"/>
    <mergeCell ref="G4:H4"/>
    <mergeCell ref="B5:C5"/>
    <mergeCell ref="D5:E5"/>
    <mergeCell ref="G5:H5"/>
    <mergeCell ref="B6:C6"/>
    <mergeCell ref="D6:E6"/>
    <mergeCell ref="G6:H6"/>
    <mergeCell ref="B7:C7"/>
    <mergeCell ref="D7:E7"/>
    <mergeCell ref="G7:H7"/>
    <mergeCell ref="B8:C8"/>
    <mergeCell ref="D8:E8"/>
    <mergeCell ref="G8:H8"/>
    <mergeCell ref="B9:C9"/>
    <mergeCell ref="D9:E9"/>
  </mergeCells>
  <dataValidations count="1">
    <dataValidation type="custom" allowBlank="1" showInputMessage="1" showErrorMessage="1" sqref="G5:G8">
      <formula1>"NO APLICA"</formula1>
    </dataValidation>
  </dataValidations>
  <pageMargins left="0.7" right="0.7" top="0.75" bottom="0.75" header="0.3" footer="0.3"/>
  <pageSetup paperSize="9" scale="65"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09"/>
  <sheetViews>
    <sheetView view="pageBreakPreview" zoomScale="55" zoomScaleNormal="100" topLeftCell="D1" workbookViewId="0">
      <selection activeCell="C83" sqref="C83"/>
    </sheetView>
  </sheetViews>
  <sheetFormatPr defaultColWidth="11" defaultRowHeight="15" outlineLevelCol="5"/>
  <cols>
    <col min="4" max="4" width="75.552380952381" customWidth="1"/>
    <col min="5" max="5" width="16.552380952381" customWidth="1"/>
    <col min="6" max="6" width="43.552380952381" customWidth="1"/>
  </cols>
  <sheetData>
    <row r="1" ht="61.2" customHeight="1" spans="1:6">
      <c r="A1" s="709" t="str">
        <f>PRESUPUESTO!B1</f>
        <v>Proyecto: Recuperación De Cobertura Vegetal El Corregimiento De Doña María Del Municipio De Fundación</v>
      </c>
      <c r="B1" s="709"/>
      <c r="C1" s="709"/>
      <c r="D1" s="709"/>
      <c r="E1" s="709"/>
      <c r="F1" s="709"/>
    </row>
    <row r="2" ht="15.75" spans="1:6">
      <c r="A2" s="710" t="s">
        <v>551</v>
      </c>
      <c r="B2" s="710"/>
      <c r="C2" s="710"/>
      <c r="D2" s="710"/>
      <c r="E2" s="710"/>
      <c r="F2" s="710"/>
    </row>
    <row r="3" ht="15.75" spans="1:6">
      <c r="A3" s="711" t="s">
        <v>403</v>
      </c>
      <c r="B3" s="712" t="s">
        <v>404</v>
      </c>
      <c r="C3" s="713" t="s">
        <v>393</v>
      </c>
      <c r="D3" s="713" t="s">
        <v>405</v>
      </c>
      <c r="E3" s="714" t="s">
        <v>406</v>
      </c>
      <c r="F3" s="715" t="s">
        <v>552</v>
      </c>
    </row>
    <row r="4" spans="1:6">
      <c r="A4" s="716">
        <v>1</v>
      </c>
      <c r="B4" s="717" t="s">
        <v>553</v>
      </c>
      <c r="C4" s="718" t="s">
        <v>554</v>
      </c>
      <c r="D4" s="719" t="s">
        <v>555</v>
      </c>
      <c r="E4" s="720">
        <v>2978.91917790885</v>
      </c>
      <c r="F4" s="721" t="s">
        <v>556</v>
      </c>
    </row>
    <row r="5" spans="1:6">
      <c r="A5" s="716">
        <v>2</v>
      </c>
      <c r="B5" s="717" t="s">
        <v>557</v>
      </c>
      <c r="C5" s="718" t="s">
        <v>554</v>
      </c>
      <c r="D5" s="719" t="s">
        <v>558</v>
      </c>
      <c r="E5" s="720">
        <v>5456.17650491225</v>
      </c>
      <c r="F5" s="721" t="s">
        <v>559</v>
      </c>
    </row>
    <row r="6" spans="1:6">
      <c r="A6" s="716">
        <v>3</v>
      </c>
      <c r="B6" s="722" t="s">
        <v>560</v>
      </c>
      <c r="C6" s="721" t="s">
        <v>554</v>
      </c>
      <c r="D6" s="719" t="s">
        <v>561</v>
      </c>
      <c r="E6" s="720">
        <v>5456.17650491225</v>
      </c>
      <c r="F6" s="721" t="s">
        <v>559</v>
      </c>
    </row>
    <row r="7" spans="1:6">
      <c r="A7" s="716">
        <v>4</v>
      </c>
      <c r="B7" s="717" t="s">
        <v>562</v>
      </c>
      <c r="C7" s="718" t="s">
        <v>554</v>
      </c>
      <c r="D7" s="719" t="s">
        <v>563</v>
      </c>
      <c r="E7" s="720">
        <v>5456.17650491225</v>
      </c>
      <c r="F7" s="721" t="s">
        <v>559</v>
      </c>
    </row>
    <row r="8" spans="1:6">
      <c r="A8" s="716">
        <v>5</v>
      </c>
      <c r="B8" s="722" t="s">
        <v>564</v>
      </c>
      <c r="C8" s="721" t="s">
        <v>554</v>
      </c>
      <c r="D8" s="719" t="s">
        <v>565</v>
      </c>
      <c r="E8" s="720">
        <v>5456.17650491225</v>
      </c>
      <c r="F8" s="721" t="s">
        <v>559</v>
      </c>
    </row>
    <row r="9" spans="1:6">
      <c r="A9" s="716">
        <v>6</v>
      </c>
      <c r="B9" s="717" t="s">
        <v>566</v>
      </c>
      <c r="C9" s="718" t="s">
        <v>554</v>
      </c>
      <c r="D9" s="719" t="s">
        <v>567</v>
      </c>
      <c r="E9" s="720">
        <v>102813.423655096</v>
      </c>
      <c r="F9" s="721" t="s">
        <v>568</v>
      </c>
    </row>
    <row r="10" spans="1:6">
      <c r="A10" s="716">
        <v>7</v>
      </c>
      <c r="B10" s="717" t="s">
        <v>569</v>
      </c>
      <c r="C10" s="718" t="s">
        <v>554</v>
      </c>
      <c r="D10" s="719" t="s">
        <v>570</v>
      </c>
      <c r="E10" s="720">
        <v>106289.769053593</v>
      </c>
      <c r="F10" s="721" t="s">
        <v>568</v>
      </c>
    </row>
    <row r="11" spans="1:6">
      <c r="A11" s="716">
        <v>8</v>
      </c>
      <c r="B11" s="722" t="s">
        <v>571</v>
      </c>
      <c r="C11" s="721" t="s">
        <v>554</v>
      </c>
      <c r="D11" s="719" t="s">
        <v>572</v>
      </c>
      <c r="E11" s="720">
        <v>17907.2821230717</v>
      </c>
      <c r="F11" s="721" t="s">
        <v>568</v>
      </c>
    </row>
    <row r="12" spans="1:6">
      <c r="A12" s="716">
        <v>9</v>
      </c>
      <c r="B12" s="717" t="s">
        <v>573</v>
      </c>
      <c r="C12" s="718" t="s">
        <v>554</v>
      </c>
      <c r="D12" s="719" t="s">
        <v>574</v>
      </c>
      <c r="E12" s="720">
        <v>18045.0096737091</v>
      </c>
      <c r="F12" s="721" t="s">
        <v>568</v>
      </c>
    </row>
    <row r="13" spans="1:6">
      <c r="A13" s="716">
        <v>10</v>
      </c>
      <c r="B13" s="722" t="s">
        <v>575</v>
      </c>
      <c r="C13" s="721" t="s">
        <v>554</v>
      </c>
      <c r="D13" s="719" t="s">
        <v>576</v>
      </c>
      <c r="E13" s="720">
        <v>13298.3601671009</v>
      </c>
      <c r="F13" s="721" t="s">
        <v>568</v>
      </c>
    </row>
    <row r="14" spans="1:6">
      <c r="A14" s="716">
        <v>11</v>
      </c>
      <c r="B14" s="717" t="s">
        <v>577</v>
      </c>
      <c r="C14" s="718" t="s">
        <v>554</v>
      </c>
      <c r="D14" s="719" t="s">
        <v>578</v>
      </c>
      <c r="E14" s="720">
        <v>3236.59743997911</v>
      </c>
      <c r="F14" s="721" t="s">
        <v>568</v>
      </c>
    </row>
    <row r="15" spans="1:6">
      <c r="A15" s="716">
        <v>12</v>
      </c>
      <c r="B15" s="717" t="s">
        <v>579</v>
      </c>
      <c r="C15" s="718" t="s">
        <v>554</v>
      </c>
      <c r="D15" s="719" t="s">
        <v>580</v>
      </c>
      <c r="E15" s="720">
        <v>12242.4489455474</v>
      </c>
      <c r="F15" s="721" t="s">
        <v>568</v>
      </c>
    </row>
    <row r="16" spans="1:6">
      <c r="A16" s="716">
        <v>13</v>
      </c>
      <c r="B16" s="717" t="s">
        <v>581</v>
      </c>
      <c r="C16" s="718" t="s">
        <v>554</v>
      </c>
      <c r="D16" s="719" t="s">
        <v>582</v>
      </c>
      <c r="E16" s="720">
        <v>8845.13721386983</v>
      </c>
      <c r="F16" s="721" t="s">
        <v>568</v>
      </c>
    </row>
    <row r="17" spans="1:6">
      <c r="A17" s="716">
        <v>14</v>
      </c>
      <c r="B17" s="722" t="s">
        <v>583</v>
      </c>
      <c r="C17" s="721" t="s">
        <v>554</v>
      </c>
      <c r="D17" s="719" t="s">
        <v>584</v>
      </c>
      <c r="E17" s="720">
        <v>24786.458214386</v>
      </c>
      <c r="F17" s="721" t="s">
        <v>568</v>
      </c>
    </row>
    <row r="18" spans="1:6">
      <c r="A18" s="716">
        <v>15</v>
      </c>
      <c r="B18" s="722" t="s">
        <v>585</v>
      </c>
      <c r="C18" s="721" t="s">
        <v>586</v>
      </c>
      <c r="D18" s="719" t="s">
        <v>587</v>
      </c>
      <c r="E18" s="720">
        <v>9906.57757395594</v>
      </c>
      <c r="F18" s="721" t="s">
        <v>588</v>
      </c>
    </row>
    <row r="19" spans="1:6">
      <c r="A19" s="716">
        <v>16</v>
      </c>
      <c r="B19" s="717" t="s">
        <v>589</v>
      </c>
      <c r="C19" s="718" t="s">
        <v>590</v>
      </c>
      <c r="D19" s="719" t="s">
        <v>591</v>
      </c>
      <c r="E19" s="720">
        <v>67069.3761218135</v>
      </c>
      <c r="F19" s="721" t="s">
        <v>588</v>
      </c>
    </row>
    <row r="20" ht="30" spans="1:6">
      <c r="A20" s="716">
        <v>17</v>
      </c>
      <c r="B20" s="722" t="s">
        <v>592</v>
      </c>
      <c r="C20" s="721" t="s">
        <v>593</v>
      </c>
      <c r="D20" s="719" t="s">
        <v>594</v>
      </c>
      <c r="E20" s="720">
        <v>69825.8655301834</v>
      </c>
      <c r="F20" s="721" t="s">
        <v>556</v>
      </c>
    </row>
    <row r="21" ht="30" spans="1:6">
      <c r="A21" s="716">
        <v>18</v>
      </c>
      <c r="B21" s="717" t="s">
        <v>595</v>
      </c>
      <c r="C21" s="718" t="s">
        <v>593</v>
      </c>
      <c r="D21" s="719" t="s">
        <v>596</v>
      </c>
      <c r="E21" s="720">
        <v>69945.0222972997</v>
      </c>
      <c r="F21" s="721" t="s">
        <v>556</v>
      </c>
    </row>
    <row r="22" ht="45" spans="1:6">
      <c r="A22" s="716">
        <v>19</v>
      </c>
      <c r="B22" s="722" t="s">
        <v>597</v>
      </c>
      <c r="C22" s="721" t="s">
        <v>593</v>
      </c>
      <c r="D22" s="719" t="s">
        <v>598</v>
      </c>
      <c r="E22" s="720">
        <v>70421.6493657651</v>
      </c>
      <c r="F22" s="721" t="s">
        <v>556</v>
      </c>
    </row>
    <row r="23" spans="1:6">
      <c r="A23" s="716">
        <v>20</v>
      </c>
      <c r="B23" s="717" t="s">
        <v>599</v>
      </c>
      <c r="C23" s="718" t="s">
        <v>593</v>
      </c>
      <c r="D23" s="719" t="s">
        <v>600</v>
      </c>
      <c r="E23" s="720">
        <v>70421.6493657651</v>
      </c>
      <c r="F23" s="721" t="s">
        <v>556</v>
      </c>
    </row>
    <row r="24" spans="1:6">
      <c r="A24" s="716">
        <v>21</v>
      </c>
      <c r="B24" s="722" t="s">
        <v>601</v>
      </c>
      <c r="C24" s="721" t="s">
        <v>593</v>
      </c>
      <c r="D24" s="719" t="s">
        <v>602</v>
      </c>
      <c r="E24" s="720">
        <v>85316.2452553094</v>
      </c>
      <c r="F24" s="721" t="s">
        <v>556</v>
      </c>
    </row>
    <row r="25" spans="1:6">
      <c r="A25" s="716">
        <v>22</v>
      </c>
      <c r="B25" s="717" t="s">
        <v>603</v>
      </c>
      <c r="C25" s="718" t="s">
        <v>593</v>
      </c>
      <c r="D25" s="719" t="s">
        <v>604</v>
      </c>
      <c r="E25" s="720">
        <v>85316.2452553094</v>
      </c>
      <c r="F25" s="721" t="s">
        <v>556</v>
      </c>
    </row>
    <row r="26" spans="1:6">
      <c r="A26" s="716">
        <v>23</v>
      </c>
      <c r="B26" s="717" t="s">
        <v>605</v>
      </c>
      <c r="C26" s="718" t="s">
        <v>593</v>
      </c>
      <c r="D26" s="719" t="s">
        <v>606</v>
      </c>
      <c r="E26" s="720">
        <v>57344.0317896989</v>
      </c>
      <c r="F26" s="721" t="s">
        <v>556</v>
      </c>
    </row>
    <row r="27" spans="1:6">
      <c r="A27" s="716">
        <v>24</v>
      </c>
      <c r="B27" s="722" t="s">
        <v>607</v>
      </c>
      <c r="C27" s="721" t="s">
        <v>593</v>
      </c>
      <c r="D27" s="719" t="s">
        <v>608</v>
      </c>
      <c r="E27" s="720">
        <v>67800.2004892054</v>
      </c>
      <c r="F27" s="721" t="s">
        <v>556</v>
      </c>
    </row>
    <row r="28" spans="1:6">
      <c r="A28" s="716">
        <v>25</v>
      </c>
      <c r="B28" s="717" t="s">
        <v>609</v>
      </c>
      <c r="C28" s="718" t="s">
        <v>593</v>
      </c>
      <c r="D28" s="719" t="s">
        <v>610</v>
      </c>
      <c r="E28" s="720">
        <v>76498.6444886992</v>
      </c>
      <c r="F28" s="721" t="s">
        <v>556</v>
      </c>
    </row>
    <row r="29" spans="1:6">
      <c r="A29" s="716">
        <v>26</v>
      </c>
      <c r="B29" s="722" t="s">
        <v>611</v>
      </c>
      <c r="C29" s="721" t="s">
        <v>593</v>
      </c>
      <c r="D29" s="719" t="s">
        <v>612</v>
      </c>
      <c r="E29" s="720">
        <v>72685.6279409759</v>
      </c>
      <c r="F29" s="721" t="s">
        <v>556</v>
      </c>
    </row>
    <row r="30" spans="1:6">
      <c r="A30" s="716">
        <v>27</v>
      </c>
      <c r="B30" s="717" t="s">
        <v>613</v>
      </c>
      <c r="C30" s="718" t="s">
        <v>593</v>
      </c>
      <c r="D30" s="719" t="s">
        <v>614</v>
      </c>
      <c r="E30" s="720">
        <v>76022.0174202338</v>
      </c>
      <c r="F30" s="721" t="s">
        <v>556</v>
      </c>
    </row>
    <row r="31" spans="1:6">
      <c r="A31" s="716">
        <v>28</v>
      </c>
      <c r="B31" s="722" t="s">
        <v>615</v>
      </c>
      <c r="C31" s="721" t="s">
        <v>593</v>
      </c>
      <c r="D31" s="719" t="s">
        <v>616</v>
      </c>
      <c r="E31" s="720">
        <v>60591.2160786659</v>
      </c>
      <c r="F31" s="721" t="s">
        <v>556</v>
      </c>
    </row>
    <row r="32" spans="1:6">
      <c r="A32" s="716">
        <v>29</v>
      </c>
      <c r="B32" s="717" t="s">
        <v>617</v>
      </c>
      <c r="C32" s="718" t="s">
        <v>593</v>
      </c>
      <c r="D32" s="719" t="s">
        <v>618</v>
      </c>
      <c r="E32" s="720">
        <v>61067.8431471314</v>
      </c>
      <c r="F32" s="721" t="s">
        <v>556</v>
      </c>
    </row>
    <row r="33" spans="1:6">
      <c r="A33" s="716">
        <v>30</v>
      </c>
      <c r="B33" s="722" t="s">
        <v>619</v>
      </c>
      <c r="C33" s="721" t="s">
        <v>593</v>
      </c>
      <c r="D33" s="719" t="s">
        <v>620</v>
      </c>
      <c r="E33" s="720">
        <v>60650.7944622241</v>
      </c>
      <c r="F33" s="721" t="s">
        <v>556</v>
      </c>
    </row>
    <row r="34" spans="1:6">
      <c r="A34" s="716">
        <v>31</v>
      </c>
      <c r="B34" s="717" t="s">
        <v>621</v>
      </c>
      <c r="C34" s="718" t="s">
        <v>593</v>
      </c>
      <c r="D34" s="719" t="s">
        <v>622</v>
      </c>
      <c r="E34" s="720">
        <v>60412.4809279914</v>
      </c>
      <c r="F34" s="721" t="s">
        <v>556</v>
      </c>
    </row>
    <row r="35" spans="1:6">
      <c r="A35" s="716">
        <v>32</v>
      </c>
      <c r="B35" s="722" t="s">
        <v>623</v>
      </c>
      <c r="C35" s="721" t="s">
        <v>593</v>
      </c>
      <c r="D35" s="719" t="s">
        <v>624</v>
      </c>
      <c r="E35" s="720">
        <v>61008.2647635732</v>
      </c>
      <c r="F35" s="721" t="s">
        <v>556</v>
      </c>
    </row>
    <row r="36" spans="1:6">
      <c r="A36" s="716">
        <v>33</v>
      </c>
      <c r="B36" s="717" t="s">
        <v>625</v>
      </c>
      <c r="C36" s="718" t="s">
        <v>593</v>
      </c>
      <c r="D36" s="719" t="s">
        <v>626</v>
      </c>
      <c r="E36" s="720">
        <v>61008.2647635732</v>
      </c>
      <c r="F36" s="721" t="s">
        <v>556</v>
      </c>
    </row>
    <row r="37" spans="1:6">
      <c r="A37" s="716">
        <v>34</v>
      </c>
      <c r="B37" s="722" t="s">
        <v>627</v>
      </c>
      <c r="C37" s="721" t="s">
        <v>593</v>
      </c>
      <c r="D37" s="719" t="s">
        <v>628</v>
      </c>
      <c r="E37" s="720">
        <v>61127.4215306895</v>
      </c>
      <c r="F37" s="721" t="s">
        <v>556</v>
      </c>
    </row>
    <row r="38" spans="1:6">
      <c r="A38" s="716">
        <v>35</v>
      </c>
      <c r="B38" s="717" t="s">
        <v>629</v>
      </c>
      <c r="C38" s="718" t="s">
        <v>593</v>
      </c>
      <c r="D38" s="719" t="s">
        <v>630</v>
      </c>
      <c r="E38" s="720">
        <v>61008.2647635732</v>
      </c>
      <c r="F38" s="721" t="s">
        <v>556</v>
      </c>
    </row>
    <row r="39" spans="1:6">
      <c r="A39" s="716">
        <v>36</v>
      </c>
      <c r="B39" s="722" t="s">
        <v>631</v>
      </c>
      <c r="C39" s="721" t="s">
        <v>593</v>
      </c>
      <c r="D39" s="719" t="s">
        <v>632</v>
      </c>
      <c r="E39" s="720">
        <v>60531.6376951078</v>
      </c>
      <c r="F39" s="721" t="s">
        <v>556</v>
      </c>
    </row>
    <row r="40" spans="1:6">
      <c r="A40" s="716">
        <v>37</v>
      </c>
      <c r="B40" s="717" t="s">
        <v>633</v>
      </c>
      <c r="C40" s="718" t="s">
        <v>593</v>
      </c>
      <c r="D40" s="719" t="s">
        <v>634</v>
      </c>
      <c r="E40" s="720">
        <v>61008.2647635732</v>
      </c>
      <c r="F40" s="721" t="s">
        <v>556</v>
      </c>
    </row>
    <row r="41" spans="1:6">
      <c r="A41" s="716">
        <v>38</v>
      </c>
      <c r="B41" s="722" t="s">
        <v>635</v>
      </c>
      <c r="C41" s="721" t="s">
        <v>593</v>
      </c>
      <c r="D41" s="719" t="s">
        <v>636</v>
      </c>
      <c r="E41" s="720">
        <v>26810.2726011796</v>
      </c>
      <c r="F41" s="721" t="s">
        <v>556</v>
      </c>
    </row>
    <row r="42" spans="1:6">
      <c r="A42" s="716">
        <v>39</v>
      </c>
      <c r="B42" s="717" t="s">
        <v>637</v>
      </c>
      <c r="C42" s="718" t="s">
        <v>638</v>
      </c>
      <c r="D42" s="719" t="s">
        <v>639</v>
      </c>
      <c r="E42" s="720">
        <v>87.4460638967675</v>
      </c>
      <c r="F42" s="721" t="s">
        <v>640</v>
      </c>
    </row>
    <row r="43" spans="1:6">
      <c r="A43" s="716">
        <v>40</v>
      </c>
      <c r="B43" s="722" t="s">
        <v>641</v>
      </c>
      <c r="C43" s="721" t="s">
        <v>51</v>
      </c>
      <c r="D43" s="719" t="s">
        <v>642</v>
      </c>
      <c r="E43" s="720">
        <v>504.841441441441</v>
      </c>
      <c r="F43" s="721" t="s">
        <v>559</v>
      </c>
    </row>
    <row r="44" spans="1:6">
      <c r="A44" s="716">
        <v>41</v>
      </c>
      <c r="B44" s="717" t="s">
        <v>643</v>
      </c>
      <c r="C44" s="718" t="s">
        <v>554</v>
      </c>
      <c r="D44" s="719" t="s">
        <v>644</v>
      </c>
      <c r="E44" s="720">
        <v>16000</v>
      </c>
      <c r="F44" s="721" t="s">
        <v>559</v>
      </c>
    </row>
    <row r="45" spans="1:6">
      <c r="A45" s="716">
        <v>42</v>
      </c>
      <c r="B45" s="722" t="s">
        <v>645</v>
      </c>
      <c r="C45" s="721" t="s">
        <v>554</v>
      </c>
      <c r="D45" s="719" t="s">
        <v>646</v>
      </c>
      <c r="E45" s="720">
        <v>11602.9814741375</v>
      </c>
      <c r="F45" s="721" t="s">
        <v>559</v>
      </c>
    </row>
    <row r="46" spans="1:6">
      <c r="A46" s="716">
        <v>43</v>
      </c>
      <c r="B46" s="717" t="s">
        <v>647</v>
      </c>
      <c r="C46" s="718" t="s">
        <v>554</v>
      </c>
      <c r="D46" s="719" t="s">
        <v>648</v>
      </c>
      <c r="E46" s="720">
        <v>16100</v>
      </c>
      <c r="F46" s="721" t="s">
        <v>559</v>
      </c>
    </row>
    <row r="47" spans="1:6">
      <c r="A47" s="716">
        <v>44</v>
      </c>
      <c r="B47" s="722" t="s">
        <v>649</v>
      </c>
      <c r="C47" s="721" t="s">
        <v>554</v>
      </c>
      <c r="D47" s="719" t="s">
        <v>650</v>
      </c>
      <c r="E47" s="720">
        <v>8006.05721715488</v>
      </c>
      <c r="F47" s="721" t="s">
        <v>559</v>
      </c>
    </row>
    <row r="48" spans="1:6">
      <c r="A48" s="716">
        <v>45</v>
      </c>
      <c r="B48" s="717" t="s">
        <v>651</v>
      </c>
      <c r="C48" s="718" t="s">
        <v>554</v>
      </c>
      <c r="D48" s="719" t="s">
        <v>652</v>
      </c>
      <c r="E48" s="720">
        <v>9222.22222222222</v>
      </c>
      <c r="F48" s="721" t="s">
        <v>559</v>
      </c>
    </row>
    <row r="49" ht="30" spans="1:6">
      <c r="A49" s="716">
        <v>46</v>
      </c>
      <c r="B49" s="717" t="s">
        <v>653</v>
      </c>
      <c r="C49" s="718" t="s">
        <v>586</v>
      </c>
      <c r="D49" s="719" t="s">
        <v>654</v>
      </c>
      <c r="E49" s="720">
        <v>864622.956779288</v>
      </c>
      <c r="F49" s="721" t="s">
        <v>655</v>
      </c>
    </row>
    <row r="50" spans="1:6">
      <c r="A50" s="716">
        <v>47</v>
      </c>
      <c r="B50" s="722" t="s">
        <v>656</v>
      </c>
      <c r="C50" s="721" t="s">
        <v>586</v>
      </c>
      <c r="D50" s="719" t="s">
        <v>657</v>
      </c>
      <c r="E50" s="720">
        <v>684919.919481896</v>
      </c>
      <c r="F50" s="721" t="s">
        <v>655</v>
      </c>
    </row>
    <row r="51" spans="1:6">
      <c r="A51" s="716">
        <v>48</v>
      </c>
      <c r="B51" s="717" t="s">
        <v>658</v>
      </c>
      <c r="C51" s="718" t="s">
        <v>586</v>
      </c>
      <c r="D51" s="719" t="s">
        <v>659</v>
      </c>
      <c r="E51" s="720">
        <v>41963.7577637673</v>
      </c>
      <c r="F51" s="721" t="s">
        <v>660</v>
      </c>
    </row>
    <row r="52" spans="1:6">
      <c r="A52" s="716">
        <v>49</v>
      </c>
      <c r="B52" s="722" t="s">
        <v>661</v>
      </c>
      <c r="C52" s="721" t="s">
        <v>586</v>
      </c>
      <c r="D52" s="719" t="s">
        <v>662</v>
      </c>
      <c r="E52" s="720">
        <v>1881.72304247715</v>
      </c>
      <c r="F52" s="721" t="s">
        <v>663</v>
      </c>
    </row>
    <row r="53" spans="1:6">
      <c r="A53" s="716">
        <v>50</v>
      </c>
      <c r="B53" s="717" t="s">
        <v>664</v>
      </c>
      <c r="C53" s="718" t="s">
        <v>586</v>
      </c>
      <c r="D53" s="719" t="s">
        <v>665</v>
      </c>
      <c r="E53" s="720">
        <v>7341.24725480867</v>
      </c>
      <c r="F53" s="721" t="s">
        <v>663</v>
      </c>
    </row>
    <row r="54" spans="1:6">
      <c r="A54" s="716">
        <v>51</v>
      </c>
      <c r="B54" s="722" t="s">
        <v>666</v>
      </c>
      <c r="C54" s="721" t="s">
        <v>554</v>
      </c>
      <c r="D54" s="719" t="s">
        <v>667</v>
      </c>
      <c r="E54" s="720">
        <v>8456.54032084477</v>
      </c>
      <c r="F54" s="721" t="s">
        <v>668</v>
      </c>
    </row>
    <row r="55" spans="1:6">
      <c r="A55" s="716">
        <v>52</v>
      </c>
      <c r="B55" s="717" t="s">
        <v>669</v>
      </c>
      <c r="C55" s="718" t="s">
        <v>51</v>
      </c>
      <c r="D55" s="719" t="s">
        <v>670</v>
      </c>
      <c r="E55" s="720">
        <v>28572.7447334437</v>
      </c>
      <c r="F55" s="721" t="s">
        <v>559</v>
      </c>
    </row>
    <row r="56" ht="30" spans="1:6">
      <c r="A56" s="716">
        <v>53</v>
      </c>
      <c r="B56" s="722" t="s">
        <v>671</v>
      </c>
      <c r="C56" s="721" t="s">
        <v>586</v>
      </c>
      <c r="D56" s="719" t="s">
        <v>672</v>
      </c>
      <c r="E56" s="720">
        <v>912778.107602159</v>
      </c>
      <c r="F56" s="721" t="s">
        <v>655</v>
      </c>
    </row>
    <row r="57" spans="1:6">
      <c r="A57" s="716">
        <v>54</v>
      </c>
      <c r="B57" s="717" t="s">
        <v>673</v>
      </c>
      <c r="C57" s="718" t="s">
        <v>586</v>
      </c>
      <c r="D57" s="719" t="s">
        <v>674</v>
      </c>
      <c r="E57" s="720">
        <v>23147.4875020855</v>
      </c>
      <c r="F57" s="721" t="s">
        <v>675</v>
      </c>
    </row>
    <row r="58" spans="1:6">
      <c r="A58" s="716">
        <v>55</v>
      </c>
      <c r="B58" s="722" t="s">
        <v>676</v>
      </c>
      <c r="C58" s="721" t="s">
        <v>586</v>
      </c>
      <c r="D58" s="719" t="s">
        <v>677</v>
      </c>
      <c r="E58" s="720">
        <v>35648</v>
      </c>
      <c r="F58" s="721" t="s">
        <v>675</v>
      </c>
    </row>
    <row r="59" spans="1:6">
      <c r="A59" s="716">
        <v>56</v>
      </c>
      <c r="B59" s="717" t="s">
        <v>678</v>
      </c>
      <c r="C59" s="718" t="s">
        <v>593</v>
      </c>
      <c r="D59" s="719" t="s">
        <v>679</v>
      </c>
      <c r="E59" s="720">
        <v>51375.5048672</v>
      </c>
      <c r="F59" s="721" t="s">
        <v>556</v>
      </c>
    </row>
    <row r="60" spans="1:6">
      <c r="A60" s="716">
        <v>57</v>
      </c>
      <c r="B60" s="722" t="s">
        <v>680</v>
      </c>
      <c r="C60" s="721" t="s">
        <v>593</v>
      </c>
      <c r="D60" s="719" t="s">
        <v>681</v>
      </c>
      <c r="E60" s="720">
        <v>74500.4420928074</v>
      </c>
      <c r="F60" s="721" t="s">
        <v>556</v>
      </c>
    </row>
    <row r="61" spans="1:6">
      <c r="A61" s="716">
        <v>58</v>
      </c>
      <c r="B61" s="717" t="s">
        <v>682</v>
      </c>
      <c r="C61" s="718" t="s">
        <v>593</v>
      </c>
      <c r="D61" s="719" t="s">
        <v>683</v>
      </c>
      <c r="E61" s="720">
        <v>68898.0088474283</v>
      </c>
      <c r="F61" s="721" t="s">
        <v>556</v>
      </c>
    </row>
    <row r="62" spans="1:6">
      <c r="A62" s="716">
        <v>59</v>
      </c>
      <c r="B62" s="722" t="s">
        <v>684</v>
      </c>
      <c r="C62" s="721" t="s">
        <v>593</v>
      </c>
      <c r="D62" s="719" t="s">
        <v>685</v>
      </c>
      <c r="E62" s="720">
        <v>52329.1105259879</v>
      </c>
      <c r="F62" s="721" t="s">
        <v>556</v>
      </c>
    </row>
    <row r="63" spans="1:6">
      <c r="A63" s="716">
        <v>60</v>
      </c>
      <c r="B63" s="717" t="s">
        <v>686</v>
      </c>
      <c r="C63" s="718" t="s">
        <v>51</v>
      </c>
      <c r="D63" s="719" t="s">
        <v>687</v>
      </c>
      <c r="E63" s="720">
        <v>5456.17650491225</v>
      </c>
      <c r="F63" s="721" t="s">
        <v>559</v>
      </c>
    </row>
    <row r="64" spans="1:6">
      <c r="A64" s="716">
        <v>61</v>
      </c>
      <c r="B64" s="722" t="s">
        <v>688</v>
      </c>
      <c r="C64" s="721" t="s">
        <v>689</v>
      </c>
      <c r="D64" s="719" t="s">
        <v>690</v>
      </c>
      <c r="E64" s="720">
        <v>19541.0041800307</v>
      </c>
      <c r="F64" s="721" t="s">
        <v>691</v>
      </c>
    </row>
    <row r="65" spans="1:6">
      <c r="A65" s="716">
        <v>62</v>
      </c>
      <c r="B65" s="717" t="s">
        <v>692</v>
      </c>
      <c r="C65" s="718" t="s">
        <v>689</v>
      </c>
      <c r="D65" s="719" t="s">
        <v>693</v>
      </c>
      <c r="E65" s="720">
        <v>17764.5492545733</v>
      </c>
      <c r="F65" s="721" t="s">
        <v>691</v>
      </c>
    </row>
    <row r="66" spans="1:6">
      <c r="A66" s="716">
        <v>63</v>
      </c>
      <c r="B66" s="722" t="s">
        <v>694</v>
      </c>
      <c r="C66" s="721" t="s">
        <v>689</v>
      </c>
      <c r="D66" s="719" t="s">
        <v>695</v>
      </c>
      <c r="E66" s="720">
        <v>17764.5492545733</v>
      </c>
      <c r="F66" s="721" t="s">
        <v>691</v>
      </c>
    </row>
    <row r="67" spans="1:6">
      <c r="A67" s="716">
        <v>64</v>
      </c>
      <c r="B67" s="717" t="s">
        <v>696</v>
      </c>
      <c r="C67" s="718" t="s">
        <v>586</v>
      </c>
      <c r="D67" s="719" t="s">
        <v>697</v>
      </c>
      <c r="E67" s="720">
        <v>4179407.46565433</v>
      </c>
      <c r="F67" s="721" t="s">
        <v>640</v>
      </c>
    </row>
    <row r="68" spans="1:6">
      <c r="A68" s="716">
        <v>65</v>
      </c>
      <c r="B68" s="722" t="s">
        <v>698</v>
      </c>
      <c r="C68" s="721" t="s">
        <v>554</v>
      </c>
      <c r="D68" s="719" t="s">
        <v>699</v>
      </c>
      <c r="E68" s="720">
        <v>5456.17650491225</v>
      </c>
      <c r="F68" s="721" t="s">
        <v>559</v>
      </c>
    </row>
    <row r="69" spans="1:6">
      <c r="A69" s="716">
        <v>66</v>
      </c>
      <c r="B69" s="717" t="s">
        <v>700</v>
      </c>
      <c r="C69" s="718" t="s">
        <v>554</v>
      </c>
      <c r="D69" s="719" t="s">
        <v>701</v>
      </c>
      <c r="E69" s="720">
        <v>5456.17650491225</v>
      </c>
      <c r="F69" s="721" t="s">
        <v>559</v>
      </c>
    </row>
    <row r="70" spans="1:6">
      <c r="A70" s="716">
        <v>67</v>
      </c>
      <c r="B70" s="722" t="s">
        <v>702</v>
      </c>
      <c r="C70" s="721" t="s">
        <v>554</v>
      </c>
      <c r="D70" s="719" t="s">
        <v>703</v>
      </c>
      <c r="E70" s="720">
        <v>5456.17650491225</v>
      </c>
      <c r="F70" s="721" t="s">
        <v>559</v>
      </c>
    </row>
    <row r="71" spans="1:6">
      <c r="A71" s="716">
        <v>68</v>
      </c>
      <c r="B71" s="717" t="s">
        <v>704</v>
      </c>
      <c r="C71" s="718" t="s">
        <v>586</v>
      </c>
      <c r="D71" s="719" t="s">
        <v>705</v>
      </c>
      <c r="E71" s="720">
        <v>539414.039449109</v>
      </c>
      <c r="F71" s="721" t="s">
        <v>660</v>
      </c>
    </row>
    <row r="72" spans="1:6">
      <c r="A72" s="716">
        <v>69</v>
      </c>
      <c r="B72" s="722" t="s">
        <v>706</v>
      </c>
      <c r="C72" s="721" t="s">
        <v>554</v>
      </c>
      <c r="D72" s="719" t="s">
        <v>707</v>
      </c>
      <c r="E72" s="720">
        <v>8579.28723237748</v>
      </c>
      <c r="F72" s="721" t="s">
        <v>556</v>
      </c>
    </row>
    <row r="73" ht="30" spans="1:6">
      <c r="A73" s="716">
        <v>70</v>
      </c>
      <c r="B73" s="722" t="s">
        <v>708</v>
      </c>
      <c r="C73" s="721" t="s">
        <v>593</v>
      </c>
      <c r="D73" s="719" t="s">
        <v>709</v>
      </c>
      <c r="E73" s="720">
        <v>40771.2476440069</v>
      </c>
      <c r="F73" s="721" t="s">
        <v>710</v>
      </c>
    </row>
    <row r="74" spans="1:6">
      <c r="A74" s="716">
        <v>71</v>
      </c>
      <c r="B74" s="722" t="s">
        <v>711</v>
      </c>
      <c r="C74" s="721" t="s">
        <v>586</v>
      </c>
      <c r="D74" s="719" t="s">
        <v>712</v>
      </c>
      <c r="E74" s="720">
        <v>38047.9797046059</v>
      </c>
      <c r="F74" s="721" t="s">
        <v>588</v>
      </c>
    </row>
    <row r="75" spans="1:6">
      <c r="A75" s="716">
        <v>72</v>
      </c>
      <c r="B75" s="717" t="s">
        <v>713</v>
      </c>
      <c r="C75" s="718" t="s">
        <v>586</v>
      </c>
      <c r="D75" s="719" t="s">
        <v>714</v>
      </c>
      <c r="E75" s="720">
        <v>38049.1576971043</v>
      </c>
      <c r="F75" s="721" t="s">
        <v>588</v>
      </c>
    </row>
    <row r="76" spans="1:6">
      <c r="A76" s="716">
        <v>73</v>
      </c>
      <c r="B76" s="722" t="s">
        <v>715</v>
      </c>
      <c r="C76" s="721" t="s">
        <v>586</v>
      </c>
      <c r="D76" s="719" t="s">
        <v>716</v>
      </c>
      <c r="E76" s="720">
        <v>38991.5516957942</v>
      </c>
      <c r="F76" s="721" t="s">
        <v>588</v>
      </c>
    </row>
    <row r="77" spans="1:6">
      <c r="A77" s="716">
        <v>74</v>
      </c>
      <c r="B77" s="722" t="s">
        <v>717</v>
      </c>
      <c r="C77" s="721" t="s">
        <v>586</v>
      </c>
      <c r="D77" s="719" t="s">
        <v>718</v>
      </c>
      <c r="E77" s="720">
        <v>87446.0638967674</v>
      </c>
      <c r="F77" s="721" t="s">
        <v>719</v>
      </c>
    </row>
    <row r="78" spans="1:6">
      <c r="A78" s="716">
        <v>75</v>
      </c>
      <c r="B78" s="717" t="s">
        <v>720</v>
      </c>
      <c r="C78" s="718" t="s">
        <v>586</v>
      </c>
      <c r="D78" s="719" t="s">
        <v>721</v>
      </c>
      <c r="E78" s="720">
        <v>118052.186260636</v>
      </c>
      <c r="F78" s="721" t="s">
        <v>719</v>
      </c>
    </row>
    <row r="79" spans="1:6">
      <c r="A79" s="716">
        <v>76</v>
      </c>
      <c r="B79" s="717" t="s">
        <v>722</v>
      </c>
      <c r="C79" s="718" t="s">
        <v>51</v>
      </c>
      <c r="D79" s="719" t="s">
        <v>723</v>
      </c>
      <c r="E79" s="720">
        <v>11039.4695561033</v>
      </c>
      <c r="F79" s="721" t="s">
        <v>559</v>
      </c>
    </row>
    <row r="80" spans="1:6">
      <c r="A80" s="716">
        <v>77</v>
      </c>
      <c r="B80" s="722" t="s">
        <v>724</v>
      </c>
      <c r="C80" s="721" t="s">
        <v>554</v>
      </c>
      <c r="D80" s="719" t="s">
        <v>725</v>
      </c>
      <c r="E80" s="720">
        <v>1416.66666666667</v>
      </c>
      <c r="F80" s="721" t="s">
        <v>691</v>
      </c>
    </row>
    <row r="81" spans="1:6">
      <c r="A81" s="716">
        <v>78</v>
      </c>
      <c r="B81" s="717" t="s">
        <v>726</v>
      </c>
      <c r="C81" s="718" t="s">
        <v>554</v>
      </c>
      <c r="D81" s="719" t="s">
        <v>727</v>
      </c>
      <c r="E81" s="720">
        <v>1266.55335782244</v>
      </c>
      <c r="F81" s="721" t="s">
        <v>691</v>
      </c>
    </row>
    <row r="82" spans="1:6">
      <c r="A82" s="716">
        <v>79</v>
      </c>
      <c r="B82" s="717" t="s">
        <v>728</v>
      </c>
      <c r="C82" s="718" t="s">
        <v>554</v>
      </c>
      <c r="D82" s="719" t="s">
        <v>729</v>
      </c>
      <c r="E82" s="720">
        <v>15301.8184924232</v>
      </c>
      <c r="F82" s="721" t="s">
        <v>730</v>
      </c>
    </row>
    <row r="83" spans="1:6">
      <c r="A83" s="716">
        <v>80</v>
      </c>
      <c r="B83" s="722" t="s">
        <v>731</v>
      </c>
      <c r="C83" s="721" t="s">
        <v>554</v>
      </c>
      <c r="D83" s="719" t="s">
        <v>732</v>
      </c>
      <c r="E83" s="720">
        <v>15301.8184924232</v>
      </c>
      <c r="F83" s="721" t="s">
        <v>730</v>
      </c>
    </row>
    <row r="84" spans="1:6">
      <c r="A84" s="716">
        <v>81</v>
      </c>
      <c r="B84" s="717" t="s">
        <v>733</v>
      </c>
      <c r="C84" s="718" t="s">
        <v>586</v>
      </c>
      <c r="D84" s="719" t="s">
        <v>734</v>
      </c>
      <c r="E84" s="720">
        <v>2312399.27428532</v>
      </c>
      <c r="F84" s="721" t="s">
        <v>588</v>
      </c>
    </row>
    <row r="85" spans="1:6">
      <c r="A85" s="716">
        <v>82</v>
      </c>
      <c r="B85" s="722" t="s">
        <v>735</v>
      </c>
      <c r="C85" s="721" t="s">
        <v>586</v>
      </c>
      <c r="D85" s="719" t="s">
        <v>736</v>
      </c>
      <c r="E85" s="720">
        <v>31216.8012066026</v>
      </c>
      <c r="F85" s="721" t="s">
        <v>588</v>
      </c>
    </row>
    <row r="86" spans="1:6">
      <c r="A86" s="716">
        <v>83</v>
      </c>
      <c r="B86" s="722" t="s">
        <v>737</v>
      </c>
      <c r="C86" s="721" t="s">
        <v>586</v>
      </c>
      <c r="D86" s="719" t="s">
        <v>738</v>
      </c>
      <c r="E86" s="720">
        <v>34750.7787016897</v>
      </c>
      <c r="F86" s="721" t="s">
        <v>588</v>
      </c>
    </row>
    <row r="87" ht="30" spans="1:6">
      <c r="A87" s="716">
        <v>84</v>
      </c>
      <c r="B87" s="722" t="s">
        <v>739</v>
      </c>
      <c r="C87" s="721" t="s">
        <v>586</v>
      </c>
      <c r="D87" s="719" t="s">
        <v>740</v>
      </c>
      <c r="E87" s="720">
        <v>10287.7722231491</v>
      </c>
      <c r="F87" s="721" t="s">
        <v>660</v>
      </c>
    </row>
    <row r="88" spans="1:6">
      <c r="A88" s="716">
        <v>85</v>
      </c>
      <c r="B88" s="722" t="s">
        <v>741</v>
      </c>
      <c r="C88" s="721" t="s">
        <v>586</v>
      </c>
      <c r="D88" s="723" t="s">
        <v>742</v>
      </c>
      <c r="E88" s="720">
        <v>29897103.8741318</v>
      </c>
      <c r="F88" s="721" t="s">
        <v>743</v>
      </c>
    </row>
    <row r="89" spans="1:6">
      <c r="A89" s="716">
        <v>86</v>
      </c>
      <c r="B89" s="717" t="s">
        <v>744</v>
      </c>
      <c r="C89" s="718" t="s">
        <v>554</v>
      </c>
      <c r="D89" s="719" t="s">
        <v>745</v>
      </c>
      <c r="E89" s="720">
        <v>2814.56632302323</v>
      </c>
      <c r="F89" s="721" t="s">
        <v>691</v>
      </c>
    </row>
    <row r="90" spans="1:6">
      <c r="A90" s="716">
        <v>87</v>
      </c>
      <c r="B90" s="722" t="s">
        <v>746</v>
      </c>
      <c r="C90" s="721" t="s">
        <v>554</v>
      </c>
      <c r="D90" s="719" t="s">
        <v>747</v>
      </c>
      <c r="E90" s="720">
        <v>2682.11614311626</v>
      </c>
      <c r="F90" s="721" t="s">
        <v>691</v>
      </c>
    </row>
    <row r="91" spans="1:6">
      <c r="A91" s="716">
        <v>88</v>
      </c>
      <c r="B91" s="717" t="s">
        <v>748</v>
      </c>
      <c r="C91" s="718" t="s">
        <v>554</v>
      </c>
      <c r="D91" s="719" t="s">
        <v>749</v>
      </c>
      <c r="E91" s="720">
        <v>2698.67241560463</v>
      </c>
      <c r="F91" s="721" t="s">
        <v>691</v>
      </c>
    </row>
    <row r="92" spans="1:6">
      <c r="A92" s="716">
        <v>89</v>
      </c>
      <c r="B92" s="722" t="s">
        <v>750</v>
      </c>
      <c r="C92" s="721" t="s">
        <v>554</v>
      </c>
      <c r="D92" s="719" t="s">
        <v>751</v>
      </c>
      <c r="E92" s="720">
        <v>3294.69822518602</v>
      </c>
      <c r="F92" s="721" t="s">
        <v>691</v>
      </c>
    </row>
    <row r="93" spans="1:6">
      <c r="A93" s="716">
        <v>90</v>
      </c>
      <c r="B93" s="717" t="s">
        <v>752</v>
      </c>
      <c r="C93" s="718" t="s">
        <v>554</v>
      </c>
      <c r="D93" s="719" t="s">
        <v>753</v>
      </c>
      <c r="E93" s="720">
        <v>3294.69822518602</v>
      </c>
      <c r="F93" s="721" t="s">
        <v>691</v>
      </c>
    </row>
    <row r="94" spans="1:6">
      <c r="A94" s="716">
        <v>91</v>
      </c>
      <c r="B94" s="722" t="s">
        <v>754</v>
      </c>
      <c r="C94" s="721" t="s">
        <v>554</v>
      </c>
      <c r="D94" s="719" t="s">
        <v>755</v>
      </c>
      <c r="E94" s="720">
        <v>3294.69822518602</v>
      </c>
      <c r="F94" s="721" t="s">
        <v>691</v>
      </c>
    </row>
    <row r="95" spans="1:6">
      <c r="A95" s="716">
        <v>92</v>
      </c>
      <c r="B95" s="717" t="s">
        <v>756</v>
      </c>
      <c r="C95" s="718" t="s">
        <v>554</v>
      </c>
      <c r="D95" s="719" t="s">
        <v>757</v>
      </c>
      <c r="E95" s="720">
        <v>3405.62525085811</v>
      </c>
      <c r="F95" s="721" t="s">
        <v>691</v>
      </c>
    </row>
    <row r="96" spans="1:6">
      <c r="A96" s="716">
        <v>93</v>
      </c>
      <c r="B96" s="722" t="s">
        <v>758</v>
      </c>
      <c r="C96" s="721" t="s">
        <v>554</v>
      </c>
      <c r="D96" s="719" t="s">
        <v>759</v>
      </c>
      <c r="E96" s="720">
        <v>3405.62525085811</v>
      </c>
      <c r="F96" s="721" t="s">
        <v>691</v>
      </c>
    </row>
    <row r="97" spans="1:6">
      <c r="A97" s="716">
        <v>94</v>
      </c>
      <c r="B97" s="717" t="s">
        <v>760</v>
      </c>
      <c r="C97" s="718" t="s">
        <v>554</v>
      </c>
      <c r="D97" s="719" t="s">
        <v>761</v>
      </c>
      <c r="E97" s="720">
        <v>3509.92976753486</v>
      </c>
      <c r="F97" s="721" t="s">
        <v>691</v>
      </c>
    </row>
    <row r="98" spans="1:6">
      <c r="A98" s="716">
        <v>95</v>
      </c>
      <c r="B98" s="722" t="s">
        <v>762</v>
      </c>
      <c r="C98" s="721" t="s">
        <v>554</v>
      </c>
      <c r="D98" s="719" t="s">
        <v>763</v>
      </c>
      <c r="E98" s="720">
        <v>3509.92976753486</v>
      </c>
      <c r="F98" s="721" t="s">
        <v>691</v>
      </c>
    </row>
    <row r="99" spans="1:6">
      <c r="A99" s="716">
        <v>96</v>
      </c>
      <c r="B99" s="717" t="s">
        <v>764</v>
      </c>
      <c r="C99" s="718" t="s">
        <v>554</v>
      </c>
      <c r="D99" s="719" t="s">
        <v>765</v>
      </c>
      <c r="E99" s="720">
        <v>3642.37994744183</v>
      </c>
      <c r="F99" s="721" t="s">
        <v>691</v>
      </c>
    </row>
    <row r="100" spans="1:6">
      <c r="A100" s="716">
        <v>97</v>
      </c>
      <c r="B100" s="722" t="s">
        <v>766</v>
      </c>
      <c r="C100" s="721" t="s">
        <v>554</v>
      </c>
      <c r="D100" s="719" t="s">
        <v>767</v>
      </c>
      <c r="E100" s="720">
        <v>3642.37994744183</v>
      </c>
      <c r="F100" s="721" t="s">
        <v>691</v>
      </c>
    </row>
    <row r="101" spans="1:6">
      <c r="A101" s="716">
        <v>98</v>
      </c>
      <c r="B101" s="722" t="s">
        <v>768</v>
      </c>
      <c r="C101" s="721" t="s">
        <v>554</v>
      </c>
      <c r="D101" s="719" t="s">
        <v>769</v>
      </c>
      <c r="E101" s="720">
        <v>700</v>
      </c>
      <c r="F101" s="721" t="s">
        <v>691</v>
      </c>
    </row>
    <row r="102" spans="1:6">
      <c r="A102" s="716">
        <v>99</v>
      </c>
      <c r="B102" s="717" t="s">
        <v>770</v>
      </c>
      <c r="C102" s="718" t="s">
        <v>554</v>
      </c>
      <c r="D102" s="719" t="s">
        <v>771</v>
      </c>
      <c r="E102" s="720">
        <v>700</v>
      </c>
      <c r="F102" s="721" t="s">
        <v>691</v>
      </c>
    </row>
    <row r="103" spans="1:6">
      <c r="A103" s="716">
        <v>100</v>
      </c>
      <c r="B103" s="722" t="s">
        <v>772</v>
      </c>
      <c r="C103" s="721" t="s">
        <v>554</v>
      </c>
      <c r="D103" s="719" t="s">
        <v>773</v>
      </c>
      <c r="E103" s="720">
        <v>700</v>
      </c>
      <c r="F103" s="721" t="s">
        <v>691</v>
      </c>
    </row>
    <row r="104" spans="1:6">
      <c r="A104" s="716">
        <v>101</v>
      </c>
      <c r="B104" s="722" t="s">
        <v>774</v>
      </c>
      <c r="C104" s="721" t="s">
        <v>554</v>
      </c>
      <c r="D104" s="719" t="s">
        <v>775</v>
      </c>
      <c r="E104" s="720">
        <v>700</v>
      </c>
      <c r="F104" s="721" t="s">
        <v>691</v>
      </c>
    </row>
    <row r="105" spans="1:6">
      <c r="A105" s="716">
        <v>102</v>
      </c>
      <c r="B105" s="717" t="s">
        <v>776</v>
      </c>
      <c r="C105" s="721" t="s">
        <v>554</v>
      </c>
      <c r="D105" s="723" t="s">
        <v>777</v>
      </c>
      <c r="E105" s="720">
        <v>700</v>
      </c>
      <c r="F105" s="721" t="s">
        <v>691</v>
      </c>
    </row>
    <row r="106" spans="1:6">
      <c r="A106" s="716">
        <v>103</v>
      </c>
      <c r="B106" s="722" t="s">
        <v>778</v>
      </c>
      <c r="C106" s="721" t="s">
        <v>554</v>
      </c>
      <c r="D106" s="719" t="s">
        <v>779</v>
      </c>
      <c r="E106" s="720">
        <v>700</v>
      </c>
      <c r="F106" s="721" t="s">
        <v>691</v>
      </c>
    </row>
    <row r="107" spans="1:6">
      <c r="A107" s="716">
        <v>104</v>
      </c>
      <c r="B107" s="722" t="s">
        <v>780</v>
      </c>
      <c r="C107" s="721" t="s">
        <v>590</v>
      </c>
      <c r="D107" s="719" t="s">
        <v>781</v>
      </c>
      <c r="E107" s="720">
        <v>11830.9380566215</v>
      </c>
      <c r="F107" s="721" t="s">
        <v>675</v>
      </c>
    </row>
    <row r="108" spans="1:6">
      <c r="A108" s="716">
        <v>105</v>
      </c>
      <c r="B108" s="717" t="s">
        <v>782</v>
      </c>
      <c r="C108" s="718" t="s">
        <v>554</v>
      </c>
      <c r="D108" s="719" t="s">
        <v>783</v>
      </c>
      <c r="E108" s="720">
        <v>48223.9322960115</v>
      </c>
      <c r="F108" s="721" t="s">
        <v>675</v>
      </c>
    </row>
    <row r="109" ht="30" spans="1:6">
      <c r="A109" s="716">
        <v>106</v>
      </c>
      <c r="B109" s="722" t="s">
        <v>784</v>
      </c>
      <c r="C109" s="721" t="s">
        <v>51</v>
      </c>
      <c r="D109" s="719" t="s">
        <v>785</v>
      </c>
      <c r="E109" s="720">
        <v>123388.582309936</v>
      </c>
      <c r="F109" s="721" t="s">
        <v>655</v>
      </c>
    </row>
    <row r="110" spans="1:6">
      <c r="A110" s="716">
        <v>107</v>
      </c>
      <c r="B110" s="717" t="s">
        <v>786</v>
      </c>
      <c r="C110" s="718" t="s">
        <v>51</v>
      </c>
      <c r="D110" s="719" t="s">
        <v>787</v>
      </c>
      <c r="E110" s="720">
        <v>56490.8002630757</v>
      </c>
      <c r="F110" s="721" t="s">
        <v>655</v>
      </c>
    </row>
    <row r="111" spans="1:6">
      <c r="A111" s="716">
        <v>108</v>
      </c>
      <c r="B111" s="722" t="s">
        <v>788</v>
      </c>
      <c r="C111" s="721" t="s">
        <v>554</v>
      </c>
      <c r="D111" s="719" t="s">
        <v>789</v>
      </c>
      <c r="E111" s="720">
        <v>5142.43617867686</v>
      </c>
      <c r="F111" s="721" t="s">
        <v>691</v>
      </c>
    </row>
    <row r="112" spans="1:6">
      <c r="A112" s="716">
        <v>109</v>
      </c>
      <c r="B112" s="717" t="s">
        <v>790</v>
      </c>
      <c r="C112" s="718" t="s">
        <v>554</v>
      </c>
      <c r="D112" s="719" t="s">
        <v>791</v>
      </c>
      <c r="E112" s="720">
        <v>5154.38606909981</v>
      </c>
      <c r="F112" s="721" t="s">
        <v>691</v>
      </c>
    </row>
    <row r="113" spans="1:6">
      <c r="A113" s="716">
        <v>110</v>
      </c>
      <c r="B113" s="717" t="s">
        <v>792</v>
      </c>
      <c r="C113" s="718" t="s">
        <v>689</v>
      </c>
      <c r="D113" s="719" t="s">
        <v>793</v>
      </c>
      <c r="E113" s="720">
        <v>11813.228497403</v>
      </c>
      <c r="F113" s="721" t="s">
        <v>719</v>
      </c>
    </row>
    <row r="114" ht="30" spans="1:6">
      <c r="A114" s="716">
        <v>111</v>
      </c>
      <c r="B114" s="722" t="s">
        <v>794</v>
      </c>
      <c r="C114" s="721" t="s">
        <v>593</v>
      </c>
      <c r="D114" s="719" t="s">
        <v>795</v>
      </c>
      <c r="E114" s="724" t="e">
        <f>(524229.390587668*1.12)*#REF!</f>
        <v>#REF!</v>
      </c>
      <c r="F114" s="721" t="s">
        <v>796</v>
      </c>
    </row>
    <row r="115" ht="30" spans="1:6">
      <c r="A115" s="716">
        <v>112</v>
      </c>
      <c r="B115" s="717" t="s">
        <v>797</v>
      </c>
      <c r="C115" s="718" t="s">
        <v>593</v>
      </c>
      <c r="D115" s="725" t="s">
        <v>798</v>
      </c>
      <c r="E115" s="720" t="e">
        <f>(545265.559419455*1.12)*#REF!</f>
        <v>#REF!</v>
      </c>
      <c r="F115" s="721" t="s">
        <v>796</v>
      </c>
    </row>
    <row r="116" ht="30" spans="1:6">
      <c r="A116" s="716">
        <v>113</v>
      </c>
      <c r="B116" s="722" t="s">
        <v>799</v>
      </c>
      <c r="C116" s="721" t="s">
        <v>593</v>
      </c>
      <c r="D116" s="719" t="s">
        <v>800</v>
      </c>
      <c r="E116" s="720" t="e">
        <f>(535000+101650)*#REF!</f>
        <v>#REF!</v>
      </c>
      <c r="F116" s="721" t="s">
        <v>796</v>
      </c>
    </row>
    <row r="117" ht="30" spans="1:6">
      <c r="A117" s="716">
        <v>114</v>
      </c>
      <c r="B117" s="717" t="s">
        <v>801</v>
      </c>
      <c r="C117" s="718" t="s">
        <v>593</v>
      </c>
      <c r="D117" s="719" t="s">
        <v>802</v>
      </c>
      <c r="E117" s="720" t="e">
        <f>(548000+104120)*#REF!</f>
        <v>#REF!</v>
      </c>
      <c r="F117" s="721" t="s">
        <v>796</v>
      </c>
    </row>
    <row r="118" ht="30" spans="1:6">
      <c r="A118" s="716">
        <v>115</v>
      </c>
      <c r="B118" s="722" t="s">
        <v>803</v>
      </c>
      <c r="C118" s="721" t="s">
        <v>593</v>
      </c>
      <c r="D118" s="719" t="s">
        <v>804</v>
      </c>
      <c r="E118" s="720" t="e">
        <f>(772697.710673768*1.12)*#REF!</f>
        <v>#REF!</v>
      </c>
      <c r="F118" s="721" t="s">
        <v>796</v>
      </c>
    </row>
    <row r="119" ht="30" spans="1:6">
      <c r="A119" s="716">
        <v>116</v>
      </c>
      <c r="B119" s="717" t="s">
        <v>805</v>
      </c>
      <c r="C119" s="718" t="s">
        <v>593</v>
      </c>
      <c r="D119" s="719" t="s">
        <v>806</v>
      </c>
      <c r="E119" s="720" t="e">
        <f>(674347.121762876*1.12)*#REF!</f>
        <v>#REF!</v>
      </c>
      <c r="F119" s="721" t="s">
        <v>796</v>
      </c>
    </row>
    <row r="120" ht="30" spans="1:6">
      <c r="A120" s="716">
        <v>117</v>
      </c>
      <c r="B120" s="722" t="s">
        <v>807</v>
      </c>
      <c r="C120" s="721" t="s">
        <v>593</v>
      </c>
      <c r="D120" s="719" t="s">
        <v>808</v>
      </c>
      <c r="E120" s="720" t="e">
        <f>(461146.310287791*1.27)*#REF!</f>
        <v>#REF!</v>
      </c>
      <c r="F120" s="721" t="s">
        <v>796</v>
      </c>
    </row>
    <row r="121" ht="30" spans="1:6">
      <c r="A121" s="716">
        <v>118</v>
      </c>
      <c r="B121" s="722" t="s">
        <v>809</v>
      </c>
      <c r="C121" s="721" t="s">
        <v>593</v>
      </c>
      <c r="D121" s="719" t="s">
        <v>810</v>
      </c>
      <c r="E121" s="720" t="e">
        <f>(499000+94810)*#REF!</f>
        <v>#REF!</v>
      </c>
      <c r="F121" s="721" t="s">
        <v>796</v>
      </c>
    </row>
    <row r="122" ht="30" spans="1:6">
      <c r="A122" s="716">
        <v>119</v>
      </c>
      <c r="B122" s="717" t="s">
        <v>811</v>
      </c>
      <c r="C122" s="718" t="s">
        <v>593</v>
      </c>
      <c r="D122" s="719" t="s">
        <v>812</v>
      </c>
      <c r="E122" s="720" t="e">
        <f>(534500+101555)*#REF!</f>
        <v>#REF!</v>
      </c>
      <c r="F122" s="721" t="s">
        <v>796</v>
      </c>
    </row>
    <row r="123" ht="30" spans="1:6">
      <c r="A123" s="716">
        <v>120</v>
      </c>
      <c r="B123" s="722" t="s">
        <v>813</v>
      </c>
      <c r="C123" s="721" t="s">
        <v>593</v>
      </c>
      <c r="D123" s="719" t="s">
        <v>814</v>
      </c>
      <c r="E123" s="720" t="e">
        <f>(518151.314820189*1.27)*#REF!</f>
        <v>#REF!</v>
      </c>
      <c r="F123" s="721" t="s">
        <v>796</v>
      </c>
    </row>
    <row r="124" ht="30" spans="1:6">
      <c r="A124" s="716">
        <v>121</v>
      </c>
      <c r="B124" s="717" t="s">
        <v>815</v>
      </c>
      <c r="C124" s="718" t="s">
        <v>593</v>
      </c>
      <c r="D124" s="719" t="s">
        <v>816</v>
      </c>
      <c r="E124" s="720" t="e">
        <f>(544853.928399301*1.27)*#REF!</f>
        <v>#REF!</v>
      </c>
      <c r="F124" s="721" t="s">
        <v>796</v>
      </c>
    </row>
    <row r="125" spans="1:6">
      <c r="A125" s="716">
        <v>122</v>
      </c>
      <c r="B125" s="722" t="s">
        <v>817</v>
      </c>
      <c r="C125" s="721" t="s">
        <v>51</v>
      </c>
      <c r="D125" s="719" t="s">
        <v>818</v>
      </c>
      <c r="E125" s="720">
        <v>2478.30488026176</v>
      </c>
      <c r="F125" s="721" t="s">
        <v>668</v>
      </c>
    </row>
    <row r="126" spans="1:6">
      <c r="A126" s="716">
        <v>123</v>
      </c>
      <c r="B126" s="717" t="s">
        <v>819</v>
      </c>
      <c r="C126" s="718" t="s">
        <v>586</v>
      </c>
      <c r="D126" s="719" t="s">
        <v>820</v>
      </c>
      <c r="E126" s="720">
        <v>76370.4316613304</v>
      </c>
      <c r="F126" s="721" t="s">
        <v>588</v>
      </c>
    </row>
    <row r="127" spans="1:6">
      <c r="A127" s="716">
        <v>124</v>
      </c>
      <c r="B127" s="722" t="s">
        <v>821</v>
      </c>
      <c r="C127" s="721" t="s">
        <v>586</v>
      </c>
      <c r="D127" s="719" t="s">
        <v>822</v>
      </c>
      <c r="E127" s="720">
        <v>660071.604562373</v>
      </c>
      <c r="F127" s="721" t="s">
        <v>588</v>
      </c>
    </row>
    <row r="128" spans="1:6">
      <c r="A128" s="716">
        <v>125</v>
      </c>
      <c r="B128" s="717" t="s">
        <v>823</v>
      </c>
      <c r="C128" s="718" t="s">
        <v>586</v>
      </c>
      <c r="D128" s="719" t="s">
        <v>824</v>
      </c>
      <c r="E128" s="720">
        <v>727306.229578568</v>
      </c>
      <c r="F128" s="721" t="s">
        <v>660</v>
      </c>
    </row>
    <row r="129" spans="1:6">
      <c r="A129" s="716">
        <v>126</v>
      </c>
      <c r="B129" s="722" t="s">
        <v>825</v>
      </c>
      <c r="C129" s="721" t="s">
        <v>51</v>
      </c>
      <c r="D129" s="719" t="s">
        <v>826</v>
      </c>
      <c r="E129" s="720">
        <v>164554.35286805</v>
      </c>
      <c r="F129" s="721" t="s">
        <v>660</v>
      </c>
    </row>
    <row r="130" ht="30" spans="1:6">
      <c r="A130" s="716">
        <v>127</v>
      </c>
      <c r="B130" s="717" t="s">
        <v>827</v>
      </c>
      <c r="C130" s="718" t="s">
        <v>586</v>
      </c>
      <c r="D130" s="719" t="s">
        <v>828</v>
      </c>
      <c r="E130" s="720">
        <v>47015.5293908716</v>
      </c>
      <c r="F130" s="721" t="s">
        <v>660</v>
      </c>
    </row>
    <row r="131" ht="30" spans="1:6">
      <c r="A131" s="716">
        <v>128</v>
      </c>
      <c r="B131" s="722" t="s">
        <v>829</v>
      </c>
      <c r="C131" s="721" t="s">
        <v>586</v>
      </c>
      <c r="D131" s="719" t="s">
        <v>830</v>
      </c>
      <c r="E131" s="720">
        <v>47015.5293908716</v>
      </c>
      <c r="F131" s="721" t="s">
        <v>660</v>
      </c>
    </row>
    <row r="132" ht="30" spans="1:6">
      <c r="A132" s="716">
        <v>129</v>
      </c>
      <c r="B132" s="717" t="s">
        <v>831</v>
      </c>
      <c r="C132" s="718" t="s">
        <v>586</v>
      </c>
      <c r="D132" s="719" t="s">
        <v>832</v>
      </c>
      <c r="E132" s="720">
        <v>47015.5293908716</v>
      </c>
      <c r="F132" s="721" t="s">
        <v>660</v>
      </c>
    </row>
    <row r="133" spans="1:6">
      <c r="A133" s="716">
        <v>130</v>
      </c>
      <c r="B133" s="722" t="s">
        <v>833</v>
      </c>
      <c r="C133" s="721" t="s">
        <v>586</v>
      </c>
      <c r="D133" s="719" t="s">
        <v>834</v>
      </c>
      <c r="E133" s="720">
        <v>50500.4917632123</v>
      </c>
      <c r="F133" s="721" t="s">
        <v>660</v>
      </c>
    </row>
    <row r="134" spans="1:6">
      <c r="A134" s="716">
        <v>131</v>
      </c>
      <c r="B134" s="717" t="s">
        <v>835</v>
      </c>
      <c r="C134" s="718" t="s">
        <v>593</v>
      </c>
      <c r="D134" s="719" t="s">
        <v>836</v>
      </c>
      <c r="E134" s="720">
        <v>7715.82916736183</v>
      </c>
      <c r="F134" s="721" t="s">
        <v>640</v>
      </c>
    </row>
    <row r="135" ht="45" spans="1:6">
      <c r="A135" s="716">
        <v>132</v>
      </c>
      <c r="B135" s="722" t="s">
        <v>837</v>
      </c>
      <c r="C135" s="721" t="s">
        <v>593</v>
      </c>
      <c r="D135" s="719" t="s">
        <v>838</v>
      </c>
      <c r="E135" s="720">
        <v>6765.23901394286</v>
      </c>
      <c r="F135" s="721" t="s">
        <v>640</v>
      </c>
    </row>
    <row r="136" spans="1:6">
      <c r="A136" s="716">
        <v>133</v>
      </c>
      <c r="B136" s="717" t="s">
        <v>839</v>
      </c>
      <c r="C136" s="718" t="s">
        <v>689</v>
      </c>
      <c r="D136" s="719" t="s">
        <v>840</v>
      </c>
      <c r="E136" s="720">
        <v>41022.4917398071</v>
      </c>
      <c r="F136" s="721" t="s">
        <v>568</v>
      </c>
    </row>
    <row r="137" spans="1:6">
      <c r="A137" s="716">
        <v>134</v>
      </c>
      <c r="B137" s="722" t="s">
        <v>841</v>
      </c>
      <c r="C137" s="721" t="s">
        <v>689</v>
      </c>
      <c r="D137" s="723" t="s">
        <v>842</v>
      </c>
      <c r="E137" s="720">
        <v>43806.6200976968</v>
      </c>
      <c r="F137" s="721" t="s">
        <v>568</v>
      </c>
    </row>
    <row r="138" spans="1:6">
      <c r="A138" s="716">
        <v>135</v>
      </c>
      <c r="B138" s="722" t="s">
        <v>843</v>
      </c>
      <c r="C138" s="721" t="s">
        <v>51</v>
      </c>
      <c r="D138" s="723" t="s">
        <v>844</v>
      </c>
      <c r="E138" s="720">
        <v>13894.2763833116</v>
      </c>
      <c r="F138" s="721" t="s">
        <v>845</v>
      </c>
    </row>
    <row r="139" ht="30" spans="1:6">
      <c r="A139" s="716">
        <v>136</v>
      </c>
      <c r="B139" s="717" t="s">
        <v>846</v>
      </c>
      <c r="C139" s="718" t="s">
        <v>554</v>
      </c>
      <c r="D139" s="719" t="s">
        <v>847</v>
      </c>
      <c r="E139" s="720">
        <v>28187.4671142063</v>
      </c>
      <c r="F139" s="721" t="s">
        <v>568</v>
      </c>
    </row>
    <row r="140" ht="30" spans="1:6">
      <c r="A140" s="716">
        <v>137</v>
      </c>
      <c r="B140" s="722" t="s">
        <v>848</v>
      </c>
      <c r="C140" s="721" t="s">
        <v>554</v>
      </c>
      <c r="D140" s="719" t="s">
        <v>849</v>
      </c>
      <c r="E140" s="720">
        <v>7885.19161758543</v>
      </c>
      <c r="F140" s="721" t="s">
        <v>568</v>
      </c>
    </row>
    <row r="141" spans="1:6">
      <c r="A141" s="716">
        <v>138</v>
      </c>
      <c r="B141" s="717" t="s">
        <v>850</v>
      </c>
      <c r="C141" s="718" t="s">
        <v>638</v>
      </c>
      <c r="D141" s="723" t="s">
        <v>851</v>
      </c>
      <c r="E141" s="720">
        <v>1655.6272488372</v>
      </c>
      <c r="F141" s="721" t="s">
        <v>691</v>
      </c>
    </row>
    <row r="142" spans="1:6">
      <c r="A142" s="716">
        <v>139</v>
      </c>
      <c r="B142" s="722" t="s">
        <v>852</v>
      </c>
      <c r="C142" s="721" t="s">
        <v>638</v>
      </c>
      <c r="D142" s="723" t="s">
        <v>853</v>
      </c>
      <c r="E142" s="720">
        <v>1986.75269860463</v>
      </c>
      <c r="F142" s="721" t="s">
        <v>691</v>
      </c>
    </row>
    <row r="143" spans="1:6">
      <c r="A143" s="716">
        <v>140</v>
      </c>
      <c r="B143" s="717" t="s">
        <v>854</v>
      </c>
      <c r="C143" s="718" t="s">
        <v>638</v>
      </c>
      <c r="D143" s="723" t="s">
        <v>855</v>
      </c>
      <c r="E143" s="720">
        <v>2377.17450785335</v>
      </c>
      <c r="F143" s="721" t="s">
        <v>691</v>
      </c>
    </row>
    <row r="144" spans="1:6">
      <c r="A144" s="716">
        <v>141</v>
      </c>
      <c r="B144" s="722" t="s">
        <v>856</v>
      </c>
      <c r="C144" s="721" t="s">
        <v>638</v>
      </c>
      <c r="D144" s="723" t="s">
        <v>857</v>
      </c>
      <c r="E144" s="720">
        <v>2377.17450785335</v>
      </c>
      <c r="F144" s="721" t="s">
        <v>691</v>
      </c>
    </row>
    <row r="145" spans="1:6">
      <c r="A145" s="716">
        <v>142</v>
      </c>
      <c r="B145" s="717" t="s">
        <v>858</v>
      </c>
      <c r="C145" s="718" t="s">
        <v>638</v>
      </c>
      <c r="D145" s="719" t="s">
        <v>859</v>
      </c>
      <c r="E145" s="720">
        <v>1953.64015362789</v>
      </c>
      <c r="F145" s="721" t="s">
        <v>691</v>
      </c>
    </row>
    <row r="146" spans="1:6">
      <c r="A146" s="716">
        <v>143</v>
      </c>
      <c r="B146" s="722" t="s">
        <v>860</v>
      </c>
      <c r="C146" s="721" t="s">
        <v>638</v>
      </c>
      <c r="D146" s="719" t="s">
        <v>861</v>
      </c>
      <c r="E146" s="720">
        <v>2036.42151606975</v>
      </c>
      <c r="F146" s="721" t="s">
        <v>691</v>
      </c>
    </row>
    <row r="147" spans="1:6">
      <c r="A147" s="716">
        <v>144</v>
      </c>
      <c r="B147" s="717" t="s">
        <v>862</v>
      </c>
      <c r="C147" s="718" t="s">
        <v>638</v>
      </c>
      <c r="D147" s="723" t="s">
        <v>863</v>
      </c>
      <c r="E147" s="720">
        <v>2334.43442086045</v>
      </c>
      <c r="F147" s="721" t="s">
        <v>691</v>
      </c>
    </row>
    <row r="148" spans="1:6">
      <c r="A148" s="716">
        <v>145</v>
      </c>
      <c r="B148" s="722" t="s">
        <v>864</v>
      </c>
      <c r="C148" s="721" t="s">
        <v>638</v>
      </c>
      <c r="D148" s="723" t="s">
        <v>865</v>
      </c>
      <c r="E148" s="720">
        <v>2377.17450785335</v>
      </c>
      <c r="F148" s="721" t="s">
        <v>691</v>
      </c>
    </row>
    <row r="149" spans="1:6">
      <c r="A149" s="716">
        <v>146</v>
      </c>
      <c r="B149" s="717" t="s">
        <v>866</v>
      </c>
      <c r="C149" s="718" t="s">
        <v>638</v>
      </c>
      <c r="D149" s="723" t="s">
        <v>867</v>
      </c>
      <c r="E149" s="720">
        <v>2533.10969072091</v>
      </c>
      <c r="F149" s="721" t="s">
        <v>691</v>
      </c>
    </row>
    <row r="150" spans="1:6">
      <c r="A150" s="716">
        <v>147</v>
      </c>
      <c r="B150" s="722" t="s">
        <v>868</v>
      </c>
      <c r="C150" s="721" t="s">
        <v>638</v>
      </c>
      <c r="D150" s="723" t="s">
        <v>869</v>
      </c>
      <c r="E150" s="720">
        <v>2718.6187099816</v>
      </c>
      <c r="F150" s="721" t="s">
        <v>568</v>
      </c>
    </row>
    <row r="151" ht="30" spans="1:6">
      <c r="A151" s="716">
        <v>148</v>
      </c>
      <c r="B151" s="722" t="s">
        <v>870</v>
      </c>
      <c r="C151" s="721" t="s">
        <v>554</v>
      </c>
      <c r="D151" s="719" t="s">
        <v>871</v>
      </c>
      <c r="E151" s="720">
        <v>25659.343538232</v>
      </c>
      <c r="F151" s="721" t="s">
        <v>568</v>
      </c>
    </row>
    <row r="152" spans="1:6">
      <c r="A152" s="716">
        <v>149</v>
      </c>
      <c r="B152" s="717" t="s">
        <v>872</v>
      </c>
      <c r="C152" s="718" t="s">
        <v>554</v>
      </c>
      <c r="D152" s="719" t="s">
        <v>873</v>
      </c>
      <c r="E152" s="720">
        <v>23719.722467276</v>
      </c>
      <c r="F152" s="721" t="s">
        <v>568</v>
      </c>
    </row>
    <row r="153" spans="1:6">
      <c r="A153" s="716">
        <v>150</v>
      </c>
      <c r="B153" s="717" t="s">
        <v>874</v>
      </c>
      <c r="C153" s="718" t="s">
        <v>51</v>
      </c>
      <c r="D153" s="719" t="s">
        <v>875</v>
      </c>
      <c r="E153" s="720">
        <v>13926.6494777588</v>
      </c>
      <c r="F153" s="721" t="s">
        <v>876</v>
      </c>
    </row>
    <row r="154" spans="1:6">
      <c r="A154" s="716">
        <v>151</v>
      </c>
      <c r="B154" s="722" t="s">
        <v>877</v>
      </c>
      <c r="C154" s="721" t="s">
        <v>586</v>
      </c>
      <c r="D154" s="719" t="s">
        <v>878</v>
      </c>
      <c r="E154" s="720">
        <v>7730.61783993261</v>
      </c>
      <c r="F154" s="721" t="s">
        <v>660</v>
      </c>
    </row>
    <row r="155" spans="1:6">
      <c r="A155" s="716">
        <v>152</v>
      </c>
      <c r="B155" s="717" t="s">
        <v>879</v>
      </c>
      <c r="C155" s="718" t="s">
        <v>586</v>
      </c>
      <c r="D155" s="719" t="s">
        <v>880</v>
      </c>
      <c r="E155" s="720">
        <v>8396.75109138152</v>
      </c>
      <c r="F155" s="721" t="s">
        <v>660</v>
      </c>
    </row>
    <row r="156" spans="1:6">
      <c r="A156" s="716">
        <v>153</v>
      </c>
      <c r="B156" s="722" t="s">
        <v>881</v>
      </c>
      <c r="C156" s="721" t="s">
        <v>882</v>
      </c>
      <c r="D156" s="719" t="s">
        <v>883</v>
      </c>
      <c r="E156" s="720">
        <v>9621.63819626169</v>
      </c>
      <c r="F156" s="721" t="s">
        <v>668</v>
      </c>
    </row>
    <row r="157" spans="1:6">
      <c r="A157" s="716">
        <v>154</v>
      </c>
      <c r="B157" s="717" t="s">
        <v>884</v>
      </c>
      <c r="C157" s="721" t="s">
        <v>638</v>
      </c>
      <c r="D157" s="719" t="s">
        <v>885</v>
      </c>
      <c r="E157" s="720">
        <v>37550.3686144943</v>
      </c>
      <c r="F157" s="721" t="s">
        <v>675</v>
      </c>
    </row>
    <row r="158" spans="1:6">
      <c r="A158" s="716">
        <v>155</v>
      </c>
      <c r="B158" s="722" t="s">
        <v>886</v>
      </c>
      <c r="C158" s="721" t="s">
        <v>590</v>
      </c>
      <c r="D158" s="719" t="s">
        <v>887</v>
      </c>
      <c r="E158" s="726">
        <v>46075.1268957437</v>
      </c>
      <c r="F158" s="721" t="s">
        <v>730</v>
      </c>
    </row>
    <row r="159" spans="1:6">
      <c r="A159" s="716">
        <v>156</v>
      </c>
      <c r="B159" s="717" t="s">
        <v>888</v>
      </c>
      <c r="C159" s="718" t="s">
        <v>590</v>
      </c>
      <c r="D159" s="719" t="s">
        <v>889</v>
      </c>
      <c r="E159" s="720">
        <v>15732.3977279096</v>
      </c>
      <c r="F159" s="721" t="s">
        <v>730</v>
      </c>
    </row>
    <row r="160" spans="1:6">
      <c r="A160" s="716">
        <v>157</v>
      </c>
      <c r="B160" s="722" t="s">
        <v>890</v>
      </c>
      <c r="C160" s="721" t="s">
        <v>590</v>
      </c>
      <c r="D160" s="719" t="s">
        <v>891</v>
      </c>
      <c r="E160" s="720">
        <v>16269.1748745511</v>
      </c>
      <c r="F160" s="721" t="s">
        <v>730</v>
      </c>
    </row>
    <row r="161" spans="1:6">
      <c r="A161" s="716">
        <v>158</v>
      </c>
      <c r="B161" s="717" t="s">
        <v>892</v>
      </c>
      <c r="C161" s="718" t="s">
        <v>590</v>
      </c>
      <c r="D161" s="719" t="s">
        <v>893</v>
      </c>
      <c r="E161" s="720">
        <v>21553.4720123624</v>
      </c>
      <c r="F161" s="721" t="s">
        <v>730</v>
      </c>
    </row>
    <row r="162" ht="30" spans="1:6">
      <c r="A162" s="716">
        <v>159</v>
      </c>
      <c r="B162" s="722" t="s">
        <v>894</v>
      </c>
      <c r="C162" s="721" t="s">
        <v>586</v>
      </c>
      <c r="D162" s="719" t="s">
        <v>895</v>
      </c>
      <c r="E162" s="720">
        <v>857.341599635243</v>
      </c>
      <c r="F162" s="721" t="s">
        <v>668</v>
      </c>
    </row>
    <row r="163" spans="1:6">
      <c r="A163" s="716">
        <v>160</v>
      </c>
      <c r="B163" s="717" t="s">
        <v>896</v>
      </c>
      <c r="C163" s="718" t="s">
        <v>554</v>
      </c>
      <c r="D163" s="719" t="s">
        <v>897</v>
      </c>
      <c r="E163" s="720">
        <v>51181.6668101668</v>
      </c>
      <c r="F163" s="721" t="s">
        <v>559</v>
      </c>
    </row>
    <row r="164" spans="1:6">
      <c r="A164" s="716">
        <v>161</v>
      </c>
      <c r="B164" s="717" t="s">
        <v>898</v>
      </c>
      <c r="C164" s="718" t="s">
        <v>554</v>
      </c>
      <c r="D164" s="719" t="s">
        <v>899</v>
      </c>
      <c r="E164" s="720">
        <v>4500.90034762774</v>
      </c>
      <c r="F164" s="721" t="s">
        <v>719</v>
      </c>
    </row>
    <row r="165" spans="1:6">
      <c r="A165" s="716">
        <v>162</v>
      </c>
      <c r="B165" s="722" t="s">
        <v>900</v>
      </c>
      <c r="C165" s="721" t="s">
        <v>689</v>
      </c>
      <c r="D165" s="719" t="s">
        <v>901</v>
      </c>
      <c r="E165" s="720">
        <v>12041.7457743048</v>
      </c>
      <c r="F165" s="721" t="s">
        <v>719</v>
      </c>
    </row>
    <row r="166" ht="30" spans="1:6">
      <c r="A166" s="716">
        <v>163</v>
      </c>
      <c r="B166" s="717" t="s">
        <v>902</v>
      </c>
      <c r="C166" s="718" t="s">
        <v>590</v>
      </c>
      <c r="D166" s="719" t="s">
        <v>903</v>
      </c>
      <c r="E166" s="720">
        <v>53883.1143885872</v>
      </c>
      <c r="F166" s="721" t="s">
        <v>710</v>
      </c>
    </row>
    <row r="167" ht="30" spans="1:6">
      <c r="A167" s="716">
        <v>164</v>
      </c>
      <c r="B167" s="722" t="s">
        <v>904</v>
      </c>
      <c r="C167" s="721" t="s">
        <v>51</v>
      </c>
      <c r="D167" s="719" t="s">
        <v>905</v>
      </c>
      <c r="E167" s="720">
        <v>29819.8549322933</v>
      </c>
      <c r="F167" s="721" t="s">
        <v>710</v>
      </c>
    </row>
    <row r="168" ht="30" spans="1:6">
      <c r="A168" s="716">
        <v>165</v>
      </c>
      <c r="B168" s="717" t="s">
        <v>906</v>
      </c>
      <c r="C168" s="718" t="s">
        <v>51</v>
      </c>
      <c r="D168" s="719" t="s">
        <v>907</v>
      </c>
      <c r="E168" s="720">
        <v>55941.3804985867</v>
      </c>
      <c r="F168" s="721" t="s">
        <v>710</v>
      </c>
    </row>
    <row r="169" ht="30" spans="1:6">
      <c r="A169" s="716">
        <v>166</v>
      </c>
      <c r="B169" s="722" t="s">
        <v>908</v>
      </c>
      <c r="C169" s="721" t="s">
        <v>51</v>
      </c>
      <c r="D169" s="719" t="s">
        <v>909</v>
      </c>
      <c r="E169" s="720">
        <v>109579.326229909</v>
      </c>
      <c r="F169" s="721" t="s">
        <v>710</v>
      </c>
    </row>
    <row r="170" ht="30" spans="1:6">
      <c r="A170" s="716">
        <v>167</v>
      </c>
      <c r="B170" s="717" t="s">
        <v>910</v>
      </c>
      <c r="C170" s="721" t="s">
        <v>590</v>
      </c>
      <c r="D170" s="719" t="s">
        <v>911</v>
      </c>
      <c r="E170" s="720">
        <v>12363.1574996556</v>
      </c>
      <c r="F170" s="721" t="s">
        <v>710</v>
      </c>
    </row>
    <row r="171" ht="30" spans="1:6">
      <c r="A171" s="716">
        <v>168</v>
      </c>
      <c r="B171" s="722" t="s">
        <v>912</v>
      </c>
      <c r="C171" s="721" t="s">
        <v>590</v>
      </c>
      <c r="D171" s="719" t="s">
        <v>913</v>
      </c>
      <c r="E171" s="720">
        <v>17930.5722245469</v>
      </c>
      <c r="F171" s="721" t="s">
        <v>710</v>
      </c>
    </row>
    <row r="172" ht="30" spans="1:6">
      <c r="A172" s="716">
        <v>169</v>
      </c>
      <c r="B172" s="717" t="s">
        <v>914</v>
      </c>
      <c r="C172" s="721" t="s">
        <v>590</v>
      </c>
      <c r="D172" s="719" t="s">
        <v>915</v>
      </c>
      <c r="E172" s="720">
        <v>15124.1940038352</v>
      </c>
      <c r="F172" s="721" t="s">
        <v>710</v>
      </c>
    </row>
    <row r="173" ht="30" spans="1:6">
      <c r="A173" s="716">
        <v>170</v>
      </c>
      <c r="B173" s="722" t="s">
        <v>916</v>
      </c>
      <c r="C173" s="721" t="s">
        <v>590</v>
      </c>
      <c r="D173" s="719" t="s">
        <v>917</v>
      </c>
      <c r="E173" s="720">
        <v>12373.8313164711</v>
      </c>
      <c r="F173" s="721" t="s">
        <v>710</v>
      </c>
    </row>
    <row r="174" ht="30" spans="1:6">
      <c r="A174" s="716">
        <v>171</v>
      </c>
      <c r="B174" s="717" t="s">
        <v>918</v>
      </c>
      <c r="C174" s="721" t="s">
        <v>590</v>
      </c>
      <c r="D174" s="719" t="s">
        <v>919</v>
      </c>
      <c r="E174" s="720">
        <v>9914.74940251421</v>
      </c>
      <c r="F174" s="721" t="s">
        <v>710</v>
      </c>
    </row>
    <row r="175" ht="30" spans="1:6">
      <c r="A175" s="716">
        <v>172</v>
      </c>
      <c r="B175" s="722" t="s">
        <v>920</v>
      </c>
      <c r="C175" s="721" t="s">
        <v>590</v>
      </c>
      <c r="D175" s="719" t="s">
        <v>921</v>
      </c>
      <c r="E175" s="720">
        <v>16216.4969041122</v>
      </c>
      <c r="F175" s="721" t="s">
        <v>710</v>
      </c>
    </row>
    <row r="176" ht="45" spans="1:6">
      <c r="A176" s="716">
        <v>173</v>
      </c>
      <c r="B176" s="717" t="s">
        <v>922</v>
      </c>
      <c r="C176" s="721" t="s">
        <v>590</v>
      </c>
      <c r="D176" s="719" t="s">
        <v>923</v>
      </c>
      <c r="E176" s="720">
        <v>12253.1824754149</v>
      </c>
      <c r="F176" s="721" t="s">
        <v>710</v>
      </c>
    </row>
    <row r="177" ht="30" spans="1:6">
      <c r="A177" s="716">
        <v>174</v>
      </c>
      <c r="B177" s="722" t="s">
        <v>924</v>
      </c>
      <c r="C177" s="721" t="s">
        <v>590</v>
      </c>
      <c r="D177" s="719" t="s">
        <v>925</v>
      </c>
      <c r="E177" s="720">
        <v>6408.60790367639</v>
      </c>
      <c r="F177" s="721" t="s">
        <v>710</v>
      </c>
    </row>
    <row r="178" ht="30" spans="1:6">
      <c r="A178" s="716">
        <v>175</v>
      </c>
      <c r="B178" s="717" t="s">
        <v>926</v>
      </c>
      <c r="C178" s="721" t="s">
        <v>590</v>
      </c>
      <c r="D178" s="719" t="s">
        <v>927</v>
      </c>
      <c r="E178" s="720">
        <v>7373.36774340821</v>
      </c>
      <c r="F178" s="721" t="s">
        <v>710</v>
      </c>
    </row>
    <row r="179" ht="30" spans="1:6">
      <c r="A179" s="716">
        <v>176</v>
      </c>
      <c r="B179" s="722" t="s">
        <v>928</v>
      </c>
      <c r="C179" s="721" t="s">
        <v>590</v>
      </c>
      <c r="D179" s="719" t="s">
        <v>929</v>
      </c>
      <c r="E179" s="720">
        <v>8945.6806756018</v>
      </c>
      <c r="F179" s="721" t="s">
        <v>710</v>
      </c>
    </row>
    <row r="180" ht="30" spans="1:6">
      <c r="A180" s="716">
        <v>177</v>
      </c>
      <c r="B180" s="717" t="s">
        <v>930</v>
      </c>
      <c r="C180" s="721" t="s">
        <v>590</v>
      </c>
      <c r="D180" s="719" t="s">
        <v>931</v>
      </c>
      <c r="E180" s="720">
        <v>7562.09700191761</v>
      </c>
      <c r="F180" s="721" t="s">
        <v>710</v>
      </c>
    </row>
    <row r="181" ht="30" spans="1:6">
      <c r="A181" s="716">
        <v>178</v>
      </c>
      <c r="B181" s="722" t="s">
        <v>932</v>
      </c>
      <c r="C181" s="721" t="s">
        <v>590</v>
      </c>
      <c r="D181" s="719" t="s">
        <v>933</v>
      </c>
      <c r="E181" s="720">
        <v>6874.39860789707</v>
      </c>
      <c r="F181" s="721" t="s">
        <v>710</v>
      </c>
    </row>
    <row r="182" ht="30" spans="1:6">
      <c r="A182" s="716">
        <v>179</v>
      </c>
      <c r="B182" s="717" t="s">
        <v>934</v>
      </c>
      <c r="C182" s="721" t="s">
        <v>590</v>
      </c>
      <c r="D182" s="719" t="s">
        <v>935</v>
      </c>
      <c r="E182" s="720">
        <v>7670.25007015017</v>
      </c>
      <c r="F182" s="721" t="s">
        <v>710</v>
      </c>
    </row>
    <row r="183" ht="30" spans="1:6">
      <c r="A183" s="716">
        <v>180</v>
      </c>
      <c r="B183" s="722" t="s">
        <v>936</v>
      </c>
      <c r="C183" s="721" t="s">
        <v>590</v>
      </c>
      <c r="D183" s="719" t="s">
        <v>937</v>
      </c>
      <c r="E183" s="720">
        <v>25206.990006392</v>
      </c>
      <c r="F183" s="721" t="s">
        <v>710</v>
      </c>
    </row>
    <row r="184" spans="1:6">
      <c r="A184" s="716">
        <v>181</v>
      </c>
      <c r="B184" s="717" t="s">
        <v>938</v>
      </c>
      <c r="C184" s="718" t="s">
        <v>554</v>
      </c>
      <c r="D184" s="719" t="s">
        <v>939</v>
      </c>
      <c r="E184" s="720">
        <v>12583.3333333333</v>
      </c>
      <c r="F184" s="721" t="s">
        <v>876</v>
      </c>
    </row>
    <row r="185" spans="1:6">
      <c r="A185" s="716">
        <v>182</v>
      </c>
      <c r="B185" s="722" t="s">
        <v>940</v>
      </c>
      <c r="C185" s="721" t="s">
        <v>586</v>
      </c>
      <c r="D185" s="723" t="s">
        <v>941</v>
      </c>
      <c r="E185" s="720">
        <v>16589.0327098279</v>
      </c>
      <c r="F185" s="721" t="s">
        <v>942</v>
      </c>
    </row>
    <row r="186" spans="1:6">
      <c r="A186" s="716">
        <v>183</v>
      </c>
      <c r="B186" s="717" t="s">
        <v>943</v>
      </c>
      <c r="C186" s="718" t="s">
        <v>593</v>
      </c>
      <c r="D186" s="719" t="s">
        <v>944</v>
      </c>
      <c r="E186" s="720">
        <v>104407.538655465</v>
      </c>
      <c r="F186" s="721" t="s">
        <v>556</v>
      </c>
    </row>
    <row r="187" spans="1:6">
      <c r="A187" s="716">
        <v>184</v>
      </c>
      <c r="B187" s="717" t="s">
        <v>945</v>
      </c>
      <c r="C187" s="718" t="s">
        <v>51</v>
      </c>
      <c r="D187" s="719" t="s">
        <v>946</v>
      </c>
      <c r="E187" s="720">
        <v>49885.249596435</v>
      </c>
      <c r="F187" s="721" t="s">
        <v>655</v>
      </c>
    </row>
    <row r="188" spans="1:6">
      <c r="A188" s="716">
        <v>185</v>
      </c>
      <c r="B188" s="717" t="s">
        <v>947</v>
      </c>
      <c r="C188" s="718" t="s">
        <v>689</v>
      </c>
      <c r="D188" s="719" t="s">
        <v>948</v>
      </c>
      <c r="E188" s="720">
        <v>10710.8568558261</v>
      </c>
      <c r="F188" s="721" t="s">
        <v>568</v>
      </c>
    </row>
    <row r="189" spans="1:6">
      <c r="A189" s="716">
        <v>186</v>
      </c>
      <c r="B189" s="722" t="s">
        <v>949</v>
      </c>
      <c r="C189" s="721" t="s">
        <v>590</v>
      </c>
      <c r="D189" s="719" t="s">
        <v>950</v>
      </c>
      <c r="E189" s="720">
        <v>92876.7216590623</v>
      </c>
      <c r="F189" s="721" t="s">
        <v>568</v>
      </c>
    </row>
    <row r="190" spans="1:6">
      <c r="A190" s="716">
        <v>187</v>
      </c>
      <c r="B190" s="717" t="s">
        <v>951</v>
      </c>
      <c r="C190" s="718" t="s">
        <v>554</v>
      </c>
      <c r="D190" s="719" t="s">
        <v>952</v>
      </c>
      <c r="E190" s="720">
        <v>97223.8519612422</v>
      </c>
      <c r="F190" s="721" t="s">
        <v>568</v>
      </c>
    </row>
    <row r="191" spans="1:6">
      <c r="A191" s="716">
        <v>188</v>
      </c>
      <c r="B191" s="717" t="s">
        <v>953</v>
      </c>
      <c r="C191" s="718" t="s">
        <v>586</v>
      </c>
      <c r="D191" s="719" t="s">
        <v>954</v>
      </c>
      <c r="E191" s="720">
        <v>8961.45175730736</v>
      </c>
      <c r="F191" s="721" t="s">
        <v>559</v>
      </c>
    </row>
    <row r="192" ht="30" spans="1:6">
      <c r="A192" s="716">
        <v>189</v>
      </c>
      <c r="B192" s="722" t="s">
        <v>955</v>
      </c>
      <c r="C192" s="721" t="s">
        <v>590</v>
      </c>
      <c r="D192" s="719" t="s">
        <v>956</v>
      </c>
      <c r="E192" s="720">
        <v>4177.73570266806</v>
      </c>
      <c r="F192" s="721" t="s">
        <v>568</v>
      </c>
    </row>
    <row r="193" spans="1:6">
      <c r="A193" s="716">
        <v>190</v>
      </c>
      <c r="B193" s="717" t="s">
        <v>957</v>
      </c>
      <c r="C193" s="718" t="s">
        <v>638</v>
      </c>
      <c r="D193" s="719" t="s">
        <v>958</v>
      </c>
      <c r="E193" s="720">
        <v>1821.69440669885</v>
      </c>
      <c r="F193" s="721" t="s">
        <v>568</v>
      </c>
    </row>
    <row r="194" spans="1:6">
      <c r="A194" s="716">
        <v>191</v>
      </c>
      <c r="B194" s="722" t="s">
        <v>959</v>
      </c>
      <c r="C194" s="721" t="s">
        <v>586</v>
      </c>
      <c r="D194" s="719" t="s">
        <v>960</v>
      </c>
      <c r="E194" s="720">
        <v>32020.6910445516</v>
      </c>
      <c r="F194" s="721" t="s">
        <v>663</v>
      </c>
    </row>
    <row r="195" spans="1:6">
      <c r="A195" s="716">
        <v>192</v>
      </c>
      <c r="B195" s="717" t="s">
        <v>961</v>
      </c>
      <c r="C195" s="718" t="s">
        <v>51</v>
      </c>
      <c r="D195" s="719" t="s">
        <v>962</v>
      </c>
      <c r="E195" s="720">
        <v>3086.33166694473</v>
      </c>
      <c r="F195" s="721" t="s">
        <v>675</v>
      </c>
    </row>
    <row r="196" spans="1:6">
      <c r="A196" s="716">
        <v>193</v>
      </c>
      <c r="B196" s="722" t="s">
        <v>963</v>
      </c>
      <c r="C196" s="721" t="s">
        <v>586</v>
      </c>
      <c r="D196" s="719" t="s">
        <v>964</v>
      </c>
      <c r="E196" s="720">
        <v>5542.71925164507</v>
      </c>
      <c r="F196" s="721" t="s">
        <v>876</v>
      </c>
    </row>
    <row r="197" spans="1:6">
      <c r="A197" s="716">
        <v>194</v>
      </c>
      <c r="B197" s="717" t="s">
        <v>965</v>
      </c>
      <c r="C197" s="718" t="s">
        <v>586</v>
      </c>
      <c r="D197" s="719" t="s">
        <v>966</v>
      </c>
      <c r="E197" s="720">
        <v>5190.80992555423</v>
      </c>
      <c r="F197" s="721" t="s">
        <v>876</v>
      </c>
    </row>
    <row r="198" spans="1:6">
      <c r="A198" s="716">
        <v>195</v>
      </c>
      <c r="B198" s="717" t="s">
        <v>967</v>
      </c>
      <c r="C198" s="718" t="s">
        <v>586</v>
      </c>
      <c r="D198" s="719" t="s">
        <v>968</v>
      </c>
      <c r="E198" s="720">
        <v>211205.262307589</v>
      </c>
      <c r="F198" s="721" t="s">
        <v>559</v>
      </c>
    </row>
    <row r="199" spans="1:6">
      <c r="A199" s="716">
        <v>196</v>
      </c>
      <c r="B199" s="722" t="s">
        <v>969</v>
      </c>
      <c r="C199" s="721" t="s">
        <v>586</v>
      </c>
      <c r="D199" s="719" t="s">
        <v>970</v>
      </c>
      <c r="E199" s="720">
        <v>211205.262307589</v>
      </c>
      <c r="F199" s="721" t="s">
        <v>559</v>
      </c>
    </row>
    <row r="200" ht="30" spans="1:6">
      <c r="A200" s="716">
        <v>197</v>
      </c>
      <c r="B200" s="717" t="s">
        <v>971</v>
      </c>
      <c r="C200" s="718" t="s">
        <v>586</v>
      </c>
      <c r="D200" s="719" t="s">
        <v>972</v>
      </c>
      <c r="E200" s="720">
        <v>179226.502294087</v>
      </c>
      <c r="F200" s="721" t="s">
        <v>559</v>
      </c>
    </row>
    <row r="201" spans="1:6">
      <c r="A201" s="716">
        <v>198</v>
      </c>
      <c r="B201" s="717" t="s">
        <v>973</v>
      </c>
      <c r="C201" s="718" t="s">
        <v>590</v>
      </c>
      <c r="D201" s="725" t="s">
        <v>974</v>
      </c>
      <c r="E201" s="720">
        <v>10177.3854590398</v>
      </c>
      <c r="F201" s="721" t="s">
        <v>559</v>
      </c>
    </row>
    <row r="202" spans="1:6">
      <c r="A202" s="716">
        <v>199</v>
      </c>
      <c r="B202" s="722" t="s">
        <v>975</v>
      </c>
      <c r="C202" s="721" t="s">
        <v>590</v>
      </c>
      <c r="D202" s="725" t="s">
        <v>976</v>
      </c>
      <c r="E202" s="720">
        <v>14563.9179524859</v>
      </c>
      <c r="F202" s="721" t="s">
        <v>559</v>
      </c>
    </row>
    <row r="203" spans="1:6">
      <c r="A203" s="716">
        <v>200</v>
      </c>
      <c r="B203" s="717" t="s">
        <v>977</v>
      </c>
      <c r="C203" s="718" t="s">
        <v>590</v>
      </c>
      <c r="D203" s="719" t="s">
        <v>978</v>
      </c>
      <c r="E203" s="720">
        <v>28888</v>
      </c>
      <c r="F203" s="721" t="s">
        <v>559</v>
      </c>
    </row>
    <row r="204" spans="1:6">
      <c r="A204" s="716">
        <v>201</v>
      </c>
      <c r="B204" s="717" t="s">
        <v>979</v>
      </c>
      <c r="C204" s="718" t="s">
        <v>586</v>
      </c>
      <c r="D204" s="719" t="s">
        <v>980</v>
      </c>
      <c r="E204" s="720">
        <v>135072.044321069</v>
      </c>
      <c r="F204" s="721" t="s">
        <v>559</v>
      </c>
    </row>
    <row r="205" spans="1:6">
      <c r="A205" s="716">
        <v>202</v>
      </c>
      <c r="B205" s="722" t="s">
        <v>981</v>
      </c>
      <c r="C205" s="721" t="s">
        <v>586</v>
      </c>
      <c r="D205" s="719" t="s">
        <v>982</v>
      </c>
      <c r="E205" s="720">
        <v>154122.758981213</v>
      </c>
      <c r="F205" s="721" t="s">
        <v>559</v>
      </c>
    </row>
    <row r="206" spans="1:6">
      <c r="A206" s="716">
        <v>203</v>
      </c>
      <c r="B206" s="717" t="s">
        <v>983</v>
      </c>
      <c r="C206" s="718" t="s">
        <v>590</v>
      </c>
      <c r="D206" s="719" t="s">
        <v>984</v>
      </c>
      <c r="E206" s="720">
        <v>15412.2758981214</v>
      </c>
      <c r="F206" s="721" t="s">
        <v>559</v>
      </c>
    </row>
    <row r="207" spans="1:6">
      <c r="A207" s="716">
        <v>204</v>
      </c>
      <c r="B207" s="722" t="s">
        <v>985</v>
      </c>
      <c r="C207" s="721" t="s">
        <v>51</v>
      </c>
      <c r="D207" s="719" t="s">
        <v>986</v>
      </c>
      <c r="E207" s="720">
        <v>16053.2112398723</v>
      </c>
      <c r="F207" s="721" t="s">
        <v>942</v>
      </c>
    </row>
    <row r="208" spans="1:6">
      <c r="A208" s="716">
        <v>205</v>
      </c>
      <c r="B208" s="717" t="s">
        <v>987</v>
      </c>
      <c r="C208" s="718" t="s">
        <v>51</v>
      </c>
      <c r="D208" s="719" t="s">
        <v>988</v>
      </c>
      <c r="E208" s="720">
        <v>9430.46644436354</v>
      </c>
      <c r="F208" s="721" t="s">
        <v>942</v>
      </c>
    </row>
    <row r="209" ht="30" spans="1:6">
      <c r="A209" s="716">
        <v>206</v>
      </c>
      <c r="B209" s="717" t="s">
        <v>989</v>
      </c>
      <c r="C209" s="718" t="s">
        <v>590</v>
      </c>
      <c r="D209" s="719" t="s">
        <v>990</v>
      </c>
      <c r="E209" s="720">
        <v>22623.3812529164</v>
      </c>
      <c r="F209" s="721" t="s">
        <v>710</v>
      </c>
    </row>
    <row r="210" ht="30" spans="1:6">
      <c r="A210" s="716">
        <v>207</v>
      </c>
      <c r="B210" s="722" t="s">
        <v>991</v>
      </c>
      <c r="C210" s="721" t="s">
        <v>590</v>
      </c>
      <c r="D210" s="719" t="s">
        <v>992</v>
      </c>
      <c r="E210" s="720">
        <v>19227</v>
      </c>
      <c r="F210" s="721" t="s">
        <v>710</v>
      </c>
    </row>
    <row r="211" ht="30" spans="1:6">
      <c r="A211" s="716">
        <v>208</v>
      </c>
      <c r="B211" s="717" t="s">
        <v>993</v>
      </c>
      <c r="C211" s="718" t="s">
        <v>590</v>
      </c>
      <c r="D211" s="719" t="s">
        <v>994</v>
      </c>
      <c r="E211" s="720">
        <v>5881.63100149148</v>
      </c>
      <c r="F211" s="721" t="s">
        <v>710</v>
      </c>
    </row>
    <row r="212" ht="30" spans="1:6">
      <c r="A212" s="716">
        <v>209</v>
      </c>
      <c r="B212" s="717" t="s">
        <v>995</v>
      </c>
      <c r="C212" s="718" t="s">
        <v>590</v>
      </c>
      <c r="D212" s="719" t="s">
        <v>996</v>
      </c>
      <c r="E212" s="720">
        <v>8925</v>
      </c>
      <c r="F212" s="721" t="s">
        <v>710</v>
      </c>
    </row>
    <row r="213" ht="30" spans="1:6">
      <c r="A213" s="716">
        <v>210</v>
      </c>
      <c r="B213" s="722" t="s">
        <v>997</v>
      </c>
      <c r="C213" s="721" t="s">
        <v>590</v>
      </c>
      <c r="D213" s="719" t="s">
        <v>998</v>
      </c>
      <c r="E213" s="720">
        <v>5881.63100149148</v>
      </c>
      <c r="F213" s="721" t="s">
        <v>710</v>
      </c>
    </row>
    <row r="214" ht="30" spans="1:6">
      <c r="A214" s="716">
        <v>211</v>
      </c>
      <c r="B214" s="717" t="s">
        <v>999</v>
      </c>
      <c r="C214" s="718" t="s">
        <v>1000</v>
      </c>
      <c r="D214" s="719" t="s">
        <v>1001</v>
      </c>
      <c r="E214" s="720">
        <v>71393.9516950273</v>
      </c>
      <c r="F214" s="721" t="s">
        <v>710</v>
      </c>
    </row>
    <row r="215" ht="30" spans="1:6">
      <c r="A215" s="716">
        <v>212</v>
      </c>
      <c r="B215" s="722" t="s">
        <v>1002</v>
      </c>
      <c r="C215" s="721" t="s">
        <v>590</v>
      </c>
      <c r="D215" s="719" t="s">
        <v>1003</v>
      </c>
      <c r="E215" s="720">
        <v>12086.4285415264</v>
      </c>
      <c r="F215" s="721" t="s">
        <v>710</v>
      </c>
    </row>
    <row r="216" spans="1:6">
      <c r="A216" s="716">
        <v>213</v>
      </c>
      <c r="B216" s="717" t="s">
        <v>1004</v>
      </c>
      <c r="C216" s="718" t="s">
        <v>593</v>
      </c>
      <c r="D216" s="719" t="s">
        <v>1005</v>
      </c>
      <c r="E216" s="720">
        <v>40036.6737510949</v>
      </c>
      <c r="F216" s="721" t="s">
        <v>1006</v>
      </c>
    </row>
    <row r="217" spans="1:6">
      <c r="A217" s="716">
        <v>214</v>
      </c>
      <c r="B217" s="722" t="s">
        <v>1007</v>
      </c>
      <c r="C217" s="721" t="s">
        <v>593</v>
      </c>
      <c r="D217" s="719" t="s">
        <v>1008</v>
      </c>
      <c r="E217" s="720">
        <v>72566.4711738595</v>
      </c>
      <c r="F217" s="721" t="s">
        <v>556</v>
      </c>
    </row>
    <row r="218" spans="1:6">
      <c r="A218" s="716">
        <v>215</v>
      </c>
      <c r="B218" s="717" t="s">
        <v>1009</v>
      </c>
      <c r="C218" s="718" t="s">
        <v>593</v>
      </c>
      <c r="D218" s="719" t="s">
        <v>1010</v>
      </c>
      <c r="E218" s="720">
        <v>72566.4711738595</v>
      </c>
      <c r="F218" s="721" t="s">
        <v>556</v>
      </c>
    </row>
    <row r="219" spans="1:6">
      <c r="A219" s="716">
        <v>216</v>
      </c>
      <c r="B219" s="722" t="s">
        <v>1011</v>
      </c>
      <c r="C219" s="721" t="s">
        <v>593</v>
      </c>
      <c r="D219" s="719" t="s">
        <v>1012</v>
      </c>
      <c r="E219" s="720">
        <v>72566.4711738595</v>
      </c>
      <c r="F219" s="721" t="s">
        <v>556</v>
      </c>
    </row>
    <row r="220" spans="1:6">
      <c r="A220" s="716">
        <v>217</v>
      </c>
      <c r="B220" s="717" t="s">
        <v>1013</v>
      </c>
      <c r="C220" s="718" t="s">
        <v>593</v>
      </c>
      <c r="D220" s="719" t="s">
        <v>1014</v>
      </c>
      <c r="E220" s="720">
        <v>72566.4711738595</v>
      </c>
      <c r="F220" s="721" t="s">
        <v>556</v>
      </c>
    </row>
    <row r="221" spans="1:6">
      <c r="A221" s="716">
        <v>218</v>
      </c>
      <c r="B221" s="722" t="s">
        <v>1015</v>
      </c>
      <c r="C221" s="721" t="s">
        <v>593</v>
      </c>
      <c r="D221" s="719" t="s">
        <v>1016</v>
      </c>
      <c r="E221" s="720">
        <v>72566.4711738595</v>
      </c>
      <c r="F221" s="721" t="s">
        <v>556</v>
      </c>
    </row>
    <row r="222" spans="1:6">
      <c r="A222" s="716">
        <v>219</v>
      </c>
      <c r="B222" s="717" t="s">
        <v>1017</v>
      </c>
      <c r="C222" s="718" t="s">
        <v>593</v>
      </c>
      <c r="D222" s="719" t="s">
        <v>1018</v>
      </c>
      <c r="E222" s="720">
        <v>72566.4711738595</v>
      </c>
      <c r="F222" s="721" t="s">
        <v>556</v>
      </c>
    </row>
    <row r="223" spans="1:6">
      <c r="A223" s="716">
        <v>220</v>
      </c>
      <c r="B223" s="722" t="s">
        <v>1019</v>
      </c>
      <c r="C223" s="721" t="s">
        <v>593</v>
      </c>
      <c r="D223" s="719" t="s">
        <v>1020</v>
      </c>
      <c r="E223" s="720">
        <v>72566.4711738595</v>
      </c>
      <c r="F223" s="721" t="s">
        <v>556</v>
      </c>
    </row>
    <row r="224" spans="1:6">
      <c r="A224" s="716">
        <v>221</v>
      </c>
      <c r="B224" s="717" t="s">
        <v>1021</v>
      </c>
      <c r="C224" s="718" t="s">
        <v>593</v>
      </c>
      <c r="D224" s="719" t="s">
        <v>1022</v>
      </c>
      <c r="E224" s="720">
        <v>72566.4711738595</v>
      </c>
      <c r="F224" s="721" t="s">
        <v>556</v>
      </c>
    </row>
    <row r="225" spans="1:6">
      <c r="A225" s="716">
        <v>222</v>
      </c>
      <c r="B225" s="722" t="s">
        <v>1023</v>
      </c>
      <c r="C225" s="721" t="s">
        <v>593</v>
      </c>
      <c r="D225" s="719" t="s">
        <v>1024</v>
      </c>
      <c r="E225" s="720">
        <v>72566.4711738595</v>
      </c>
      <c r="F225" s="721" t="s">
        <v>556</v>
      </c>
    </row>
    <row r="226" spans="1:6">
      <c r="A226" s="716">
        <v>223</v>
      </c>
      <c r="B226" s="717" t="s">
        <v>1025</v>
      </c>
      <c r="C226" s="718" t="s">
        <v>593</v>
      </c>
      <c r="D226" s="719" t="s">
        <v>1026</v>
      </c>
      <c r="E226" s="720">
        <v>72566.4711738595</v>
      </c>
      <c r="F226" s="721" t="s">
        <v>556</v>
      </c>
    </row>
    <row r="227" spans="1:6">
      <c r="A227" s="716">
        <v>224</v>
      </c>
      <c r="B227" s="722" t="s">
        <v>1027</v>
      </c>
      <c r="C227" s="721" t="s">
        <v>593</v>
      </c>
      <c r="D227" s="719" t="s">
        <v>1028</v>
      </c>
      <c r="E227" s="720">
        <v>72566.4711738595</v>
      </c>
      <c r="F227" s="721" t="s">
        <v>556</v>
      </c>
    </row>
    <row r="228" spans="1:6">
      <c r="A228" s="716">
        <v>225</v>
      </c>
      <c r="B228" s="717" t="s">
        <v>1029</v>
      </c>
      <c r="C228" s="718" t="s">
        <v>593</v>
      </c>
      <c r="D228" s="719" t="s">
        <v>1030</v>
      </c>
      <c r="E228" s="720">
        <v>72566.4711738595</v>
      </c>
      <c r="F228" s="721" t="s">
        <v>556</v>
      </c>
    </row>
    <row r="229" spans="1:6">
      <c r="A229" s="716">
        <v>226</v>
      </c>
      <c r="B229" s="722" t="s">
        <v>1031</v>
      </c>
      <c r="C229" s="721" t="s">
        <v>593</v>
      </c>
      <c r="D229" s="719" t="s">
        <v>1032</v>
      </c>
      <c r="E229" s="720">
        <v>72566.4711738595</v>
      </c>
      <c r="F229" s="721" t="s">
        <v>556</v>
      </c>
    </row>
    <row r="230" spans="1:6">
      <c r="A230" s="716">
        <v>227</v>
      </c>
      <c r="B230" s="717" t="s">
        <v>1033</v>
      </c>
      <c r="C230" s="718" t="s">
        <v>593</v>
      </c>
      <c r="D230" s="719" t="s">
        <v>1034</v>
      </c>
      <c r="E230" s="720">
        <v>72566.4711738595</v>
      </c>
      <c r="F230" s="721" t="s">
        <v>556</v>
      </c>
    </row>
    <row r="231" spans="1:6">
      <c r="A231" s="716">
        <v>228</v>
      </c>
      <c r="B231" s="722" t="s">
        <v>1035</v>
      </c>
      <c r="C231" s="721" t="s">
        <v>593</v>
      </c>
      <c r="D231" s="719" t="s">
        <v>1036</v>
      </c>
      <c r="E231" s="720">
        <v>72566.4711738595</v>
      </c>
      <c r="F231" s="721" t="s">
        <v>556</v>
      </c>
    </row>
    <row r="232" spans="1:6">
      <c r="A232" s="716">
        <v>229</v>
      </c>
      <c r="B232" s="717" t="s">
        <v>1037</v>
      </c>
      <c r="C232" s="718" t="s">
        <v>593</v>
      </c>
      <c r="D232" s="725" t="s">
        <v>1038</v>
      </c>
      <c r="E232" s="720">
        <v>48001.8402723432</v>
      </c>
      <c r="F232" s="721" t="s">
        <v>556</v>
      </c>
    </row>
    <row r="233" spans="1:6">
      <c r="A233" s="716">
        <v>230</v>
      </c>
      <c r="B233" s="722" t="s">
        <v>1039</v>
      </c>
      <c r="C233" s="721" t="s">
        <v>593</v>
      </c>
      <c r="D233" s="719" t="s">
        <v>1040</v>
      </c>
      <c r="E233" s="720">
        <v>82242.0006637074</v>
      </c>
      <c r="F233" s="721" t="s">
        <v>556</v>
      </c>
    </row>
    <row r="234" spans="1:6">
      <c r="A234" s="716">
        <v>231</v>
      </c>
      <c r="B234" s="717" t="s">
        <v>1041</v>
      </c>
      <c r="C234" s="727" t="s">
        <v>554</v>
      </c>
      <c r="D234" s="723" t="s">
        <v>1042</v>
      </c>
      <c r="E234" s="720">
        <v>5147.65829472305</v>
      </c>
      <c r="F234" s="721" t="s">
        <v>568</v>
      </c>
    </row>
    <row r="235" spans="1:6">
      <c r="A235" s="716">
        <v>232</v>
      </c>
      <c r="B235" s="722" t="s">
        <v>1043</v>
      </c>
      <c r="C235" s="721" t="s">
        <v>593</v>
      </c>
      <c r="D235" s="719" t="s">
        <v>1044</v>
      </c>
      <c r="E235" s="720">
        <v>40899.217877095</v>
      </c>
      <c r="F235" s="721" t="s">
        <v>556</v>
      </c>
    </row>
    <row r="236" spans="1:6">
      <c r="A236" s="716">
        <v>233</v>
      </c>
      <c r="B236" s="717" t="s">
        <v>1045</v>
      </c>
      <c r="C236" s="718" t="s">
        <v>593</v>
      </c>
      <c r="D236" s="719" t="s">
        <v>1046</v>
      </c>
      <c r="E236" s="720">
        <v>60769.9512293405</v>
      </c>
      <c r="F236" s="721" t="s">
        <v>556</v>
      </c>
    </row>
    <row r="237" spans="1:6">
      <c r="A237" s="716">
        <v>234</v>
      </c>
      <c r="B237" s="722" t="s">
        <v>1047</v>
      </c>
      <c r="C237" s="721" t="s">
        <v>593</v>
      </c>
      <c r="D237" s="719" t="s">
        <v>1048</v>
      </c>
      <c r="E237" s="720">
        <v>60769.9512293405</v>
      </c>
      <c r="F237" s="721" t="s">
        <v>556</v>
      </c>
    </row>
    <row r="238" spans="1:6">
      <c r="A238" s="716">
        <v>235</v>
      </c>
      <c r="B238" s="717" t="s">
        <v>1049</v>
      </c>
      <c r="C238" s="718" t="s">
        <v>593</v>
      </c>
      <c r="D238" s="719" t="s">
        <v>1050</v>
      </c>
      <c r="E238" s="720">
        <v>60769.9512293405</v>
      </c>
      <c r="F238" s="721" t="s">
        <v>556</v>
      </c>
    </row>
    <row r="239" spans="1:6">
      <c r="A239" s="716">
        <v>236</v>
      </c>
      <c r="B239" s="722" t="s">
        <v>1051</v>
      </c>
      <c r="C239" s="721" t="s">
        <v>593</v>
      </c>
      <c r="D239" s="719" t="s">
        <v>1052</v>
      </c>
      <c r="E239" s="720">
        <v>60769.9512293405</v>
      </c>
      <c r="F239" s="721" t="s">
        <v>556</v>
      </c>
    </row>
    <row r="240" spans="1:6">
      <c r="A240" s="716">
        <v>237</v>
      </c>
      <c r="B240" s="717" t="s">
        <v>1053</v>
      </c>
      <c r="C240" s="718" t="s">
        <v>593</v>
      </c>
      <c r="D240" s="719" t="s">
        <v>1054</v>
      </c>
      <c r="E240" s="720">
        <v>60769.9512293405</v>
      </c>
      <c r="F240" s="721" t="s">
        <v>556</v>
      </c>
    </row>
    <row r="241" spans="1:6">
      <c r="A241" s="716">
        <v>238</v>
      </c>
      <c r="B241" s="722" t="s">
        <v>1055</v>
      </c>
      <c r="C241" s="721" t="s">
        <v>593</v>
      </c>
      <c r="D241" s="719" t="s">
        <v>1056</v>
      </c>
      <c r="E241" s="720">
        <v>60769.9512293405</v>
      </c>
      <c r="F241" s="721" t="s">
        <v>556</v>
      </c>
    </row>
    <row r="242" spans="1:6">
      <c r="A242" s="716">
        <v>239</v>
      </c>
      <c r="B242" s="717" t="s">
        <v>1057</v>
      </c>
      <c r="C242" s="718" t="s">
        <v>593</v>
      </c>
      <c r="D242" s="719" t="s">
        <v>1058</v>
      </c>
      <c r="E242" s="720">
        <v>61484.8918320386</v>
      </c>
      <c r="F242" s="721" t="s">
        <v>556</v>
      </c>
    </row>
    <row r="243" spans="1:6">
      <c r="A243" s="716">
        <v>240</v>
      </c>
      <c r="B243" s="722" t="s">
        <v>1059</v>
      </c>
      <c r="C243" s="721" t="s">
        <v>593</v>
      </c>
      <c r="D243" s="719" t="s">
        <v>1060</v>
      </c>
      <c r="E243" s="720">
        <v>70540.8061328815</v>
      </c>
      <c r="F243" s="721" t="s">
        <v>556</v>
      </c>
    </row>
    <row r="244" spans="1:6">
      <c r="A244" s="716">
        <v>241</v>
      </c>
      <c r="B244" s="717" t="s">
        <v>1061</v>
      </c>
      <c r="C244" s="718" t="s">
        <v>593</v>
      </c>
      <c r="D244" s="719" t="s">
        <v>1062</v>
      </c>
      <c r="E244" s="720">
        <v>35449.1382171153</v>
      </c>
      <c r="F244" s="721" t="s">
        <v>556</v>
      </c>
    </row>
    <row r="245" spans="1:6">
      <c r="A245" s="716">
        <v>242</v>
      </c>
      <c r="B245" s="722" t="s">
        <v>1063</v>
      </c>
      <c r="C245" s="721" t="s">
        <v>593</v>
      </c>
      <c r="D245" s="719" t="s">
        <v>1064</v>
      </c>
      <c r="E245" s="720">
        <v>35449.1382171153</v>
      </c>
      <c r="F245" s="721" t="s">
        <v>556</v>
      </c>
    </row>
    <row r="246" spans="1:6">
      <c r="A246" s="716">
        <v>243</v>
      </c>
      <c r="B246" s="717" t="s">
        <v>1065</v>
      </c>
      <c r="C246" s="718" t="s">
        <v>593</v>
      </c>
      <c r="D246" s="719" t="s">
        <v>1066</v>
      </c>
      <c r="E246" s="720">
        <v>63033.9298045512</v>
      </c>
      <c r="F246" s="721" t="s">
        <v>556</v>
      </c>
    </row>
    <row r="247" ht="45" spans="1:6">
      <c r="A247" s="716">
        <v>244</v>
      </c>
      <c r="B247" s="722" t="s">
        <v>1067</v>
      </c>
      <c r="C247" s="721" t="s">
        <v>638</v>
      </c>
      <c r="D247" s="719" t="s">
        <v>1068</v>
      </c>
      <c r="E247" s="720">
        <v>78124.4860807581</v>
      </c>
      <c r="F247" s="721" t="s">
        <v>568</v>
      </c>
    </row>
    <row r="248" spans="1:6">
      <c r="A248" s="716">
        <v>245</v>
      </c>
      <c r="B248" s="717" t="s">
        <v>1069</v>
      </c>
      <c r="C248" s="718" t="s">
        <v>593</v>
      </c>
      <c r="D248" s="719" t="s">
        <v>1070</v>
      </c>
      <c r="E248" s="720">
        <v>38001.8402723432</v>
      </c>
      <c r="F248" s="721" t="s">
        <v>556</v>
      </c>
    </row>
    <row r="249" spans="1:6">
      <c r="A249" s="716">
        <v>246</v>
      </c>
      <c r="B249" s="722" t="s">
        <v>1071</v>
      </c>
      <c r="C249" s="721" t="s">
        <v>51</v>
      </c>
      <c r="D249" s="719" t="s">
        <v>1072</v>
      </c>
      <c r="E249" s="720">
        <v>1536.18898146976</v>
      </c>
      <c r="F249" s="721" t="s">
        <v>668</v>
      </c>
    </row>
    <row r="250" spans="1:6">
      <c r="A250" s="716">
        <v>247</v>
      </c>
      <c r="B250" s="717" t="s">
        <v>1073</v>
      </c>
      <c r="C250" s="718" t="s">
        <v>593</v>
      </c>
      <c r="D250" s="719" t="s">
        <v>1074</v>
      </c>
      <c r="E250" s="720">
        <v>668999.650107951</v>
      </c>
      <c r="F250" s="721" t="s">
        <v>691</v>
      </c>
    </row>
    <row r="251" spans="1:6">
      <c r="A251" s="716">
        <v>248</v>
      </c>
      <c r="B251" s="722" t="s">
        <v>1075</v>
      </c>
      <c r="C251" s="721" t="s">
        <v>593</v>
      </c>
      <c r="D251" s="719" t="s">
        <v>1076</v>
      </c>
      <c r="E251" s="720">
        <v>676072.976664174</v>
      </c>
      <c r="F251" s="721" t="s">
        <v>691</v>
      </c>
    </row>
    <row r="252" spans="1:6">
      <c r="A252" s="716">
        <v>249</v>
      </c>
      <c r="B252" s="717" t="s">
        <v>1077</v>
      </c>
      <c r="C252" s="718" t="s">
        <v>593</v>
      </c>
      <c r="D252" s="719" t="s">
        <v>1078</v>
      </c>
      <c r="E252" s="720">
        <v>744990.506083624</v>
      </c>
      <c r="F252" s="721" t="s">
        <v>691</v>
      </c>
    </row>
    <row r="253" spans="1:6">
      <c r="A253" s="716">
        <v>250</v>
      </c>
      <c r="B253" s="722" t="s">
        <v>1079</v>
      </c>
      <c r="C253" s="721" t="s">
        <v>593</v>
      </c>
      <c r="D253" s="719" t="s">
        <v>1080</v>
      </c>
      <c r="E253" s="720">
        <v>559567.07150253</v>
      </c>
      <c r="F253" s="721" t="s">
        <v>691</v>
      </c>
    </row>
    <row r="254" spans="1:6">
      <c r="A254" s="716">
        <v>251</v>
      </c>
      <c r="B254" s="717" t="s">
        <v>1081</v>
      </c>
      <c r="C254" s="718" t="s">
        <v>593</v>
      </c>
      <c r="D254" s="719" t="s">
        <v>1082</v>
      </c>
      <c r="E254" s="720">
        <v>576226.163312546</v>
      </c>
      <c r="F254" s="721" t="s">
        <v>691</v>
      </c>
    </row>
    <row r="255" spans="1:6">
      <c r="A255" s="716">
        <v>252</v>
      </c>
      <c r="B255" s="722" t="s">
        <v>1083</v>
      </c>
      <c r="C255" s="721" t="s">
        <v>593</v>
      </c>
      <c r="D255" s="719" t="s">
        <v>1084</v>
      </c>
      <c r="E255" s="720">
        <v>386901.194424648</v>
      </c>
      <c r="F255" s="721" t="s">
        <v>691</v>
      </c>
    </row>
    <row r="256" spans="1:6">
      <c r="A256" s="716">
        <v>253</v>
      </c>
      <c r="B256" s="717" t="s">
        <v>1085</v>
      </c>
      <c r="C256" s="718" t="s">
        <v>593</v>
      </c>
      <c r="D256" s="719" t="s">
        <v>1086</v>
      </c>
      <c r="E256" s="720">
        <v>575935.677250963</v>
      </c>
      <c r="F256" s="721" t="s">
        <v>691</v>
      </c>
    </row>
    <row r="257" spans="1:6">
      <c r="A257" s="716">
        <v>254</v>
      </c>
      <c r="B257" s="717" t="s">
        <v>1087</v>
      </c>
      <c r="C257" s="718" t="s">
        <v>593</v>
      </c>
      <c r="D257" s="719" t="s">
        <v>1088</v>
      </c>
      <c r="E257" s="720">
        <v>945892.959805667</v>
      </c>
      <c r="F257" s="721" t="s">
        <v>691</v>
      </c>
    </row>
    <row r="258" spans="1:6">
      <c r="A258" s="716">
        <v>255</v>
      </c>
      <c r="B258" s="722" t="s">
        <v>1089</v>
      </c>
      <c r="C258" s="721" t="s">
        <v>593</v>
      </c>
      <c r="D258" s="719" t="s">
        <v>1090</v>
      </c>
      <c r="E258" s="720">
        <v>941571.772686202</v>
      </c>
      <c r="F258" s="721" t="s">
        <v>691</v>
      </c>
    </row>
    <row r="259" spans="1:6">
      <c r="A259" s="716">
        <v>256</v>
      </c>
      <c r="B259" s="717" t="s">
        <v>1091</v>
      </c>
      <c r="C259" s="718" t="s">
        <v>593</v>
      </c>
      <c r="D259" s="719" t="s">
        <v>1092</v>
      </c>
      <c r="E259" s="720">
        <v>668649.144080388</v>
      </c>
      <c r="F259" s="721" t="s">
        <v>691</v>
      </c>
    </row>
    <row r="260" spans="1:6">
      <c r="A260" s="716">
        <v>257</v>
      </c>
      <c r="B260" s="722" t="s">
        <v>1093</v>
      </c>
      <c r="C260" s="721" t="s">
        <v>593</v>
      </c>
      <c r="D260" s="719" t="s">
        <v>1094</v>
      </c>
      <c r="E260" s="720">
        <v>583143.930231078</v>
      </c>
      <c r="F260" s="721" t="s">
        <v>691</v>
      </c>
    </row>
    <row r="261" spans="1:6">
      <c r="A261" s="716">
        <v>258</v>
      </c>
      <c r="B261" s="717" t="s">
        <v>1095</v>
      </c>
      <c r="C261" s="718" t="s">
        <v>593</v>
      </c>
      <c r="D261" s="719" t="s">
        <v>1096</v>
      </c>
      <c r="E261" s="720">
        <v>577233.687694952</v>
      </c>
      <c r="F261" s="721" t="s">
        <v>691</v>
      </c>
    </row>
    <row r="262" spans="1:6">
      <c r="A262" s="716">
        <v>259</v>
      </c>
      <c r="B262" s="722" t="s">
        <v>1097</v>
      </c>
      <c r="C262" s="721" t="s">
        <v>593</v>
      </c>
      <c r="D262" s="719" t="s">
        <v>1098</v>
      </c>
      <c r="E262" s="720">
        <v>549393.777702535</v>
      </c>
      <c r="F262" s="721" t="s">
        <v>691</v>
      </c>
    </row>
    <row r="263" spans="1:6">
      <c r="A263" s="716">
        <v>260</v>
      </c>
      <c r="B263" s="717" t="s">
        <v>1099</v>
      </c>
      <c r="C263" s="718" t="s">
        <v>593</v>
      </c>
      <c r="D263" s="719" t="s">
        <v>1100</v>
      </c>
      <c r="E263" s="720">
        <v>554190.251579714</v>
      </c>
      <c r="F263" s="721" t="s">
        <v>691</v>
      </c>
    </row>
    <row r="264" spans="1:6">
      <c r="A264" s="716">
        <v>261</v>
      </c>
      <c r="B264" s="722" t="s">
        <v>1101</v>
      </c>
      <c r="C264" s="721" t="s">
        <v>593</v>
      </c>
      <c r="D264" s="719" t="s">
        <v>1102</v>
      </c>
      <c r="E264" s="720">
        <v>549544.610214396</v>
      </c>
      <c r="F264" s="721" t="s">
        <v>691</v>
      </c>
    </row>
    <row r="265" spans="1:6">
      <c r="A265" s="716">
        <v>262</v>
      </c>
      <c r="B265" s="717" t="s">
        <v>1103</v>
      </c>
      <c r="C265" s="718" t="s">
        <v>593</v>
      </c>
      <c r="D265" s="719" t="s">
        <v>1104</v>
      </c>
      <c r="E265" s="720">
        <v>554177.323078698</v>
      </c>
      <c r="F265" s="721" t="s">
        <v>691</v>
      </c>
    </row>
    <row r="266" spans="1:6">
      <c r="A266" s="716">
        <v>263</v>
      </c>
      <c r="B266" s="722" t="s">
        <v>1105</v>
      </c>
      <c r="C266" s="721" t="s">
        <v>593</v>
      </c>
      <c r="D266" s="719" t="s">
        <v>1106</v>
      </c>
      <c r="E266" s="720">
        <v>558320.189404479</v>
      </c>
      <c r="F266" s="721" t="s">
        <v>691</v>
      </c>
    </row>
    <row r="267" spans="1:6">
      <c r="A267" s="716">
        <v>264</v>
      </c>
      <c r="B267" s="717" t="s">
        <v>1107</v>
      </c>
      <c r="C267" s="718" t="s">
        <v>593</v>
      </c>
      <c r="D267" s="719" t="s">
        <v>1108</v>
      </c>
      <c r="E267" s="720">
        <v>338005.603579658</v>
      </c>
      <c r="F267" s="721" t="s">
        <v>691</v>
      </c>
    </row>
    <row r="268" spans="1:6">
      <c r="A268" s="716">
        <v>265</v>
      </c>
      <c r="B268" s="722" t="s">
        <v>1109</v>
      </c>
      <c r="C268" s="721" t="s">
        <v>593</v>
      </c>
      <c r="D268" s="719" t="s">
        <v>1110</v>
      </c>
      <c r="E268" s="720">
        <v>584230.341941969</v>
      </c>
      <c r="F268" s="721" t="s">
        <v>691</v>
      </c>
    </row>
    <row r="269" spans="1:6">
      <c r="A269" s="716">
        <v>266</v>
      </c>
      <c r="B269" s="717" t="s">
        <v>1111</v>
      </c>
      <c r="C269" s="718" t="s">
        <v>590</v>
      </c>
      <c r="D269" s="719" t="s">
        <v>1112</v>
      </c>
      <c r="E269" s="720">
        <v>22761.6960437174</v>
      </c>
      <c r="F269" s="721" t="s">
        <v>675</v>
      </c>
    </row>
    <row r="270" spans="1:6">
      <c r="A270" s="716">
        <v>267</v>
      </c>
      <c r="B270" s="722" t="s">
        <v>1113</v>
      </c>
      <c r="C270" s="721" t="s">
        <v>593</v>
      </c>
      <c r="D270" s="719" t="s">
        <v>1114</v>
      </c>
      <c r="E270" s="720">
        <v>641788.028468118</v>
      </c>
      <c r="F270" s="721" t="s">
        <v>691</v>
      </c>
    </row>
    <row r="271" spans="1:6">
      <c r="A271" s="716">
        <v>268</v>
      </c>
      <c r="B271" s="717" t="s">
        <v>1115</v>
      </c>
      <c r="C271" s="718" t="s">
        <v>593</v>
      </c>
      <c r="D271" s="719" t="s">
        <v>1116</v>
      </c>
      <c r="E271" s="720">
        <v>641788.028468118</v>
      </c>
      <c r="F271" s="721" t="s">
        <v>691</v>
      </c>
    </row>
    <row r="272" spans="1:6">
      <c r="A272" s="716">
        <v>269</v>
      </c>
      <c r="B272" s="722" t="s">
        <v>1117</v>
      </c>
      <c r="C272" s="721" t="s">
        <v>593</v>
      </c>
      <c r="D272" s="719" t="s">
        <v>1118</v>
      </c>
      <c r="E272" s="720">
        <v>583143.930231078</v>
      </c>
      <c r="F272" s="721" t="s">
        <v>691</v>
      </c>
    </row>
    <row r="273" spans="1:6">
      <c r="A273" s="716">
        <v>270</v>
      </c>
      <c r="B273" s="717" t="s">
        <v>1119</v>
      </c>
      <c r="C273" s="718" t="s">
        <v>593</v>
      </c>
      <c r="D273" s="719" t="s">
        <v>1120</v>
      </c>
      <c r="E273" s="720">
        <v>577233.687694952</v>
      </c>
      <c r="F273" s="721" t="s">
        <v>691</v>
      </c>
    </row>
    <row r="274" spans="1:6">
      <c r="A274" s="716">
        <v>271</v>
      </c>
      <c r="B274" s="722" t="s">
        <v>1121</v>
      </c>
      <c r="C274" s="721" t="s">
        <v>554</v>
      </c>
      <c r="D274" s="719" t="s">
        <v>1122</v>
      </c>
      <c r="E274" s="720">
        <v>6905.64864110904</v>
      </c>
      <c r="F274" s="721" t="s">
        <v>660</v>
      </c>
    </row>
    <row r="275" ht="30" spans="1:6">
      <c r="A275" s="716">
        <v>272</v>
      </c>
      <c r="B275" s="717" t="s">
        <v>1123</v>
      </c>
      <c r="C275" s="718" t="s">
        <v>593</v>
      </c>
      <c r="D275" s="719" t="s">
        <v>1124</v>
      </c>
      <c r="E275" s="720" t="e">
        <f>(456489.130660958*1.1)*#REF!</f>
        <v>#REF!</v>
      </c>
      <c r="F275" s="721" t="s">
        <v>796</v>
      </c>
    </row>
    <row r="276" ht="30" spans="1:6">
      <c r="A276" s="716">
        <v>273</v>
      </c>
      <c r="B276" s="722" t="s">
        <v>1125</v>
      </c>
      <c r="C276" s="721" t="s">
        <v>593</v>
      </c>
      <c r="D276" s="719" t="s">
        <v>1126</v>
      </c>
      <c r="E276" s="720" t="e">
        <f>(499893.349110039*1.1)*#REF!</f>
        <v>#REF!</v>
      </c>
      <c r="F276" s="721" t="s">
        <v>796</v>
      </c>
    </row>
    <row r="277" ht="30" spans="1:6">
      <c r="A277" s="716">
        <v>274</v>
      </c>
      <c r="B277" s="717" t="s">
        <v>1127</v>
      </c>
      <c r="C277" s="718" t="s">
        <v>593</v>
      </c>
      <c r="D277" s="719" t="s">
        <v>1128</v>
      </c>
      <c r="E277" s="720" t="e">
        <f>(499893.349110039*1.1)*#REF!</f>
        <v>#REF!</v>
      </c>
      <c r="F277" s="721" t="s">
        <v>796</v>
      </c>
    </row>
    <row r="278" ht="30" spans="1:6">
      <c r="A278" s="716">
        <v>275</v>
      </c>
      <c r="B278" s="717" t="s">
        <v>1129</v>
      </c>
      <c r="C278" s="718" t="s">
        <v>554</v>
      </c>
      <c r="D278" s="719" t="s">
        <v>1130</v>
      </c>
      <c r="E278" s="720" t="e">
        <f>(8000.50937080537*1.1)*#REF!</f>
        <v>#REF!</v>
      </c>
      <c r="F278" s="721" t="s">
        <v>796</v>
      </c>
    </row>
    <row r="279" ht="30" spans="1:6">
      <c r="A279" s="716">
        <v>276</v>
      </c>
      <c r="B279" s="722" t="s">
        <v>1131</v>
      </c>
      <c r="C279" s="721" t="s">
        <v>593</v>
      </c>
      <c r="D279" s="719" t="s">
        <v>1132</v>
      </c>
      <c r="E279" s="720" t="e">
        <f>(341619.140966217*1.1)*#REF!</f>
        <v>#REF!</v>
      </c>
      <c r="F279" s="721" t="s">
        <v>796</v>
      </c>
    </row>
    <row r="280" spans="1:6">
      <c r="A280" s="716">
        <v>277</v>
      </c>
      <c r="B280" s="717" t="s">
        <v>1133</v>
      </c>
      <c r="C280" s="718" t="s">
        <v>554</v>
      </c>
      <c r="D280" s="719" t="s">
        <v>1134</v>
      </c>
      <c r="E280" s="720">
        <v>3600.72027810219</v>
      </c>
      <c r="F280" s="721" t="s">
        <v>675</v>
      </c>
    </row>
    <row r="281" spans="1:6">
      <c r="A281" s="716">
        <v>278</v>
      </c>
      <c r="B281" s="717" t="s">
        <v>1135</v>
      </c>
      <c r="C281" s="718" t="s">
        <v>554</v>
      </c>
      <c r="D281" s="719" t="s">
        <v>1136</v>
      </c>
      <c r="E281" s="720">
        <v>18003.6013905109</v>
      </c>
      <c r="F281" s="721" t="s">
        <v>719</v>
      </c>
    </row>
    <row r="282" spans="1:6">
      <c r="A282" s="716">
        <v>279</v>
      </c>
      <c r="B282" s="722" t="s">
        <v>1137</v>
      </c>
      <c r="C282" s="721" t="s">
        <v>586</v>
      </c>
      <c r="D282" s="719" t="s">
        <v>1138</v>
      </c>
      <c r="E282" s="720">
        <v>32149.288197341</v>
      </c>
      <c r="F282" s="721" t="s">
        <v>660</v>
      </c>
    </row>
    <row r="283" spans="1:6">
      <c r="A283" s="716">
        <v>280</v>
      </c>
      <c r="B283" s="717" t="s">
        <v>1139</v>
      </c>
      <c r="C283" s="718" t="s">
        <v>51</v>
      </c>
      <c r="D283" s="719" t="s">
        <v>1140</v>
      </c>
      <c r="E283" s="720">
        <v>7780.90972261139</v>
      </c>
      <c r="F283" s="721" t="s">
        <v>876</v>
      </c>
    </row>
    <row r="284" spans="1:6">
      <c r="A284" s="716">
        <v>281</v>
      </c>
      <c r="B284" s="722" t="s">
        <v>1141</v>
      </c>
      <c r="C284" s="721" t="s">
        <v>586</v>
      </c>
      <c r="D284" s="719" t="s">
        <v>1142</v>
      </c>
      <c r="E284" s="720">
        <v>39847.6891854947</v>
      </c>
      <c r="F284" s="721" t="s">
        <v>876</v>
      </c>
    </row>
    <row r="285" spans="1:6">
      <c r="A285" s="716">
        <v>282</v>
      </c>
      <c r="B285" s="717" t="s">
        <v>1143</v>
      </c>
      <c r="C285" s="718" t="s">
        <v>586</v>
      </c>
      <c r="D285" s="719" t="s">
        <v>1144</v>
      </c>
      <c r="E285" s="720">
        <v>55998.9714884911</v>
      </c>
      <c r="F285" s="721" t="s">
        <v>876</v>
      </c>
    </row>
    <row r="286" spans="1:6">
      <c r="A286" s="716">
        <v>283</v>
      </c>
      <c r="B286" s="722" t="s">
        <v>1145</v>
      </c>
      <c r="C286" s="721" t="s">
        <v>554</v>
      </c>
      <c r="D286" s="719" t="s">
        <v>1146</v>
      </c>
      <c r="E286" s="720">
        <v>37581.761312158</v>
      </c>
      <c r="F286" s="721" t="s">
        <v>568</v>
      </c>
    </row>
    <row r="287" spans="1:6">
      <c r="A287" s="716">
        <v>284</v>
      </c>
      <c r="B287" s="722" t="s">
        <v>1147</v>
      </c>
      <c r="C287" s="721" t="s">
        <v>593</v>
      </c>
      <c r="D287" s="719" t="s">
        <v>1148</v>
      </c>
      <c r="E287" s="720">
        <v>64692.9561064064</v>
      </c>
      <c r="F287" s="721" t="s">
        <v>556</v>
      </c>
    </row>
    <row r="288" spans="1:6">
      <c r="A288" s="716">
        <v>285</v>
      </c>
      <c r="B288" s="717" t="s">
        <v>1149</v>
      </c>
      <c r="C288" s="718" t="s">
        <v>593</v>
      </c>
      <c r="D288" s="719" t="s">
        <v>1150</v>
      </c>
      <c r="E288" s="720">
        <v>63263.0749010102</v>
      </c>
      <c r="F288" s="721" t="s">
        <v>556</v>
      </c>
    </row>
    <row r="289" spans="1:6">
      <c r="A289" s="716">
        <v>286</v>
      </c>
      <c r="B289" s="722" t="s">
        <v>1151</v>
      </c>
      <c r="C289" s="721" t="s">
        <v>51</v>
      </c>
      <c r="D289" s="719" t="s">
        <v>1152</v>
      </c>
      <c r="E289" s="720">
        <v>205147.393589805</v>
      </c>
      <c r="F289" s="721" t="s">
        <v>588</v>
      </c>
    </row>
    <row r="290" spans="1:6">
      <c r="A290" s="716">
        <v>287</v>
      </c>
      <c r="B290" s="717" t="s">
        <v>1153</v>
      </c>
      <c r="C290" s="718" t="s">
        <v>689</v>
      </c>
      <c r="D290" s="719" t="s">
        <v>1154</v>
      </c>
      <c r="E290" s="720">
        <v>143954.778254325</v>
      </c>
      <c r="F290" s="721" t="s">
        <v>660</v>
      </c>
    </row>
    <row r="291" spans="1:6">
      <c r="A291" s="716">
        <v>288</v>
      </c>
      <c r="B291" s="722" t="s">
        <v>1155</v>
      </c>
      <c r="C291" s="721" t="s">
        <v>689</v>
      </c>
      <c r="D291" s="719" t="s">
        <v>1156</v>
      </c>
      <c r="E291" s="720">
        <v>75000</v>
      </c>
      <c r="F291" s="721" t="s">
        <v>568</v>
      </c>
    </row>
    <row r="292" spans="1:6">
      <c r="A292" s="716">
        <v>289</v>
      </c>
      <c r="B292" s="717" t="s">
        <v>1157</v>
      </c>
      <c r="C292" s="718" t="s">
        <v>689</v>
      </c>
      <c r="D292" s="719" t="s">
        <v>1158</v>
      </c>
      <c r="E292" s="720">
        <v>71666.6666666667</v>
      </c>
      <c r="F292" s="721" t="s">
        <v>568</v>
      </c>
    </row>
    <row r="293" spans="1:6">
      <c r="A293" s="716">
        <v>290</v>
      </c>
      <c r="B293" s="717" t="s">
        <v>1159</v>
      </c>
      <c r="C293" s="718" t="s">
        <v>689</v>
      </c>
      <c r="D293" s="719" t="s">
        <v>1160</v>
      </c>
      <c r="E293" s="720">
        <v>136503.162945259</v>
      </c>
      <c r="F293" s="721" t="s">
        <v>568</v>
      </c>
    </row>
    <row r="294" spans="1:6">
      <c r="A294" s="716">
        <v>291</v>
      </c>
      <c r="B294" s="722" t="s">
        <v>1161</v>
      </c>
      <c r="C294" s="721" t="s">
        <v>586</v>
      </c>
      <c r="D294" s="719" t="s">
        <v>1162</v>
      </c>
      <c r="E294" s="720">
        <v>13203.9680141284</v>
      </c>
      <c r="F294" s="721" t="s">
        <v>876</v>
      </c>
    </row>
    <row r="295" spans="1:6">
      <c r="A295" s="716">
        <v>292</v>
      </c>
      <c r="B295" s="717" t="s">
        <v>1163</v>
      </c>
      <c r="C295" s="718" t="s">
        <v>586</v>
      </c>
      <c r="D295" s="719" t="s">
        <v>1164</v>
      </c>
      <c r="E295" s="720">
        <v>146803.755125617</v>
      </c>
      <c r="F295" s="721" t="s">
        <v>660</v>
      </c>
    </row>
    <row r="296" spans="1:6">
      <c r="A296" s="716">
        <v>293</v>
      </c>
      <c r="B296" s="722" t="s">
        <v>1165</v>
      </c>
      <c r="C296" s="721" t="s">
        <v>586</v>
      </c>
      <c r="D296" s="719" t="s">
        <v>1166</v>
      </c>
      <c r="E296" s="720">
        <v>146803.755125617</v>
      </c>
      <c r="F296" s="721" t="s">
        <v>660</v>
      </c>
    </row>
    <row r="297" ht="30" spans="1:6">
      <c r="A297" s="716">
        <v>294</v>
      </c>
      <c r="B297" s="717" t="s">
        <v>1167</v>
      </c>
      <c r="C297" s="718" t="s">
        <v>586</v>
      </c>
      <c r="D297" s="719" t="s">
        <v>1168</v>
      </c>
      <c r="E297" s="720">
        <v>62170.2350880348</v>
      </c>
      <c r="F297" s="721" t="s">
        <v>1169</v>
      </c>
    </row>
    <row r="298" spans="1:6">
      <c r="A298" s="716">
        <v>295</v>
      </c>
      <c r="B298" s="722" t="s">
        <v>1170</v>
      </c>
      <c r="C298" s="721" t="s">
        <v>586</v>
      </c>
      <c r="D298" s="719" t="s">
        <v>1171</v>
      </c>
      <c r="E298" s="720">
        <v>211199.184333888</v>
      </c>
      <c r="F298" s="721" t="s">
        <v>660</v>
      </c>
    </row>
    <row r="299" spans="1:6">
      <c r="A299" s="716">
        <v>296</v>
      </c>
      <c r="B299" s="722" t="s">
        <v>1172</v>
      </c>
      <c r="C299" s="721" t="s">
        <v>882</v>
      </c>
      <c r="D299" s="719" t="s">
        <v>1173</v>
      </c>
      <c r="E299" s="720">
        <v>6301.26048667883</v>
      </c>
      <c r="F299" s="721" t="s">
        <v>942</v>
      </c>
    </row>
    <row r="300" spans="1:6">
      <c r="A300" s="716">
        <v>297</v>
      </c>
      <c r="B300" s="722" t="s">
        <v>1174</v>
      </c>
      <c r="C300" s="721" t="s">
        <v>554</v>
      </c>
      <c r="D300" s="723" t="s">
        <v>1175</v>
      </c>
      <c r="E300" s="720">
        <v>7394.94664592611</v>
      </c>
      <c r="F300" s="721" t="s">
        <v>568</v>
      </c>
    </row>
    <row r="301" spans="1:6">
      <c r="A301" s="716">
        <v>298</v>
      </c>
      <c r="B301" s="722" t="s">
        <v>1176</v>
      </c>
      <c r="C301" s="721" t="s">
        <v>586</v>
      </c>
      <c r="D301" s="719" t="s">
        <v>1177</v>
      </c>
      <c r="E301" s="720">
        <v>31117.2960462063</v>
      </c>
      <c r="F301" s="721" t="s">
        <v>660</v>
      </c>
    </row>
    <row r="302" ht="30" spans="1:6">
      <c r="A302" s="716">
        <v>299</v>
      </c>
      <c r="B302" s="717" t="s">
        <v>1178</v>
      </c>
      <c r="C302" s="718" t="s">
        <v>586</v>
      </c>
      <c r="D302" s="719" t="s">
        <v>1179</v>
      </c>
      <c r="E302" s="720">
        <v>438387.693858942</v>
      </c>
      <c r="F302" s="721" t="s">
        <v>710</v>
      </c>
    </row>
    <row r="303" ht="30" spans="1:6">
      <c r="A303" s="716">
        <v>300</v>
      </c>
      <c r="B303" s="722" t="s">
        <v>1180</v>
      </c>
      <c r="C303" s="721" t="s">
        <v>586</v>
      </c>
      <c r="D303" s="719" t="s">
        <v>1181</v>
      </c>
      <c r="E303" s="720">
        <v>235204.192451747</v>
      </c>
      <c r="F303" s="721" t="s">
        <v>710</v>
      </c>
    </row>
    <row r="304" spans="1:6">
      <c r="A304" s="716">
        <v>301</v>
      </c>
      <c r="B304" s="717" t="s">
        <v>1182</v>
      </c>
      <c r="C304" s="718" t="s">
        <v>586</v>
      </c>
      <c r="D304" s="719" t="s">
        <v>1183</v>
      </c>
      <c r="E304" s="720">
        <v>3574.59286201602</v>
      </c>
      <c r="F304" s="721" t="s">
        <v>845</v>
      </c>
    </row>
    <row r="305" spans="1:6">
      <c r="A305" s="716">
        <v>302</v>
      </c>
      <c r="B305" s="722" t="s">
        <v>1184</v>
      </c>
      <c r="C305" s="721" t="s">
        <v>586</v>
      </c>
      <c r="D305" s="719" t="s">
        <v>1185</v>
      </c>
      <c r="E305" s="720">
        <v>58444.2505911349</v>
      </c>
      <c r="F305" s="721" t="s">
        <v>660</v>
      </c>
    </row>
    <row r="306" spans="1:6">
      <c r="A306" s="716">
        <v>303</v>
      </c>
      <c r="B306" s="717" t="s">
        <v>1186</v>
      </c>
      <c r="C306" s="718" t="s">
        <v>586</v>
      </c>
      <c r="D306" s="719" t="s">
        <v>1187</v>
      </c>
      <c r="E306" s="720">
        <v>58444.2505911349</v>
      </c>
      <c r="F306" s="721" t="s">
        <v>660</v>
      </c>
    </row>
    <row r="307" spans="1:6">
      <c r="A307" s="716">
        <v>304</v>
      </c>
      <c r="B307" s="722" t="s">
        <v>1188</v>
      </c>
      <c r="C307" s="721" t="s">
        <v>51</v>
      </c>
      <c r="D307" s="719" t="s">
        <v>1189</v>
      </c>
      <c r="E307" s="720">
        <v>1419.26247675982</v>
      </c>
      <c r="F307" s="721" t="s">
        <v>655</v>
      </c>
    </row>
    <row r="308" spans="1:6">
      <c r="A308" s="716">
        <v>305</v>
      </c>
      <c r="B308" s="717" t="s">
        <v>1190</v>
      </c>
      <c r="C308" s="718" t="s">
        <v>51</v>
      </c>
      <c r="D308" s="719" t="s">
        <v>1191</v>
      </c>
      <c r="E308" s="720">
        <v>10224.1148464468</v>
      </c>
      <c r="F308" s="721" t="s">
        <v>655</v>
      </c>
    </row>
    <row r="309" spans="1:6">
      <c r="A309" s="716">
        <v>306</v>
      </c>
      <c r="B309" s="717" t="s">
        <v>1192</v>
      </c>
      <c r="C309" s="718" t="s">
        <v>554</v>
      </c>
      <c r="D309" s="719" t="s">
        <v>1193</v>
      </c>
      <c r="E309" s="720">
        <v>44237.4205595412</v>
      </c>
      <c r="F309" s="721" t="s">
        <v>675</v>
      </c>
    </row>
    <row r="310" ht="30" spans="1:6">
      <c r="A310" s="716">
        <v>307</v>
      </c>
      <c r="B310" s="722" t="s">
        <v>1194</v>
      </c>
      <c r="C310" s="721" t="s">
        <v>590</v>
      </c>
      <c r="D310" s="719" t="s">
        <v>1195</v>
      </c>
      <c r="E310" s="720">
        <v>542675.728802104</v>
      </c>
      <c r="F310" s="721" t="s">
        <v>660</v>
      </c>
    </row>
    <row r="311" ht="30" spans="1:6">
      <c r="A311" s="716">
        <v>308</v>
      </c>
      <c r="B311" s="717" t="s">
        <v>1196</v>
      </c>
      <c r="C311" s="718" t="s">
        <v>590</v>
      </c>
      <c r="D311" s="719" t="s">
        <v>1197</v>
      </c>
      <c r="E311" s="720">
        <v>499993.368109804</v>
      </c>
      <c r="F311" s="721" t="s">
        <v>660</v>
      </c>
    </row>
    <row r="312" ht="30" spans="1:6">
      <c r="A312" s="716">
        <v>309</v>
      </c>
      <c r="B312" s="722" t="s">
        <v>1198</v>
      </c>
      <c r="C312" s="721" t="s">
        <v>590</v>
      </c>
      <c r="D312" s="719" t="s">
        <v>1199</v>
      </c>
      <c r="E312" s="720">
        <v>499993.368109804</v>
      </c>
      <c r="F312" s="721" t="s">
        <v>660</v>
      </c>
    </row>
    <row r="313" ht="30" spans="1:6">
      <c r="A313" s="716">
        <v>310</v>
      </c>
      <c r="B313" s="717" t="s">
        <v>1200</v>
      </c>
      <c r="C313" s="721" t="s">
        <v>586</v>
      </c>
      <c r="D313" s="719" t="s">
        <v>1201</v>
      </c>
      <c r="E313" s="720">
        <v>351214.853696643</v>
      </c>
      <c r="F313" s="721" t="s">
        <v>660</v>
      </c>
    </row>
    <row r="314" ht="30" spans="1:6">
      <c r="A314" s="716">
        <v>311</v>
      </c>
      <c r="B314" s="722" t="s">
        <v>1202</v>
      </c>
      <c r="C314" s="721" t="s">
        <v>586</v>
      </c>
      <c r="D314" s="719" t="s">
        <v>1203</v>
      </c>
      <c r="E314" s="720">
        <v>390238.726329603</v>
      </c>
      <c r="F314" s="721" t="s">
        <v>660</v>
      </c>
    </row>
    <row r="315" spans="1:6">
      <c r="A315" s="716">
        <v>312</v>
      </c>
      <c r="B315" s="717" t="s">
        <v>1204</v>
      </c>
      <c r="C315" s="718" t="s">
        <v>586</v>
      </c>
      <c r="D315" s="728" t="s">
        <v>1205</v>
      </c>
      <c r="E315" s="720">
        <v>463408.487516404</v>
      </c>
      <c r="F315" s="721" t="s">
        <v>660</v>
      </c>
    </row>
    <row r="316" spans="1:6">
      <c r="A316" s="716">
        <v>313</v>
      </c>
      <c r="B316" s="722" t="s">
        <v>1206</v>
      </c>
      <c r="C316" s="721" t="s">
        <v>586</v>
      </c>
      <c r="D316" s="728" t="s">
        <v>1207</v>
      </c>
      <c r="E316" s="720">
        <v>726819.627788886</v>
      </c>
      <c r="F316" s="721" t="s">
        <v>660</v>
      </c>
    </row>
    <row r="317" spans="1:6">
      <c r="A317" s="716">
        <v>314</v>
      </c>
      <c r="B317" s="717" t="s">
        <v>1208</v>
      </c>
      <c r="C317" s="718" t="s">
        <v>586</v>
      </c>
      <c r="D317" s="728" t="s">
        <v>1209</v>
      </c>
      <c r="E317" s="720">
        <v>420726.126824104</v>
      </c>
      <c r="F317" s="721" t="s">
        <v>660</v>
      </c>
    </row>
    <row r="318" spans="1:6">
      <c r="A318" s="716">
        <v>315</v>
      </c>
      <c r="B318" s="722" t="s">
        <v>1210</v>
      </c>
      <c r="C318" s="721" t="s">
        <v>586</v>
      </c>
      <c r="D318" s="728" t="s">
        <v>1211</v>
      </c>
      <c r="E318" s="720">
        <v>499993.368109804</v>
      </c>
      <c r="F318" s="721" t="s">
        <v>660</v>
      </c>
    </row>
    <row r="319" spans="1:6">
      <c r="A319" s="716">
        <v>316</v>
      </c>
      <c r="B319" s="717" t="s">
        <v>1212</v>
      </c>
      <c r="C319" s="718" t="s">
        <v>586</v>
      </c>
      <c r="D319" s="728" t="s">
        <v>1213</v>
      </c>
      <c r="E319" s="720">
        <v>420726.126824104</v>
      </c>
      <c r="F319" s="721" t="s">
        <v>660</v>
      </c>
    </row>
    <row r="320" spans="1:6">
      <c r="A320" s="716">
        <v>317</v>
      </c>
      <c r="B320" s="722" t="s">
        <v>1214</v>
      </c>
      <c r="C320" s="721" t="s">
        <v>586</v>
      </c>
      <c r="D320" s="728" t="s">
        <v>1215</v>
      </c>
      <c r="E320" s="720">
        <v>34118.0523235566</v>
      </c>
      <c r="F320" s="721" t="s">
        <v>660</v>
      </c>
    </row>
    <row r="321" spans="1:6">
      <c r="A321" s="716">
        <v>318</v>
      </c>
      <c r="B321" s="717" t="s">
        <v>1216</v>
      </c>
      <c r="C321" s="718" t="s">
        <v>586</v>
      </c>
      <c r="D321" s="719" t="s">
        <v>1217</v>
      </c>
      <c r="E321" s="720">
        <v>38992.0597983504</v>
      </c>
      <c r="F321" s="721" t="s">
        <v>660</v>
      </c>
    </row>
    <row r="322" spans="1:6">
      <c r="A322" s="716">
        <v>319</v>
      </c>
      <c r="B322" s="722" t="s">
        <v>1218</v>
      </c>
      <c r="C322" s="721" t="s">
        <v>51</v>
      </c>
      <c r="D322" s="723" t="s">
        <v>1219</v>
      </c>
      <c r="E322" s="720">
        <v>1377102.35938213</v>
      </c>
      <c r="F322" s="721" t="s">
        <v>655</v>
      </c>
    </row>
    <row r="323" spans="1:6">
      <c r="A323" s="716">
        <v>320</v>
      </c>
      <c r="B323" s="717" t="s">
        <v>1220</v>
      </c>
      <c r="C323" s="718" t="s">
        <v>554</v>
      </c>
      <c r="D323" s="719" t="s">
        <v>1221</v>
      </c>
      <c r="E323" s="720">
        <v>17000</v>
      </c>
      <c r="F323" s="721" t="s">
        <v>559</v>
      </c>
    </row>
    <row r="324" spans="1:6">
      <c r="A324" s="716">
        <v>321</v>
      </c>
      <c r="B324" s="722" t="s">
        <v>1222</v>
      </c>
      <c r="C324" s="721" t="s">
        <v>554</v>
      </c>
      <c r="D324" s="719" t="s">
        <v>1223</v>
      </c>
      <c r="E324" s="720">
        <v>17428.5714285714</v>
      </c>
      <c r="F324" s="721" t="s">
        <v>559</v>
      </c>
    </row>
    <row r="325" spans="1:6">
      <c r="A325" s="716">
        <v>322</v>
      </c>
      <c r="B325" s="717" t="s">
        <v>1224</v>
      </c>
      <c r="C325" s="718" t="s">
        <v>586</v>
      </c>
      <c r="D325" s="719" t="s">
        <v>1225</v>
      </c>
      <c r="E325" s="720">
        <v>63869.0619043655</v>
      </c>
      <c r="F325" s="721" t="s">
        <v>559</v>
      </c>
    </row>
    <row r="326" spans="1:6">
      <c r="A326" s="716">
        <v>323</v>
      </c>
      <c r="B326" s="722" t="s">
        <v>1226</v>
      </c>
      <c r="C326" s="721" t="s">
        <v>554</v>
      </c>
      <c r="D326" s="719" t="s">
        <v>1227</v>
      </c>
      <c r="E326" s="720">
        <v>32149.288197341</v>
      </c>
      <c r="F326" s="721" t="s">
        <v>559</v>
      </c>
    </row>
    <row r="327" spans="1:6">
      <c r="A327" s="716">
        <v>324</v>
      </c>
      <c r="B327" s="717" t="s">
        <v>1228</v>
      </c>
      <c r="C327" s="718" t="s">
        <v>586</v>
      </c>
      <c r="D327" s="719" t="s">
        <v>1229</v>
      </c>
      <c r="E327" s="720">
        <v>23106.9440247247</v>
      </c>
      <c r="F327" s="721" t="s">
        <v>876</v>
      </c>
    </row>
    <row r="328" spans="1:6">
      <c r="A328" s="716">
        <v>325</v>
      </c>
      <c r="B328" s="722" t="s">
        <v>1230</v>
      </c>
      <c r="C328" s="721" t="s">
        <v>586</v>
      </c>
      <c r="D328" s="719" t="s">
        <v>1231</v>
      </c>
      <c r="E328" s="720">
        <v>28294.2171731323</v>
      </c>
      <c r="F328" s="721" t="s">
        <v>876</v>
      </c>
    </row>
    <row r="329" spans="1:6">
      <c r="A329" s="716">
        <v>326</v>
      </c>
      <c r="B329" s="717" t="s">
        <v>1232</v>
      </c>
      <c r="C329" s="718" t="s">
        <v>586</v>
      </c>
      <c r="D329" s="719" t="s">
        <v>1233</v>
      </c>
      <c r="E329" s="720">
        <v>94234.0452999784</v>
      </c>
      <c r="F329" s="721" t="s">
        <v>559</v>
      </c>
    </row>
    <row r="330" ht="30" spans="1:6">
      <c r="A330" s="716">
        <v>327</v>
      </c>
      <c r="B330" s="722" t="s">
        <v>1234</v>
      </c>
      <c r="C330" s="721" t="s">
        <v>586</v>
      </c>
      <c r="D330" s="719" t="s">
        <v>1235</v>
      </c>
      <c r="E330" s="720">
        <v>6761.19374606543</v>
      </c>
      <c r="F330" s="721" t="s">
        <v>660</v>
      </c>
    </row>
    <row r="331" ht="30" spans="1:6">
      <c r="A331" s="716">
        <v>328</v>
      </c>
      <c r="B331" s="717" t="s">
        <v>1236</v>
      </c>
      <c r="C331" s="718" t="s">
        <v>586</v>
      </c>
      <c r="D331" s="719" t="s">
        <v>1237</v>
      </c>
      <c r="E331" s="720">
        <v>6761.19374606543</v>
      </c>
      <c r="F331" s="721" t="s">
        <v>660</v>
      </c>
    </row>
    <row r="332" spans="1:6">
      <c r="A332" s="716">
        <v>329</v>
      </c>
      <c r="B332" s="722" t="s">
        <v>1238</v>
      </c>
      <c r="C332" s="721" t="s">
        <v>586</v>
      </c>
      <c r="D332" s="719" t="s">
        <v>1239</v>
      </c>
      <c r="E332" s="720">
        <v>29360.7510251234</v>
      </c>
      <c r="F332" s="721" t="s">
        <v>660</v>
      </c>
    </row>
    <row r="333" spans="1:6">
      <c r="A333" s="716">
        <v>330</v>
      </c>
      <c r="B333" s="717" t="s">
        <v>1240</v>
      </c>
      <c r="C333" s="718" t="s">
        <v>586</v>
      </c>
      <c r="D333" s="719" t="s">
        <v>1241</v>
      </c>
      <c r="E333" s="720">
        <v>547000</v>
      </c>
      <c r="F333" s="721" t="s">
        <v>942</v>
      </c>
    </row>
    <row r="334" spans="1:6">
      <c r="A334" s="716">
        <v>331</v>
      </c>
      <c r="B334" s="722" t="s">
        <v>1242</v>
      </c>
      <c r="C334" s="721" t="s">
        <v>586</v>
      </c>
      <c r="D334" s="719" t="s">
        <v>1243</v>
      </c>
      <c r="E334" s="720">
        <v>1002500</v>
      </c>
      <c r="F334" s="721" t="s">
        <v>942</v>
      </c>
    </row>
    <row r="335" spans="1:6">
      <c r="A335" s="716">
        <v>332</v>
      </c>
      <c r="B335" s="717" t="s">
        <v>1244</v>
      </c>
      <c r="C335" s="718" t="s">
        <v>586</v>
      </c>
      <c r="D335" s="719" t="s">
        <v>1245</v>
      </c>
      <c r="E335" s="720">
        <v>2847.13683383663</v>
      </c>
      <c r="F335" s="721" t="s">
        <v>845</v>
      </c>
    </row>
    <row r="336" ht="30" spans="1:6">
      <c r="A336" s="716">
        <v>333</v>
      </c>
      <c r="B336" s="722" t="s">
        <v>1246</v>
      </c>
      <c r="C336" s="721" t="s">
        <v>590</v>
      </c>
      <c r="D336" s="719" t="s">
        <v>1247</v>
      </c>
      <c r="E336" s="720">
        <v>8770.73985607025</v>
      </c>
      <c r="F336" s="721" t="s">
        <v>710</v>
      </c>
    </row>
    <row r="337" ht="30" spans="1:6">
      <c r="A337" s="716">
        <v>334</v>
      </c>
      <c r="B337" s="717" t="s">
        <v>1248</v>
      </c>
      <c r="C337" s="718" t="s">
        <v>590</v>
      </c>
      <c r="D337" s="719" t="s">
        <v>1249</v>
      </c>
      <c r="E337" s="720">
        <v>9694.99615630463</v>
      </c>
      <c r="F337" s="721" t="s">
        <v>710</v>
      </c>
    </row>
    <row r="338" spans="1:6">
      <c r="A338" s="716">
        <v>335</v>
      </c>
      <c r="B338" s="722" t="s">
        <v>1250</v>
      </c>
      <c r="C338" s="721" t="s">
        <v>593</v>
      </c>
      <c r="D338" s="719" t="s">
        <v>1251</v>
      </c>
      <c r="E338" s="720">
        <v>83141.2020195777</v>
      </c>
      <c r="F338" s="721" t="s">
        <v>675</v>
      </c>
    </row>
    <row r="339" spans="1:6">
      <c r="A339" s="716">
        <v>336</v>
      </c>
      <c r="B339" s="717" t="s">
        <v>1252</v>
      </c>
      <c r="C339" s="718" t="s">
        <v>586</v>
      </c>
      <c r="D339" s="719" t="s">
        <v>1253</v>
      </c>
      <c r="E339" s="720">
        <v>970.862903208691</v>
      </c>
      <c r="F339" s="721" t="s">
        <v>663</v>
      </c>
    </row>
    <row r="340" spans="1:6">
      <c r="A340" s="716">
        <v>337</v>
      </c>
      <c r="B340" s="722" t="s">
        <v>1254</v>
      </c>
      <c r="C340" s="721" t="s">
        <v>554</v>
      </c>
      <c r="D340" s="719" t="s">
        <v>1255</v>
      </c>
      <c r="E340" s="720">
        <v>9780.42688480533</v>
      </c>
      <c r="F340" s="721" t="s">
        <v>663</v>
      </c>
    </row>
    <row r="341" ht="30" spans="1:6">
      <c r="A341" s="716">
        <v>338</v>
      </c>
      <c r="B341" s="722" t="s">
        <v>1256</v>
      </c>
      <c r="C341" s="721" t="s">
        <v>586</v>
      </c>
      <c r="D341" s="723" t="s">
        <v>1257</v>
      </c>
      <c r="E341" s="720">
        <v>1977011.53547408</v>
      </c>
      <c r="F341" s="721" t="s">
        <v>743</v>
      </c>
    </row>
    <row r="342" ht="30" spans="1:6">
      <c r="A342" s="716">
        <v>339</v>
      </c>
      <c r="B342" s="717" t="s">
        <v>1258</v>
      </c>
      <c r="C342" s="718" t="s">
        <v>586</v>
      </c>
      <c r="D342" s="723" t="s">
        <v>1259</v>
      </c>
      <c r="E342" s="720">
        <v>1220234.06913992</v>
      </c>
      <c r="F342" s="721" t="s">
        <v>743</v>
      </c>
    </row>
    <row r="343" spans="1:6">
      <c r="A343" s="716">
        <v>340</v>
      </c>
      <c r="B343" s="722" t="s">
        <v>1260</v>
      </c>
      <c r="C343" s="721" t="s">
        <v>593</v>
      </c>
      <c r="D343" s="719" t="s">
        <v>1261</v>
      </c>
      <c r="E343" s="720">
        <v>85316.2452553094</v>
      </c>
      <c r="F343" s="721" t="s">
        <v>556</v>
      </c>
    </row>
    <row r="344" spans="1:6">
      <c r="A344" s="716">
        <v>341</v>
      </c>
      <c r="B344" s="722" t="s">
        <v>1262</v>
      </c>
      <c r="C344" s="721" t="s">
        <v>586</v>
      </c>
      <c r="D344" s="719" t="s">
        <v>1263</v>
      </c>
      <c r="E344" s="720">
        <v>20813.3323723105</v>
      </c>
      <c r="F344" s="721" t="s">
        <v>663</v>
      </c>
    </row>
    <row r="345" ht="30" spans="1:6">
      <c r="A345" s="716">
        <v>342</v>
      </c>
      <c r="B345" s="717" t="s">
        <v>1264</v>
      </c>
      <c r="C345" s="718" t="s">
        <v>51</v>
      </c>
      <c r="D345" s="719" t="s">
        <v>1265</v>
      </c>
      <c r="E345" s="720">
        <v>241576.1790326</v>
      </c>
      <c r="F345" s="721" t="s">
        <v>845</v>
      </c>
    </row>
    <row r="346" ht="30" spans="1:6">
      <c r="A346" s="716">
        <v>343</v>
      </c>
      <c r="B346" s="722" t="s">
        <v>1266</v>
      </c>
      <c r="C346" s="721" t="s">
        <v>51</v>
      </c>
      <c r="D346" s="719" t="s">
        <v>1267</v>
      </c>
      <c r="E346" s="720">
        <v>312414.120918214</v>
      </c>
      <c r="F346" s="721" t="s">
        <v>845</v>
      </c>
    </row>
    <row r="347" spans="1:6">
      <c r="A347" s="716">
        <v>344</v>
      </c>
      <c r="B347" s="722" t="s">
        <v>1268</v>
      </c>
      <c r="C347" s="721" t="s">
        <v>51</v>
      </c>
      <c r="D347" s="723" t="s">
        <v>1269</v>
      </c>
      <c r="E347" s="720">
        <v>1496002.19463337</v>
      </c>
      <c r="F347" s="721" t="s">
        <v>845</v>
      </c>
    </row>
    <row r="348" spans="1:6">
      <c r="A348" s="716">
        <v>345</v>
      </c>
      <c r="B348" s="722" t="s">
        <v>1270</v>
      </c>
      <c r="C348" s="721" t="s">
        <v>51</v>
      </c>
      <c r="D348" s="719" t="s">
        <v>1271</v>
      </c>
      <c r="E348" s="720">
        <v>64623.3344479604</v>
      </c>
      <c r="F348" s="721" t="s">
        <v>845</v>
      </c>
    </row>
    <row r="349" spans="1:6">
      <c r="A349" s="716">
        <v>346</v>
      </c>
      <c r="B349" s="717" t="s">
        <v>1272</v>
      </c>
      <c r="C349" s="718" t="s">
        <v>51</v>
      </c>
      <c r="D349" s="719" t="s">
        <v>1273</v>
      </c>
      <c r="E349" s="720">
        <v>18312.6645591032</v>
      </c>
      <c r="F349" s="721" t="s">
        <v>845</v>
      </c>
    </row>
    <row r="350" spans="1:6">
      <c r="A350" s="716">
        <v>347</v>
      </c>
      <c r="B350" s="722" t="s">
        <v>1274</v>
      </c>
      <c r="C350" s="721" t="s">
        <v>51</v>
      </c>
      <c r="D350" s="719" t="s">
        <v>1275</v>
      </c>
      <c r="E350" s="720">
        <v>539330.250752325</v>
      </c>
      <c r="F350" s="721" t="s">
        <v>845</v>
      </c>
    </row>
    <row r="351" spans="1:6">
      <c r="A351" s="716">
        <v>348</v>
      </c>
      <c r="B351" s="722" t="s">
        <v>1276</v>
      </c>
      <c r="C351" s="721" t="s">
        <v>51</v>
      </c>
      <c r="D351" s="719" t="s">
        <v>1277</v>
      </c>
      <c r="E351" s="720">
        <v>1496002.19463337</v>
      </c>
      <c r="F351" s="721" t="s">
        <v>845</v>
      </c>
    </row>
    <row r="352" spans="1:6">
      <c r="A352" s="716">
        <v>349</v>
      </c>
      <c r="B352" s="717" t="s">
        <v>1278</v>
      </c>
      <c r="C352" s="718" t="s">
        <v>51</v>
      </c>
      <c r="D352" s="719" t="s">
        <v>1279</v>
      </c>
      <c r="E352" s="720">
        <v>6178.37972503617</v>
      </c>
      <c r="F352" s="721" t="s">
        <v>845</v>
      </c>
    </row>
    <row r="353" spans="1:6">
      <c r="A353" s="716">
        <v>350</v>
      </c>
      <c r="B353" s="722" t="s">
        <v>1280</v>
      </c>
      <c r="C353" s="721" t="s">
        <v>51</v>
      </c>
      <c r="D353" s="719" t="s">
        <v>1281</v>
      </c>
      <c r="E353" s="720">
        <v>5222.55342858303</v>
      </c>
      <c r="F353" s="721" t="s">
        <v>845</v>
      </c>
    </row>
    <row r="354" spans="1:6">
      <c r="A354" s="716">
        <v>351</v>
      </c>
      <c r="B354" s="722" t="s">
        <v>1282</v>
      </c>
      <c r="C354" s="721" t="s">
        <v>51</v>
      </c>
      <c r="D354" s="719" t="s">
        <v>1283</v>
      </c>
      <c r="E354" s="720">
        <v>413538.170639679</v>
      </c>
      <c r="F354" s="721" t="s">
        <v>845</v>
      </c>
    </row>
    <row r="355" spans="1:6">
      <c r="A355" s="716">
        <v>352</v>
      </c>
      <c r="B355" s="722" t="s">
        <v>1284</v>
      </c>
      <c r="C355" s="721" t="s">
        <v>51</v>
      </c>
      <c r="D355" s="719" t="s">
        <v>1285</v>
      </c>
      <c r="E355" s="720">
        <v>627634.057749456</v>
      </c>
      <c r="F355" s="721" t="s">
        <v>845</v>
      </c>
    </row>
    <row r="356" spans="1:6">
      <c r="A356" s="716">
        <v>353</v>
      </c>
      <c r="B356" s="722" t="s">
        <v>1286</v>
      </c>
      <c r="C356" s="721" t="s">
        <v>51</v>
      </c>
      <c r="D356" s="719" t="s">
        <v>1287</v>
      </c>
      <c r="E356" s="720">
        <v>627634.057749456</v>
      </c>
      <c r="F356" s="721" t="s">
        <v>845</v>
      </c>
    </row>
    <row r="357" spans="1:6">
      <c r="A357" s="716">
        <v>354</v>
      </c>
      <c r="B357" s="722" t="s">
        <v>1288</v>
      </c>
      <c r="C357" s="721" t="s">
        <v>51</v>
      </c>
      <c r="D357" s="719" t="s">
        <v>1289</v>
      </c>
      <c r="E357" s="720">
        <v>136493.890874776</v>
      </c>
      <c r="F357" s="721" t="s">
        <v>845</v>
      </c>
    </row>
    <row r="358" spans="1:6">
      <c r="A358" s="716">
        <v>355</v>
      </c>
      <c r="B358" s="722" t="s">
        <v>1290</v>
      </c>
      <c r="C358" s="721" t="s">
        <v>51</v>
      </c>
      <c r="D358" s="719" t="s">
        <v>1291</v>
      </c>
      <c r="E358" s="720">
        <v>174416.201311428</v>
      </c>
      <c r="F358" s="721" t="s">
        <v>845</v>
      </c>
    </row>
    <row r="359" spans="1:6">
      <c r="A359" s="716">
        <v>356</v>
      </c>
      <c r="B359" s="722" t="s">
        <v>1292</v>
      </c>
      <c r="C359" s="721" t="s">
        <v>51</v>
      </c>
      <c r="D359" s="719" t="s">
        <v>1293</v>
      </c>
      <c r="E359" s="720">
        <v>174416.201311428</v>
      </c>
      <c r="F359" s="721" t="s">
        <v>845</v>
      </c>
    </row>
    <row r="360" spans="1:6">
      <c r="A360" s="716">
        <v>357</v>
      </c>
      <c r="B360" s="722" t="s">
        <v>1294</v>
      </c>
      <c r="C360" s="721" t="s">
        <v>51</v>
      </c>
      <c r="D360" s="719" t="s">
        <v>1295</v>
      </c>
      <c r="E360" s="720">
        <v>188290.217324837</v>
      </c>
      <c r="F360" s="721" t="s">
        <v>845</v>
      </c>
    </row>
    <row r="361" spans="1:6">
      <c r="A361" s="716">
        <v>358</v>
      </c>
      <c r="B361" s="722" t="s">
        <v>1296</v>
      </c>
      <c r="C361" s="721" t="s">
        <v>586</v>
      </c>
      <c r="D361" s="719" t="s">
        <v>1297</v>
      </c>
      <c r="E361" s="720">
        <v>1050.39389266375</v>
      </c>
      <c r="F361" s="721" t="s">
        <v>845</v>
      </c>
    </row>
    <row r="362" ht="30" spans="1:6">
      <c r="A362" s="716">
        <v>359</v>
      </c>
      <c r="B362" s="722" t="s">
        <v>1298</v>
      </c>
      <c r="C362" s="721" t="s">
        <v>586</v>
      </c>
      <c r="D362" s="719" t="s">
        <v>1299</v>
      </c>
      <c r="E362" s="720">
        <v>55799.1384881448</v>
      </c>
      <c r="F362" s="721" t="s">
        <v>845</v>
      </c>
    </row>
    <row r="363" spans="1:6">
      <c r="A363" s="716">
        <v>360</v>
      </c>
      <c r="B363" s="722" t="s">
        <v>1300</v>
      </c>
      <c r="C363" s="721" t="s">
        <v>554</v>
      </c>
      <c r="D363" s="719" t="s">
        <v>1301</v>
      </c>
      <c r="E363" s="720">
        <v>5451.48349163275</v>
      </c>
      <c r="F363" s="721" t="s">
        <v>559</v>
      </c>
    </row>
    <row r="364" spans="1:6">
      <c r="A364" s="716">
        <v>361</v>
      </c>
      <c r="B364" s="722" t="s">
        <v>1302</v>
      </c>
      <c r="C364" s="721" t="s">
        <v>554</v>
      </c>
      <c r="D364" s="719" t="s">
        <v>1303</v>
      </c>
      <c r="E364" s="720">
        <v>5451.48349163275</v>
      </c>
      <c r="F364" s="721" t="s">
        <v>559</v>
      </c>
    </row>
    <row r="365" spans="1:6">
      <c r="A365" s="716">
        <v>362</v>
      </c>
      <c r="B365" s="722" t="s">
        <v>1304</v>
      </c>
      <c r="C365" s="721" t="s">
        <v>554</v>
      </c>
      <c r="D365" s="719" t="s">
        <v>1305</v>
      </c>
      <c r="E365" s="720">
        <v>5451.48349163275</v>
      </c>
      <c r="F365" s="721" t="s">
        <v>559</v>
      </c>
    </row>
    <row r="366" spans="1:6">
      <c r="A366" s="716">
        <v>363</v>
      </c>
      <c r="B366" s="722" t="s">
        <v>1306</v>
      </c>
      <c r="C366" s="721" t="s">
        <v>554</v>
      </c>
      <c r="D366" s="719" t="s">
        <v>1307</v>
      </c>
      <c r="E366" s="720">
        <v>5451.48349163275</v>
      </c>
      <c r="F366" s="721" t="s">
        <v>559</v>
      </c>
    </row>
    <row r="367" spans="1:6">
      <c r="A367" s="716">
        <v>364</v>
      </c>
      <c r="B367" s="722" t="s">
        <v>1308</v>
      </c>
      <c r="C367" s="721" t="s">
        <v>554</v>
      </c>
      <c r="D367" s="719" t="s">
        <v>1309</v>
      </c>
      <c r="E367" s="720">
        <v>5451.48349163275</v>
      </c>
      <c r="F367" s="721" t="s">
        <v>559</v>
      </c>
    </row>
    <row r="368" spans="1:6">
      <c r="A368" s="716">
        <v>365</v>
      </c>
      <c r="B368" s="722" t="s">
        <v>1310</v>
      </c>
      <c r="C368" s="721" t="s">
        <v>554</v>
      </c>
      <c r="D368" s="719" t="s">
        <v>1311</v>
      </c>
      <c r="E368" s="720">
        <v>5451.48349163275</v>
      </c>
      <c r="F368" s="721" t="s">
        <v>559</v>
      </c>
    </row>
    <row r="369" spans="1:6">
      <c r="A369" s="716">
        <v>366</v>
      </c>
      <c r="B369" s="722" t="s">
        <v>1312</v>
      </c>
      <c r="C369" s="721" t="s">
        <v>554</v>
      </c>
      <c r="D369" s="719" t="s">
        <v>1313</v>
      </c>
      <c r="E369" s="720">
        <v>5451.48349163275</v>
      </c>
      <c r="F369" s="721" t="s">
        <v>559</v>
      </c>
    </row>
    <row r="370" spans="1:6">
      <c r="A370" s="716">
        <v>367</v>
      </c>
      <c r="B370" s="722" t="s">
        <v>1314</v>
      </c>
      <c r="C370" s="721" t="s">
        <v>554</v>
      </c>
      <c r="D370" s="719" t="s">
        <v>1315</v>
      </c>
      <c r="E370" s="720">
        <v>5451.48349163275</v>
      </c>
      <c r="F370" s="721" t="s">
        <v>559</v>
      </c>
    </row>
    <row r="371" spans="1:6">
      <c r="A371" s="716">
        <v>368</v>
      </c>
      <c r="B371" s="722" t="s">
        <v>1316</v>
      </c>
      <c r="C371" s="721" t="s">
        <v>554</v>
      </c>
      <c r="D371" s="719" t="s">
        <v>1317</v>
      </c>
      <c r="E371" s="720">
        <v>5451.48349163275</v>
      </c>
      <c r="F371" s="721" t="s">
        <v>559</v>
      </c>
    </row>
    <row r="372" ht="30" spans="1:6">
      <c r="A372" s="716">
        <v>369</v>
      </c>
      <c r="B372" s="722" t="s">
        <v>1318</v>
      </c>
      <c r="C372" s="721" t="s">
        <v>638</v>
      </c>
      <c r="D372" s="719" t="s">
        <v>1319</v>
      </c>
      <c r="E372" s="720">
        <v>1114225</v>
      </c>
      <c r="F372" s="721" t="s">
        <v>568</v>
      </c>
    </row>
    <row r="373" ht="30" spans="1:6">
      <c r="A373" s="716">
        <v>370</v>
      </c>
      <c r="B373" s="722" t="s">
        <v>1320</v>
      </c>
      <c r="C373" s="721" t="s">
        <v>1321</v>
      </c>
      <c r="D373" s="719" t="s">
        <v>1322</v>
      </c>
      <c r="E373" s="720">
        <v>1202</v>
      </c>
      <c r="F373" s="721" t="s">
        <v>568</v>
      </c>
    </row>
    <row r="374" ht="30" spans="1:6">
      <c r="A374" s="716">
        <v>371</v>
      </c>
      <c r="B374" s="722" t="s">
        <v>1323</v>
      </c>
      <c r="C374" s="721" t="s">
        <v>1321</v>
      </c>
      <c r="D374" s="719" t="s">
        <v>1324</v>
      </c>
      <c r="E374" s="720">
        <v>104790.150594106</v>
      </c>
      <c r="F374" s="721" t="s">
        <v>568</v>
      </c>
    </row>
    <row r="375" ht="30" spans="1:6">
      <c r="A375" s="716">
        <v>372</v>
      </c>
      <c r="B375" s="722" t="s">
        <v>1325</v>
      </c>
      <c r="C375" s="721" t="s">
        <v>638</v>
      </c>
      <c r="D375" s="719" t="s">
        <v>1326</v>
      </c>
      <c r="E375" s="720">
        <v>14094.2752549073</v>
      </c>
      <c r="F375" s="721" t="s">
        <v>568</v>
      </c>
    </row>
    <row r="376" ht="30" spans="1:6">
      <c r="A376" s="716">
        <v>373</v>
      </c>
      <c r="B376" s="722" t="s">
        <v>1327</v>
      </c>
      <c r="C376" s="721" t="s">
        <v>638</v>
      </c>
      <c r="D376" s="719" t="s">
        <v>1328</v>
      </c>
      <c r="E376" s="720">
        <v>657485.58588267</v>
      </c>
      <c r="F376" s="721" t="s">
        <v>568</v>
      </c>
    </row>
    <row r="377" ht="30" spans="1:6">
      <c r="A377" s="716">
        <v>374</v>
      </c>
      <c r="B377" s="722" t="s">
        <v>1329</v>
      </c>
      <c r="C377" s="721" t="s">
        <v>638</v>
      </c>
      <c r="D377" s="719" t="s">
        <v>1330</v>
      </c>
      <c r="E377" s="720">
        <v>15561.3373632248</v>
      </c>
      <c r="F377" s="721" t="s">
        <v>568</v>
      </c>
    </row>
    <row r="378" ht="30" spans="1:6">
      <c r="A378" s="716">
        <v>375</v>
      </c>
      <c r="B378" s="722" t="s">
        <v>1331</v>
      </c>
      <c r="C378" s="721" t="s">
        <v>638</v>
      </c>
      <c r="D378" s="719" t="s">
        <v>1332</v>
      </c>
      <c r="E378" s="720">
        <v>135000</v>
      </c>
      <c r="F378" s="721" t="s">
        <v>568</v>
      </c>
    </row>
    <row r="379" ht="30" spans="1:6">
      <c r="A379" s="716">
        <v>376</v>
      </c>
      <c r="B379" s="722" t="s">
        <v>1333</v>
      </c>
      <c r="C379" s="721" t="s">
        <v>638</v>
      </c>
      <c r="D379" s="719" t="s">
        <v>1334</v>
      </c>
      <c r="E379" s="720">
        <v>102335</v>
      </c>
      <c r="F379" s="721" t="s">
        <v>568</v>
      </c>
    </row>
    <row r="380" ht="30" spans="1:6">
      <c r="A380" s="716">
        <v>377</v>
      </c>
      <c r="B380" s="722" t="s">
        <v>1335</v>
      </c>
      <c r="C380" s="721" t="s">
        <v>638</v>
      </c>
      <c r="D380" s="719" t="s">
        <v>1336</v>
      </c>
      <c r="E380" s="720">
        <v>4400</v>
      </c>
      <c r="F380" s="721" t="s">
        <v>568</v>
      </c>
    </row>
    <row r="381" spans="1:6">
      <c r="A381" s="716">
        <v>378</v>
      </c>
      <c r="B381" s="722" t="s">
        <v>1337</v>
      </c>
      <c r="C381" s="721" t="s">
        <v>1321</v>
      </c>
      <c r="D381" s="719" t="s">
        <v>885</v>
      </c>
      <c r="E381" s="720">
        <v>4820.34692732888</v>
      </c>
      <c r="F381" s="721" t="s">
        <v>675</v>
      </c>
    </row>
    <row r="382" spans="1:6">
      <c r="A382" s="716">
        <v>379</v>
      </c>
      <c r="B382" s="722" t="s">
        <v>1338</v>
      </c>
      <c r="C382" s="721" t="s">
        <v>638</v>
      </c>
      <c r="D382" s="719" t="s">
        <v>1339</v>
      </c>
      <c r="E382" s="720">
        <v>220059.316247623</v>
      </c>
      <c r="F382" s="721" t="s">
        <v>675</v>
      </c>
    </row>
    <row r="383" spans="1:6">
      <c r="A383" s="716">
        <v>380</v>
      </c>
      <c r="B383" s="722" t="s">
        <v>1340</v>
      </c>
      <c r="C383" s="721" t="s">
        <v>638</v>
      </c>
      <c r="D383" s="719" t="s">
        <v>1341</v>
      </c>
      <c r="E383" s="720">
        <v>17600.5536937861</v>
      </c>
      <c r="F383" s="721" t="s">
        <v>691</v>
      </c>
    </row>
    <row r="384" ht="30" spans="1:6">
      <c r="A384" s="716">
        <v>381</v>
      </c>
      <c r="B384" s="722" t="s">
        <v>1342</v>
      </c>
      <c r="C384" s="721" t="s">
        <v>590</v>
      </c>
      <c r="D384" s="719" t="s">
        <v>1343</v>
      </c>
      <c r="E384" s="720">
        <v>147073.898512153</v>
      </c>
      <c r="F384" s="721" t="s">
        <v>710</v>
      </c>
    </row>
    <row r="385" spans="1:6">
      <c r="A385" s="716">
        <v>382</v>
      </c>
      <c r="B385" s="722" t="s">
        <v>1344</v>
      </c>
      <c r="C385" s="721" t="s">
        <v>586</v>
      </c>
      <c r="D385" s="719" t="s">
        <v>1345</v>
      </c>
      <c r="E385" s="720">
        <v>106992.62754285</v>
      </c>
      <c r="F385" s="721" t="s">
        <v>663</v>
      </c>
    </row>
    <row r="386" spans="1:6">
      <c r="A386" s="716">
        <v>383</v>
      </c>
      <c r="B386" s="722" t="s">
        <v>1346</v>
      </c>
      <c r="C386" s="721" t="s">
        <v>586</v>
      </c>
      <c r="D386" s="719" t="s">
        <v>1347</v>
      </c>
      <c r="E386" s="720">
        <v>118225.449332125</v>
      </c>
      <c r="F386" s="721" t="s">
        <v>663</v>
      </c>
    </row>
    <row r="387" spans="1:6">
      <c r="A387" s="716">
        <v>384</v>
      </c>
      <c r="B387" s="722" t="s">
        <v>1348</v>
      </c>
      <c r="C387" s="721" t="s">
        <v>586</v>
      </c>
      <c r="D387" s="719" t="s">
        <v>1349</v>
      </c>
      <c r="E387" s="720">
        <v>10028.417411856</v>
      </c>
      <c r="F387" s="721" t="s">
        <v>660</v>
      </c>
    </row>
    <row r="388" spans="1:6">
      <c r="A388" s="716">
        <v>385</v>
      </c>
      <c r="B388" s="722" t="s">
        <v>1350</v>
      </c>
      <c r="C388" s="721" t="s">
        <v>586</v>
      </c>
      <c r="D388" s="719" t="s">
        <v>1351</v>
      </c>
      <c r="E388" s="720">
        <v>33695.995975574</v>
      </c>
      <c r="F388" s="721" t="s">
        <v>660</v>
      </c>
    </row>
    <row r="389" spans="1:6">
      <c r="A389" s="716">
        <v>386</v>
      </c>
      <c r="B389" s="722" t="s">
        <v>1352</v>
      </c>
      <c r="C389" s="721" t="s">
        <v>586</v>
      </c>
      <c r="D389" s="719" t="s">
        <v>1353</v>
      </c>
      <c r="E389" s="720">
        <v>68218.3880367631</v>
      </c>
      <c r="F389" s="721" t="s">
        <v>660</v>
      </c>
    </row>
    <row r="390" spans="1:6">
      <c r="A390" s="716">
        <v>387</v>
      </c>
      <c r="B390" s="722" t="s">
        <v>1354</v>
      </c>
      <c r="C390" s="721" t="s">
        <v>586</v>
      </c>
      <c r="D390" s="719" t="s">
        <v>1355</v>
      </c>
      <c r="E390" s="720">
        <v>68218.3880367631</v>
      </c>
      <c r="F390" s="721" t="s">
        <v>660</v>
      </c>
    </row>
    <row r="391" spans="1:6">
      <c r="A391" s="716">
        <v>388</v>
      </c>
      <c r="B391" s="722" t="s">
        <v>1356</v>
      </c>
      <c r="C391" s="721" t="s">
        <v>586</v>
      </c>
      <c r="D391" s="719" t="s">
        <v>1357</v>
      </c>
      <c r="E391" s="720">
        <v>72514.7842111215</v>
      </c>
      <c r="F391" s="721" t="s">
        <v>660</v>
      </c>
    </row>
    <row r="392" spans="1:6">
      <c r="A392" s="716">
        <v>389</v>
      </c>
      <c r="B392" s="722" t="s">
        <v>1358</v>
      </c>
      <c r="C392" s="721" t="s">
        <v>586</v>
      </c>
      <c r="D392" s="719" t="s">
        <v>1359</v>
      </c>
      <c r="E392" s="720">
        <v>72514.7842111215</v>
      </c>
      <c r="F392" s="721" t="s">
        <v>660</v>
      </c>
    </row>
    <row r="393" spans="1:6">
      <c r="A393" s="716">
        <v>390</v>
      </c>
      <c r="B393" s="722" t="s">
        <v>1360</v>
      </c>
      <c r="C393" s="721" t="s">
        <v>586</v>
      </c>
      <c r="D393" s="719" t="s">
        <v>1361</v>
      </c>
      <c r="E393" s="720">
        <v>72514.7842111215</v>
      </c>
      <c r="F393" s="721" t="s">
        <v>660</v>
      </c>
    </row>
    <row r="394" spans="1:6">
      <c r="A394" s="716">
        <v>391</v>
      </c>
      <c r="B394" s="722" t="s">
        <v>1362</v>
      </c>
      <c r="C394" s="721" t="s">
        <v>586</v>
      </c>
      <c r="D394" s="719" t="s">
        <v>1363</v>
      </c>
      <c r="E394" s="720">
        <v>72514.7842111215</v>
      </c>
      <c r="F394" s="721" t="s">
        <v>660</v>
      </c>
    </row>
    <row r="395" ht="30" spans="1:6">
      <c r="A395" s="716">
        <v>392</v>
      </c>
      <c r="B395" s="722" t="s">
        <v>1364</v>
      </c>
      <c r="C395" s="721" t="s">
        <v>586</v>
      </c>
      <c r="D395" s="719" t="s">
        <v>1365</v>
      </c>
      <c r="E395" s="720">
        <v>142095.444205608</v>
      </c>
      <c r="F395" s="721" t="s">
        <v>660</v>
      </c>
    </row>
    <row r="396" ht="30" spans="1:6">
      <c r="A396" s="716">
        <v>393</v>
      </c>
      <c r="B396" s="722" t="s">
        <v>1366</v>
      </c>
      <c r="C396" s="721" t="s">
        <v>586</v>
      </c>
      <c r="D396" s="719" t="s">
        <v>1367</v>
      </c>
      <c r="E396" s="720">
        <v>142095.444205608</v>
      </c>
      <c r="F396" s="721" t="s">
        <v>660</v>
      </c>
    </row>
    <row r="397" spans="1:6">
      <c r="A397" s="716">
        <v>394</v>
      </c>
      <c r="B397" s="722" t="s">
        <v>1368</v>
      </c>
      <c r="C397" s="721" t="s">
        <v>586</v>
      </c>
      <c r="D397" s="719" t="s">
        <v>1369</v>
      </c>
      <c r="E397" s="720">
        <v>6012.85884108981</v>
      </c>
      <c r="F397" s="721" t="s">
        <v>655</v>
      </c>
    </row>
    <row r="398" spans="1:6">
      <c r="A398" s="716">
        <v>395</v>
      </c>
      <c r="B398" s="722" t="s">
        <v>1370</v>
      </c>
      <c r="C398" s="721" t="s">
        <v>638</v>
      </c>
      <c r="D398" s="719" t="s">
        <v>1371</v>
      </c>
      <c r="E398" s="720">
        <v>9072.73123843771</v>
      </c>
      <c r="F398" s="721" t="s">
        <v>675</v>
      </c>
    </row>
    <row r="399" ht="30" spans="1:6">
      <c r="A399" s="716">
        <v>396</v>
      </c>
      <c r="B399" s="722" t="s">
        <v>1372</v>
      </c>
      <c r="C399" s="721" t="s">
        <v>51</v>
      </c>
      <c r="D399" s="719" t="s">
        <v>1373</v>
      </c>
      <c r="E399" s="720">
        <v>20224.4990646625</v>
      </c>
      <c r="F399" s="721" t="s">
        <v>710</v>
      </c>
    </row>
    <row r="400" ht="30" spans="1:6">
      <c r="A400" s="716">
        <v>397</v>
      </c>
      <c r="B400" s="722" t="s">
        <v>1374</v>
      </c>
      <c r="C400" s="721" t="s">
        <v>590</v>
      </c>
      <c r="D400" s="719" t="s">
        <v>1375</v>
      </c>
      <c r="E400" s="720">
        <v>6590.60239361702</v>
      </c>
      <c r="F400" s="721" t="s">
        <v>710</v>
      </c>
    </row>
    <row r="401" ht="30" spans="1:6">
      <c r="A401" s="716">
        <v>398</v>
      </c>
      <c r="B401" s="722" t="s">
        <v>1376</v>
      </c>
      <c r="C401" s="721" t="s">
        <v>590</v>
      </c>
      <c r="D401" s="719" t="s">
        <v>1377</v>
      </c>
      <c r="E401" s="720">
        <v>41916.0602376425</v>
      </c>
      <c r="F401" s="721" t="s">
        <v>710</v>
      </c>
    </row>
    <row r="402" spans="1:6">
      <c r="A402" s="716">
        <v>399</v>
      </c>
      <c r="B402" s="722" t="s">
        <v>1378</v>
      </c>
      <c r="C402" s="721" t="s">
        <v>586</v>
      </c>
      <c r="D402" s="719" t="s">
        <v>1379</v>
      </c>
      <c r="E402" s="720">
        <v>23053.8331307034</v>
      </c>
      <c r="F402" s="721" t="s">
        <v>675</v>
      </c>
    </row>
    <row r="403" ht="30" spans="1:6">
      <c r="A403" s="716">
        <v>400</v>
      </c>
      <c r="B403" s="722" t="s">
        <v>1380</v>
      </c>
      <c r="C403" s="721" t="s">
        <v>51</v>
      </c>
      <c r="D403" s="719" t="s">
        <v>1381</v>
      </c>
      <c r="E403" s="720">
        <v>299.699830699144</v>
      </c>
      <c r="F403" s="721" t="s">
        <v>655</v>
      </c>
    </row>
    <row r="404" ht="30" spans="1:6">
      <c r="A404" s="716">
        <v>401</v>
      </c>
      <c r="B404" s="722" t="s">
        <v>1382</v>
      </c>
      <c r="C404" s="721" t="s">
        <v>586</v>
      </c>
      <c r="D404" s="719" t="s">
        <v>1383</v>
      </c>
      <c r="E404" s="720">
        <v>43108.7618217923</v>
      </c>
      <c r="F404" s="721" t="s">
        <v>559</v>
      </c>
    </row>
    <row r="405" ht="30" spans="1:6">
      <c r="A405" s="716">
        <v>402</v>
      </c>
      <c r="B405" s="722" t="s">
        <v>1384</v>
      </c>
      <c r="C405" s="721" t="s">
        <v>590</v>
      </c>
      <c r="D405" s="719" t="s">
        <v>1385</v>
      </c>
      <c r="E405" s="720">
        <v>15650.4089912298</v>
      </c>
      <c r="F405" s="721" t="s">
        <v>710</v>
      </c>
    </row>
    <row r="406" spans="1:6">
      <c r="A406" s="716">
        <v>403</v>
      </c>
      <c r="B406" s="722" t="s">
        <v>1386</v>
      </c>
      <c r="C406" s="721" t="s">
        <v>590</v>
      </c>
      <c r="D406" s="719" t="s">
        <v>1387</v>
      </c>
      <c r="E406" s="720">
        <v>7529.17232018653</v>
      </c>
      <c r="F406" s="721" t="s">
        <v>675</v>
      </c>
    </row>
    <row r="407" ht="30" spans="1:6">
      <c r="A407" s="716">
        <v>404</v>
      </c>
      <c r="B407" s="722" t="s">
        <v>1388</v>
      </c>
      <c r="C407" s="721" t="s">
        <v>590</v>
      </c>
      <c r="D407" s="719" t="s">
        <v>1389</v>
      </c>
      <c r="E407" s="720">
        <v>2605.08314376948</v>
      </c>
      <c r="F407" s="721" t="s">
        <v>710</v>
      </c>
    </row>
    <row r="408" ht="25.5" spans="1:6">
      <c r="A408" s="716">
        <v>405</v>
      </c>
      <c r="B408" s="722" t="s">
        <v>1390</v>
      </c>
      <c r="C408" s="721" t="s">
        <v>586</v>
      </c>
      <c r="D408" s="719" t="s">
        <v>1391</v>
      </c>
      <c r="E408" s="720">
        <v>23044.4020171499</v>
      </c>
      <c r="F408" s="721" t="s">
        <v>845</v>
      </c>
    </row>
    <row r="409" ht="25.5" spans="1:6">
      <c r="A409" s="716">
        <v>406</v>
      </c>
      <c r="B409" s="722" t="s">
        <v>1392</v>
      </c>
      <c r="C409" s="721" t="s">
        <v>586</v>
      </c>
      <c r="D409" s="719" t="s">
        <v>1393</v>
      </c>
      <c r="E409" s="720">
        <v>3037.86646572314</v>
      </c>
      <c r="F409" s="721" t="s">
        <v>845</v>
      </c>
    </row>
    <row r="410" ht="25.5" spans="1:6">
      <c r="A410" s="716">
        <v>407</v>
      </c>
      <c r="B410" s="722" t="s">
        <v>1394</v>
      </c>
      <c r="C410" s="721" t="s">
        <v>586</v>
      </c>
      <c r="D410" s="719" t="s">
        <v>1395</v>
      </c>
      <c r="E410" s="720">
        <v>29236.4520157556</v>
      </c>
      <c r="F410" s="721" t="s">
        <v>845</v>
      </c>
    </row>
    <row r="411" spans="1:6">
      <c r="A411" s="716">
        <v>408</v>
      </c>
      <c r="B411" s="722" t="s">
        <v>1396</v>
      </c>
      <c r="C411" s="721" t="s">
        <v>586</v>
      </c>
      <c r="D411" s="719" t="s">
        <v>1397</v>
      </c>
      <c r="E411" s="720">
        <v>1076194.84660147</v>
      </c>
      <c r="F411" s="721" t="s">
        <v>588</v>
      </c>
    </row>
    <row r="412" ht="30" spans="1:6">
      <c r="A412" s="716">
        <v>409</v>
      </c>
      <c r="B412" s="722" t="s">
        <v>1398</v>
      </c>
      <c r="C412" s="721" t="s">
        <v>51</v>
      </c>
      <c r="D412" s="719" t="s">
        <v>1399</v>
      </c>
      <c r="E412" s="720">
        <v>4767951.85203183</v>
      </c>
      <c r="F412" s="721" t="s">
        <v>660</v>
      </c>
    </row>
    <row r="413" spans="1:6">
      <c r="A413" s="716">
        <v>410</v>
      </c>
      <c r="B413" s="722" t="s">
        <v>1400</v>
      </c>
      <c r="C413" s="721" t="s">
        <v>51</v>
      </c>
      <c r="D413" s="719" t="s">
        <v>1401</v>
      </c>
      <c r="E413" s="720">
        <v>5239.50752970531</v>
      </c>
      <c r="F413" s="721" t="s">
        <v>675</v>
      </c>
    </row>
    <row r="414" ht="30" spans="1:6">
      <c r="A414" s="716">
        <v>411</v>
      </c>
      <c r="B414" s="722" t="s">
        <v>1402</v>
      </c>
      <c r="C414" s="721" t="s">
        <v>638</v>
      </c>
      <c r="D414" s="719" t="s">
        <v>1403</v>
      </c>
      <c r="E414" s="720">
        <v>3177719.40070603</v>
      </c>
      <c r="F414" s="721" t="s">
        <v>568</v>
      </c>
    </row>
    <row r="415" ht="30" spans="1:6">
      <c r="A415" s="716">
        <v>412</v>
      </c>
      <c r="B415" s="722" t="s">
        <v>1404</v>
      </c>
      <c r="C415" s="721" t="s">
        <v>638</v>
      </c>
      <c r="D415" s="719" t="s">
        <v>1405</v>
      </c>
      <c r="E415" s="720">
        <v>3271181.73602092</v>
      </c>
      <c r="F415" s="721" t="s">
        <v>568</v>
      </c>
    </row>
    <row r="416" ht="30" spans="1:6">
      <c r="A416" s="716">
        <v>413</v>
      </c>
      <c r="B416" s="722" t="s">
        <v>1406</v>
      </c>
      <c r="C416" s="721" t="s">
        <v>638</v>
      </c>
      <c r="D416" s="723" t="s">
        <v>1407</v>
      </c>
      <c r="E416" s="720">
        <v>297500</v>
      </c>
      <c r="F416" s="721" t="s">
        <v>568</v>
      </c>
    </row>
    <row r="417" ht="30" spans="1:6">
      <c r="A417" s="716">
        <v>414</v>
      </c>
      <c r="B417" s="722" t="s">
        <v>1408</v>
      </c>
      <c r="C417" s="721" t="s">
        <v>638</v>
      </c>
      <c r="D417" s="719" t="s">
        <v>1409</v>
      </c>
      <c r="E417" s="720">
        <v>298164</v>
      </c>
      <c r="F417" s="721" t="s">
        <v>568</v>
      </c>
    </row>
    <row r="418" ht="25.5" spans="1:6">
      <c r="A418" s="716">
        <v>415</v>
      </c>
      <c r="B418" s="722" t="s">
        <v>1410</v>
      </c>
      <c r="C418" s="721" t="s">
        <v>593</v>
      </c>
      <c r="D418" s="719" t="s">
        <v>1411</v>
      </c>
      <c r="E418" s="720">
        <v>49984.9018333887</v>
      </c>
      <c r="F418" s="721" t="s">
        <v>556</v>
      </c>
    </row>
    <row r="419" spans="1:6">
      <c r="A419" s="716">
        <v>416</v>
      </c>
      <c r="B419" s="722" t="s">
        <v>1412</v>
      </c>
      <c r="C419" s="721" t="s">
        <v>593</v>
      </c>
      <c r="D419" s="719" t="s">
        <v>1413</v>
      </c>
      <c r="E419" s="720">
        <v>49984.9018333887</v>
      </c>
      <c r="F419" s="721" t="s">
        <v>556</v>
      </c>
    </row>
    <row r="420" spans="1:6">
      <c r="A420" s="716">
        <v>417</v>
      </c>
      <c r="B420" s="722" t="s">
        <v>1414</v>
      </c>
      <c r="C420" s="721" t="s">
        <v>593</v>
      </c>
      <c r="D420" s="719" t="s">
        <v>1415</v>
      </c>
      <c r="E420" s="720">
        <v>49984.9018333887</v>
      </c>
      <c r="F420" s="721" t="s">
        <v>556</v>
      </c>
    </row>
    <row r="421" spans="1:6">
      <c r="A421" s="716">
        <v>418</v>
      </c>
      <c r="B421" s="722" t="s">
        <v>1416</v>
      </c>
      <c r="C421" s="721" t="s">
        <v>593</v>
      </c>
      <c r="D421" s="719" t="s">
        <v>1417</v>
      </c>
      <c r="E421" s="720">
        <v>49984.9018333887</v>
      </c>
      <c r="F421" s="721" t="s">
        <v>556</v>
      </c>
    </row>
    <row r="422" spans="1:6">
      <c r="A422" s="716">
        <v>419</v>
      </c>
      <c r="B422" s="722" t="s">
        <v>1418</v>
      </c>
      <c r="C422" s="721" t="s">
        <v>593</v>
      </c>
      <c r="D422" s="719" t="s">
        <v>1419</v>
      </c>
      <c r="E422" s="720">
        <v>49984.9018333887</v>
      </c>
      <c r="F422" s="721" t="s">
        <v>556</v>
      </c>
    </row>
    <row r="423" spans="1:6">
      <c r="A423" s="716">
        <v>420</v>
      </c>
      <c r="B423" s="722" t="s">
        <v>1420</v>
      </c>
      <c r="C423" s="721" t="s">
        <v>554</v>
      </c>
      <c r="D423" s="719" t="s">
        <v>1421</v>
      </c>
      <c r="E423" s="720">
        <v>209580.301188212</v>
      </c>
      <c r="F423" s="721" t="s">
        <v>556</v>
      </c>
    </row>
    <row r="424" spans="1:6">
      <c r="A424" s="716">
        <v>421</v>
      </c>
      <c r="B424" s="722" t="s">
        <v>1422</v>
      </c>
      <c r="C424" s="721" t="s">
        <v>593</v>
      </c>
      <c r="D424" s="719" t="s">
        <v>1423</v>
      </c>
      <c r="E424" s="720">
        <v>1327191.80712609</v>
      </c>
      <c r="F424" s="721" t="s">
        <v>556</v>
      </c>
    </row>
    <row r="425" spans="1:6">
      <c r="A425" s="716">
        <v>422</v>
      </c>
      <c r="B425" s="722" t="s">
        <v>1424</v>
      </c>
      <c r="C425" s="721" t="s">
        <v>593</v>
      </c>
      <c r="D425" s="719" t="s">
        <v>1425</v>
      </c>
      <c r="E425" s="720">
        <v>1327191.80712609</v>
      </c>
      <c r="F425" s="721" t="s">
        <v>556</v>
      </c>
    </row>
    <row r="426" spans="1:6">
      <c r="A426" s="716">
        <v>423</v>
      </c>
      <c r="B426" s="722" t="s">
        <v>1426</v>
      </c>
      <c r="C426" s="721" t="s">
        <v>593</v>
      </c>
      <c r="D426" s="719" t="s">
        <v>1427</v>
      </c>
      <c r="E426" s="720">
        <v>1327191.80712609</v>
      </c>
      <c r="F426" s="721" t="s">
        <v>556</v>
      </c>
    </row>
    <row r="427" spans="1:6">
      <c r="A427" s="716">
        <v>424</v>
      </c>
      <c r="B427" s="729" t="s">
        <v>1428</v>
      </c>
      <c r="C427" s="730" t="s">
        <v>593</v>
      </c>
      <c r="D427" s="731" t="s">
        <v>1429</v>
      </c>
      <c r="E427" s="720">
        <v>46758.572169123</v>
      </c>
      <c r="F427" s="730" t="s">
        <v>556</v>
      </c>
    </row>
    <row r="428" spans="1:6">
      <c r="A428" s="716">
        <v>425</v>
      </c>
      <c r="B428" s="729" t="s">
        <v>1430</v>
      </c>
      <c r="C428" s="730" t="s">
        <v>554</v>
      </c>
      <c r="D428" s="731" t="s">
        <v>1431</v>
      </c>
      <c r="E428" s="720">
        <v>1676.6424095057</v>
      </c>
      <c r="F428" s="721" t="s">
        <v>556</v>
      </c>
    </row>
    <row r="429" spans="1:6">
      <c r="A429" s="716">
        <v>426</v>
      </c>
      <c r="B429" s="722" t="s">
        <v>1432</v>
      </c>
      <c r="C429" s="721" t="s">
        <v>593</v>
      </c>
      <c r="D429" s="719" t="s">
        <v>1433</v>
      </c>
      <c r="E429" s="720">
        <v>63254.9530619247</v>
      </c>
      <c r="F429" s="721" t="s">
        <v>556</v>
      </c>
    </row>
    <row r="430" spans="1:6">
      <c r="A430" s="716">
        <v>427</v>
      </c>
      <c r="B430" s="722" t="s">
        <v>1434</v>
      </c>
      <c r="C430" s="721" t="s">
        <v>586</v>
      </c>
      <c r="D430" s="719" t="s">
        <v>1435</v>
      </c>
      <c r="E430" s="720">
        <v>8188135.77634217</v>
      </c>
      <c r="F430" s="721" t="s">
        <v>743</v>
      </c>
    </row>
    <row r="431" spans="1:6">
      <c r="A431" s="716">
        <v>428</v>
      </c>
      <c r="B431" s="722" t="s">
        <v>1436</v>
      </c>
      <c r="C431" s="721" t="s">
        <v>586</v>
      </c>
      <c r="D431" s="719" t="s">
        <v>1437</v>
      </c>
      <c r="E431" s="720">
        <v>297500</v>
      </c>
      <c r="F431" s="721" t="s">
        <v>743</v>
      </c>
    </row>
    <row r="432" spans="1:6">
      <c r="A432" s="716">
        <v>429</v>
      </c>
      <c r="B432" s="722" t="s">
        <v>1438</v>
      </c>
      <c r="C432" s="721" t="s">
        <v>586</v>
      </c>
      <c r="D432" s="719" t="s">
        <v>1439</v>
      </c>
      <c r="E432" s="720">
        <v>4034100</v>
      </c>
      <c r="F432" s="721" t="s">
        <v>743</v>
      </c>
    </row>
    <row r="433" spans="1:6">
      <c r="A433" s="716">
        <v>430</v>
      </c>
      <c r="B433" s="722" t="s">
        <v>1440</v>
      </c>
      <c r="C433" s="721" t="s">
        <v>586</v>
      </c>
      <c r="D433" s="719" t="s">
        <v>1441</v>
      </c>
      <c r="E433" s="720">
        <v>4688600</v>
      </c>
      <c r="F433" s="721" t="s">
        <v>743</v>
      </c>
    </row>
    <row r="434" spans="1:6">
      <c r="A434" s="716">
        <v>431</v>
      </c>
      <c r="B434" s="722" t="s">
        <v>1442</v>
      </c>
      <c r="C434" s="721" t="s">
        <v>586</v>
      </c>
      <c r="D434" s="719" t="s">
        <v>1443</v>
      </c>
      <c r="E434" s="720">
        <v>5152700</v>
      </c>
      <c r="F434" s="721" t="s">
        <v>743</v>
      </c>
    </row>
    <row r="435" spans="1:6">
      <c r="A435" s="716">
        <v>432</v>
      </c>
      <c r="B435" s="722" t="s">
        <v>1444</v>
      </c>
      <c r="C435" s="721" t="s">
        <v>586</v>
      </c>
      <c r="D435" s="719" t="s">
        <v>1445</v>
      </c>
      <c r="E435" s="720">
        <v>6500</v>
      </c>
      <c r="F435" s="721" t="s">
        <v>743</v>
      </c>
    </row>
    <row r="436" ht="30" spans="1:6">
      <c r="A436" s="716">
        <v>433</v>
      </c>
      <c r="B436" s="722" t="s">
        <v>1446</v>
      </c>
      <c r="C436" s="721" t="s">
        <v>590</v>
      </c>
      <c r="D436" s="719" t="s">
        <v>1447</v>
      </c>
      <c r="E436" s="720">
        <v>37307</v>
      </c>
      <c r="F436" s="721" t="s">
        <v>710</v>
      </c>
    </row>
    <row r="437" ht="30" spans="1:6">
      <c r="A437" s="716">
        <v>434</v>
      </c>
      <c r="B437" s="722" t="s">
        <v>1448</v>
      </c>
      <c r="C437" s="721" t="s">
        <v>590</v>
      </c>
      <c r="D437" s="719" t="s">
        <v>1449</v>
      </c>
      <c r="E437" s="720">
        <v>120041</v>
      </c>
      <c r="F437" s="721" t="s">
        <v>710</v>
      </c>
    </row>
    <row r="438" spans="1:6">
      <c r="A438" s="716">
        <v>435</v>
      </c>
      <c r="B438" s="722" t="s">
        <v>1450</v>
      </c>
      <c r="C438" s="721" t="s">
        <v>586</v>
      </c>
      <c r="D438" s="719" t="s">
        <v>1451</v>
      </c>
      <c r="E438" s="720">
        <v>1200</v>
      </c>
      <c r="F438" s="721" t="s">
        <v>1452</v>
      </c>
    </row>
    <row r="439" ht="30" spans="1:6">
      <c r="A439" s="716">
        <v>436</v>
      </c>
      <c r="B439" s="722" t="s">
        <v>1453</v>
      </c>
      <c r="C439" s="721" t="s">
        <v>586</v>
      </c>
      <c r="D439" s="719" t="s">
        <v>1454</v>
      </c>
      <c r="E439" s="720">
        <v>156149</v>
      </c>
      <c r="F439" s="721" t="s">
        <v>1452</v>
      </c>
    </row>
    <row r="440" ht="30" spans="1:6">
      <c r="A440" s="716">
        <v>437</v>
      </c>
      <c r="B440" s="722" t="s">
        <v>1455</v>
      </c>
      <c r="C440" s="721" t="s">
        <v>586</v>
      </c>
      <c r="D440" s="719" t="s">
        <v>1456</v>
      </c>
      <c r="E440" s="720">
        <v>156149</v>
      </c>
      <c r="F440" s="721" t="s">
        <v>1452</v>
      </c>
    </row>
    <row r="441" ht="30" spans="1:6">
      <c r="A441" s="716">
        <v>438</v>
      </c>
      <c r="B441" s="722" t="s">
        <v>1457</v>
      </c>
      <c r="C441" s="721" t="s">
        <v>586</v>
      </c>
      <c r="D441" s="719" t="s">
        <v>1458</v>
      </c>
      <c r="E441" s="720">
        <v>156149</v>
      </c>
      <c r="F441" s="721" t="s">
        <v>1452</v>
      </c>
    </row>
    <row r="442" ht="30" spans="1:6">
      <c r="A442" s="716">
        <v>439</v>
      </c>
      <c r="B442" s="722" t="s">
        <v>1459</v>
      </c>
      <c r="C442" s="721" t="s">
        <v>590</v>
      </c>
      <c r="D442" s="719" t="s">
        <v>1460</v>
      </c>
      <c r="E442" s="720">
        <v>6800</v>
      </c>
      <c r="F442" s="721" t="s">
        <v>710</v>
      </c>
    </row>
    <row r="443" ht="30" spans="1:6">
      <c r="A443" s="716">
        <v>440</v>
      </c>
      <c r="B443" s="722" t="s">
        <v>1461</v>
      </c>
      <c r="C443" s="721" t="s">
        <v>590</v>
      </c>
      <c r="D443" s="719" t="s">
        <v>1462</v>
      </c>
      <c r="E443" s="720">
        <v>7300</v>
      </c>
      <c r="F443" s="721" t="s">
        <v>710</v>
      </c>
    </row>
    <row r="444" ht="30" spans="1:6">
      <c r="A444" s="716">
        <v>441</v>
      </c>
      <c r="B444" s="722" t="s">
        <v>1463</v>
      </c>
      <c r="C444" s="721" t="s">
        <v>590</v>
      </c>
      <c r="D444" s="719" t="s">
        <v>1464</v>
      </c>
      <c r="E444" s="720">
        <v>13500</v>
      </c>
      <c r="F444" s="721" t="s">
        <v>710</v>
      </c>
    </row>
    <row r="445" ht="30" spans="1:6">
      <c r="A445" s="716">
        <v>442</v>
      </c>
      <c r="B445" s="722" t="s">
        <v>1465</v>
      </c>
      <c r="C445" s="721" t="s">
        <v>590</v>
      </c>
      <c r="D445" s="719" t="s">
        <v>1466</v>
      </c>
      <c r="E445" s="720">
        <v>14900</v>
      </c>
      <c r="F445" s="721" t="s">
        <v>710</v>
      </c>
    </row>
    <row r="446" ht="30" spans="1:6">
      <c r="A446" s="716">
        <v>443</v>
      </c>
      <c r="B446" s="722" t="s">
        <v>1467</v>
      </c>
      <c r="C446" s="721" t="s">
        <v>590</v>
      </c>
      <c r="D446" s="719" t="s">
        <v>1468</v>
      </c>
      <c r="E446" s="720">
        <v>19000</v>
      </c>
      <c r="F446" s="721" t="s">
        <v>710</v>
      </c>
    </row>
    <row r="447" spans="1:6">
      <c r="A447" s="716">
        <v>444</v>
      </c>
      <c r="B447" s="722" t="s">
        <v>1469</v>
      </c>
      <c r="C447" s="721" t="s">
        <v>586</v>
      </c>
      <c r="D447" s="719" t="s">
        <v>1470</v>
      </c>
      <c r="E447" s="720">
        <v>1383300</v>
      </c>
      <c r="F447" s="721" t="s">
        <v>1471</v>
      </c>
    </row>
    <row r="448" spans="1:6">
      <c r="A448" s="716">
        <v>445</v>
      </c>
      <c r="B448" s="722" t="s">
        <v>1472</v>
      </c>
      <c r="C448" s="721" t="s">
        <v>586</v>
      </c>
      <c r="D448" s="719" t="s">
        <v>1473</v>
      </c>
      <c r="E448" s="720">
        <v>3640</v>
      </c>
      <c r="F448" s="721" t="s">
        <v>1471</v>
      </c>
    </row>
    <row r="449" spans="1:6">
      <c r="A449" s="716">
        <v>446</v>
      </c>
      <c r="B449" s="722" t="s">
        <v>1474</v>
      </c>
      <c r="C449" s="721" t="s">
        <v>586</v>
      </c>
      <c r="D449" s="719" t="s">
        <v>1475</v>
      </c>
      <c r="E449" s="720">
        <v>31135</v>
      </c>
      <c r="F449" s="721" t="s">
        <v>1471</v>
      </c>
    </row>
    <row r="450" spans="1:6">
      <c r="A450" s="716">
        <v>447</v>
      </c>
      <c r="B450" s="722" t="s">
        <v>1476</v>
      </c>
      <c r="C450" s="721" t="s">
        <v>586</v>
      </c>
      <c r="D450" s="719" t="s">
        <v>1477</v>
      </c>
      <c r="E450" s="720">
        <v>1300</v>
      </c>
      <c r="F450" s="721" t="s">
        <v>1471</v>
      </c>
    </row>
    <row r="451" spans="1:6">
      <c r="A451" s="716">
        <v>448</v>
      </c>
      <c r="B451" s="722" t="s">
        <v>1478</v>
      </c>
      <c r="C451" s="721" t="s">
        <v>586</v>
      </c>
      <c r="D451" s="719" t="s">
        <v>1479</v>
      </c>
      <c r="E451" s="720">
        <v>26000</v>
      </c>
      <c r="F451" s="721" t="s">
        <v>1471</v>
      </c>
    </row>
    <row r="452" spans="1:6">
      <c r="A452" s="716">
        <v>449</v>
      </c>
      <c r="B452" s="722" t="s">
        <v>1480</v>
      </c>
      <c r="C452" s="721" t="s">
        <v>586</v>
      </c>
      <c r="D452" s="719" t="s">
        <v>1481</v>
      </c>
      <c r="E452" s="720">
        <v>23400</v>
      </c>
      <c r="F452" s="721" t="s">
        <v>1471</v>
      </c>
    </row>
    <row r="453" spans="1:6">
      <c r="A453" s="716">
        <v>450</v>
      </c>
      <c r="B453" s="722" t="s">
        <v>1482</v>
      </c>
      <c r="C453" s="721" t="s">
        <v>586</v>
      </c>
      <c r="D453" s="719" t="s">
        <v>1483</v>
      </c>
      <c r="E453" s="720">
        <v>34710</v>
      </c>
      <c r="F453" s="721" t="s">
        <v>1471</v>
      </c>
    </row>
    <row r="454" spans="1:6">
      <c r="A454" s="716">
        <v>451</v>
      </c>
      <c r="B454" s="722" t="s">
        <v>1484</v>
      </c>
      <c r="C454" s="721" t="s">
        <v>51</v>
      </c>
      <c r="D454" s="719" t="s">
        <v>1485</v>
      </c>
      <c r="E454" s="720">
        <v>3510</v>
      </c>
      <c r="F454" s="721" t="s">
        <v>1471</v>
      </c>
    </row>
    <row r="455" spans="1:6">
      <c r="A455" s="716">
        <v>452</v>
      </c>
      <c r="B455" s="722" t="s">
        <v>1486</v>
      </c>
      <c r="C455" s="721" t="s">
        <v>586</v>
      </c>
      <c r="D455" s="719" t="s">
        <v>1487</v>
      </c>
      <c r="E455" s="720">
        <v>8060</v>
      </c>
      <c r="F455" s="721" t="s">
        <v>1471</v>
      </c>
    </row>
    <row r="456" spans="1:6">
      <c r="A456" s="716">
        <v>453</v>
      </c>
      <c r="B456" s="722" t="s">
        <v>1488</v>
      </c>
      <c r="C456" s="721" t="s">
        <v>586</v>
      </c>
      <c r="D456" s="719" t="s">
        <v>1489</v>
      </c>
      <c r="E456" s="720">
        <v>5070</v>
      </c>
      <c r="F456" s="721" t="s">
        <v>1471</v>
      </c>
    </row>
    <row r="457" spans="1:6">
      <c r="A457" s="716">
        <v>454</v>
      </c>
      <c r="B457" s="722" t="s">
        <v>1490</v>
      </c>
      <c r="C457" s="721" t="s">
        <v>586</v>
      </c>
      <c r="D457" s="719" t="s">
        <v>1491</v>
      </c>
      <c r="E457" s="720">
        <v>390</v>
      </c>
      <c r="F457" s="721" t="s">
        <v>1471</v>
      </c>
    </row>
    <row r="458" spans="1:6">
      <c r="A458" s="716">
        <v>455</v>
      </c>
      <c r="B458" s="722" t="s">
        <v>1492</v>
      </c>
      <c r="C458" s="721" t="s">
        <v>586</v>
      </c>
      <c r="D458" s="719" t="s">
        <v>1493</v>
      </c>
      <c r="E458" s="720">
        <v>390</v>
      </c>
      <c r="F458" s="721" t="s">
        <v>1471</v>
      </c>
    </row>
    <row r="459" spans="1:6">
      <c r="A459" s="716">
        <v>456</v>
      </c>
      <c r="B459" s="722" t="s">
        <v>1494</v>
      </c>
      <c r="C459" s="721" t="s">
        <v>586</v>
      </c>
      <c r="D459" s="719" t="s">
        <v>1495</v>
      </c>
      <c r="E459" s="720">
        <v>11180</v>
      </c>
      <c r="F459" s="721" t="s">
        <v>1471</v>
      </c>
    </row>
    <row r="460" spans="1:6">
      <c r="A460" s="716">
        <v>457</v>
      </c>
      <c r="B460" s="722" t="s">
        <v>1496</v>
      </c>
      <c r="C460" s="721" t="s">
        <v>586</v>
      </c>
      <c r="D460" s="719" t="s">
        <v>1497</v>
      </c>
      <c r="E460" s="720">
        <v>1130500</v>
      </c>
      <c r="F460" s="721" t="s">
        <v>1471</v>
      </c>
    </row>
    <row r="461" spans="1:6">
      <c r="A461" s="716">
        <v>458</v>
      </c>
      <c r="B461" s="722" t="s">
        <v>1498</v>
      </c>
      <c r="C461" s="721" t="s">
        <v>586</v>
      </c>
      <c r="D461" s="719" t="s">
        <v>1499</v>
      </c>
      <c r="E461" s="720">
        <v>888900</v>
      </c>
      <c r="F461" s="721" t="s">
        <v>1471</v>
      </c>
    </row>
    <row r="462" spans="1:6">
      <c r="A462" s="716">
        <v>459</v>
      </c>
      <c r="B462" s="722" t="s">
        <v>1500</v>
      </c>
      <c r="C462" s="721" t="s">
        <v>586</v>
      </c>
      <c r="D462" s="719" t="s">
        <v>1501</v>
      </c>
      <c r="E462" s="720">
        <v>350000</v>
      </c>
      <c r="F462" s="721" t="s">
        <v>1471</v>
      </c>
    </row>
    <row r="463" spans="1:6">
      <c r="A463" s="716">
        <v>460</v>
      </c>
      <c r="B463" s="722" t="s">
        <v>1502</v>
      </c>
      <c r="C463" s="721" t="s">
        <v>586</v>
      </c>
      <c r="D463" s="719" t="s">
        <v>1503</v>
      </c>
      <c r="E463" s="720">
        <v>750000</v>
      </c>
      <c r="F463" s="721" t="s">
        <v>1471</v>
      </c>
    </row>
    <row r="464" spans="1:6">
      <c r="A464" s="716">
        <v>461</v>
      </c>
      <c r="B464" s="722" t="s">
        <v>1504</v>
      </c>
      <c r="C464" s="721" t="s">
        <v>586</v>
      </c>
      <c r="D464" s="719" t="s">
        <v>1505</v>
      </c>
      <c r="E464" s="720">
        <v>150000</v>
      </c>
      <c r="F464" s="721" t="s">
        <v>1471</v>
      </c>
    </row>
    <row r="465" spans="1:6">
      <c r="A465" s="716">
        <v>462</v>
      </c>
      <c r="B465" s="722" t="s">
        <v>1506</v>
      </c>
      <c r="C465" s="721" t="s">
        <v>586</v>
      </c>
      <c r="D465" s="719" t="s">
        <v>1507</v>
      </c>
      <c r="E465" s="720">
        <v>10000</v>
      </c>
      <c r="F465" s="721" t="s">
        <v>1471</v>
      </c>
    </row>
    <row r="466" spans="1:6">
      <c r="A466" s="716">
        <v>463</v>
      </c>
      <c r="B466" s="722" t="s">
        <v>1508</v>
      </c>
      <c r="C466" s="721" t="s">
        <v>586</v>
      </c>
      <c r="D466" s="719" t="s">
        <v>1509</v>
      </c>
      <c r="E466" s="720">
        <v>12000</v>
      </c>
      <c r="F466" s="721" t="s">
        <v>1471</v>
      </c>
    </row>
    <row r="467" spans="1:6">
      <c r="A467" s="716">
        <v>464</v>
      </c>
      <c r="B467" s="722" t="s">
        <v>1510</v>
      </c>
      <c r="C467" s="721" t="s">
        <v>51</v>
      </c>
      <c r="D467" s="719" t="s">
        <v>1511</v>
      </c>
      <c r="E467" s="720">
        <v>2700</v>
      </c>
      <c r="F467" s="721" t="s">
        <v>1471</v>
      </c>
    </row>
    <row r="468" spans="1:6">
      <c r="A468" s="716">
        <v>465</v>
      </c>
      <c r="B468" s="722" t="s">
        <v>1512</v>
      </c>
      <c r="C468" s="721" t="s">
        <v>586</v>
      </c>
      <c r="D468" s="719" t="s">
        <v>1513</v>
      </c>
      <c r="E468" s="720">
        <v>1800</v>
      </c>
      <c r="F468" s="721" t="s">
        <v>1471</v>
      </c>
    </row>
    <row r="469" spans="1:6">
      <c r="A469" s="716">
        <v>466</v>
      </c>
      <c r="B469" s="722" t="s">
        <v>1514</v>
      </c>
      <c r="C469" s="721" t="s">
        <v>586</v>
      </c>
      <c r="D469" s="719" t="s">
        <v>1515</v>
      </c>
      <c r="E469" s="720">
        <v>3000</v>
      </c>
      <c r="F469" s="721" t="s">
        <v>1471</v>
      </c>
    </row>
    <row r="470" spans="1:6">
      <c r="A470" s="716">
        <v>467</v>
      </c>
      <c r="B470" s="722" t="s">
        <v>1516</v>
      </c>
      <c r="C470" s="721" t="s">
        <v>51</v>
      </c>
      <c r="D470" s="719" t="s">
        <v>1517</v>
      </c>
      <c r="E470" s="720">
        <v>6100</v>
      </c>
      <c r="F470" s="721" t="s">
        <v>1471</v>
      </c>
    </row>
    <row r="471" spans="1:6">
      <c r="A471" s="716">
        <v>468</v>
      </c>
      <c r="B471" s="722" t="s">
        <v>1518</v>
      </c>
      <c r="C471" s="721" t="s">
        <v>586</v>
      </c>
      <c r="D471" s="719" t="s">
        <v>1519</v>
      </c>
      <c r="E471" s="720">
        <v>450</v>
      </c>
      <c r="F471" s="721" t="s">
        <v>1471</v>
      </c>
    </row>
    <row r="472" spans="1:6">
      <c r="A472" s="716">
        <v>469</v>
      </c>
      <c r="B472" s="722" t="s">
        <v>1520</v>
      </c>
      <c r="C472" s="721" t="s">
        <v>586</v>
      </c>
      <c r="D472" s="719" t="s">
        <v>1521</v>
      </c>
      <c r="E472" s="720">
        <v>16000</v>
      </c>
      <c r="F472" s="721" t="s">
        <v>1471</v>
      </c>
    </row>
    <row r="473" spans="1:6">
      <c r="A473" s="716">
        <v>470</v>
      </c>
      <c r="B473" s="722" t="s">
        <v>1522</v>
      </c>
      <c r="C473" s="721" t="s">
        <v>593</v>
      </c>
      <c r="D473" s="719" t="s">
        <v>1128</v>
      </c>
      <c r="E473" s="720">
        <v>8000</v>
      </c>
      <c r="F473" s="721" t="s">
        <v>1471</v>
      </c>
    </row>
    <row r="474" spans="1:6">
      <c r="A474" s="716">
        <v>471</v>
      </c>
      <c r="B474" s="722" t="s">
        <v>1523</v>
      </c>
      <c r="C474" s="721" t="s">
        <v>586</v>
      </c>
      <c r="D474" s="719" t="s">
        <v>1524</v>
      </c>
      <c r="E474" s="720">
        <v>3000</v>
      </c>
      <c r="F474" s="721" t="s">
        <v>1471</v>
      </c>
    </row>
    <row r="475" spans="1:6">
      <c r="A475" s="716">
        <v>472</v>
      </c>
      <c r="B475" s="722" t="s">
        <v>1525</v>
      </c>
      <c r="C475" s="721" t="s">
        <v>586</v>
      </c>
      <c r="D475" s="719" t="s">
        <v>1526</v>
      </c>
      <c r="E475" s="720">
        <v>12500</v>
      </c>
      <c r="F475" s="721" t="s">
        <v>1471</v>
      </c>
    </row>
    <row r="476" spans="1:6">
      <c r="A476" s="716">
        <v>473</v>
      </c>
      <c r="B476" s="722" t="s">
        <v>1527</v>
      </c>
      <c r="C476" s="721" t="s">
        <v>51</v>
      </c>
      <c r="D476" s="719" t="s">
        <v>1528</v>
      </c>
      <c r="E476" s="720">
        <v>3500</v>
      </c>
      <c r="F476" s="721" t="s">
        <v>1471</v>
      </c>
    </row>
    <row r="477" spans="1:6">
      <c r="A477" s="716">
        <v>474</v>
      </c>
      <c r="B477" s="722" t="s">
        <v>1529</v>
      </c>
      <c r="C477" s="721" t="s">
        <v>586</v>
      </c>
      <c r="D477" s="719" t="s">
        <v>1530</v>
      </c>
      <c r="E477" s="720">
        <v>1100</v>
      </c>
      <c r="F477" s="721" t="s">
        <v>1471</v>
      </c>
    </row>
    <row r="478" spans="1:6">
      <c r="A478" s="716">
        <v>475</v>
      </c>
      <c r="B478" s="722" t="s">
        <v>1531</v>
      </c>
      <c r="C478" s="721" t="s">
        <v>586</v>
      </c>
      <c r="D478" s="719" t="s">
        <v>1532</v>
      </c>
      <c r="E478" s="720">
        <v>14000</v>
      </c>
      <c r="F478" s="721" t="s">
        <v>1471</v>
      </c>
    </row>
    <row r="479" spans="1:6">
      <c r="A479" s="716">
        <v>476</v>
      </c>
      <c r="B479" s="722" t="s">
        <v>1533</v>
      </c>
      <c r="C479" s="721" t="s">
        <v>586</v>
      </c>
      <c r="D479" s="719" t="s">
        <v>1534</v>
      </c>
      <c r="E479" s="720">
        <v>15000</v>
      </c>
      <c r="F479" s="721" t="s">
        <v>1471</v>
      </c>
    </row>
    <row r="480" spans="1:6">
      <c r="A480" s="716">
        <v>477</v>
      </c>
      <c r="B480" s="722" t="s">
        <v>1535</v>
      </c>
      <c r="C480" s="721" t="s">
        <v>586</v>
      </c>
      <c r="D480" s="719" t="s">
        <v>1536</v>
      </c>
      <c r="E480" s="720">
        <v>190000</v>
      </c>
      <c r="F480" s="721" t="s">
        <v>1471</v>
      </c>
    </row>
    <row r="481" spans="1:6">
      <c r="A481" s="716">
        <v>478</v>
      </c>
      <c r="B481" s="722" t="s">
        <v>1537</v>
      </c>
      <c r="C481" s="721" t="s">
        <v>586</v>
      </c>
      <c r="D481" s="719" t="s">
        <v>1538</v>
      </c>
      <c r="E481" s="720">
        <v>35000</v>
      </c>
      <c r="F481" s="721" t="s">
        <v>1471</v>
      </c>
    </row>
    <row r="482" spans="1:6">
      <c r="A482" s="716">
        <v>479</v>
      </c>
      <c r="B482" s="722" t="s">
        <v>1539</v>
      </c>
      <c r="C482" s="721" t="s">
        <v>45</v>
      </c>
      <c r="D482" s="719" t="s">
        <v>1540</v>
      </c>
      <c r="E482" s="720">
        <v>90000</v>
      </c>
      <c r="F482" s="721" t="s">
        <v>1471</v>
      </c>
    </row>
    <row r="483" spans="1:6">
      <c r="A483" s="716">
        <v>480</v>
      </c>
      <c r="B483" s="722" t="s">
        <v>1541</v>
      </c>
      <c r="C483" s="721" t="s">
        <v>586</v>
      </c>
      <c r="D483" s="719" t="s">
        <v>1542</v>
      </c>
      <c r="E483" s="720">
        <v>2800</v>
      </c>
      <c r="F483" s="721" t="s">
        <v>1471</v>
      </c>
    </row>
    <row r="484" spans="1:6">
      <c r="A484" s="716">
        <v>481</v>
      </c>
      <c r="B484" s="722" t="s">
        <v>1543</v>
      </c>
      <c r="C484" s="721" t="s">
        <v>586</v>
      </c>
      <c r="D484" s="719" t="s">
        <v>1544</v>
      </c>
      <c r="E484" s="720">
        <v>5200000</v>
      </c>
      <c r="F484" s="721" t="s">
        <v>1471</v>
      </c>
    </row>
    <row r="485" ht="30" spans="1:6">
      <c r="A485" s="716">
        <v>482</v>
      </c>
      <c r="B485" s="722" t="s">
        <v>1545</v>
      </c>
      <c r="C485" s="721" t="s">
        <v>586</v>
      </c>
      <c r="D485" s="719" t="s">
        <v>1546</v>
      </c>
      <c r="E485" s="720">
        <v>450000</v>
      </c>
      <c r="F485" s="721" t="s">
        <v>1471</v>
      </c>
    </row>
    <row r="486" ht="30" spans="1:6">
      <c r="A486" s="716">
        <v>483</v>
      </c>
      <c r="B486" s="722" t="s">
        <v>1547</v>
      </c>
      <c r="C486" s="721" t="s">
        <v>586</v>
      </c>
      <c r="D486" s="719" t="s">
        <v>1548</v>
      </c>
      <c r="E486" s="720">
        <v>970000</v>
      </c>
      <c r="F486" s="721" t="s">
        <v>1471</v>
      </c>
    </row>
    <row r="487" spans="1:6">
      <c r="A487" s="716">
        <v>484</v>
      </c>
      <c r="B487" s="722" t="s">
        <v>1549</v>
      </c>
      <c r="C487" s="721"/>
      <c r="D487" s="719"/>
      <c r="E487" s="720"/>
      <c r="F487" s="721"/>
    </row>
    <row r="488" spans="1:6">
      <c r="A488" s="716">
        <v>485</v>
      </c>
      <c r="B488" s="722" t="s">
        <v>1550</v>
      </c>
      <c r="C488" s="721" t="s">
        <v>51</v>
      </c>
      <c r="D488" s="719" t="s">
        <v>1551</v>
      </c>
      <c r="E488" s="720">
        <v>2900</v>
      </c>
      <c r="F488" s="721" t="s">
        <v>1552</v>
      </c>
    </row>
    <row r="489" spans="1:6">
      <c r="A489" s="716">
        <v>486</v>
      </c>
      <c r="B489" s="722" t="s">
        <v>1553</v>
      </c>
      <c r="C489" s="721" t="s">
        <v>586</v>
      </c>
      <c r="D489" s="719" t="s">
        <v>1554</v>
      </c>
      <c r="E489" s="720">
        <v>24100</v>
      </c>
      <c r="F489" s="721" t="s">
        <v>1552</v>
      </c>
    </row>
    <row r="490" spans="1:6">
      <c r="A490" s="716">
        <v>487</v>
      </c>
      <c r="B490" s="722" t="s">
        <v>1555</v>
      </c>
      <c r="C490" s="721" t="s">
        <v>586</v>
      </c>
      <c r="D490" s="719" t="s">
        <v>1556</v>
      </c>
      <c r="E490" s="720">
        <v>1050</v>
      </c>
      <c r="F490" s="721" t="s">
        <v>1552</v>
      </c>
    </row>
    <row r="491" spans="1:6">
      <c r="A491" s="716">
        <v>488</v>
      </c>
      <c r="B491" s="722" t="s">
        <v>1557</v>
      </c>
      <c r="C491" s="721" t="s">
        <v>51</v>
      </c>
      <c r="D491" s="719" t="s">
        <v>1558</v>
      </c>
      <c r="E491" s="720">
        <v>34285.44</v>
      </c>
      <c r="F491" s="721" t="s">
        <v>1552</v>
      </c>
    </row>
    <row r="492" spans="1:6">
      <c r="A492" s="716">
        <v>489</v>
      </c>
      <c r="B492" s="722" t="s">
        <v>1559</v>
      </c>
      <c r="C492" s="721" t="s">
        <v>51</v>
      </c>
      <c r="D492" s="719" t="s">
        <v>1560</v>
      </c>
      <c r="E492" s="720">
        <v>223.5</v>
      </c>
      <c r="F492" s="721" t="s">
        <v>1552</v>
      </c>
    </row>
    <row r="493" spans="1:6">
      <c r="A493" s="716">
        <v>490</v>
      </c>
      <c r="B493" s="722" t="s">
        <v>1561</v>
      </c>
      <c r="C493" s="721" t="s">
        <v>586</v>
      </c>
      <c r="D493" s="719" t="s">
        <v>1562</v>
      </c>
      <c r="E493" s="720">
        <v>93561.6</v>
      </c>
      <c r="F493" s="721" t="s">
        <v>1552</v>
      </c>
    </row>
    <row r="494" spans="1:6">
      <c r="A494" s="716">
        <v>491</v>
      </c>
      <c r="B494" s="722" t="s">
        <v>1563</v>
      </c>
      <c r="C494" s="721" t="s">
        <v>554</v>
      </c>
      <c r="D494" s="719" t="s">
        <v>1564</v>
      </c>
      <c r="E494" s="720">
        <v>97724</v>
      </c>
      <c r="F494" s="721" t="s">
        <v>1552</v>
      </c>
    </row>
    <row r="495" spans="1:6">
      <c r="A495" s="716">
        <v>492</v>
      </c>
      <c r="B495" s="722" t="s">
        <v>1565</v>
      </c>
      <c r="C495" s="721" t="s">
        <v>593</v>
      </c>
      <c r="D495" s="719" t="s">
        <v>1566</v>
      </c>
      <c r="E495" s="720">
        <v>68898.0088474283</v>
      </c>
      <c r="F495" s="721" t="s">
        <v>1552</v>
      </c>
    </row>
    <row r="496" spans="1:6">
      <c r="A496" s="716">
        <v>493</v>
      </c>
      <c r="B496" s="722" t="s">
        <v>1567</v>
      </c>
      <c r="C496" s="721" t="s">
        <v>586</v>
      </c>
      <c r="D496" s="719" t="s">
        <v>1568</v>
      </c>
      <c r="E496" s="720">
        <v>696</v>
      </c>
      <c r="F496" s="721" t="s">
        <v>1552</v>
      </c>
    </row>
    <row r="497" spans="1:6">
      <c r="A497" s="716">
        <v>494</v>
      </c>
      <c r="B497" s="722" t="s">
        <v>1569</v>
      </c>
      <c r="C497" s="721" t="s">
        <v>586</v>
      </c>
      <c r="D497" s="719" t="s">
        <v>1570</v>
      </c>
      <c r="E497" s="720">
        <v>450</v>
      </c>
      <c r="F497" s="721" t="s">
        <v>1552</v>
      </c>
    </row>
    <row r="498" spans="1:6">
      <c r="A498" s="716">
        <v>495</v>
      </c>
      <c r="B498" s="722" t="s">
        <v>1571</v>
      </c>
      <c r="C498" s="721" t="s">
        <v>586</v>
      </c>
      <c r="D498" s="719" t="s">
        <v>1572</v>
      </c>
      <c r="E498" s="720">
        <v>350</v>
      </c>
      <c r="F498" s="721" t="s">
        <v>1552</v>
      </c>
    </row>
    <row r="499" spans="1:6">
      <c r="A499" s="716">
        <v>496</v>
      </c>
      <c r="B499" s="722" t="s">
        <v>1573</v>
      </c>
      <c r="C499" s="721" t="s">
        <v>586</v>
      </c>
      <c r="D499" s="719" t="s">
        <v>1574</v>
      </c>
      <c r="E499" s="720">
        <v>100</v>
      </c>
      <c r="F499" s="721" t="s">
        <v>1552</v>
      </c>
    </row>
    <row r="500" spans="1:6">
      <c r="A500" s="716">
        <v>497</v>
      </c>
      <c r="B500" s="722" t="s">
        <v>1575</v>
      </c>
      <c r="C500" s="721" t="s">
        <v>554</v>
      </c>
      <c r="D500" s="719" t="s">
        <v>1564</v>
      </c>
      <c r="E500" s="720">
        <v>97724</v>
      </c>
      <c r="F500" s="721" t="s">
        <v>1552</v>
      </c>
    </row>
    <row r="501" spans="1:6">
      <c r="A501" s="716">
        <v>498</v>
      </c>
      <c r="B501" s="722" t="s">
        <v>1576</v>
      </c>
      <c r="C501" s="721" t="s">
        <v>51</v>
      </c>
      <c r="D501" s="719" t="s">
        <v>1551</v>
      </c>
      <c r="E501" s="720">
        <v>2600</v>
      </c>
      <c r="F501" s="721" t="s">
        <v>1552</v>
      </c>
    </row>
    <row r="502" spans="1:6">
      <c r="A502" s="716">
        <v>499</v>
      </c>
      <c r="B502" s="722" t="s">
        <v>1577</v>
      </c>
      <c r="C502" s="721" t="s">
        <v>586</v>
      </c>
      <c r="D502" s="719" t="s">
        <v>1554</v>
      </c>
      <c r="E502" s="720">
        <v>18100</v>
      </c>
      <c r="F502" s="721" t="s">
        <v>1552</v>
      </c>
    </row>
    <row r="503" spans="1:6">
      <c r="A503" s="716">
        <v>500</v>
      </c>
      <c r="B503" s="722" t="s">
        <v>1578</v>
      </c>
      <c r="C503" s="721" t="s">
        <v>586</v>
      </c>
      <c r="D503" s="719" t="s">
        <v>1556</v>
      </c>
      <c r="E503" s="720">
        <v>850</v>
      </c>
      <c r="F503" s="721" t="s">
        <v>1552</v>
      </c>
    </row>
    <row r="504" spans="1:6">
      <c r="A504" s="716">
        <v>501</v>
      </c>
      <c r="B504" s="722" t="s">
        <v>1579</v>
      </c>
      <c r="C504" s="721" t="s">
        <v>51</v>
      </c>
      <c r="D504" s="719" t="s">
        <v>1558</v>
      </c>
      <c r="E504" s="720">
        <v>34285.44</v>
      </c>
      <c r="F504" s="721" t="s">
        <v>1552</v>
      </c>
    </row>
    <row r="505" spans="1:6">
      <c r="A505" s="716">
        <v>502</v>
      </c>
      <c r="B505" s="722" t="s">
        <v>1580</v>
      </c>
      <c r="C505" s="721" t="s">
        <v>586</v>
      </c>
      <c r="D505" s="719" t="s">
        <v>1562</v>
      </c>
      <c r="E505" s="720">
        <v>93561.6</v>
      </c>
      <c r="F505" s="721" t="s">
        <v>1552</v>
      </c>
    </row>
    <row r="506" spans="1:6">
      <c r="A506" s="716">
        <v>503</v>
      </c>
      <c r="B506" s="722" t="s">
        <v>1581</v>
      </c>
      <c r="C506" s="721" t="s">
        <v>51</v>
      </c>
      <c r="D506" s="719" t="s">
        <v>1582</v>
      </c>
      <c r="E506" s="720">
        <v>7082.08666666667</v>
      </c>
      <c r="F506" s="721" t="s">
        <v>1552</v>
      </c>
    </row>
    <row r="507" spans="1:6">
      <c r="A507" s="716">
        <v>504</v>
      </c>
      <c r="B507" s="722" t="s">
        <v>1583</v>
      </c>
      <c r="C507" s="721" t="s">
        <v>586</v>
      </c>
      <c r="D507" s="719" t="s">
        <v>1584</v>
      </c>
      <c r="E507" s="720">
        <v>20310.92</v>
      </c>
      <c r="F507" s="721" t="s">
        <v>1552</v>
      </c>
    </row>
    <row r="508" spans="1:6">
      <c r="A508" s="716">
        <v>505</v>
      </c>
      <c r="B508" s="722" t="s">
        <v>1585</v>
      </c>
      <c r="C508" s="721" t="s">
        <v>51</v>
      </c>
      <c r="D508" s="719" t="s">
        <v>1586</v>
      </c>
      <c r="E508" s="720">
        <v>12516.0233333333</v>
      </c>
      <c r="F508" s="721" t="s">
        <v>1552</v>
      </c>
    </row>
    <row r="509" spans="1:6">
      <c r="A509" s="716">
        <v>506</v>
      </c>
      <c r="B509" s="722" t="s">
        <v>1587</v>
      </c>
      <c r="C509" s="721" t="s">
        <v>586</v>
      </c>
      <c r="D509" s="719" t="s">
        <v>1588</v>
      </c>
      <c r="E509" s="720">
        <v>33646.06</v>
      </c>
      <c r="F509" s="721" t="s">
        <v>1552</v>
      </c>
    </row>
    <row r="510" spans="1:6">
      <c r="A510" s="716">
        <v>507</v>
      </c>
      <c r="B510" s="722" t="s">
        <v>1589</v>
      </c>
      <c r="C510" s="721" t="s">
        <v>51</v>
      </c>
      <c r="D510" s="719" t="s">
        <v>1590</v>
      </c>
      <c r="E510" s="720">
        <v>20632.815</v>
      </c>
      <c r="F510" s="721" t="s">
        <v>1552</v>
      </c>
    </row>
    <row r="511" spans="1:6">
      <c r="A511" s="716">
        <v>508</v>
      </c>
      <c r="B511" s="722" t="s">
        <v>1591</v>
      </c>
      <c r="C511" s="721" t="s">
        <v>586</v>
      </c>
      <c r="D511" s="719" t="s">
        <v>1592</v>
      </c>
      <c r="E511" s="720">
        <v>57693.58</v>
      </c>
      <c r="F511" s="721" t="s">
        <v>1552</v>
      </c>
    </row>
    <row r="512" spans="1:6">
      <c r="A512" s="716">
        <v>509</v>
      </c>
      <c r="B512" s="722" t="s">
        <v>1593</v>
      </c>
      <c r="C512" s="721" t="s">
        <v>586</v>
      </c>
      <c r="D512" s="719" t="s">
        <v>1594</v>
      </c>
      <c r="E512" s="720">
        <v>15900</v>
      </c>
      <c r="F512" s="721" t="s">
        <v>1552</v>
      </c>
    </row>
    <row r="513" spans="1:6">
      <c r="A513" s="716">
        <v>510</v>
      </c>
      <c r="B513" s="722" t="s">
        <v>1595</v>
      </c>
      <c r="C513" s="721" t="s">
        <v>586</v>
      </c>
      <c r="D513" s="719" t="s">
        <v>1596</v>
      </c>
      <c r="E513" s="720">
        <v>159000</v>
      </c>
      <c r="F513" s="721" t="s">
        <v>1552</v>
      </c>
    </row>
    <row r="514" spans="1:6">
      <c r="A514" s="716">
        <v>511</v>
      </c>
      <c r="B514" s="722" t="s">
        <v>1597</v>
      </c>
      <c r="C514" s="721" t="s">
        <v>586</v>
      </c>
      <c r="D514" s="719" t="s">
        <v>1598</v>
      </c>
      <c r="E514" s="720">
        <v>74496.38</v>
      </c>
      <c r="F514" s="721" t="s">
        <v>1552</v>
      </c>
    </row>
    <row r="515" spans="1:6">
      <c r="A515" s="716">
        <v>512</v>
      </c>
      <c r="B515" s="722" t="s">
        <v>1599</v>
      </c>
      <c r="C515" s="721" t="s">
        <v>689</v>
      </c>
      <c r="D515" s="719" t="s">
        <v>1600</v>
      </c>
      <c r="E515" s="720">
        <v>89587.4264</v>
      </c>
      <c r="F515" s="721" t="s">
        <v>1552</v>
      </c>
    </row>
    <row r="516" spans="1:6">
      <c r="A516" s="716">
        <v>513</v>
      </c>
      <c r="B516" s="722" t="s">
        <v>1601</v>
      </c>
      <c r="C516" s="721" t="s">
        <v>689</v>
      </c>
      <c r="D516" s="719" t="s">
        <v>1602</v>
      </c>
      <c r="E516" s="720">
        <v>79249.24</v>
      </c>
      <c r="F516" s="721" t="s">
        <v>1552</v>
      </c>
    </row>
    <row r="517" spans="1:6">
      <c r="A517" s="716">
        <v>514</v>
      </c>
      <c r="B517" s="722" t="s">
        <v>1603</v>
      </c>
      <c r="C517" s="721" t="s">
        <v>586</v>
      </c>
      <c r="D517" s="719" t="s">
        <v>1604</v>
      </c>
      <c r="E517" s="720">
        <v>27843.62</v>
      </c>
      <c r="F517" s="721" t="s">
        <v>1552</v>
      </c>
    </row>
    <row r="518" ht="30" spans="1:6">
      <c r="A518" s="716">
        <v>515</v>
      </c>
      <c r="B518" s="722" t="s">
        <v>1605</v>
      </c>
      <c r="C518" s="721" t="s">
        <v>51</v>
      </c>
      <c r="D518" s="719" t="s">
        <v>1606</v>
      </c>
      <c r="E518" s="720">
        <v>18241.8133333333</v>
      </c>
      <c r="F518" s="721" t="s">
        <v>1552</v>
      </c>
    </row>
    <row r="519" ht="30" spans="1:6">
      <c r="A519" s="716">
        <v>516</v>
      </c>
      <c r="B519" s="722" t="s">
        <v>1607</v>
      </c>
      <c r="C519" s="721"/>
      <c r="D519" s="719" t="s">
        <v>1608</v>
      </c>
      <c r="E519" s="720">
        <v>35629.44</v>
      </c>
      <c r="F519" s="721" t="s">
        <v>1552</v>
      </c>
    </row>
    <row r="520" ht="30" spans="1:6">
      <c r="A520" s="716">
        <v>517</v>
      </c>
      <c r="B520" s="722" t="s">
        <v>1609</v>
      </c>
      <c r="C520" s="721" t="s">
        <v>51</v>
      </c>
      <c r="D520" s="719" t="s">
        <v>1610</v>
      </c>
      <c r="E520" s="720">
        <v>48658.7733333333</v>
      </c>
      <c r="F520" s="721" t="s">
        <v>1552</v>
      </c>
    </row>
    <row r="521" ht="30" spans="1:6">
      <c r="A521" s="716">
        <v>518</v>
      </c>
      <c r="B521" s="722" t="s">
        <v>1611</v>
      </c>
      <c r="C521" s="721"/>
      <c r="D521" s="719" t="s">
        <v>1612</v>
      </c>
      <c r="E521" s="720">
        <v>71068.6666666667</v>
      </c>
      <c r="F521" s="721" t="s">
        <v>1552</v>
      </c>
    </row>
    <row r="522" ht="30" spans="1:6">
      <c r="A522" s="716">
        <v>519</v>
      </c>
      <c r="B522" s="722" t="s">
        <v>1613</v>
      </c>
      <c r="C522" s="721" t="s">
        <v>586</v>
      </c>
      <c r="D522" s="719" t="s">
        <v>1614</v>
      </c>
      <c r="E522" s="720">
        <v>237841.333333333</v>
      </c>
      <c r="F522" s="721" t="s">
        <v>1552</v>
      </c>
    </row>
    <row r="523" spans="1:6">
      <c r="A523" s="716">
        <v>520</v>
      </c>
      <c r="B523" s="722" t="s">
        <v>1615</v>
      </c>
      <c r="C523" s="721" t="s">
        <v>586</v>
      </c>
      <c r="D523" s="719" t="s">
        <v>1616</v>
      </c>
      <c r="E523" s="720">
        <v>2300</v>
      </c>
      <c r="F523" s="721" t="s">
        <v>1552</v>
      </c>
    </row>
    <row r="524" spans="1:6">
      <c r="A524" s="716">
        <v>521</v>
      </c>
      <c r="B524" s="722" t="s">
        <v>1617</v>
      </c>
      <c r="C524" s="721" t="s">
        <v>586</v>
      </c>
      <c r="D524" s="719" t="s">
        <v>1618</v>
      </c>
      <c r="E524" s="720">
        <v>250000</v>
      </c>
      <c r="F524" s="721" t="s">
        <v>1552</v>
      </c>
    </row>
    <row r="525" spans="1:6">
      <c r="A525" s="716">
        <v>522</v>
      </c>
      <c r="B525" s="722" t="s">
        <v>1619</v>
      </c>
      <c r="C525" s="721" t="s">
        <v>554</v>
      </c>
      <c r="D525" s="719" t="s">
        <v>1620</v>
      </c>
      <c r="E525" s="720">
        <v>2400</v>
      </c>
      <c r="F525" s="721" t="s">
        <v>1552</v>
      </c>
    </row>
    <row r="526" spans="1:6">
      <c r="A526" s="716">
        <v>523</v>
      </c>
      <c r="B526" s="722" t="s">
        <v>1621</v>
      </c>
      <c r="C526" s="721" t="s">
        <v>586</v>
      </c>
      <c r="D526" s="719" t="s">
        <v>1622</v>
      </c>
      <c r="E526" s="720">
        <v>225000</v>
      </c>
      <c r="F526" s="721" t="s">
        <v>1552</v>
      </c>
    </row>
    <row r="527" spans="1:6">
      <c r="A527" s="716">
        <v>524</v>
      </c>
      <c r="B527" s="722" t="s">
        <v>1623</v>
      </c>
      <c r="C527" s="721" t="s">
        <v>586</v>
      </c>
      <c r="D527" s="719" t="s">
        <v>1624</v>
      </c>
      <c r="E527" s="720">
        <v>350000</v>
      </c>
      <c r="F527" s="721" t="s">
        <v>1552</v>
      </c>
    </row>
    <row r="528" spans="1:6">
      <c r="A528" s="716">
        <v>525</v>
      </c>
      <c r="B528" s="722" t="s">
        <v>1625</v>
      </c>
      <c r="C528" s="721" t="s">
        <v>586</v>
      </c>
      <c r="D528" s="719" t="s">
        <v>1626</v>
      </c>
      <c r="E528" s="720">
        <v>475000</v>
      </c>
      <c r="F528" s="721" t="s">
        <v>1552</v>
      </c>
    </row>
    <row r="529" spans="1:6">
      <c r="A529" s="716">
        <v>526</v>
      </c>
      <c r="B529" s="722" t="s">
        <v>1627</v>
      </c>
      <c r="C529" s="721" t="s">
        <v>51</v>
      </c>
      <c r="D529" s="719" t="s">
        <v>1628</v>
      </c>
      <c r="E529" s="720">
        <v>3500</v>
      </c>
      <c r="F529" s="721" t="s">
        <v>1552</v>
      </c>
    </row>
    <row r="530" spans="1:6">
      <c r="A530" s="716">
        <v>527</v>
      </c>
      <c r="B530" s="722" t="s">
        <v>1629</v>
      </c>
      <c r="C530" s="721" t="s">
        <v>51</v>
      </c>
      <c r="D530" s="719" t="s">
        <v>1630</v>
      </c>
      <c r="E530" s="720">
        <v>7000</v>
      </c>
      <c r="F530" s="721" t="s">
        <v>1552</v>
      </c>
    </row>
    <row r="531" spans="1:6">
      <c r="A531" s="716">
        <v>528</v>
      </c>
      <c r="B531" s="722" t="s">
        <v>1631</v>
      </c>
      <c r="C531" s="721" t="s">
        <v>586</v>
      </c>
      <c r="D531" s="719" t="s">
        <v>1632</v>
      </c>
      <c r="E531" s="720">
        <v>1500</v>
      </c>
      <c r="F531" s="721" t="s">
        <v>1552</v>
      </c>
    </row>
    <row r="532" spans="1:6">
      <c r="A532" s="716">
        <v>529</v>
      </c>
      <c r="B532" s="722" t="s">
        <v>1633</v>
      </c>
      <c r="C532" s="721" t="s">
        <v>586</v>
      </c>
      <c r="D532" s="719" t="s">
        <v>1634</v>
      </c>
      <c r="E532" s="720">
        <v>8000</v>
      </c>
      <c r="F532" s="721" t="s">
        <v>1552</v>
      </c>
    </row>
    <row r="533" spans="1:6">
      <c r="A533" s="716">
        <v>530</v>
      </c>
      <c r="B533" s="722" t="s">
        <v>1635</v>
      </c>
      <c r="C533" s="721" t="s">
        <v>586</v>
      </c>
      <c r="D533" s="719" t="s">
        <v>1636</v>
      </c>
      <c r="E533" s="720">
        <v>6000</v>
      </c>
      <c r="F533" s="721" t="s">
        <v>1552</v>
      </c>
    </row>
    <row r="534" spans="1:6">
      <c r="A534" s="716">
        <v>531</v>
      </c>
      <c r="B534" s="722" t="s">
        <v>1637</v>
      </c>
      <c r="C534" s="721" t="s">
        <v>1638</v>
      </c>
      <c r="D534" s="719" t="s">
        <v>1639</v>
      </c>
      <c r="E534" s="720">
        <v>75000</v>
      </c>
      <c r="F534" s="721" t="s">
        <v>1552</v>
      </c>
    </row>
    <row r="535" spans="1:6">
      <c r="A535" s="716">
        <v>532</v>
      </c>
      <c r="B535" s="722" t="s">
        <v>1640</v>
      </c>
      <c r="C535" s="721" t="s">
        <v>586</v>
      </c>
      <c r="D535" s="719" t="s">
        <v>1641</v>
      </c>
      <c r="E535" s="720">
        <v>1000</v>
      </c>
      <c r="F535" s="721" t="s">
        <v>1552</v>
      </c>
    </row>
    <row r="536" spans="1:6">
      <c r="A536" s="716">
        <v>533</v>
      </c>
      <c r="B536" s="722" t="s">
        <v>1642</v>
      </c>
      <c r="C536" s="721" t="s">
        <v>586</v>
      </c>
      <c r="D536" s="719" t="s">
        <v>1643</v>
      </c>
      <c r="E536" s="720">
        <v>800</v>
      </c>
      <c r="F536" s="721" t="s">
        <v>1552</v>
      </c>
    </row>
    <row r="537" spans="1:6">
      <c r="A537" s="716">
        <v>534</v>
      </c>
      <c r="B537" s="722" t="s">
        <v>1644</v>
      </c>
      <c r="C537" s="721" t="s">
        <v>586</v>
      </c>
      <c r="D537" s="719" t="s">
        <v>1645</v>
      </c>
      <c r="E537" s="720">
        <v>1400</v>
      </c>
      <c r="F537" s="721" t="s">
        <v>1552</v>
      </c>
    </row>
    <row r="538" spans="1:6">
      <c r="A538" s="716">
        <v>535</v>
      </c>
      <c r="B538" s="722" t="s">
        <v>1646</v>
      </c>
      <c r="C538" s="721" t="s">
        <v>51</v>
      </c>
      <c r="D538" s="719" t="s">
        <v>1647</v>
      </c>
      <c r="E538" s="720">
        <v>13000</v>
      </c>
      <c r="F538" s="721" t="s">
        <v>1552</v>
      </c>
    </row>
    <row r="539" spans="1:6">
      <c r="A539" s="716">
        <v>536</v>
      </c>
      <c r="B539" s="722" t="s">
        <v>1648</v>
      </c>
      <c r="C539" s="721" t="s">
        <v>51</v>
      </c>
      <c r="D539" s="719" t="s">
        <v>1649</v>
      </c>
      <c r="E539" s="720">
        <v>15500</v>
      </c>
      <c r="F539" s="721" t="s">
        <v>1552</v>
      </c>
    </row>
    <row r="540" spans="1:6">
      <c r="A540" s="716">
        <v>537</v>
      </c>
      <c r="B540" s="722" t="s">
        <v>1650</v>
      </c>
      <c r="C540" s="721" t="s">
        <v>51</v>
      </c>
      <c r="D540" s="719" t="s">
        <v>1651</v>
      </c>
      <c r="E540" s="720">
        <v>20800</v>
      </c>
      <c r="F540" s="721" t="s">
        <v>1552</v>
      </c>
    </row>
    <row r="541" spans="1:6">
      <c r="A541" s="716">
        <v>538</v>
      </c>
      <c r="B541" s="722" t="s">
        <v>1652</v>
      </c>
      <c r="C541" s="721" t="s">
        <v>586</v>
      </c>
      <c r="D541" s="719" t="s">
        <v>1653</v>
      </c>
      <c r="E541" s="720">
        <v>13000</v>
      </c>
      <c r="F541" s="721" t="s">
        <v>1552</v>
      </c>
    </row>
    <row r="542" spans="1:6">
      <c r="A542" s="716">
        <v>539</v>
      </c>
      <c r="B542" s="722" t="s">
        <v>1654</v>
      </c>
      <c r="C542" s="721" t="s">
        <v>586</v>
      </c>
      <c r="D542" s="719" t="s">
        <v>1655</v>
      </c>
      <c r="E542" s="720">
        <v>9000</v>
      </c>
      <c r="F542" s="721" t="s">
        <v>1552</v>
      </c>
    </row>
    <row r="543" spans="1:6">
      <c r="A543" s="716">
        <v>540</v>
      </c>
      <c r="B543" s="722" t="s">
        <v>1656</v>
      </c>
      <c r="C543" s="721" t="s">
        <v>586</v>
      </c>
      <c r="D543" s="719" t="s">
        <v>1657</v>
      </c>
      <c r="E543" s="720">
        <v>3400</v>
      </c>
      <c r="F543" s="721" t="s">
        <v>1552</v>
      </c>
    </row>
    <row r="544" spans="1:6">
      <c r="A544" s="716">
        <v>541</v>
      </c>
      <c r="B544" s="722" t="s">
        <v>1658</v>
      </c>
      <c r="C544" s="721" t="s">
        <v>586</v>
      </c>
      <c r="D544" s="719" t="s">
        <v>1659</v>
      </c>
      <c r="E544" s="720">
        <v>30000</v>
      </c>
      <c r="F544" s="721" t="s">
        <v>1552</v>
      </c>
    </row>
    <row r="545" spans="1:6">
      <c r="A545" s="716">
        <v>542</v>
      </c>
      <c r="B545" s="722" t="s">
        <v>1660</v>
      </c>
      <c r="C545" s="721" t="s">
        <v>586</v>
      </c>
      <c r="D545" s="719" t="s">
        <v>1661</v>
      </c>
      <c r="E545" s="720">
        <v>11000</v>
      </c>
      <c r="F545" s="721" t="s">
        <v>1552</v>
      </c>
    </row>
    <row r="546" spans="1:6">
      <c r="A546" s="716">
        <v>543</v>
      </c>
      <c r="B546" s="722" t="s">
        <v>1662</v>
      </c>
      <c r="C546" s="721" t="s">
        <v>586</v>
      </c>
      <c r="D546" s="719" t="s">
        <v>1663</v>
      </c>
      <c r="E546" s="720">
        <v>14000</v>
      </c>
      <c r="F546" s="721" t="s">
        <v>1552</v>
      </c>
    </row>
    <row r="547" spans="1:6">
      <c r="A547" s="716">
        <v>544</v>
      </c>
      <c r="B547" s="722" t="s">
        <v>1664</v>
      </c>
      <c r="C547" s="721" t="s">
        <v>586</v>
      </c>
      <c r="D547" s="719" t="s">
        <v>1665</v>
      </c>
      <c r="E547" s="720">
        <v>9700</v>
      </c>
      <c r="F547" s="721" t="s">
        <v>1552</v>
      </c>
    </row>
    <row r="548" spans="1:6">
      <c r="A548" s="716">
        <v>545</v>
      </c>
      <c r="B548" s="722" t="s">
        <v>1666</v>
      </c>
      <c r="C548" s="721" t="s">
        <v>586</v>
      </c>
      <c r="D548" s="719" t="s">
        <v>1667</v>
      </c>
      <c r="E548" s="720">
        <v>6500</v>
      </c>
      <c r="F548" s="721" t="s">
        <v>1552</v>
      </c>
    </row>
    <row r="549" spans="1:6">
      <c r="A549" s="716">
        <v>546</v>
      </c>
      <c r="B549" s="722" t="s">
        <v>1668</v>
      </c>
      <c r="C549" s="721" t="s">
        <v>586</v>
      </c>
      <c r="D549" s="719" t="s">
        <v>1669</v>
      </c>
      <c r="E549" s="720">
        <v>14000</v>
      </c>
      <c r="F549" s="721" t="s">
        <v>1552</v>
      </c>
    </row>
    <row r="550" spans="1:6">
      <c r="A550" s="716">
        <v>547</v>
      </c>
      <c r="B550" s="722" t="s">
        <v>1670</v>
      </c>
      <c r="C550" s="721" t="s">
        <v>590</v>
      </c>
      <c r="D550" s="719" t="s">
        <v>1671</v>
      </c>
      <c r="E550" s="720">
        <v>61000</v>
      </c>
      <c r="F550" s="721" t="s">
        <v>1672</v>
      </c>
    </row>
    <row r="551" spans="1:6">
      <c r="A551" s="716">
        <v>548</v>
      </c>
      <c r="B551" s="722" t="s">
        <v>1673</v>
      </c>
      <c r="C551" s="721" t="s">
        <v>51</v>
      </c>
      <c r="D551" s="719" t="s">
        <v>1674</v>
      </c>
      <c r="E551" s="720">
        <v>3240</v>
      </c>
      <c r="F551" s="721" t="s">
        <v>1672</v>
      </c>
    </row>
    <row r="552" spans="1:6">
      <c r="A552" s="716">
        <v>549</v>
      </c>
      <c r="B552" s="722" t="s">
        <v>1675</v>
      </c>
      <c r="C552" s="721" t="s">
        <v>590</v>
      </c>
      <c r="D552" s="719" t="s">
        <v>1676</v>
      </c>
      <c r="E552" s="720">
        <v>42100</v>
      </c>
      <c r="F552" s="721" t="s">
        <v>1672</v>
      </c>
    </row>
    <row r="553" spans="1:6">
      <c r="A553" s="716">
        <v>550</v>
      </c>
      <c r="B553" s="722" t="s">
        <v>1677</v>
      </c>
      <c r="C553" s="721" t="s">
        <v>554</v>
      </c>
      <c r="D553" s="719" t="s">
        <v>1678</v>
      </c>
      <c r="E553" s="720">
        <v>3008</v>
      </c>
      <c r="F553" s="721" t="s">
        <v>1672</v>
      </c>
    </row>
    <row r="554" spans="1:6">
      <c r="A554" s="716">
        <v>551</v>
      </c>
      <c r="B554" s="722" t="s">
        <v>1679</v>
      </c>
      <c r="C554" s="721" t="s">
        <v>554</v>
      </c>
      <c r="D554" s="719" t="s">
        <v>1680</v>
      </c>
      <c r="E554" s="720">
        <v>5160</v>
      </c>
      <c r="F554" s="721" t="s">
        <v>1672</v>
      </c>
    </row>
    <row r="555" spans="1:6">
      <c r="A555" s="716">
        <v>552</v>
      </c>
      <c r="B555" s="722" t="s">
        <v>1681</v>
      </c>
      <c r="C555" s="721" t="s">
        <v>689</v>
      </c>
      <c r="D555" s="719" t="s">
        <v>1682</v>
      </c>
      <c r="E555" s="720">
        <v>24000</v>
      </c>
      <c r="F555" s="721" t="s">
        <v>1672</v>
      </c>
    </row>
    <row r="556" spans="1:6">
      <c r="A556" s="716">
        <v>553</v>
      </c>
      <c r="B556" s="722" t="s">
        <v>1683</v>
      </c>
      <c r="C556" s="721" t="s">
        <v>586</v>
      </c>
      <c r="D556" s="719" t="s">
        <v>1684</v>
      </c>
      <c r="E556" s="720">
        <v>1900</v>
      </c>
      <c r="F556" s="721" t="s">
        <v>1672</v>
      </c>
    </row>
    <row r="557" spans="1:6">
      <c r="A557" s="716">
        <v>554</v>
      </c>
      <c r="B557" s="722" t="s">
        <v>1685</v>
      </c>
      <c r="C557" s="721" t="s">
        <v>590</v>
      </c>
      <c r="D557" s="719" t="s">
        <v>1686</v>
      </c>
      <c r="E557" s="720">
        <v>310000</v>
      </c>
      <c r="F557" s="721" t="s">
        <v>1672</v>
      </c>
    </row>
    <row r="558" spans="1:6">
      <c r="A558" s="716">
        <v>555</v>
      </c>
      <c r="B558" s="722" t="s">
        <v>1687</v>
      </c>
      <c r="C558" s="721" t="s">
        <v>586</v>
      </c>
      <c r="D558" s="719" t="s">
        <v>1688</v>
      </c>
      <c r="E558" s="720">
        <v>400</v>
      </c>
      <c r="F558" s="721" t="s">
        <v>1672</v>
      </c>
    </row>
    <row r="559" spans="1:6">
      <c r="A559" s="716">
        <v>556</v>
      </c>
      <c r="B559" s="722" t="s">
        <v>1689</v>
      </c>
      <c r="C559" s="721" t="s">
        <v>586</v>
      </c>
      <c r="D559" s="719" t="s">
        <v>1690</v>
      </c>
      <c r="E559" s="720">
        <v>520000</v>
      </c>
      <c r="F559" s="721" t="s">
        <v>1672</v>
      </c>
    </row>
    <row r="560" spans="1:6">
      <c r="A560" s="716">
        <v>557</v>
      </c>
      <c r="B560" s="722" t="s">
        <v>1691</v>
      </c>
      <c r="C560" s="721" t="s">
        <v>586</v>
      </c>
      <c r="D560" s="719" t="s">
        <v>1692</v>
      </c>
      <c r="E560" s="720">
        <v>180000</v>
      </c>
      <c r="F560" s="721" t="s">
        <v>1672</v>
      </c>
    </row>
    <row r="561" spans="1:6">
      <c r="A561" s="716">
        <v>558</v>
      </c>
      <c r="B561" s="722" t="s">
        <v>1693</v>
      </c>
      <c r="C561" s="721" t="s">
        <v>590</v>
      </c>
      <c r="D561" s="719" t="s">
        <v>1694</v>
      </c>
      <c r="E561" s="720">
        <v>30000</v>
      </c>
      <c r="F561" s="721" t="s">
        <v>1672</v>
      </c>
    </row>
    <row r="562" spans="1:6">
      <c r="A562" s="716">
        <v>559</v>
      </c>
      <c r="B562" s="722" t="s">
        <v>1695</v>
      </c>
      <c r="C562" s="721" t="s">
        <v>586</v>
      </c>
      <c r="D562" s="719" t="s">
        <v>1696</v>
      </c>
      <c r="E562" s="720">
        <v>5990</v>
      </c>
      <c r="F562" s="721" t="s">
        <v>1672</v>
      </c>
    </row>
    <row r="563" spans="1:6">
      <c r="A563" s="716">
        <v>560</v>
      </c>
      <c r="B563" s="722" t="s">
        <v>1697</v>
      </c>
      <c r="C563" s="721" t="s">
        <v>586</v>
      </c>
      <c r="D563" s="719" t="s">
        <v>1698</v>
      </c>
      <c r="E563" s="720">
        <v>5990</v>
      </c>
      <c r="F563" s="721" t="s">
        <v>1672</v>
      </c>
    </row>
    <row r="564" spans="1:6">
      <c r="A564" s="716">
        <v>561</v>
      </c>
      <c r="B564" s="722" t="s">
        <v>1699</v>
      </c>
      <c r="C564" s="721" t="s">
        <v>586</v>
      </c>
      <c r="D564" s="719" t="s">
        <v>1700</v>
      </c>
      <c r="E564" s="720">
        <v>5990</v>
      </c>
      <c r="F564" s="721" t="s">
        <v>1672</v>
      </c>
    </row>
    <row r="565" spans="1:6">
      <c r="A565" s="716">
        <v>562</v>
      </c>
      <c r="B565" s="722" t="s">
        <v>1701</v>
      </c>
      <c r="C565" s="721" t="s">
        <v>586</v>
      </c>
      <c r="D565" s="719" t="s">
        <v>1702</v>
      </c>
      <c r="E565" s="720">
        <v>47000</v>
      </c>
      <c r="F565" s="721" t="s">
        <v>1672</v>
      </c>
    </row>
    <row r="566" spans="1:6">
      <c r="A566" s="716">
        <v>563</v>
      </c>
      <c r="B566" s="722" t="s">
        <v>1703</v>
      </c>
      <c r="C566" s="721" t="s">
        <v>586</v>
      </c>
      <c r="D566" s="719" t="s">
        <v>1704</v>
      </c>
      <c r="E566" s="720">
        <v>50</v>
      </c>
      <c r="F566" s="721" t="s">
        <v>1672</v>
      </c>
    </row>
    <row r="567" spans="1:6">
      <c r="A567" s="716">
        <v>564</v>
      </c>
      <c r="B567" s="722" t="s">
        <v>1705</v>
      </c>
      <c r="C567" s="721" t="s">
        <v>586</v>
      </c>
      <c r="D567" s="719" t="s">
        <v>1706</v>
      </c>
      <c r="E567" s="720">
        <v>2100</v>
      </c>
      <c r="F567" s="721" t="s">
        <v>1707</v>
      </c>
    </row>
    <row r="568" spans="1:6">
      <c r="A568" s="716">
        <v>565</v>
      </c>
      <c r="B568" s="722" t="s">
        <v>1708</v>
      </c>
      <c r="C568" s="721" t="s">
        <v>51</v>
      </c>
      <c r="D568" s="719" t="s">
        <v>1709</v>
      </c>
      <c r="E568" s="720">
        <v>35133.3333333333</v>
      </c>
      <c r="F568" s="721" t="s">
        <v>1710</v>
      </c>
    </row>
    <row r="569" spans="1:6">
      <c r="A569" s="716">
        <v>566</v>
      </c>
      <c r="B569" s="722" t="s">
        <v>1711</v>
      </c>
      <c r="C569" s="721" t="s">
        <v>51</v>
      </c>
      <c r="D569" s="719" t="s">
        <v>1712</v>
      </c>
      <c r="E569" s="720">
        <v>30000</v>
      </c>
      <c r="F569" s="721" t="s">
        <v>1710</v>
      </c>
    </row>
    <row r="570" spans="1:6">
      <c r="A570" s="716">
        <v>567</v>
      </c>
      <c r="B570" s="722" t="s">
        <v>1713</v>
      </c>
      <c r="C570" s="721" t="s">
        <v>1714</v>
      </c>
      <c r="D570" s="719" t="s">
        <v>1715</v>
      </c>
      <c r="E570" s="720">
        <v>37000</v>
      </c>
      <c r="F570" s="721" t="s">
        <v>1710</v>
      </c>
    </row>
    <row r="571" spans="1:6">
      <c r="A571" s="716">
        <v>568</v>
      </c>
      <c r="B571" s="722" t="s">
        <v>1716</v>
      </c>
      <c r="C571" s="721" t="s">
        <v>586</v>
      </c>
      <c r="D571" s="719" t="s">
        <v>1717</v>
      </c>
      <c r="E571" s="720">
        <v>500</v>
      </c>
      <c r="F571" s="721" t="s">
        <v>1710</v>
      </c>
    </row>
    <row r="572" spans="1:6">
      <c r="A572" s="716">
        <v>569</v>
      </c>
      <c r="B572" s="722" t="s">
        <v>1718</v>
      </c>
      <c r="C572" s="721" t="s">
        <v>554</v>
      </c>
      <c r="D572" s="719" t="s">
        <v>1719</v>
      </c>
      <c r="E572" s="720">
        <v>70425</v>
      </c>
      <c r="F572" s="721" t="s">
        <v>1710</v>
      </c>
    </row>
    <row r="573" spans="1:6">
      <c r="A573" s="716">
        <v>570</v>
      </c>
      <c r="B573" s="722" t="s">
        <v>1720</v>
      </c>
      <c r="C573" s="721" t="s">
        <v>51</v>
      </c>
      <c r="D573" s="719" t="s">
        <v>1721</v>
      </c>
      <c r="E573" s="720">
        <v>35000</v>
      </c>
      <c r="F573" s="721" t="s">
        <v>1710</v>
      </c>
    </row>
    <row r="574" spans="1:6">
      <c r="A574" s="716">
        <v>571</v>
      </c>
      <c r="B574" s="722" t="s">
        <v>1722</v>
      </c>
      <c r="C574" s="721" t="s">
        <v>586</v>
      </c>
      <c r="D574" s="719" t="s">
        <v>1723</v>
      </c>
      <c r="E574" s="720">
        <v>1100</v>
      </c>
      <c r="F574" s="721" t="s">
        <v>1710</v>
      </c>
    </row>
    <row r="575" spans="1:6">
      <c r="A575" s="716">
        <v>572</v>
      </c>
      <c r="B575" s="722" t="s">
        <v>1724</v>
      </c>
      <c r="C575" s="721" t="s">
        <v>586</v>
      </c>
      <c r="D575" s="725" t="s">
        <v>1725</v>
      </c>
      <c r="E575" s="720">
        <v>1772150</v>
      </c>
      <c r="F575" s="721" t="s">
        <v>1726</v>
      </c>
    </row>
    <row r="576" ht="30" spans="1:6">
      <c r="A576" s="716">
        <v>573</v>
      </c>
      <c r="B576" s="722" t="s">
        <v>1727</v>
      </c>
      <c r="C576" s="721" t="s">
        <v>586</v>
      </c>
      <c r="D576" s="719" t="s">
        <v>1728</v>
      </c>
      <c r="E576" s="720">
        <v>650000</v>
      </c>
      <c r="F576" s="721" t="s">
        <v>1726</v>
      </c>
    </row>
    <row r="577" spans="1:6">
      <c r="A577" s="716">
        <v>574</v>
      </c>
      <c r="B577" s="722" t="s">
        <v>1729</v>
      </c>
      <c r="C577" s="721" t="s">
        <v>586</v>
      </c>
      <c r="D577" s="719" t="s">
        <v>1730</v>
      </c>
      <c r="E577" s="720">
        <v>350000</v>
      </c>
      <c r="F577" s="721" t="s">
        <v>1726</v>
      </c>
    </row>
    <row r="578" spans="1:6">
      <c r="A578" s="716">
        <v>575</v>
      </c>
      <c r="B578" s="722" t="s">
        <v>1731</v>
      </c>
      <c r="C578" s="721" t="s">
        <v>51</v>
      </c>
      <c r="D578" s="719" t="s">
        <v>1732</v>
      </c>
      <c r="E578" s="720">
        <v>15000</v>
      </c>
      <c r="F578" s="721" t="s">
        <v>1726</v>
      </c>
    </row>
    <row r="579" spans="1:6">
      <c r="A579" s="716">
        <v>576</v>
      </c>
      <c r="B579" s="722" t="s">
        <v>1733</v>
      </c>
      <c r="C579" s="721" t="s">
        <v>586</v>
      </c>
      <c r="D579" s="719" t="s">
        <v>1734</v>
      </c>
      <c r="E579" s="720">
        <v>110000</v>
      </c>
      <c r="F579" s="721" t="s">
        <v>1726</v>
      </c>
    </row>
    <row r="580" spans="1:6">
      <c r="A580" s="716">
        <v>577</v>
      </c>
      <c r="B580" s="722" t="s">
        <v>1735</v>
      </c>
      <c r="C580" s="721" t="s">
        <v>586</v>
      </c>
      <c r="D580" s="719" t="s">
        <v>1736</v>
      </c>
      <c r="E580" s="720">
        <v>85000</v>
      </c>
      <c r="F580" s="721" t="s">
        <v>1726</v>
      </c>
    </row>
    <row r="581" spans="1:6">
      <c r="A581" s="716">
        <v>578</v>
      </c>
      <c r="B581" s="722" t="s">
        <v>1737</v>
      </c>
      <c r="C581" s="721" t="s">
        <v>586</v>
      </c>
      <c r="D581" s="719" t="s">
        <v>1738</v>
      </c>
      <c r="E581" s="720">
        <v>8500</v>
      </c>
      <c r="F581" s="721" t="s">
        <v>1726</v>
      </c>
    </row>
    <row r="582" spans="1:6">
      <c r="A582" s="716">
        <v>579</v>
      </c>
      <c r="B582" s="722" t="s">
        <v>1739</v>
      </c>
      <c r="C582" s="721" t="s">
        <v>586</v>
      </c>
      <c r="D582" s="719" t="s">
        <v>1740</v>
      </c>
      <c r="E582" s="720">
        <v>1600</v>
      </c>
      <c r="F582" s="721" t="s">
        <v>1726</v>
      </c>
    </row>
    <row r="583" spans="1:6">
      <c r="A583" s="716">
        <v>580</v>
      </c>
      <c r="B583" s="722" t="s">
        <v>1741</v>
      </c>
      <c r="C583" s="721" t="s">
        <v>586</v>
      </c>
      <c r="D583" s="719" t="s">
        <v>1742</v>
      </c>
      <c r="E583" s="720">
        <v>75000</v>
      </c>
      <c r="F583" s="721" t="s">
        <v>1726</v>
      </c>
    </row>
    <row r="584" spans="1:6">
      <c r="A584" s="716">
        <v>581</v>
      </c>
      <c r="B584" s="722" t="s">
        <v>1743</v>
      </c>
      <c r="C584" s="732" t="s">
        <v>689</v>
      </c>
      <c r="D584" s="725" t="s">
        <v>1744</v>
      </c>
      <c r="E584" s="720">
        <v>145000</v>
      </c>
      <c r="F584" s="721" t="s">
        <v>1726</v>
      </c>
    </row>
    <row r="585" spans="1:6">
      <c r="A585" s="716">
        <v>582</v>
      </c>
      <c r="B585" s="722" t="s">
        <v>1745</v>
      </c>
      <c r="C585" s="721" t="s">
        <v>45</v>
      </c>
      <c r="D585" s="719" t="s">
        <v>1746</v>
      </c>
      <c r="E585" s="720">
        <v>1800000</v>
      </c>
      <c r="F585" s="721" t="s">
        <v>1726</v>
      </c>
    </row>
    <row r="586" spans="1:6">
      <c r="A586" s="716">
        <v>583</v>
      </c>
      <c r="B586" s="722" t="s">
        <v>1747</v>
      </c>
      <c r="C586" s="721" t="s">
        <v>45</v>
      </c>
      <c r="D586" s="719" t="s">
        <v>1748</v>
      </c>
      <c r="E586" s="720">
        <v>800</v>
      </c>
      <c r="F586" s="721" t="s">
        <v>1726</v>
      </c>
    </row>
    <row r="587" spans="1:6">
      <c r="A587" s="716">
        <v>584</v>
      </c>
      <c r="B587" s="722" t="s">
        <v>1749</v>
      </c>
      <c r="C587" s="721" t="s">
        <v>45</v>
      </c>
      <c r="D587" s="719" t="s">
        <v>1750</v>
      </c>
      <c r="E587" s="720">
        <v>26000</v>
      </c>
      <c r="F587" s="721" t="s">
        <v>1726</v>
      </c>
    </row>
    <row r="588" spans="1:6">
      <c r="A588" s="716">
        <v>585</v>
      </c>
      <c r="B588" s="722" t="s">
        <v>1751</v>
      </c>
      <c r="C588" s="721" t="s">
        <v>554</v>
      </c>
      <c r="D588" s="719" t="s">
        <v>1752</v>
      </c>
      <c r="E588" s="720">
        <v>6900</v>
      </c>
      <c r="F588" s="721" t="s">
        <v>1753</v>
      </c>
    </row>
    <row r="589" spans="1:6">
      <c r="A589" s="716">
        <v>586</v>
      </c>
      <c r="B589" s="722" t="s">
        <v>1754</v>
      </c>
      <c r="C589" s="721" t="s">
        <v>1755</v>
      </c>
      <c r="D589" s="719" t="s">
        <v>1756</v>
      </c>
      <c r="E589" s="720">
        <v>9900</v>
      </c>
      <c r="F589" s="721" t="s">
        <v>1753</v>
      </c>
    </row>
    <row r="590" spans="1:6">
      <c r="A590" s="716">
        <v>587</v>
      </c>
      <c r="B590" s="722" t="s">
        <v>1757</v>
      </c>
      <c r="C590" s="721" t="s">
        <v>586</v>
      </c>
      <c r="D590" s="719" t="s">
        <v>1758</v>
      </c>
      <c r="E590" s="720">
        <v>200000</v>
      </c>
      <c r="F590" s="721" t="s">
        <v>1753</v>
      </c>
    </row>
    <row r="591" spans="1:6">
      <c r="A591" s="716">
        <v>588</v>
      </c>
      <c r="B591" s="722" t="s">
        <v>1759</v>
      </c>
      <c r="C591" s="721" t="s">
        <v>51</v>
      </c>
      <c r="D591" s="719" t="s">
        <v>1760</v>
      </c>
      <c r="E591" s="720">
        <v>21666.6666666667</v>
      </c>
      <c r="F591" s="721" t="s">
        <v>1753</v>
      </c>
    </row>
    <row r="592" spans="1:6">
      <c r="A592" s="716">
        <v>589</v>
      </c>
      <c r="B592" s="722" t="s">
        <v>1761</v>
      </c>
      <c r="C592" s="721" t="s">
        <v>554</v>
      </c>
      <c r="D592" s="719" t="s">
        <v>1762</v>
      </c>
      <c r="E592" s="720">
        <v>1200</v>
      </c>
      <c r="F592" s="721" t="s">
        <v>1753</v>
      </c>
    </row>
    <row r="593" spans="1:6">
      <c r="A593" s="716">
        <v>590</v>
      </c>
      <c r="B593" s="722" t="s">
        <v>1763</v>
      </c>
      <c r="C593" s="721" t="s">
        <v>554</v>
      </c>
      <c r="D593" s="719" t="s">
        <v>1764</v>
      </c>
      <c r="E593" s="720">
        <v>35000</v>
      </c>
      <c r="F593" s="721" t="s">
        <v>1753</v>
      </c>
    </row>
    <row r="594" spans="1:6">
      <c r="A594" s="716">
        <v>591</v>
      </c>
      <c r="B594" s="722" t="s">
        <v>1765</v>
      </c>
      <c r="C594" s="721" t="s">
        <v>554</v>
      </c>
      <c r="D594" s="719" t="s">
        <v>1766</v>
      </c>
      <c r="E594" s="720">
        <v>18000</v>
      </c>
      <c r="F594" s="721" t="s">
        <v>1753</v>
      </c>
    </row>
    <row r="595" spans="1:6">
      <c r="A595" s="716">
        <v>592</v>
      </c>
      <c r="B595" s="722" t="s">
        <v>1767</v>
      </c>
      <c r="C595" s="721" t="s">
        <v>1638</v>
      </c>
      <c r="D595" s="719" t="s">
        <v>1768</v>
      </c>
      <c r="E595" s="720">
        <v>56000</v>
      </c>
      <c r="F595" s="721" t="s">
        <v>1753</v>
      </c>
    </row>
    <row r="596" spans="1:6">
      <c r="A596" s="716">
        <v>593</v>
      </c>
      <c r="B596" s="722" t="s">
        <v>1769</v>
      </c>
      <c r="C596" s="721" t="s">
        <v>1638</v>
      </c>
      <c r="D596" s="719" t="s">
        <v>1770</v>
      </c>
      <c r="E596" s="720">
        <v>25000</v>
      </c>
      <c r="F596" s="721" t="s">
        <v>1753</v>
      </c>
    </row>
    <row r="597" spans="1:6">
      <c r="A597" s="716">
        <v>594</v>
      </c>
      <c r="B597" s="722" t="s">
        <v>1771</v>
      </c>
      <c r="C597" s="721" t="s">
        <v>554</v>
      </c>
      <c r="D597" s="719" t="s">
        <v>1772</v>
      </c>
      <c r="E597" s="720">
        <v>25000</v>
      </c>
      <c r="F597" s="721" t="s">
        <v>1753</v>
      </c>
    </row>
    <row r="598" spans="1:6">
      <c r="A598" s="716">
        <v>595</v>
      </c>
      <c r="B598" s="722" t="s">
        <v>1773</v>
      </c>
      <c r="C598" s="721" t="s">
        <v>45</v>
      </c>
      <c r="D598" s="725" t="s">
        <v>1774</v>
      </c>
      <c r="E598" s="720">
        <v>12000</v>
      </c>
      <c r="F598" s="721" t="s">
        <v>1753</v>
      </c>
    </row>
    <row r="599" spans="1:6">
      <c r="A599" s="716">
        <v>596</v>
      </c>
      <c r="B599" s="722" t="s">
        <v>1775</v>
      </c>
      <c r="C599" s="721" t="s">
        <v>586</v>
      </c>
      <c r="D599" s="719" t="s">
        <v>1776</v>
      </c>
      <c r="E599" s="720">
        <v>6500</v>
      </c>
      <c r="F599" s="721" t="s">
        <v>1753</v>
      </c>
    </row>
    <row r="600" spans="1:6">
      <c r="A600" s="716">
        <v>597</v>
      </c>
      <c r="B600" s="722" t="s">
        <v>1777</v>
      </c>
      <c r="C600" s="721" t="s">
        <v>590</v>
      </c>
      <c r="D600" s="719" t="s">
        <v>1778</v>
      </c>
      <c r="E600" s="720">
        <v>3200</v>
      </c>
      <c r="F600" s="721" t="s">
        <v>1753</v>
      </c>
    </row>
    <row r="601" spans="1:6">
      <c r="A601" s="716">
        <v>598</v>
      </c>
      <c r="B601" s="722" t="s">
        <v>1779</v>
      </c>
      <c r="C601" s="721" t="s">
        <v>586</v>
      </c>
      <c r="D601" s="719" t="s">
        <v>1780</v>
      </c>
      <c r="E601" s="720">
        <v>60000</v>
      </c>
      <c r="F601" s="721" t="s">
        <v>1753</v>
      </c>
    </row>
    <row r="602" spans="1:6">
      <c r="A602" s="716">
        <v>599</v>
      </c>
      <c r="B602" s="722" t="s">
        <v>1781</v>
      </c>
      <c r="C602" s="721" t="s">
        <v>586</v>
      </c>
      <c r="D602" s="725" t="s">
        <v>1782</v>
      </c>
      <c r="E602" s="720">
        <v>40000</v>
      </c>
      <c r="F602" s="721" t="s">
        <v>1753</v>
      </c>
    </row>
    <row r="603" spans="1:6">
      <c r="A603" s="716">
        <v>600</v>
      </c>
      <c r="B603" s="722" t="s">
        <v>1783</v>
      </c>
      <c r="C603" s="721" t="s">
        <v>45</v>
      </c>
      <c r="D603" s="719" t="s">
        <v>1784</v>
      </c>
      <c r="E603" s="720">
        <v>22000</v>
      </c>
      <c r="F603" s="721" t="s">
        <v>1753</v>
      </c>
    </row>
    <row r="604" spans="1:6">
      <c r="A604" s="716">
        <v>601</v>
      </c>
      <c r="B604" s="722" t="s">
        <v>1785</v>
      </c>
      <c r="C604" s="721" t="s">
        <v>45</v>
      </c>
      <c r="D604" t="s">
        <v>1786</v>
      </c>
      <c r="E604" s="733">
        <v>120000</v>
      </c>
      <c r="F604" s="721" t="s">
        <v>1726</v>
      </c>
    </row>
    <row r="605" spans="1:6">
      <c r="A605" s="716">
        <v>602</v>
      </c>
      <c r="B605" s="722" t="s">
        <v>1787</v>
      </c>
      <c r="C605" s="721" t="s">
        <v>586</v>
      </c>
      <c r="D605" s="725" t="s">
        <v>1788</v>
      </c>
      <c r="E605" s="720">
        <v>30000</v>
      </c>
      <c r="F605" s="721" t="s">
        <v>1753</v>
      </c>
    </row>
    <row r="606" spans="1:6">
      <c r="A606" s="716">
        <v>603</v>
      </c>
      <c r="B606" s="722" t="s">
        <v>1789</v>
      </c>
      <c r="C606" s="721" t="s">
        <v>586</v>
      </c>
      <c r="D606" s="725" t="s">
        <v>1790</v>
      </c>
      <c r="E606" s="720">
        <v>30000</v>
      </c>
      <c r="F606" s="721" t="s">
        <v>1753</v>
      </c>
    </row>
    <row r="607" ht="30" spans="1:6">
      <c r="A607" s="716">
        <v>604</v>
      </c>
      <c r="B607" s="722" t="s">
        <v>1791</v>
      </c>
      <c r="C607" s="721" t="s">
        <v>593</v>
      </c>
      <c r="D607" s="725" t="s">
        <v>1792</v>
      </c>
      <c r="E607" s="720" t="e">
        <f>1.1*((0.4*E287)+(0.6*E121))</f>
        <v>#REF!</v>
      </c>
      <c r="F607" s="721" t="s">
        <v>796</v>
      </c>
    </row>
    <row r="608" spans="1:6">
      <c r="A608" s="716">
        <v>605</v>
      </c>
      <c r="B608" s="722" t="s">
        <v>1793</v>
      </c>
      <c r="C608" s="721" t="s">
        <v>540</v>
      </c>
      <c r="D608" s="725" t="s">
        <v>1794</v>
      </c>
      <c r="E608" s="720">
        <v>700000</v>
      </c>
      <c r="F608" s="732" t="s">
        <v>1795</v>
      </c>
    </row>
    <row r="609" spans="4:6">
      <c r="D609" s="692"/>
      <c r="E609" s="693"/>
      <c r="F609" s="691"/>
    </row>
  </sheetData>
  <autoFilter xmlns:etc="http://www.wps.cn/officeDocument/2017/etCustomData" ref="A3:F608" etc:filterBottomFollowUsedRange="0">
    <extLst/>
  </autoFilter>
  <mergeCells count="2">
    <mergeCell ref="A1:F1"/>
    <mergeCell ref="A2:F2"/>
  </mergeCells>
  <pageMargins left="0.7" right="0.7" top="0.75" bottom="0.75" header="0.3" footer="0.3"/>
  <pageSetup paperSize="9" scale="5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2:G41"/>
  <sheetViews>
    <sheetView view="pageBreakPreview" zoomScale="130" zoomScaleNormal="100" workbookViewId="0">
      <selection activeCell="C83" sqref="C83"/>
    </sheetView>
  </sheetViews>
  <sheetFormatPr defaultColWidth="11" defaultRowHeight="15" outlineLevelCol="6"/>
  <cols>
    <col min="1" max="1" width="1.55238095238095" customWidth="1"/>
    <col min="2" max="2" width="5.78095238095238" customWidth="1"/>
    <col min="3" max="3" width="13.2190476190476" customWidth="1"/>
    <col min="4" max="4" width="7.55238095238095" customWidth="1"/>
    <col min="5" max="5" width="43.1047619047619" customWidth="1"/>
    <col min="6" max="6" width="14.3333333333333" customWidth="1"/>
    <col min="7" max="7" width="3" customWidth="1"/>
  </cols>
  <sheetData>
    <row r="2" ht="52.8" customHeight="1" spans="2:7">
      <c r="B2" s="697" t="str">
        <f>PRESUPUESTO!B1</f>
        <v>Proyecto: Recuperación De Cobertura Vegetal El Corregimiento De Doña María Del Municipio De Fundación</v>
      </c>
      <c r="C2" s="697"/>
      <c r="D2" s="697"/>
      <c r="E2" s="697"/>
      <c r="F2" s="697"/>
      <c r="G2" s="698"/>
    </row>
    <row r="3" ht="18.75" spans="2:6">
      <c r="B3" s="683" t="s">
        <v>1796</v>
      </c>
      <c r="C3" s="684"/>
      <c r="D3" s="684"/>
      <c r="E3" s="684"/>
      <c r="F3" s="685"/>
    </row>
    <row r="4" ht="15.75" spans="2:6">
      <c r="B4" s="699" t="s">
        <v>403</v>
      </c>
      <c r="C4" s="700" t="s">
        <v>404</v>
      </c>
      <c r="D4" s="700" t="s">
        <v>393</v>
      </c>
      <c r="E4" s="700" t="s">
        <v>405</v>
      </c>
      <c r="F4" s="701" t="s">
        <v>406</v>
      </c>
    </row>
    <row r="5" hidden="1" spans="2:6">
      <c r="B5" s="691">
        <v>1</v>
      </c>
      <c r="C5" s="702" t="s">
        <v>1797</v>
      </c>
      <c r="D5" s="702" t="s">
        <v>1798</v>
      </c>
      <c r="E5" s="703" t="s">
        <v>1799</v>
      </c>
      <c r="F5" s="704">
        <v>0.789586632821367</v>
      </c>
    </row>
    <row r="6" hidden="1" spans="2:6">
      <c r="B6" s="691">
        <v>2</v>
      </c>
      <c r="C6" s="702" t="s">
        <v>1800</v>
      </c>
      <c r="D6" s="702" t="s">
        <v>1801</v>
      </c>
      <c r="E6" s="703" t="s">
        <v>1799</v>
      </c>
      <c r="F6" s="704">
        <v>950</v>
      </c>
    </row>
    <row r="7" hidden="1" spans="2:6">
      <c r="B7" s="691">
        <v>3</v>
      </c>
      <c r="C7" s="702" t="s">
        <v>1802</v>
      </c>
      <c r="D7" s="702" t="s">
        <v>1803</v>
      </c>
      <c r="E7" s="703" t="s">
        <v>1804</v>
      </c>
      <c r="F7" s="704">
        <v>1175</v>
      </c>
    </row>
    <row r="8" hidden="1" spans="2:6">
      <c r="B8" s="691">
        <v>4</v>
      </c>
      <c r="C8" s="702" t="s">
        <v>1805</v>
      </c>
      <c r="D8" s="702" t="s">
        <v>1803</v>
      </c>
      <c r="E8" s="703" t="s">
        <v>1806</v>
      </c>
      <c r="F8" s="704">
        <v>850</v>
      </c>
    </row>
    <row r="9" spans="2:6">
      <c r="B9" s="691">
        <v>5</v>
      </c>
      <c r="C9" s="702" t="s">
        <v>1807</v>
      </c>
      <c r="D9" s="702" t="s">
        <v>1803</v>
      </c>
      <c r="E9" s="703" t="s">
        <v>1808</v>
      </c>
      <c r="F9" s="704">
        <v>1500</v>
      </c>
    </row>
    <row r="10" hidden="1" spans="2:6">
      <c r="B10" s="691">
        <v>6</v>
      </c>
      <c r="C10" s="702" t="s">
        <v>1809</v>
      </c>
      <c r="D10" s="702" t="s">
        <v>1803</v>
      </c>
      <c r="E10" s="703" t="s">
        <v>1810</v>
      </c>
      <c r="F10" s="704">
        <v>750</v>
      </c>
    </row>
    <row r="11" hidden="1" spans="2:6">
      <c r="B11" s="691">
        <v>7</v>
      </c>
      <c r="C11" s="702" t="s">
        <v>1811</v>
      </c>
      <c r="D11" s="702" t="s">
        <v>1798</v>
      </c>
      <c r="E11" s="703" t="s">
        <v>1812</v>
      </c>
      <c r="F11" s="704">
        <v>1.01491063579334</v>
      </c>
    </row>
    <row r="12" hidden="1" spans="2:6">
      <c r="B12" s="691">
        <v>8</v>
      </c>
      <c r="C12" s="702" t="s">
        <v>1813</v>
      </c>
      <c r="D12" s="702" t="s">
        <v>1798</v>
      </c>
      <c r="E12" s="703" t="s">
        <v>1814</v>
      </c>
      <c r="F12" s="704">
        <v>1.01491063579334</v>
      </c>
    </row>
    <row r="13" hidden="1" spans="2:6">
      <c r="B13" s="691">
        <v>9</v>
      </c>
      <c r="C13" s="702" t="s">
        <v>1815</v>
      </c>
      <c r="D13" s="702" t="s">
        <v>1798</v>
      </c>
      <c r="E13" s="703" t="s">
        <v>1816</v>
      </c>
      <c r="F13" s="704">
        <v>1.01491063579334</v>
      </c>
    </row>
    <row r="14" hidden="1" spans="2:6">
      <c r="B14" s="691">
        <v>10</v>
      </c>
      <c r="C14" s="702" t="s">
        <v>1817</v>
      </c>
      <c r="D14" s="702" t="s">
        <v>1803</v>
      </c>
      <c r="E14" s="703" t="s">
        <v>1818</v>
      </c>
      <c r="F14" s="704">
        <v>1438.99675387557</v>
      </c>
    </row>
    <row r="15" hidden="1" spans="2:6">
      <c r="B15" s="691">
        <v>11</v>
      </c>
      <c r="C15" s="702" t="s">
        <v>1819</v>
      </c>
      <c r="D15" s="702" t="s">
        <v>1803</v>
      </c>
      <c r="E15" s="703" t="s">
        <v>1820</v>
      </c>
      <c r="F15" s="704">
        <v>1.42087489011067</v>
      </c>
    </row>
    <row r="16" hidden="1" spans="2:6">
      <c r="B16" s="691">
        <v>12</v>
      </c>
      <c r="C16" s="702" t="s">
        <v>1821</v>
      </c>
      <c r="D16" s="702" t="s">
        <v>1798</v>
      </c>
      <c r="E16" s="703" t="s">
        <v>1822</v>
      </c>
      <c r="F16" s="704">
        <v>1.45394501195113</v>
      </c>
    </row>
    <row r="17" hidden="1" spans="2:6">
      <c r="B17" s="691">
        <v>13</v>
      </c>
      <c r="C17" s="702" t="s">
        <v>1823</v>
      </c>
      <c r="D17" s="702" t="s">
        <v>1801</v>
      </c>
      <c r="E17" s="703" t="s">
        <v>1822</v>
      </c>
      <c r="F17" s="704">
        <v>1453.94501195113</v>
      </c>
    </row>
    <row r="18" hidden="1" spans="2:6">
      <c r="B18" s="691">
        <v>14</v>
      </c>
      <c r="C18" s="702" t="s">
        <v>1824</v>
      </c>
      <c r="D18" s="702" t="s">
        <v>1798</v>
      </c>
      <c r="E18" s="703" t="s">
        <v>1825</v>
      </c>
      <c r="F18" s="704">
        <v>2.52018125146869</v>
      </c>
    </row>
    <row r="19" spans="2:6">
      <c r="B19" s="691">
        <v>15</v>
      </c>
      <c r="C19" s="702" t="s">
        <v>1826</v>
      </c>
      <c r="D19" s="702" t="s">
        <v>1798</v>
      </c>
      <c r="E19" s="703" t="s">
        <v>1827</v>
      </c>
      <c r="F19" s="704">
        <v>1.42087489011067</v>
      </c>
    </row>
    <row r="20" hidden="1" spans="2:6">
      <c r="B20" s="691">
        <v>16</v>
      </c>
      <c r="C20" s="702" t="s">
        <v>1828</v>
      </c>
      <c r="D20" s="702" t="s">
        <v>1803</v>
      </c>
      <c r="E20" s="703" t="s">
        <v>1829</v>
      </c>
      <c r="F20" s="704">
        <v>1414.03279593679</v>
      </c>
    </row>
    <row r="21" hidden="1" spans="2:6">
      <c r="B21" s="691">
        <v>17</v>
      </c>
      <c r="C21" s="702" t="s">
        <v>1830</v>
      </c>
      <c r="D21" s="702" t="s">
        <v>1803</v>
      </c>
      <c r="E21" s="703" t="s">
        <v>1831</v>
      </c>
      <c r="F21" s="704">
        <v>1414.03279593679</v>
      </c>
    </row>
    <row r="22" ht="16.2" hidden="1" customHeight="1" spans="2:6">
      <c r="B22" s="691">
        <v>18</v>
      </c>
      <c r="C22" s="705" t="s">
        <v>1832</v>
      </c>
      <c r="D22" s="702" t="s">
        <v>1803</v>
      </c>
      <c r="E22" s="703" t="s">
        <v>1833</v>
      </c>
      <c r="F22" s="704">
        <v>1414.03279593679</v>
      </c>
    </row>
    <row r="23" ht="9.6" hidden="1" customHeight="1" spans="2:6">
      <c r="B23" s="691">
        <v>19</v>
      </c>
      <c r="C23" s="705" t="s">
        <v>1834</v>
      </c>
      <c r="D23" s="702" t="s">
        <v>1803</v>
      </c>
      <c r="E23" s="703" t="s">
        <v>1835</v>
      </c>
      <c r="F23" s="704">
        <v>1414.03279593679</v>
      </c>
    </row>
    <row r="24" spans="2:6">
      <c r="B24" s="691">
        <v>20</v>
      </c>
      <c r="C24" s="702" t="s">
        <v>1836</v>
      </c>
      <c r="D24" s="702" t="s">
        <v>1803</v>
      </c>
      <c r="E24" s="703" t="s">
        <v>1837</v>
      </c>
      <c r="F24" s="704">
        <v>1414.03279593679</v>
      </c>
    </row>
    <row r="25" hidden="1" spans="2:6">
      <c r="B25" s="691">
        <v>21</v>
      </c>
      <c r="C25" s="702" t="s">
        <v>1838</v>
      </c>
      <c r="D25" s="702" t="s">
        <v>1803</v>
      </c>
      <c r="E25" s="703" t="s">
        <v>1839</v>
      </c>
      <c r="F25" s="704">
        <v>1415.03279593679</v>
      </c>
    </row>
    <row r="26" hidden="1" spans="2:6">
      <c r="B26" s="691">
        <v>22</v>
      </c>
      <c r="C26" s="702" t="s">
        <v>1840</v>
      </c>
      <c r="D26" s="702" t="s">
        <v>1803</v>
      </c>
      <c r="E26" s="703" t="s">
        <v>1841</v>
      </c>
      <c r="F26" s="704">
        <v>1414.03279593679</v>
      </c>
    </row>
    <row r="27" spans="2:6">
      <c r="B27" s="691">
        <v>23</v>
      </c>
      <c r="C27" s="702" t="s">
        <v>1842</v>
      </c>
      <c r="D27" s="702" t="s">
        <v>1801</v>
      </c>
      <c r="E27" s="703" t="s">
        <v>1843</v>
      </c>
      <c r="F27" s="704">
        <v>1414.03279593679</v>
      </c>
    </row>
    <row r="28" hidden="1" spans="2:6">
      <c r="B28" s="691">
        <v>24</v>
      </c>
      <c r="C28" s="702" t="s">
        <v>1844</v>
      </c>
      <c r="D28" s="702" t="s">
        <v>1803</v>
      </c>
      <c r="E28" s="703" t="s">
        <v>1845</v>
      </c>
      <c r="F28" s="704">
        <v>1414.03279593679</v>
      </c>
    </row>
    <row r="29" hidden="1" spans="2:6">
      <c r="B29" s="691">
        <v>25</v>
      </c>
      <c r="C29" s="702" t="s">
        <v>1846</v>
      </c>
      <c r="D29" s="702" t="s">
        <v>1803</v>
      </c>
      <c r="E29" s="703" t="s">
        <v>1847</v>
      </c>
      <c r="F29" s="704">
        <v>800</v>
      </c>
    </row>
    <row r="30" spans="2:6">
      <c r="B30" s="691">
        <v>26</v>
      </c>
      <c r="C30" s="702" t="s">
        <v>1848</v>
      </c>
      <c r="D30" s="702" t="s">
        <v>1803</v>
      </c>
      <c r="E30" s="703" t="s">
        <v>1849</v>
      </c>
      <c r="F30" s="704">
        <v>1414.03279593679</v>
      </c>
    </row>
    <row r="31" hidden="1" spans="2:6">
      <c r="B31" s="691">
        <v>27</v>
      </c>
      <c r="C31" s="702" t="s">
        <v>1850</v>
      </c>
      <c r="D31" s="702" t="s">
        <v>1803</v>
      </c>
      <c r="E31" s="703" t="s">
        <v>1851</v>
      </c>
      <c r="F31" s="704">
        <v>1414.03279593679</v>
      </c>
    </row>
    <row r="32" hidden="1" spans="2:6">
      <c r="B32" s="691">
        <v>28</v>
      </c>
      <c r="C32" s="702" t="s">
        <v>1852</v>
      </c>
      <c r="D32" s="702" t="s">
        <v>1803</v>
      </c>
      <c r="E32" s="703" t="s">
        <v>1853</v>
      </c>
      <c r="F32" s="704">
        <v>1420.87489011068</v>
      </c>
    </row>
    <row r="33" hidden="1" spans="2:6">
      <c r="B33" s="691">
        <v>29</v>
      </c>
      <c r="C33" s="702" t="s">
        <v>1854</v>
      </c>
      <c r="D33" s="702" t="s">
        <v>1803</v>
      </c>
      <c r="E33" s="703" t="s">
        <v>1855</v>
      </c>
      <c r="F33" s="704">
        <v>1420.87489011068</v>
      </c>
    </row>
    <row r="34" hidden="1" spans="2:6">
      <c r="B34" s="691">
        <v>30</v>
      </c>
      <c r="C34" s="706" t="s">
        <v>1856</v>
      </c>
      <c r="D34" s="702" t="s">
        <v>1803</v>
      </c>
      <c r="E34" s="703" t="s">
        <v>1857</v>
      </c>
      <c r="F34" s="704">
        <v>1420.87489011068</v>
      </c>
    </row>
    <row r="35" hidden="1" spans="2:6">
      <c r="B35" s="691">
        <v>31</v>
      </c>
      <c r="C35" s="702" t="s">
        <v>1858</v>
      </c>
      <c r="D35" s="702" t="s">
        <v>1803</v>
      </c>
      <c r="E35" s="703" t="s">
        <v>1859</v>
      </c>
      <c r="F35" s="704">
        <v>1420.87489011068</v>
      </c>
    </row>
    <row r="36" hidden="1" spans="2:6">
      <c r="B36" s="691">
        <v>32</v>
      </c>
      <c r="C36" s="702" t="s">
        <v>1860</v>
      </c>
      <c r="D36" s="702" t="s">
        <v>1803</v>
      </c>
      <c r="E36" s="703" t="s">
        <v>1861</v>
      </c>
      <c r="F36" s="704">
        <v>1414.03279593679</v>
      </c>
    </row>
    <row r="37" hidden="1" spans="2:6">
      <c r="B37" s="691">
        <v>33</v>
      </c>
      <c r="C37" s="702" t="s">
        <v>1862</v>
      </c>
      <c r="D37" s="702" t="s">
        <v>1798</v>
      </c>
      <c r="E37" s="703" t="s">
        <v>1863</v>
      </c>
      <c r="F37" s="704">
        <v>1414.03279593679</v>
      </c>
    </row>
    <row r="38" hidden="1" spans="2:6">
      <c r="B38" s="691">
        <v>34</v>
      </c>
      <c r="C38" s="702" t="s">
        <v>1864</v>
      </c>
      <c r="D38" s="702" t="s">
        <v>1798</v>
      </c>
      <c r="E38" s="703" t="s">
        <v>1865</v>
      </c>
      <c r="F38" s="704">
        <v>1.55500786496048</v>
      </c>
    </row>
    <row r="39" spans="2:6">
      <c r="B39" s="691">
        <v>35</v>
      </c>
      <c r="C39" s="702" t="s">
        <v>1866</v>
      </c>
      <c r="D39" s="702" t="s">
        <v>1803</v>
      </c>
      <c r="E39" s="703" t="s">
        <v>1867</v>
      </c>
      <c r="F39" s="704">
        <v>1414.03279593679</v>
      </c>
    </row>
    <row r="40" hidden="1" spans="2:6">
      <c r="B40" s="691">
        <v>36</v>
      </c>
      <c r="C40" s="702" t="s">
        <v>1868</v>
      </c>
      <c r="D40" s="702" t="s">
        <v>1869</v>
      </c>
      <c r="E40" s="703" t="s">
        <v>1870</v>
      </c>
      <c r="F40" s="704">
        <v>1414.03279593679</v>
      </c>
    </row>
    <row r="41" hidden="1" spans="2:6">
      <c r="B41" s="691">
        <v>37</v>
      </c>
      <c r="C41" s="707" t="s">
        <v>1871</v>
      </c>
      <c r="D41" s="707" t="s">
        <v>1803</v>
      </c>
      <c r="E41" s="708" t="s">
        <v>1872</v>
      </c>
      <c r="F41" s="704">
        <v>1.34850574712644</v>
      </c>
    </row>
  </sheetData>
  <mergeCells count="2">
    <mergeCell ref="B2:F2"/>
    <mergeCell ref="B3:F3"/>
  </mergeCells>
  <pageMargins left="0.7" right="0.7" top="0.75" bottom="0.75" header="0.3" footer="0.3"/>
  <pageSetup paperSize="9" scale="98" orientation="portrait"/>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G160"/>
  <sheetViews>
    <sheetView view="pageBreakPreview" zoomScale="85" zoomScaleNormal="100" workbookViewId="0">
      <selection activeCell="C83" sqref="C83"/>
    </sheetView>
  </sheetViews>
  <sheetFormatPr defaultColWidth="11" defaultRowHeight="15" outlineLevelCol="6"/>
  <cols>
    <col min="1" max="1" width="3" customWidth="1"/>
    <col min="5" max="5" width="73.1047619047619" customWidth="1"/>
    <col min="6" max="6" width="24.3333333333333" customWidth="1"/>
    <col min="7" max="7" width="16.6666666666667" customWidth="1"/>
    <col min="8" max="8" width="3.88571428571429" customWidth="1"/>
  </cols>
  <sheetData>
    <row r="1" ht="43.8" customHeight="1" spans="2:7">
      <c r="B1" s="682" t="str">
        <f>PRESUPUESTO!B1</f>
        <v>Proyecto: Recuperación De Cobertura Vegetal El Corregimiento De Doña María Del Municipio De Fundación</v>
      </c>
      <c r="C1" s="682"/>
      <c r="D1" s="682"/>
      <c r="E1" s="682"/>
      <c r="F1" s="682"/>
      <c r="G1" s="682"/>
    </row>
    <row r="2" ht="18.75" spans="2:7">
      <c r="B2" s="683" t="s">
        <v>1873</v>
      </c>
      <c r="C2" s="684"/>
      <c r="D2" s="684"/>
      <c r="E2" s="684"/>
      <c r="F2" s="685"/>
      <c r="G2" s="683"/>
    </row>
    <row r="3" ht="24.6" customHeight="1" spans="2:7">
      <c r="B3" s="686" t="s">
        <v>403</v>
      </c>
      <c r="C3" s="686" t="s">
        <v>404</v>
      </c>
      <c r="D3" s="686" t="s">
        <v>393</v>
      </c>
      <c r="E3" s="686" t="s">
        <v>405</v>
      </c>
      <c r="F3" s="686" t="s">
        <v>1874</v>
      </c>
      <c r="G3" s="686" t="s">
        <v>406</v>
      </c>
    </row>
    <row r="4" hidden="1" spans="2:7">
      <c r="B4" s="687">
        <v>1</v>
      </c>
      <c r="C4" s="471" t="s">
        <v>1875</v>
      </c>
      <c r="D4" s="471" t="s">
        <v>586</v>
      </c>
      <c r="E4" s="688" t="s">
        <v>1876</v>
      </c>
      <c r="F4" s="689" t="s">
        <v>1877</v>
      </c>
      <c r="G4" s="690">
        <v>67939.1568337688</v>
      </c>
    </row>
    <row r="5" hidden="1" spans="2:7">
      <c r="B5" s="687">
        <v>2</v>
      </c>
      <c r="C5" s="471" t="s">
        <v>1878</v>
      </c>
      <c r="D5" s="471" t="s">
        <v>1879</v>
      </c>
      <c r="E5" s="688" t="s">
        <v>1880</v>
      </c>
      <c r="F5" s="689" t="s">
        <v>1877</v>
      </c>
      <c r="G5" s="690">
        <v>4649.12772073137</v>
      </c>
    </row>
    <row r="6" hidden="1" spans="2:7">
      <c r="B6" s="687">
        <v>3</v>
      </c>
      <c r="C6" s="471" t="s">
        <v>1881</v>
      </c>
      <c r="D6" s="471" t="s">
        <v>1879</v>
      </c>
      <c r="E6" s="688" t="s">
        <v>1882</v>
      </c>
      <c r="F6" s="689" t="s">
        <v>1877</v>
      </c>
      <c r="G6" s="690">
        <v>88193.1431977683</v>
      </c>
    </row>
    <row r="7" hidden="1" spans="2:7">
      <c r="B7" s="687">
        <v>4</v>
      </c>
      <c r="C7" s="471" t="s">
        <v>1883</v>
      </c>
      <c r="D7" s="471" t="s">
        <v>1879</v>
      </c>
      <c r="E7" s="688" t="s">
        <v>1884</v>
      </c>
      <c r="F7" s="689" t="s">
        <v>1885</v>
      </c>
      <c r="G7" s="690">
        <v>83873.1240306205</v>
      </c>
    </row>
    <row r="8" hidden="1" spans="2:7">
      <c r="B8" s="687">
        <v>5</v>
      </c>
      <c r="C8" s="471" t="s">
        <v>1886</v>
      </c>
      <c r="D8" s="471" t="s">
        <v>1879</v>
      </c>
      <c r="E8" s="688" t="s">
        <v>1887</v>
      </c>
      <c r="F8" s="689" t="s">
        <v>1877</v>
      </c>
      <c r="G8" s="690">
        <v>105035.848505412</v>
      </c>
    </row>
    <row r="9" hidden="1" spans="2:7">
      <c r="B9" s="687">
        <v>6</v>
      </c>
      <c r="C9" s="471" t="s">
        <v>1888</v>
      </c>
      <c r="D9" s="471" t="s">
        <v>1879</v>
      </c>
      <c r="E9" s="688" t="s">
        <v>1889</v>
      </c>
      <c r="F9" s="689" t="s">
        <v>1885</v>
      </c>
      <c r="G9" s="690">
        <v>80527.4838541495</v>
      </c>
    </row>
    <row r="10" hidden="1" spans="2:7">
      <c r="B10" s="687">
        <v>7</v>
      </c>
      <c r="C10" s="471" t="s">
        <v>1890</v>
      </c>
      <c r="D10" s="471" t="s">
        <v>1879</v>
      </c>
      <c r="E10" s="688" t="s">
        <v>1891</v>
      </c>
      <c r="F10" s="689" t="s">
        <v>1885</v>
      </c>
      <c r="G10" s="690">
        <v>24737.9512053731</v>
      </c>
    </row>
    <row r="11" hidden="1" spans="2:7">
      <c r="B11" s="687">
        <v>8</v>
      </c>
      <c r="C11" s="471" t="s">
        <v>1892</v>
      </c>
      <c r="D11" s="471" t="s">
        <v>1879</v>
      </c>
      <c r="E11" s="688" t="s">
        <v>1893</v>
      </c>
      <c r="F11" s="689" t="s">
        <v>1877</v>
      </c>
      <c r="G11" s="690">
        <v>98435.2350747444</v>
      </c>
    </row>
    <row r="12" hidden="1" spans="2:7">
      <c r="B12" s="687">
        <v>9</v>
      </c>
      <c r="C12" s="471" t="s">
        <v>1894</v>
      </c>
      <c r="D12" s="471" t="s">
        <v>1879</v>
      </c>
      <c r="E12" s="688" t="s">
        <v>1895</v>
      </c>
      <c r="F12" s="689" t="s">
        <v>1877</v>
      </c>
      <c r="G12" s="690">
        <v>76911.495626914</v>
      </c>
    </row>
    <row r="13" ht="30" hidden="1" spans="2:7">
      <c r="B13" s="687">
        <v>10</v>
      </c>
      <c r="C13" s="471" t="s">
        <v>1896</v>
      </c>
      <c r="D13" s="471" t="s">
        <v>1879</v>
      </c>
      <c r="E13" s="688" t="s">
        <v>1897</v>
      </c>
      <c r="F13" s="689" t="s">
        <v>1898</v>
      </c>
      <c r="G13" s="690">
        <v>214950.411285666</v>
      </c>
    </row>
    <row r="14" ht="30" hidden="1" spans="2:7">
      <c r="B14" s="687">
        <v>11</v>
      </c>
      <c r="C14" s="471" t="s">
        <v>1899</v>
      </c>
      <c r="D14" s="471" t="s">
        <v>1879</v>
      </c>
      <c r="E14" s="688" t="s">
        <v>1900</v>
      </c>
      <c r="F14" s="689" t="s">
        <v>1898</v>
      </c>
      <c r="G14" s="690">
        <v>194918.984439552</v>
      </c>
    </row>
    <row r="15" ht="30" hidden="1" spans="2:7">
      <c r="B15" s="687">
        <v>12</v>
      </c>
      <c r="C15" s="471" t="s">
        <v>1901</v>
      </c>
      <c r="D15" s="471" t="s">
        <v>1879</v>
      </c>
      <c r="E15" s="688" t="s">
        <v>1902</v>
      </c>
      <c r="F15" s="689" t="s">
        <v>1898</v>
      </c>
      <c r="G15" s="690">
        <v>144180.3559812</v>
      </c>
    </row>
    <row r="16" hidden="1" spans="2:7">
      <c r="B16" s="687">
        <v>13</v>
      </c>
      <c r="C16" s="471" t="s">
        <v>1903</v>
      </c>
      <c r="D16" s="471" t="s">
        <v>1879</v>
      </c>
      <c r="E16" s="688" t="s">
        <v>1904</v>
      </c>
      <c r="F16" s="689" t="s">
        <v>1877</v>
      </c>
      <c r="G16" s="690">
        <v>61701.3864171138</v>
      </c>
    </row>
    <row r="17" hidden="1" spans="2:7">
      <c r="B17" s="687">
        <v>14</v>
      </c>
      <c r="C17" s="471" t="s">
        <v>1905</v>
      </c>
      <c r="D17" s="471" t="s">
        <v>1879</v>
      </c>
      <c r="E17" s="688" t="s">
        <v>1906</v>
      </c>
      <c r="F17" s="689" t="s">
        <v>1907</v>
      </c>
      <c r="G17" s="690">
        <v>230619.693603687</v>
      </c>
    </row>
    <row r="18" hidden="1" spans="2:7">
      <c r="B18" s="687">
        <v>15</v>
      </c>
      <c r="C18" s="471" t="s">
        <v>1908</v>
      </c>
      <c r="D18" s="471" t="s">
        <v>1879</v>
      </c>
      <c r="E18" s="688" t="s">
        <v>1909</v>
      </c>
      <c r="F18" s="689" t="s">
        <v>1907</v>
      </c>
      <c r="G18" s="690">
        <v>54287.6337982315</v>
      </c>
    </row>
    <row r="19" hidden="1" spans="2:7">
      <c r="B19" s="687">
        <v>16</v>
      </c>
      <c r="C19" s="471" t="s">
        <v>1910</v>
      </c>
      <c r="D19" s="471" t="s">
        <v>1879</v>
      </c>
      <c r="E19" s="688" t="s">
        <v>1911</v>
      </c>
      <c r="F19" s="689" t="s">
        <v>1907</v>
      </c>
      <c r="G19" s="690">
        <v>55869.9117496961</v>
      </c>
    </row>
    <row r="20" ht="30" hidden="1" spans="2:7">
      <c r="B20" s="687">
        <v>17</v>
      </c>
      <c r="C20" s="471" t="s">
        <v>1912</v>
      </c>
      <c r="D20" s="471" t="s">
        <v>1879</v>
      </c>
      <c r="E20" s="688" t="s">
        <v>1913</v>
      </c>
      <c r="F20" s="689" t="s">
        <v>1914</v>
      </c>
      <c r="G20" s="690">
        <v>120498.715802028</v>
      </c>
    </row>
    <row r="21" hidden="1" spans="2:7">
      <c r="B21" s="687">
        <v>18</v>
      </c>
      <c r="C21" s="471" t="s">
        <v>1915</v>
      </c>
      <c r="D21" s="471" t="s">
        <v>1879</v>
      </c>
      <c r="E21" s="688" t="s">
        <v>1916</v>
      </c>
      <c r="F21" s="689" t="s">
        <v>1907</v>
      </c>
      <c r="G21" s="690">
        <v>120223.278817404</v>
      </c>
    </row>
    <row r="22" hidden="1" spans="2:7">
      <c r="B22" s="687">
        <v>19</v>
      </c>
      <c r="C22" s="471" t="s">
        <v>1917</v>
      </c>
      <c r="D22" s="471" t="s">
        <v>1879</v>
      </c>
      <c r="E22" s="688" t="s">
        <v>1918</v>
      </c>
      <c r="F22" s="689" t="s">
        <v>1885</v>
      </c>
      <c r="G22" s="690">
        <v>121198.675340627</v>
      </c>
    </row>
    <row r="23" hidden="1" spans="2:7">
      <c r="B23" s="687">
        <v>20</v>
      </c>
      <c r="C23" s="471" t="s">
        <v>1919</v>
      </c>
      <c r="D23" s="471" t="s">
        <v>1879</v>
      </c>
      <c r="E23" s="688" t="s">
        <v>1920</v>
      </c>
      <c r="F23" s="689" t="s">
        <v>1907</v>
      </c>
      <c r="G23" s="690">
        <v>60496.0570080353</v>
      </c>
    </row>
    <row r="24" hidden="1" spans="2:7">
      <c r="B24" s="687">
        <v>21</v>
      </c>
      <c r="C24" s="471" t="s">
        <v>1921</v>
      </c>
      <c r="D24" s="471" t="s">
        <v>554</v>
      </c>
      <c r="E24" s="688" t="s">
        <v>1922</v>
      </c>
      <c r="F24" s="689" t="s">
        <v>1877</v>
      </c>
      <c r="G24" s="690">
        <v>8802.36214705572</v>
      </c>
    </row>
    <row r="25" hidden="1" spans="2:7">
      <c r="B25" s="687">
        <v>22</v>
      </c>
      <c r="C25" s="471" t="s">
        <v>1923</v>
      </c>
      <c r="D25" s="471" t="s">
        <v>1879</v>
      </c>
      <c r="E25" s="688" t="s">
        <v>1924</v>
      </c>
      <c r="F25" s="689" t="s">
        <v>1877</v>
      </c>
      <c r="G25" s="690">
        <v>9313.72127623571</v>
      </c>
    </row>
    <row r="26" hidden="1" spans="2:7">
      <c r="B26" s="687">
        <v>23</v>
      </c>
      <c r="C26" s="471" t="s">
        <v>1925</v>
      </c>
      <c r="D26" s="471" t="s">
        <v>1879</v>
      </c>
      <c r="E26" s="688" t="s">
        <v>1926</v>
      </c>
      <c r="F26" s="689" t="s">
        <v>1898</v>
      </c>
      <c r="G26" s="690">
        <v>208464.591132053</v>
      </c>
    </row>
    <row r="27" hidden="1" spans="2:7">
      <c r="B27" s="687">
        <v>24</v>
      </c>
      <c r="C27" s="471" t="s">
        <v>1927</v>
      </c>
      <c r="D27" s="471" t="s">
        <v>1879</v>
      </c>
      <c r="E27" s="688" t="s">
        <v>1928</v>
      </c>
      <c r="F27" s="689" t="s">
        <v>1898</v>
      </c>
      <c r="G27" s="690">
        <v>223961.683534491</v>
      </c>
    </row>
    <row r="28" hidden="1" spans="2:7">
      <c r="B28" s="687">
        <v>25</v>
      </c>
      <c r="C28" s="471" t="s">
        <v>1929</v>
      </c>
      <c r="D28" s="471" t="s">
        <v>1879</v>
      </c>
      <c r="E28" s="688" t="s">
        <v>1930</v>
      </c>
      <c r="F28" s="689" t="s">
        <v>1877</v>
      </c>
      <c r="G28" s="690">
        <v>89366.5661873918</v>
      </c>
    </row>
    <row r="29" hidden="1" spans="2:7">
      <c r="B29" s="687">
        <v>26</v>
      </c>
      <c r="C29" s="471" t="s">
        <v>1931</v>
      </c>
      <c r="D29" s="471" t="s">
        <v>1879</v>
      </c>
      <c r="E29" s="688" t="s">
        <v>1932</v>
      </c>
      <c r="F29" s="689" t="s">
        <v>1914</v>
      </c>
      <c r="G29" s="690">
        <v>114735.880416568</v>
      </c>
    </row>
    <row r="30" hidden="1" spans="2:7">
      <c r="B30" s="687">
        <v>27</v>
      </c>
      <c r="C30" s="471" t="s">
        <v>1933</v>
      </c>
      <c r="D30" s="471" t="s">
        <v>1879</v>
      </c>
      <c r="E30" s="688" t="s">
        <v>1934</v>
      </c>
      <c r="F30" s="689" t="s">
        <v>1877</v>
      </c>
      <c r="G30" s="690">
        <v>1836.69243288153</v>
      </c>
    </row>
    <row r="31" hidden="1" spans="2:7">
      <c r="B31" s="687">
        <v>28</v>
      </c>
      <c r="C31" s="471" t="s">
        <v>1935</v>
      </c>
      <c r="D31" s="471" t="s">
        <v>1879</v>
      </c>
      <c r="E31" s="688" t="s">
        <v>1936</v>
      </c>
      <c r="F31" s="689" t="s">
        <v>1937</v>
      </c>
      <c r="G31" s="690">
        <v>147394.567738743</v>
      </c>
    </row>
    <row r="32" hidden="1" spans="2:7">
      <c r="B32" s="687">
        <v>29</v>
      </c>
      <c r="C32" s="471" t="s">
        <v>1938</v>
      </c>
      <c r="D32" s="471" t="s">
        <v>1879</v>
      </c>
      <c r="E32" s="688" t="s">
        <v>1939</v>
      </c>
      <c r="F32" s="689" t="s">
        <v>1937</v>
      </c>
      <c r="G32" s="690">
        <v>147911.137485491</v>
      </c>
    </row>
    <row r="33" hidden="1" spans="2:7">
      <c r="B33" s="687">
        <v>30</v>
      </c>
      <c r="C33" s="471" t="s">
        <v>1940</v>
      </c>
      <c r="D33" s="471" t="s">
        <v>1879</v>
      </c>
      <c r="E33" s="688" t="s">
        <v>1941</v>
      </c>
      <c r="F33" s="689" t="s">
        <v>1937</v>
      </c>
      <c r="G33" s="690">
        <v>137866.72574317</v>
      </c>
    </row>
    <row r="34" ht="30" hidden="1" spans="2:7">
      <c r="B34" s="687">
        <v>31</v>
      </c>
      <c r="C34" s="471" t="s">
        <v>1942</v>
      </c>
      <c r="D34" s="471" t="s">
        <v>1879</v>
      </c>
      <c r="E34" s="688" t="s">
        <v>1943</v>
      </c>
      <c r="F34" s="689" t="s">
        <v>1937</v>
      </c>
      <c r="G34" s="690">
        <v>10483.46992362</v>
      </c>
    </row>
    <row r="35" hidden="1" spans="2:7">
      <c r="B35" s="687">
        <v>32</v>
      </c>
      <c r="C35" s="471" t="s">
        <v>1944</v>
      </c>
      <c r="D35" s="471" t="s">
        <v>1879</v>
      </c>
      <c r="E35" s="688" t="s">
        <v>1945</v>
      </c>
      <c r="F35" s="689" t="s">
        <v>1937</v>
      </c>
      <c r="G35" s="690">
        <v>21236.7562551927</v>
      </c>
    </row>
    <row r="36" ht="30" hidden="1" spans="2:7">
      <c r="B36" s="687">
        <v>33</v>
      </c>
      <c r="C36" s="471" t="s">
        <v>1946</v>
      </c>
      <c r="D36" s="471" t="s">
        <v>1879</v>
      </c>
      <c r="E36" s="688" t="s">
        <v>1947</v>
      </c>
      <c r="F36" s="689" t="s">
        <v>1937</v>
      </c>
      <c r="G36" s="690">
        <v>11416.1767792623</v>
      </c>
    </row>
    <row r="37" hidden="1" spans="2:7">
      <c r="B37" s="687">
        <v>34</v>
      </c>
      <c r="C37" s="471" t="s">
        <v>1948</v>
      </c>
      <c r="D37" s="471" t="s">
        <v>1879</v>
      </c>
      <c r="E37" s="688" t="s">
        <v>1949</v>
      </c>
      <c r="F37" s="689" t="s">
        <v>1937</v>
      </c>
      <c r="G37" s="690">
        <v>9019.30777821885</v>
      </c>
    </row>
    <row r="38" hidden="1" spans="2:7">
      <c r="B38" s="687">
        <v>35</v>
      </c>
      <c r="C38" s="471" t="s">
        <v>1950</v>
      </c>
      <c r="D38" s="471" t="s">
        <v>1879</v>
      </c>
      <c r="E38" s="688" t="s">
        <v>1951</v>
      </c>
      <c r="F38" s="689" t="s">
        <v>1937</v>
      </c>
      <c r="G38" s="690">
        <v>179249.702121532</v>
      </c>
    </row>
    <row r="39" hidden="1" spans="2:7">
      <c r="B39" s="687">
        <v>36</v>
      </c>
      <c r="C39" s="471" t="s">
        <v>1952</v>
      </c>
      <c r="D39" s="471" t="s">
        <v>1879</v>
      </c>
      <c r="E39" s="688" t="s">
        <v>1953</v>
      </c>
      <c r="F39" s="689" t="s">
        <v>1937</v>
      </c>
      <c r="G39" s="690">
        <v>118179.678728221</v>
      </c>
    </row>
    <row r="40" hidden="1" spans="2:7">
      <c r="B40" s="687">
        <v>37</v>
      </c>
      <c r="C40" s="471" t="s">
        <v>1954</v>
      </c>
      <c r="D40" s="471" t="s">
        <v>1879</v>
      </c>
      <c r="E40" s="688" t="s">
        <v>1955</v>
      </c>
      <c r="F40" s="689" t="s">
        <v>1937</v>
      </c>
      <c r="G40" s="690">
        <v>81158.8468779525</v>
      </c>
    </row>
    <row r="41" hidden="1" spans="2:7">
      <c r="B41" s="687">
        <v>38</v>
      </c>
      <c r="C41" s="471" t="s">
        <v>1956</v>
      </c>
      <c r="D41" s="471" t="s">
        <v>1879</v>
      </c>
      <c r="E41" s="688" t="s">
        <v>1957</v>
      </c>
      <c r="F41" s="689" t="s">
        <v>1877</v>
      </c>
      <c r="G41" s="690">
        <v>75304.3897481427</v>
      </c>
    </row>
    <row r="42" hidden="1" spans="2:7">
      <c r="B42" s="687">
        <v>39</v>
      </c>
      <c r="C42" s="471" t="s">
        <v>1958</v>
      </c>
      <c r="D42" s="471" t="s">
        <v>1879</v>
      </c>
      <c r="E42" s="688" t="s">
        <v>1959</v>
      </c>
      <c r="F42" s="689" t="s">
        <v>1877</v>
      </c>
      <c r="G42" s="690">
        <v>86668.9241765971</v>
      </c>
    </row>
    <row r="43" hidden="1" spans="2:7">
      <c r="B43" s="687">
        <v>40</v>
      </c>
      <c r="C43" s="471" t="s">
        <v>1960</v>
      </c>
      <c r="D43" s="471" t="s">
        <v>1879</v>
      </c>
      <c r="E43" s="688" t="s">
        <v>1961</v>
      </c>
      <c r="F43" s="689" t="s">
        <v>1877</v>
      </c>
      <c r="G43" s="690">
        <v>101761.612716349</v>
      </c>
    </row>
    <row r="44" hidden="1" spans="2:7">
      <c r="B44" s="687">
        <v>41</v>
      </c>
      <c r="C44" s="471" t="s">
        <v>1962</v>
      </c>
      <c r="D44" s="471" t="s">
        <v>1879</v>
      </c>
      <c r="E44" s="688" t="s">
        <v>1963</v>
      </c>
      <c r="F44" s="689" t="s">
        <v>1877</v>
      </c>
      <c r="G44" s="690">
        <v>7299.0047874581</v>
      </c>
    </row>
    <row r="45" ht="30" spans="2:7">
      <c r="B45" s="687">
        <v>42</v>
      </c>
      <c r="C45" s="471" t="s">
        <v>1964</v>
      </c>
      <c r="D45" s="471" t="s">
        <v>1879</v>
      </c>
      <c r="E45" s="688" t="s">
        <v>1965</v>
      </c>
      <c r="F45" s="689" t="s">
        <v>1877</v>
      </c>
      <c r="G45" s="690">
        <v>13751.8266142973</v>
      </c>
    </row>
    <row r="46" spans="2:7">
      <c r="B46" s="687">
        <v>43</v>
      </c>
      <c r="C46" s="471" t="s">
        <v>1966</v>
      </c>
      <c r="D46" s="471" t="s">
        <v>1879</v>
      </c>
      <c r="E46" s="688" t="s">
        <v>1967</v>
      </c>
      <c r="F46" s="689" t="s">
        <v>1914</v>
      </c>
      <c r="G46" s="690">
        <v>5280.49074453439</v>
      </c>
    </row>
    <row r="47" spans="2:7">
      <c r="B47" s="687">
        <v>44</v>
      </c>
      <c r="C47" s="471" t="s">
        <v>1968</v>
      </c>
      <c r="D47" s="471" t="s">
        <v>1879</v>
      </c>
      <c r="E47" s="688" t="s">
        <v>1969</v>
      </c>
      <c r="F47" s="689" t="s">
        <v>1970</v>
      </c>
      <c r="G47" s="690">
        <v>3570.41912193498</v>
      </c>
    </row>
    <row r="48" spans="2:7">
      <c r="B48" s="687">
        <v>45</v>
      </c>
      <c r="C48" s="471" t="s">
        <v>1971</v>
      </c>
      <c r="D48" s="471" t="s">
        <v>1879</v>
      </c>
      <c r="E48" s="688" t="s">
        <v>1972</v>
      </c>
      <c r="F48" s="689" t="s">
        <v>1970</v>
      </c>
      <c r="G48" s="690">
        <v>3499.7167732662</v>
      </c>
    </row>
    <row r="49" spans="2:7">
      <c r="B49" s="687">
        <v>46</v>
      </c>
      <c r="C49" s="471" t="s">
        <v>1973</v>
      </c>
      <c r="D49" s="471" t="s">
        <v>1879</v>
      </c>
      <c r="E49" s="688" t="s">
        <v>1974</v>
      </c>
      <c r="F49" s="689" t="s">
        <v>1877</v>
      </c>
      <c r="G49" s="690">
        <v>129544.213156675</v>
      </c>
    </row>
    <row r="50" spans="2:7">
      <c r="B50" s="687">
        <v>47</v>
      </c>
      <c r="C50" s="471" t="s">
        <v>1975</v>
      </c>
      <c r="D50" s="471" t="s">
        <v>1879</v>
      </c>
      <c r="E50" s="688" t="s">
        <v>1976</v>
      </c>
      <c r="F50" s="689" t="s">
        <v>1877</v>
      </c>
      <c r="G50" s="690">
        <v>33691.8268156705</v>
      </c>
    </row>
    <row r="51" spans="2:7">
      <c r="B51" s="687">
        <v>48</v>
      </c>
      <c r="C51" s="471" t="s">
        <v>1977</v>
      </c>
      <c r="D51" s="471" t="s">
        <v>1879</v>
      </c>
      <c r="E51" s="688" t="s">
        <v>1978</v>
      </c>
      <c r="F51" s="689" t="s">
        <v>1970</v>
      </c>
      <c r="G51" s="690">
        <v>130805.262385219</v>
      </c>
    </row>
    <row r="52" ht="30" spans="2:7">
      <c r="B52" s="687">
        <v>49</v>
      </c>
      <c r="C52" s="471" t="s">
        <v>1979</v>
      </c>
      <c r="D52" s="471" t="s">
        <v>586</v>
      </c>
      <c r="E52" s="688" t="s">
        <v>1980</v>
      </c>
      <c r="F52" s="689" t="s">
        <v>1877</v>
      </c>
      <c r="G52" s="690">
        <v>189466.303779435</v>
      </c>
    </row>
    <row r="53" spans="2:7">
      <c r="B53" s="687">
        <v>50</v>
      </c>
      <c r="C53" s="471" t="s">
        <v>1981</v>
      </c>
      <c r="D53" s="471" t="s">
        <v>1879</v>
      </c>
      <c r="E53" s="688" t="s">
        <v>1982</v>
      </c>
      <c r="F53" s="689" t="s">
        <v>1877</v>
      </c>
      <c r="G53" s="690">
        <v>22212.499110161</v>
      </c>
    </row>
    <row r="54" ht="30" spans="2:7">
      <c r="B54" s="687">
        <v>51</v>
      </c>
      <c r="C54" s="471" t="s">
        <v>1983</v>
      </c>
      <c r="D54" s="471" t="s">
        <v>1879</v>
      </c>
      <c r="E54" s="688" t="s">
        <v>1984</v>
      </c>
      <c r="F54" s="689" t="s">
        <v>1877</v>
      </c>
      <c r="G54" s="690">
        <v>163580.419803511</v>
      </c>
    </row>
    <row r="55" spans="2:7">
      <c r="B55" s="687">
        <v>52</v>
      </c>
      <c r="C55" s="471" t="s">
        <v>1985</v>
      </c>
      <c r="D55" s="471" t="s">
        <v>1879</v>
      </c>
      <c r="E55" s="688" t="s">
        <v>1986</v>
      </c>
      <c r="F55" s="689" t="s">
        <v>1877</v>
      </c>
      <c r="G55" s="690">
        <v>14151.7326569844</v>
      </c>
    </row>
    <row r="56" spans="2:7">
      <c r="B56" s="687">
        <v>53</v>
      </c>
      <c r="C56" s="471" t="s">
        <v>1987</v>
      </c>
      <c r="D56" s="471" t="s">
        <v>1879</v>
      </c>
      <c r="E56" s="688" t="s">
        <v>1988</v>
      </c>
      <c r="F56" s="689" t="s">
        <v>1877</v>
      </c>
      <c r="G56" s="690">
        <v>89883.1359341398</v>
      </c>
    </row>
    <row r="57" ht="30" spans="2:7">
      <c r="B57" s="687">
        <v>54</v>
      </c>
      <c r="C57" s="471" t="s">
        <v>1989</v>
      </c>
      <c r="D57" s="471" t="s">
        <v>1879</v>
      </c>
      <c r="E57" s="688" t="s">
        <v>1990</v>
      </c>
      <c r="F57" s="689" t="s">
        <v>1877</v>
      </c>
      <c r="G57" s="690">
        <v>29903.6486728524</v>
      </c>
    </row>
    <row r="58" spans="2:7">
      <c r="B58" s="687">
        <v>55</v>
      </c>
      <c r="C58" s="471" t="s">
        <v>1991</v>
      </c>
      <c r="D58" s="471" t="s">
        <v>1879</v>
      </c>
      <c r="E58" s="688" t="s">
        <v>1992</v>
      </c>
      <c r="F58" s="689" t="s">
        <v>1877</v>
      </c>
      <c r="G58" s="690">
        <v>13946.7809885078</v>
      </c>
    </row>
    <row r="59" spans="2:7">
      <c r="B59" s="687">
        <v>56</v>
      </c>
      <c r="C59" s="471" t="s">
        <v>1993</v>
      </c>
      <c r="D59" s="471" t="s">
        <v>1879</v>
      </c>
      <c r="E59" s="688" t="s">
        <v>1994</v>
      </c>
      <c r="F59" s="689" t="s">
        <v>1877</v>
      </c>
      <c r="G59" s="690">
        <v>16923.8378987181</v>
      </c>
    </row>
    <row r="60" spans="2:7">
      <c r="B60" s="687">
        <v>57</v>
      </c>
      <c r="C60" s="471" t="s">
        <v>1995</v>
      </c>
      <c r="D60" s="471" t="s">
        <v>1879</v>
      </c>
      <c r="E60" s="688" t="s">
        <v>1996</v>
      </c>
      <c r="F60" s="689" t="s">
        <v>1877</v>
      </c>
      <c r="G60" s="690">
        <v>26058.0738915067</v>
      </c>
    </row>
    <row r="61" ht="30" spans="2:7">
      <c r="B61" s="687">
        <v>58</v>
      </c>
      <c r="C61" s="471" t="s">
        <v>1997</v>
      </c>
      <c r="D61" s="471" t="s">
        <v>1879</v>
      </c>
      <c r="E61" s="688" t="s">
        <v>1998</v>
      </c>
      <c r="F61" s="689" t="s">
        <v>1877</v>
      </c>
      <c r="G61" s="690">
        <v>14881.7726207206</v>
      </c>
    </row>
    <row r="62" spans="2:7">
      <c r="B62" s="687">
        <v>59</v>
      </c>
      <c r="C62" s="471" t="s">
        <v>1999</v>
      </c>
      <c r="D62" s="471" t="s">
        <v>1879</v>
      </c>
      <c r="E62" s="688" t="s">
        <v>2000</v>
      </c>
      <c r="F62" s="689" t="s">
        <v>1877</v>
      </c>
      <c r="G62" s="690">
        <v>99273.3967768643</v>
      </c>
    </row>
    <row r="63" spans="2:7">
      <c r="B63" s="687">
        <v>60</v>
      </c>
      <c r="C63" s="471" t="s">
        <v>2001</v>
      </c>
      <c r="D63" s="471" t="s">
        <v>1879</v>
      </c>
      <c r="E63" s="688" t="s">
        <v>2002</v>
      </c>
      <c r="F63" s="689" t="s">
        <v>1877</v>
      </c>
      <c r="G63" s="690">
        <v>29616.6654802146</v>
      </c>
    </row>
    <row r="64" hidden="1" spans="2:7">
      <c r="B64" s="687">
        <v>61</v>
      </c>
      <c r="C64" s="471" t="s">
        <v>2003</v>
      </c>
      <c r="D64" s="471" t="s">
        <v>1879</v>
      </c>
      <c r="E64" s="688" t="s">
        <v>2004</v>
      </c>
      <c r="F64" s="689" t="s">
        <v>1885</v>
      </c>
      <c r="G64" s="690">
        <v>1488.41758680944</v>
      </c>
    </row>
    <row r="65" hidden="1" spans="2:7">
      <c r="B65" s="687">
        <v>62</v>
      </c>
      <c r="C65" s="471" t="s">
        <v>2005</v>
      </c>
      <c r="D65" s="471" t="s">
        <v>1879</v>
      </c>
      <c r="E65" s="688" t="s">
        <v>2006</v>
      </c>
      <c r="F65" s="689" t="s">
        <v>1885</v>
      </c>
      <c r="G65" s="690">
        <v>896.790210523084</v>
      </c>
    </row>
    <row r="66" hidden="1" spans="2:7">
      <c r="B66" s="687">
        <v>63</v>
      </c>
      <c r="C66" s="471" t="s">
        <v>2007</v>
      </c>
      <c r="D66" s="471" t="s">
        <v>1879</v>
      </c>
      <c r="E66" s="688" t="s">
        <v>2008</v>
      </c>
      <c r="F66" s="689" t="s">
        <v>1885</v>
      </c>
      <c r="G66" s="690">
        <v>2123.67562551927</v>
      </c>
    </row>
    <row r="67" hidden="1" spans="2:7">
      <c r="B67" s="687">
        <v>64</v>
      </c>
      <c r="C67" s="471" t="s">
        <v>2009</v>
      </c>
      <c r="D67" s="471" t="s">
        <v>1879</v>
      </c>
      <c r="E67" s="688" t="s">
        <v>2010</v>
      </c>
      <c r="F67" s="689" t="s">
        <v>1885</v>
      </c>
      <c r="G67" s="690">
        <v>1564.06061626366</v>
      </c>
    </row>
    <row r="68" hidden="1" spans="2:7">
      <c r="B68" s="687">
        <v>65</v>
      </c>
      <c r="C68" s="471" t="s">
        <v>2011</v>
      </c>
      <c r="D68" s="471" t="s">
        <v>1879</v>
      </c>
      <c r="E68" s="688" t="s">
        <v>2012</v>
      </c>
      <c r="F68" s="689" t="s">
        <v>1885</v>
      </c>
      <c r="G68" s="690">
        <v>1011.03131868358</v>
      </c>
    </row>
    <row r="69" hidden="1" spans="2:7">
      <c r="B69" s="687">
        <v>66</v>
      </c>
      <c r="C69" s="471" t="s">
        <v>2013</v>
      </c>
      <c r="D69" s="471" t="s">
        <v>1879</v>
      </c>
      <c r="E69" s="688" t="s">
        <v>2014</v>
      </c>
      <c r="F69" s="689" t="s">
        <v>1885</v>
      </c>
      <c r="G69" s="690">
        <v>2565.51997175377</v>
      </c>
    </row>
    <row r="70" hidden="1" spans="2:7">
      <c r="B70" s="687">
        <v>67</v>
      </c>
      <c r="C70" s="471" t="s">
        <v>2015</v>
      </c>
      <c r="D70" s="471" t="s">
        <v>1879</v>
      </c>
      <c r="E70" s="688" t="s">
        <v>2016</v>
      </c>
      <c r="F70" s="689" t="s">
        <v>1885</v>
      </c>
      <c r="G70" s="690">
        <v>22499.4823027987</v>
      </c>
    </row>
    <row r="71" hidden="1" spans="2:7">
      <c r="B71" s="687">
        <v>68</v>
      </c>
      <c r="C71" s="471" t="s">
        <v>2017</v>
      </c>
      <c r="D71" s="471" t="s">
        <v>2018</v>
      </c>
      <c r="E71" s="688" t="s">
        <v>2019</v>
      </c>
      <c r="F71" s="689" t="s">
        <v>1885</v>
      </c>
      <c r="G71" s="690">
        <v>5287.04133344307</v>
      </c>
    </row>
    <row r="72" hidden="1" spans="2:7">
      <c r="B72" s="687">
        <v>69</v>
      </c>
      <c r="C72" s="471" t="s">
        <v>2020</v>
      </c>
      <c r="D72" s="471" t="s">
        <v>51</v>
      </c>
      <c r="E72" s="688" t="s">
        <v>2021</v>
      </c>
      <c r="F72" s="689" t="s">
        <v>1885</v>
      </c>
      <c r="G72" s="690">
        <v>955.989321672378</v>
      </c>
    </row>
    <row r="73" ht="30" spans="2:7">
      <c r="B73" s="687">
        <v>70</v>
      </c>
      <c r="C73" s="471" t="s">
        <v>2022</v>
      </c>
      <c r="D73" s="471" t="s">
        <v>1879</v>
      </c>
      <c r="E73" s="688" t="s">
        <v>2023</v>
      </c>
      <c r="F73" s="689" t="s">
        <v>1914</v>
      </c>
      <c r="G73" s="690">
        <v>490970.845964643</v>
      </c>
    </row>
    <row r="74" ht="45" spans="2:7">
      <c r="B74" s="687">
        <v>71</v>
      </c>
      <c r="C74" s="471" t="s">
        <v>2024</v>
      </c>
      <c r="D74" s="471" t="s">
        <v>1879</v>
      </c>
      <c r="E74" s="688" t="s">
        <v>2025</v>
      </c>
      <c r="F74" s="689" t="s">
        <v>1914</v>
      </c>
      <c r="G74" s="690">
        <v>490970.845964643</v>
      </c>
    </row>
    <row r="75" ht="30" spans="2:7">
      <c r="B75" s="687">
        <v>72</v>
      </c>
      <c r="C75" s="471" t="s">
        <v>2026</v>
      </c>
      <c r="D75" s="471" t="s">
        <v>1879</v>
      </c>
      <c r="E75" s="688" t="s">
        <v>2027</v>
      </c>
      <c r="F75" s="689" t="s">
        <v>1914</v>
      </c>
      <c r="G75" s="690">
        <v>490970.845964643</v>
      </c>
    </row>
    <row r="76" hidden="1" spans="2:7">
      <c r="B76" s="687">
        <v>73</v>
      </c>
      <c r="C76" s="471" t="s">
        <v>2028</v>
      </c>
      <c r="D76" s="471" t="s">
        <v>1879</v>
      </c>
      <c r="E76" s="688" t="s">
        <v>2029</v>
      </c>
      <c r="F76" s="689" t="s">
        <v>1877</v>
      </c>
      <c r="G76" s="690">
        <v>200371.665099669</v>
      </c>
    </row>
    <row r="77" hidden="1" spans="2:7">
      <c r="B77" s="687">
        <v>74</v>
      </c>
      <c r="C77" s="471" t="s">
        <v>2030</v>
      </c>
      <c r="D77" s="471" t="s">
        <v>1879</v>
      </c>
      <c r="E77" s="688" t="s">
        <v>2031</v>
      </c>
      <c r="F77" s="689" t="s">
        <v>1970</v>
      </c>
      <c r="G77" s="690">
        <v>199682.905437339</v>
      </c>
    </row>
    <row r="78" hidden="1" spans="2:7">
      <c r="B78" s="687">
        <v>75</v>
      </c>
      <c r="C78" s="471" t="s">
        <v>2032</v>
      </c>
      <c r="D78" s="471" t="s">
        <v>1879</v>
      </c>
      <c r="E78" s="688" t="s">
        <v>2033</v>
      </c>
      <c r="F78" s="689" t="s">
        <v>1970</v>
      </c>
      <c r="G78" s="690">
        <v>204733.809627763</v>
      </c>
    </row>
    <row r="79" hidden="1" spans="2:7">
      <c r="B79" s="687">
        <v>76</v>
      </c>
      <c r="C79" s="471" t="s">
        <v>2034</v>
      </c>
      <c r="D79" s="471" t="s">
        <v>1879</v>
      </c>
      <c r="E79" s="688" t="s">
        <v>2035</v>
      </c>
      <c r="F79" s="689" t="s">
        <v>1970</v>
      </c>
      <c r="G79" s="690">
        <v>332957.900098304</v>
      </c>
    </row>
    <row r="80" hidden="1" spans="2:7">
      <c r="B80" s="687">
        <v>77</v>
      </c>
      <c r="C80" s="471" t="s">
        <v>2036</v>
      </c>
      <c r="D80" s="471" t="s">
        <v>1879</v>
      </c>
      <c r="E80" s="688" t="s">
        <v>2037</v>
      </c>
      <c r="F80" s="689" t="s">
        <v>1970</v>
      </c>
      <c r="G80" s="690">
        <v>184415.399589011</v>
      </c>
    </row>
    <row r="81" spans="2:7">
      <c r="B81" s="687">
        <v>78</v>
      </c>
      <c r="C81" s="471" t="s">
        <v>2038</v>
      </c>
      <c r="D81" s="471" t="s">
        <v>1879</v>
      </c>
      <c r="E81" s="688" t="s">
        <v>2039</v>
      </c>
      <c r="F81" s="689" t="s">
        <v>1877</v>
      </c>
      <c r="G81" s="690">
        <v>5843.81322510743</v>
      </c>
    </row>
    <row r="82" ht="30" hidden="1" spans="2:7">
      <c r="B82" s="687">
        <v>79</v>
      </c>
      <c r="C82" s="471" t="s">
        <v>2040</v>
      </c>
      <c r="D82" s="471" t="s">
        <v>1879</v>
      </c>
      <c r="E82" s="688" t="s">
        <v>2041</v>
      </c>
      <c r="F82" s="689" t="s">
        <v>1877</v>
      </c>
      <c r="G82" s="690">
        <v>70128.5289099355</v>
      </c>
    </row>
    <row r="83" hidden="1" spans="2:7">
      <c r="B83" s="687">
        <v>80</v>
      </c>
      <c r="C83" s="471" t="s">
        <v>2042</v>
      </c>
      <c r="D83" s="471" t="s">
        <v>1879</v>
      </c>
      <c r="E83" s="688" t="s">
        <v>2043</v>
      </c>
      <c r="F83" s="689" t="s">
        <v>1877</v>
      </c>
      <c r="G83" s="690">
        <v>1867055.2546626</v>
      </c>
    </row>
    <row r="84" hidden="1" spans="2:7">
      <c r="B84" s="687">
        <v>81</v>
      </c>
      <c r="C84" s="471" t="s">
        <v>2044</v>
      </c>
      <c r="D84" s="471" t="s">
        <v>1879</v>
      </c>
      <c r="E84" s="688" t="s">
        <v>2045</v>
      </c>
      <c r="F84" s="689" t="s">
        <v>1877</v>
      </c>
      <c r="G84" s="690">
        <v>260000</v>
      </c>
    </row>
    <row r="85" hidden="1" spans="2:7">
      <c r="B85" s="687">
        <v>82</v>
      </c>
      <c r="C85" s="471" t="s">
        <v>2046</v>
      </c>
      <c r="D85" s="471" t="s">
        <v>1879</v>
      </c>
      <c r="E85" s="688" t="s">
        <v>2047</v>
      </c>
      <c r="F85" s="689" t="s">
        <v>1877</v>
      </c>
      <c r="G85" s="690">
        <v>23877.0016274599</v>
      </c>
    </row>
    <row r="86" hidden="1" spans="2:7">
      <c r="B86" s="687">
        <v>83</v>
      </c>
      <c r="C86" s="471" t="s">
        <v>2048</v>
      </c>
      <c r="D86" s="471" t="s">
        <v>1879</v>
      </c>
      <c r="E86" s="688" t="s">
        <v>2049</v>
      </c>
      <c r="F86" s="689" t="s">
        <v>1877</v>
      </c>
      <c r="G86" s="690">
        <v>30764.5982507656</v>
      </c>
    </row>
    <row r="87" hidden="1" spans="2:7">
      <c r="B87" s="687">
        <v>84</v>
      </c>
      <c r="C87" s="471" t="s">
        <v>2050</v>
      </c>
      <c r="D87" s="471" t="s">
        <v>1879</v>
      </c>
      <c r="E87" s="688" t="s">
        <v>2051</v>
      </c>
      <c r="F87" s="689" t="s">
        <v>1885</v>
      </c>
      <c r="G87" s="690">
        <v>5582.3970631893</v>
      </c>
    </row>
    <row r="88" hidden="1" spans="2:7">
      <c r="B88" s="687">
        <v>85</v>
      </c>
      <c r="C88" s="471" t="s">
        <v>2052</v>
      </c>
      <c r="D88" s="471" t="s">
        <v>1879</v>
      </c>
      <c r="E88" s="688" t="s">
        <v>2053</v>
      </c>
      <c r="F88" s="689" t="s">
        <v>1898</v>
      </c>
      <c r="G88" s="690">
        <v>96982.3256523587</v>
      </c>
    </row>
    <row r="89" hidden="1" spans="2:7">
      <c r="B89" s="687">
        <v>86</v>
      </c>
      <c r="C89" s="471" t="s">
        <v>2054</v>
      </c>
      <c r="D89" s="471" t="s">
        <v>1879</v>
      </c>
      <c r="E89" s="688" t="s">
        <v>2055</v>
      </c>
      <c r="F89" s="689" t="s">
        <v>1877</v>
      </c>
      <c r="G89" s="690">
        <v>87070.70064629</v>
      </c>
    </row>
    <row r="90" spans="2:7">
      <c r="B90" s="687">
        <v>87</v>
      </c>
      <c r="C90" s="471" t="s">
        <v>2056</v>
      </c>
      <c r="D90" s="471" t="s">
        <v>1879</v>
      </c>
      <c r="E90" s="688" t="s">
        <v>2057</v>
      </c>
      <c r="F90" s="689" t="s">
        <v>1877</v>
      </c>
      <c r="G90" s="690">
        <v>8241.06364907936</v>
      </c>
    </row>
    <row r="91" spans="2:7">
      <c r="B91" s="687">
        <v>88</v>
      </c>
      <c r="C91" s="471" t="s">
        <v>2058</v>
      </c>
      <c r="D91" s="471" t="s">
        <v>1879</v>
      </c>
      <c r="E91" s="688" t="s">
        <v>2059</v>
      </c>
      <c r="F91" s="689" t="s">
        <v>1877</v>
      </c>
      <c r="G91" s="690">
        <v>10178.7322190279</v>
      </c>
    </row>
    <row r="92" spans="2:7">
      <c r="B92" s="687">
        <v>89</v>
      </c>
      <c r="C92" s="471" t="s">
        <v>2060</v>
      </c>
      <c r="D92" s="471" t="s">
        <v>1879</v>
      </c>
      <c r="E92" s="688" t="s">
        <v>2061</v>
      </c>
      <c r="F92" s="689" t="s">
        <v>1877</v>
      </c>
      <c r="G92" s="690">
        <v>27850.6128434828</v>
      </c>
    </row>
    <row r="93" spans="2:7">
      <c r="B93" s="687">
        <v>90</v>
      </c>
      <c r="C93" s="471" t="s">
        <v>2062</v>
      </c>
      <c r="D93" s="471" t="s">
        <v>1879</v>
      </c>
      <c r="E93" s="688" t="s">
        <v>2063</v>
      </c>
      <c r="F93" s="689" t="s">
        <v>1937</v>
      </c>
      <c r="G93" s="690">
        <v>242041.624670669</v>
      </c>
    </row>
    <row r="94" spans="2:7">
      <c r="B94" s="687">
        <v>91</v>
      </c>
      <c r="C94" s="471" t="s">
        <v>2064</v>
      </c>
      <c r="D94" s="471" t="s">
        <v>1879</v>
      </c>
      <c r="E94" s="688" t="s">
        <v>2065</v>
      </c>
      <c r="F94" s="689" t="s">
        <v>1937</v>
      </c>
      <c r="G94" s="690">
        <v>153306.42150708</v>
      </c>
    </row>
    <row r="95" spans="2:7">
      <c r="B95" s="687">
        <v>92</v>
      </c>
      <c r="C95" s="471" t="s">
        <v>2066</v>
      </c>
      <c r="D95" s="471" t="s">
        <v>1879</v>
      </c>
      <c r="E95" s="688" t="s">
        <v>2067</v>
      </c>
      <c r="F95" s="689" t="s">
        <v>1877</v>
      </c>
      <c r="G95" s="690">
        <v>12455.0705604779</v>
      </c>
    </row>
    <row r="96" spans="2:7">
      <c r="B96" s="687">
        <v>93</v>
      </c>
      <c r="C96" s="471" t="s">
        <v>2068</v>
      </c>
      <c r="D96" s="471" t="s">
        <v>1879</v>
      </c>
      <c r="E96" s="688" t="s">
        <v>2069</v>
      </c>
      <c r="F96" s="689" t="s">
        <v>1877</v>
      </c>
      <c r="G96" s="690">
        <v>22327.2923872161</v>
      </c>
    </row>
    <row r="97" hidden="1" spans="2:7">
      <c r="B97" s="687">
        <v>94</v>
      </c>
      <c r="C97" s="471" t="s">
        <v>2070</v>
      </c>
      <c r="D97" s="471" t="s">
        <v>1879</v>
      </c>
      <c r="E97" s="688" t="s">
        <v>2071</v>
      </c>
      <c r="F97" s="689" t="s">
        <v>1877</v>
      </c>
      <c r="G97" s="690">
        <v>334392.816061493</v>
      </c>
    </row>
    <row r="98" ht="30" hidden="1" spans="2:7">
      <c r="B98" s="687">
        <v>95</v>
      </c>
      <c r="C98" s="471" t="s">
        <v>2072</v>
      </c>
      <c r="D98" s="471" t="s">
        <v>1879</v>
      </c>
      <c r="E98" s="688" t="s">
        <v>2073</v>
      </c>
      <c r="F98" s="689" t="s">
        <v>1898</v>
      </c>
      <c r="G98" s="690">
        <v>290082.611118226</v>
      </c>
    </row>
    <row r="99" hidden="1" spans="2:7">
      <c r="B99" s="687">
        <v>96</v>
      </c>
      <c r="C99" s="471" t="s">
        <v>2074</v>
      </c>
      <c r="D99" s="471" t="s">
        <v>1879</v>
      </c>
      <c r="E99" s="688" t="s">
        <v>2075</v>
      </c>
      <c r="F99" s="689" t="s">
        <v>1877</v>
      </c>
      <c r="G99" s="690">
        <v>110.873996699174</v>
      </c>
    </row>
    <row r="100" hidden="1" spans="2:7">
      <c r="B100" s="687">
        <v>97</v>
      </c>
      <c r="C100" s="471" t="s">
        <v>2076</v>
      </c>
      <c r="D100" s="471" t="s">
        <v>1879</v>
      </c>
      <c r="E100" s="688" t="s">
        <v>2077</v>
      </c>
      <c r="F100" s="689" t="s">
        <v>1877</v>
      </c>
      <c r="G100" s="690">
        <v>541422.491230358</v>
      </c>
    </row>
    <row r="101" hidden="1" spans="2:7">
      <c r="B101" s="687">
        <v>98</v>
      </c>
      <c r="C101" s="471" t="s">
        <v>2078</v>
      </c>
      <c r="D101" s="471" t="s">
        <v>1879</v>
      </c>
      <c r="E101" s="688" t="s">
        <v>2079</v>
      </c>
      <c r="F101" s="689" t="s">
        <v>1914</v>
      </c>
      <c r="G101" s="690">
        <v>710340.798416931</v>
      </c>
    </row>
    <row r="102" hidden="1" spans="2:7">
      <c r="B102" s="687">
        <v>99</v>
      </c>
      <c r="C102" s="471" t="s">
        <v>2080</v>
      </c>
      <c r="D102" s="471" t="s">
        <v>1879</v>
      </c>
      <c r="E102" s="688" t="s">
        <v>2081</v>
      </c>
      <c r="F102" s="689" t="s">
        <v>1914</v>
      </c>
      <c r="G102" s="690">
        <v>710340.798416931</v>
      </c>
    </row>
    <row r="103" hidden="1" spans="2:7">
      <c r="B103" s="687">
        <v>100</v>
      </c>
      <c r="C103" s="471" t="s">
        <v>2082</v>
      </c>
      <c r="D103" s="471" t="s">
        <v>1879</v>
      </c>
      <c r="E103" s="688" t="s">
        <v>2083</v>
      </c>
      <c r="F103" s="689" t="s">
        <v>1914</v>
      </c>
      <c r="G103" s="690">
        <v>335927.133536464</v>
      </c>
    </row>
    <row r="104" hidden="1" spans="2:7">
      <c r="B104" s="687">
        <v>101</v>
      </c>
      <c r="C104" s="471" t="s">
        <v>2084</v>
      </c>
      <c r="D104" s="471" t="s">
        <v>1879</v>
      </c>
      <c r="E104" s="688" t="s">
        <v>2085</v>
      </c>
      <c r="F104" s="689" t="s">
        <v>1885</v>
      </c>
      <c r="G104" s="690">
        <v>153626.35551857</v>
      </c>
    </row>
    <row r="105" hidden="1" spans="2:7">
      <c r="B105" s="687">
        <v>102</v>
      </c>
      <c r="C105" s="471" t="s">
        <v>2086</v>
      </c>
      <c r="D105" s="471" t="s">
        <v>1879</v>
      </c>
      <c r="E105" s="688" t="s">
        <v>2087</v>
      </c>
      <c r="F105" s="689" t="s">
        <v>1877</v>
      </c>
      <c r="G105" s="690">
        <v>11936.6552424261</v>
      </c>
    </row>
    <row r="106" hidden="1" spans="2:7">
      <c r="B106" s="687">
        <v>103</v>
      </c>
      <c r="C106" s="471" t="s">
        <v>2088</v>
      </c>
      <c r="D106" s="471" t="s">
        <v>1879</v>
      </c>
      <c r="E106" s="688" t="s">
        <v>2089</v>
      </c>
      <c r="F106" s="689" t="s">
        <v>1914</v>
      </c>
      <c r="G106" s="690">
        <v>470767.229202947</v>
      </c>
    </row>
    <row r="107" hidden="1" spans="2:7">
      <c r="B107" s="687">
        <v>104</v>
      </c>
      <c r="C107" s="471" t="s">
        <v>2090</v>
      </c>
      <c r="D107" s="471" t="s">
        <v>1879</v>
      </c>
      <c r="E107" s="688" t="s">
        <v>2091</v>
      </c>
      <c r="F107" s="689" t="s">
        <v>1877</v>
      </c>
      <c r="G107" s="690">
        <v>610757.630571635</v>
      </c>
    </row>
    <row r="108" hidden="1" spans="2:7">
      <c r="B108" s="687">
        <v>105</v>
      </c>
      <c r="C108" s="471" t="s">
        <v>2092</v>
      </c>
      <c r="D108" s="471" t="s">
        <v>1879</v>
      </c>
      <c r="E108" s="688" t="s">
        <v>2093</v>
      </c>
      <c r="F108" s="689" t="s">
        <v>1970</v>
      </c>
      <c r="G108" s="690">
        <v>292162.440670854</v>
      </c>
    </row>
    <row r="109" hidden="1" spans="2:7">
      <c r="B109" s="687">
        <v>106</v>
      </c>
      <c r="C109" s="471" t="s">
        <v>2094</v>
      </c>
      <c r="D109" s="471" t="s">
        <v>1879</v>
      </c>
      <c r="E109" s="688" t="s">
        <v>2095</v>
      </c>
      <c r="F109" s="689" t="s">
        <v>1877</v>
      </c>
      <c r="G109" s="690">
        <v>7633.75292416385</v>
      </c>
    </row>
    <row r="110" hidden="1" spans="2:7">
      <c r="B110" s="687">
        <v>107</v>
      </c>
      <c r="C110" s="471" t="s">
        <v>2096</v>
      </c>
      <c r="D110" s="471" t="s">
        <v>1879</v>
      </c>
      <c r="E110" s="688" t="s">
        <v>2097</v>
      </c>
      <c r="F110" s="689" t="s">
        <v>1877</v>
      </c>
      <c r="G110" s="690">
        <v>235441.011240001</v>
      </c>
    </row>
    <row r="111" hidden="1" spans="2:7">
      <c r="B111" s="687">
        <v>108</v>
      </c>
      <c r="C111" s="471" t="s">
        <v>2098</v>
      </c>
      <c r="D111" s="471" t="s">
        <v>1879</v>
      </c>
      <c r="E111" s="688" t="s">
        <v>2099</v>
      </c>
      <c r="F111" s="689" t="s">
        <v>1914</v>
      </c>
      <c r="G111" s="690">
        <v>534165.68551805</v>
      </c>
    </row>
    <row r="112" hidden="1" spans="2:7">
      <c r="B112" s="687">
        <v>109</v>
      </c>
      <c r="C112" s="471" t="s">
        <v>2100</v>
      </c>
      <c r="D112" s="471" t="s">
        <v>1879</v>
      </c>
      <c r="E112" s="688" t="s">
        <v>2101</v>
      </c>
      <c r="F112" s="689" t="s">
        <v>1885</v>
      </c>
      <c r="G112" s="690">
        <v>13660.3999695564</v>
      </c>
    </row>
    <row r="113" ht="30" hidden="1" spans="2:7">
      <c r="B113" s="687">
        <v>110</v>
      </c>
      <c r="C113" s="471" t="s">
        <v>2102</v>
      </c>
      <c r="D113" s="471" t="s">
        <v>1879</v>
      </c>
      <c r="E113" s="688" t="s">
        <v>2103</v>
      </c>
      <c r="F113" s="689" t="s">
        <v>1898</v>
      </c>
      <c r="G113" s="690">
        <v>146533.618160829</v>
      </c>
    </row>
    <row r="114" ht="30" hidden="1" spans="2:7">
      <c r="B114" s="687">
        <v>111</v>
      </c>
      <c r="C114" s="471" t="s">
        <v>2104</v>
      </c>
      <c r="D114" s="471" t="s">
        <v>1879</v>
      </c>
      <c r="E114" s="688" t="s">
        <v>2105</v>
      </c>
      <c r="F114" s="689" t="s">
        <v>1898</v>
      </c>
      <c r="G114" s="690">
        <v>259432.806144516</v>
      </c>
    </row>
    <row r="115" ht="30" hidden="1" spans="2:7">
      <c r="B115" s="687">
        <v>112</v>
      </c>
      <c r="C115" s="471" t="s">
        <v>2106</v>
      </c>
      <c r="D115" s="471" t="s">
        <v>1879</v>
      </c>
      <c r="E115" s="688" t="s">
        <v>2107</v>
      </c>
      <c r="F115" s="689" t="s">
        <v>1898</v>
      </c>
      <c r="G115" s="690">
        <v>174313.591208163</v>
      </c>
    </row>
    <row r="116" ht="30" hidden="1" spans="2:7">
      <c r="B116" s="687">
        <v>113</v>
      </c>
      <c r="C116" s="471" t="s">
        <v>2108</v>
      </c>
      <c r="D116" s="471" t="s">
        <v>1879</v>
      </c>
      <c r="E116" s="688" t="s">
        <v>2109</v>
      </c>
      <c r="F116" s="689" t="s">
        <v>1898</v>
      </c>
      <c r="G116" s="690">
        <v>158431.27509131</v>
      </c>
    </row>
    <row r="117" hidden="1" spans="2:7">
      <c r="B117" s="687">
        <v>114</v>
      </c>
      <c r="C117" s="471" t="s">
        <v>2110</v>
      </c>
      <c r="D117" s="471" t="s">
        <v>1879</v>
      </c>
      <c r="E117" s="688" t="s">
        <v>2111</v>
      </c>
      <c r="F117" s="689" t="s">
        <v>1898</v>
      </c>
      <c r="G117" s="690">
        <v>263680.157395554</v>
      </c>
    </row>
    <row r="118" ht="30" hidden="1" spans="2:7">
      <c r="B118" s="687">
        <v>115</v>
      </c>
      <c r="C118" s="471" t="s">
        <v>2112</v>
      </c>
      <c r="D118" s="471" t="s">
        <v>1879</v>
      </c>
      <c r="E118" s="688" t="s">
        <v>2113</v>
      </c>
      <c r="F118" s="689" t="s">
        <v>1898</v>
      </c>
      <c r="G118" s="690">
        <v>245198.439789684</v>
      </c>
    </row>
    <row r="119" hidden="1" spans="2:7">
      <c r="B119" s="687">
        <v>116</v>
      </c>
      <c r="C119" s="471" t="s">
        <v>2114</v>
      </c>
      <c r="D119" s="471" t="s">
        <v>1879</v>
      </c>
      <c r="E119" s="688" t="s">
        <v>2115</v>
      </c>
      <c r="F119" s="689" t="s">
        <v>1898</v>
      </c>
      <c r="G119" s="690">
        <v>162088.107201795</v>
      </c>
    </row>
    <row r="120" hidden="1" spans="2:7">
      <c r="B120" s="687">
        <v>117</v>
      </c>
      <c r="C120" s="471" t="s">
        <v>2116</v>
      </c>
      <c r="D120" s="471" t="s">
        <v>1879</v>
      </c>
      <c r="E120" s="688" t="s">
        <v>2117</v>
      </c>
      <c r="F120" s="689" t="s">
        <v>1914</v>
      </c>
      <c r="G120" s="690">
        <v>9126.06552588009</v>
      </c>
    </row>
    <row r="121" hidden="1" spans="2:7">
      <c r="B121" s="687">
        <v>118</v>
      </c>
      <c r="C121" s="471" t="s">
        <v>2118</v>
      </c>
      <c r="D121" s="471" t="s">
        <v>1879</v>
      </c>
      <c r="E121" s="688" t="s">
        <v>2119</v>
      </c>
      <c r="F121" s="689" t="s">
        <v>1877</v>
      </c>
      <c r="G121" s="690">
        <v>132414.045083053</v>
      </c>
    </row>
    <row r="122" spans="2:7">
      <c r="B122" s="687">
        <v>119</v>
      </c>
      <c r="C122" s="471" t="s">
        <v>2120</v>
      </c>
      <c r="D122" s="471" t="s">
        <v>1879</v>
      </c>
      <c r="E122" s="688" t="s">
        <v>2121</v>
      </c>
      <c r="F122" s="689" t="s">
        <v>1877</v>
      </c>
      <c r="G122" s="690">
        <v>30611.544374468</v>
      </c>
    </row>
    <row r="123" spans="2:7">
      <c r="B123" s="687">
        <v>120</v>
      </c>
      <c r="C123" s="471" t="s">
        <v>2122</v>
      </c>
      <c r="D123" s="471" t="s">
        <v>1879</v>
      </c>
      <c r="E123" s="688" t="s">
        <v>2123</v>
      </c>
      <c r="F123" s="689" t="s">
        <v>1885</v>
      </c>
      <c r="G123" s="690">
        <v>39749.5602666495</v>
      </c>
    </row>
    <row r="124" spans="2:7">
      <c r="B124" s="687">
        <v>121</v>
      </c>
      <c r="C124" s="471" t="s">
        <v>2124</v>
      </c>
      <c r="D124" s="471" t="s">
        <v>1879</v>
      </c>
      <c r="E124" s="688" t="s">
        <v>2125</v>
      </c>
      <c r="F124" s="689" t="s">
        <v>1877</v>
      </c>
      <c r="G124" s="690">
        <v>6715.40670772309</v>
      </c>
    </row>
    <row r="125" spans="2:7">
      <c r="B125" s="687">
        <v>122</v>
      </c>
      <c r="C125" s="471" t="s">
        <v>2126</v>
      </c>
      <c r="D125" s="471" t="s">
        <v>1879</v>
      </c>
      <c r="E125" s="688" t="s">
        <v>2127</v>
      </c>
      <c r="F125" s="689" t="s">
        <v>1877</v>
      </c>
      <c r="G125" s="690">
        <v>9527.84199557293</v>
      </c>
    </row>
    <row r="126" hidden="1" spans="2:7">
      <c r="B126" s="687">
        <v>123</v>
      </c>
      <c r="C126" s="471" t="s">
        <v>2128</v>
      </c>
      <c r="D126" s="471" t="s">
        <v>586</v>
      </c>
      <c r="E126" s="688" t="s">
        <v>2129</v>
      </c>
      <c r="F126" s="689" t="s">
        <v>1877</v>
      </c>
      <c r="G126" s="690">
        <v>230086.409505826</v>
      </c>
    </row>
    <row r="127" ht="13.2" hidden="1" customHeight="1" spans="2:7">
      <c r="B127" s="687">
        <v>124</v>
      </c>
      <c r="C127" s="471" t="s">
        <v>2130</v>
      </c>
      <c r="D127" s="471" t="s">
        <v>1879</v>
      </c>
      <c r="E127" s="688" t="s">
        <v>2131</v>
      </c>
      <c r="F127" s="689" t="s">
        <v>1914</v>
      </c>
      <c r="G127" s="690">
        <v>190040.270164711</v>
      </c>
    </row>
    <row r="128" ht="13.2" hidden="1" customHeight="1" spans="2:7">
      <c r="B128" s="687">
        <v>125</v>
      </c>
      <c r="C128" s="471" t="s">
        <v>2132</v>
      </c>
      <c r="D128" s="471" t="s">
        <v>1879</v>
      </c>
      <c r="E128" s="688" t="s">
        <v>2133</v>
      </c>
      <c r="F128" s="689" t="s">
        <v>1914</v>
      </c>
      <c r="G128" s="690">
        <v>252028.639774462</v>
      </c>
    </row>
    <row r="129" ht="13.2" hidden="1" customHeight="1" spans="2:7">
      <c r="B129" s="687">
        <v>126</v>
      </c>
      <c r="C129" s="471" t="s">
        <v>2134</v>
      </c>
      <c r="D129" s="471" t="s">
        <v>1879</v>
      </c>
      <c r="E129" s="688" t="s">
        <v>2135</v>
      </c>
      <c r="F129" s="689" t="s">
        <v>1877</v>
      </c>
      <c r="G129" s="690">
        <v>145328.288751751</v>
      </c>
    </row>
    <row r="130" ht="13.2" hidden="1" customHeight="1" spans="2:7">
      <c r="B130" s="687">
        <v>127</v>
      </c>
      <c r="C130" s="471" t="s">
        <v>2136</v>
      </c>
      <c r="D130" s="471" t="s">
        <v>1879</v>
      </c>
      <c r="E130" s="688" t="s">
        <v>2137</v>
      </c>
      <c r="F130" s="689" t="s">
        <v>1885</v>
      </c>
      <c r="G130" s="690">
        <v>7369.17250427288</v>
      </c>
    </row>
    <row r="131" ht="13.2" hidden="1" customHeight="1" spans="2:7">
      <c r="B131" s="687">
        <v>128</v>
      </c>
      <c r="C131" s="471" t="s">
        <v>2138</v>
      </c>
      <c r="D131" s="471" t="s">
        <v>1879</v>
      </c>
      <c r="E131" s="688" t="s">
        <v>2139</v>
      </c>
      <c r="F131" s="689" t="s">
        <v>1937</v>
      </c>
      <c r="G131" s="690">
        <v>161973.31392474</v>
      </c>
    </row>
    <row r="132" hidden="1" spans="2:7">
      <c r="B132" s="687">
        <v>129</v>
      </c>
      <c r="C132" s="471" t="s">
        <v>2140</v>
      </c>
      <c r="D132" s="471" t="s">
        <v>1879</v>
      </c>
      <c r="E132" s="688" t="s">
        <v>2141</v>
      </c>
      <c r="F132" s="689" t="s">
        <v>1937</v>
      </c>
      <c r="G132" s="690">
        <v>55284.3702165202</v>
      </c>
    </row>
    <row r="133" spans="2:7">
      <c r="B133" s="687">
        <v>130</v>
      </c>
      <c r="C133" s="471" t="s">
        <v>2142</v>
      </c>
      <c r="D133" s="471" t="s">
        <v>1879</v>
      </c>
      <c r="E133" s="688" t="s">
        <v>2143</v>
      </c>
      <c r="F133" s="689" t="s">
        <v>1907</v>
      </c>
      <c r="G133" s="690">
        <v>137600.749231347</v>
      </c>
    </row>
    <row r="134" spans="2:7">
      <c r="B134" s="687">
        <v>131</v>
      </c>
      <c r="C134" s="471" t="s">
        <v>2144</v>
      </c>
      <c r="D134" s="471" t="s">
        <v>1879</v>
      </c>
      <c r="E134" s="688" t="s">
        <v>2145</v>
      </c>
      <c r="F134" s="689" t="s">
        <v>1907</v>
      </c>
      <c r="G134" s="690">
        <v>98607.4249903271</v>
      </c>
    </row>
    <row r="135" spans="2:7">
      <c r="B135" s="687">
        <v>132</v>
      </c>
      <c r="C135" s="471" t="s">
        <v>2146</v>
      </c>
      <c r="D135" s="471" t="s">
        <v>1879</v>
      </c>
      <c r="E135" s="688" t="s">
        <v>2147</v>
      </c>
      <c r="F135" s="689" t="s">
        <v>1907</v>
      </c>
      <c r="G135" s="690">
        <v>85064.6552340772</v>
      </c>
    </row>
    <row r="136" hidden="1" spans="2:7">
      <c r="B136" s="687">
        <v>133</v>
      </c>
      <c r="C136" s="471" t="s">
        <v>2148</v>
      </c>
      <c r="D136" s="471" t="s">
        <v>1879</v>
      </c>
      <c r="E136" s="688" t="s">
        <v>2149</v>
      </c>
      <c r="F136" s="689" t="s">
        <v>1877</v>
      </c>
      <c r="G136" s="690">
        <v>127956.276319326</v>
      </c>
    </row>
    <row r="137" hidden="1" spans="2:7">
      <c r="B137" s="687">
        <v>134</v>
      </c>
      <c r="C137" s="471" t="s">
        <v>2150</v>
      </c>
      <c r="D137" s="471" t="s">
        <v>1879</v>
      </c>
      <c r="E137" s="688" t="s">
        <v>2151</v>
      </c>
      <c r="F137" s="689" t="s">
        <v>1885</v>
      </c>
      <c r="G137" s="690">
        <v>8061.75723322283</v>
      </c>
    </row>
    <row r="138" hidden="1" spans="2:7">
      <c r="B138" s="687">
        <v>135</v>
      </c>
      <c r="C138" s="471" t="s">
        <v>2152</v>
      </c>
      <c r="D138" s="471" t="s">
        <v>1879</v>
      </c>
      <c r="E138" s="688" t="s">
        <v>2153</v>
      </c>
      <c r="F138" s="689" t="s">
        <v>1885</v>
      </c>
      <c r="G138" s="690">
        <v>167108.444377744</v>
      </c>
    </row>
    <row r="139" hidden="1" spans="2:7">
      <c r="B139" s="687">
        <v>136</v>
      </c>
      <c r="C139" s="471" t="s">
        <v>2154</v>
      </c>
      <c r="D139" s="471" t="s">
        <v>1879</v>
      </c>
      <c r="E139" s="688" t="s">
        <v>2155</v>
      </c>
      <c r="F139" s="689" t="s">
        <v>1877</v>
      </c>
      <c r="G139" s="690">
        <v>74641.1611862736</v>
      </c>
    </row>
    <row r="140" ht="30" hidden="1" spans="2:7">
      <c r="B140" s="687">
        <v>137</v>
      </c>
      <c r="C140" s="471" t="s">
        <v>2156</v>
      </c>
      <c r="D140" s="471" t="s">
        <v>1879</v>
      </c>
      <c r="E140" s="688" t="s">
        <v>2157</v>
      </c>
      <c r="F140" s="689" t="s">
        <v>1877</v>
      </c>
      <c r="G140" s="690">
        <v>8393.39857539647</v>
      </c>
    </row>
    <row r="141" hidden="1" spans="2:7">
      <c r="B141" s="687">
        <v>138</v>
      </c>
      <c r="C141" s="471" t="s">
        <v>2158</v>
      </c>
      <c r="D141" s="471" t="s">
        <v>1879</v>
      </c>
      <c r="E141" s="688" t="s">
        <v>2159</v>
      </c>
      <c r="F141" s="689" t="s">
        <v>1970</v>
      </c>
      <c r="G141" s="690">
        <v>1116951.66203745</v>
      </c>
    </row>
    <row r="142" hidden="1" spans="2:7">
      <c r="B142" s="687">
        <v>139</v>
      </c>
      <c r="C142" s="471" t="s">
        <v>2160</v>
      </c>
      <c r="D142" s="471" t="s">
        <v>1879</v>
      </c>
      <c r="E142" s="688" t="s">
        <v>2161</v>
      </c>
      <c r="F142" s="689" t="s">
        <v>1970</v>
      </c>
      <c r="G142" s="690">
        <v>119959.009049368</v>
      </c>
    </row>
    <row r="143" hidden="1" spans="2:7">
      <c r="B143" s="687">
        <v>140</v>
      </c>
      <c r="C143" s="471" t="s">
        <v>2162</v>
      </c>
      <c r="D143" s="471" t="s">
        <v>1879</v>
      </c>
      <c r="E143" s="688" t="s">
        <v>2163</v>
      </c>
      <c r="F143" s="689" t="s">
        <v>1877</v>
      </c>
      <c r="G143" s="690">
        <v>6397.81381596631</v>
      </c>
    </row>
    <row r="144" spans="2:7">
      <c r="B144" s="687">
        <v>141</v>
      </c>
      <c r="C144" s="471" t="s">
        <v>2164</v>
      </c>
      <c r="D144" s="471" t="s">
        <v>1879</v>
      </c>
      <c r="E144" s="688" t="s">
        <v>2165</v>
      </c>
      <c r="F144" s="689" t="s">
        <v>1877</v>
      </c>
      <c r="G144" s="690">
        <v>9276.83003315115</v>
      </c>
    </row>
    <row r="145" ht="30" spans="2:7">
      <c r="B145" s="687">
        <v>142</v>
      </c>
      <c r="C145" s="471" t="s">
        <v>2166</v>
      </c>
      <c r="D145" s="471" t="s">
        <v>1879</v>
      </c>
      <c r="E145" s="688" t="s">
        <v>2167</v>
      </c>
      <c r="F145" s="689" t="s">
        <v>1877</v>
      </c>
      <c r="G145" s="690">
        <v>702534.338410537</v>
      </c>
    </row>
    <row r="146" spans="2:7">
      <c r="B146" s="687">
        <v>143</v>
      </c>
      <c r="C146" s="471" t="s">
        <v>2168</v>
      </c>
      <c r="D146" s="471" t="s">
        <v>1879</v>
      </c>
      <c r="E146" s="688" t="s">
        <v>2169</v>
      </c>
      <c r="F146" s="689" t="s">
        <v>1970</v>
      </c>
      <c r="G146" s="690">
        <v>10000</v>
      </c>
    </row>
    <row r="147" spans="2:7">
      <c r="B147" s="687">
        <v>144</v>
      </c>
      <c r="C147" s="471" t="s">
        <v>2170</v>
      </c>
      <c r="D147" s="471" t="s">
        <v>1879</v>
      </c>
      <c r="E147" s="688" t="s">
        <v>2171</v>
      </c>
      <c r="F147" s="689" t="s">
        <v>1877</v>
      </c>
      <c r="G147" s="690">
        <v>2947</v>
      </c>
    </row>
    <row r="148" spans="2:7">
      <c r="B148" s="687">
        <v>145</v>
      </c>
      <c r="C148" s="471" t="s">
        <v>2172</v>
      </c>
      <c r="D148" s="471" t="s">
        <v>1879</v>
      </c>
      <c r="E148" s="688" t="s">
        <v>2173</v>
      </c>
      <c r="F148" s="689" t="s">
        <v>1877</v>
      </c>
      <c r="G148" s="690">
        <v>69000</v>
      </c>
    </row>
    <row r="149" spans="2:7">
      <c r="B149" s="687">
        <v>146</v>
      </c>
      <c r="C149" s="471" t="s">
        <v>2174</v>
      </c>
      <c r="D149" s="471" t="s">
        <v>1879</v>
      </c>
      <c r="E149" s="688" t="s">
        <v>2175</v>
      </c>
      <c r="F149" s="689" t="s">
        <v>1885</v>
      </c>
      <c r="G149" s="690">
        <v>38000</v>
      </c>
    </row>
    <row r="150" spans="2:7">
      <c r="B150" s="687">
        <v>147</v>
      </c>
      <c r="C150" t="s">
        <v>2176</v>
      </c>
      <c r="D150" s="471" t="s">
        <v>1879</v>
      </c>
      <c r="E150" s="688" t="s">
        <v>2177</v>
      </c>
      <c r="F150" s="689" t="s">
        <v>2178</v>
      </c>
      <c r="G150" s="690">
        <v>350000</v>
      </c>
    </row>
    <row r="151" spans="2:7">
      <c r="B151" s="687">
        <v>148</v>
      </c>
      <c r="C151" t="s">
        <v>2179</v>
      </c>
      <c r="D151" s="471" t="s">
        <v>1879</v>
      </c>
      <c r="E151" s="688" t="s">
        <v>2180</v>
      </c>
      <c r="F151" s="689" t="s">
        <v>2178</v>
      </c>
      <c r="G151" s="690">
        <v>1875</v>
      </c>
    </row>
    <row r="152" spans="2:7">
      <c r="B152" s="687">
        <v>149</v>
      </c>
      <c r="C152" t="s">
        <v>1910</v>
      </c>
      <c r="D152" s="471" t="s">
        <v>1879</v>
      </c>
      <c r="E152" s="688" t="s">
        <v>1911</v>
      </c>
      <c r="F152" s="689" t="s">
        <v>2178</v>
      </c>
      <c r="G152" s="690">
        <v>51382.1700453496</v>
      </c>
    </row>
    <row r="153" spans="2:7">
      <c r="B153" s="687">
        <v>150</v>
      </c>
      <c r="C153" t="s">
        <v>2181</v>
      </c>
      <c r="D153" s="471" t="s">
        <v>2182</v>
      </c>
      <c r="E153" s="688" t="s">
        <v>2183</v>
      </c>
      <c r="F153" s="689" t="s">
        <v>2178</v>
      </c>
      <c r="G153" s="690">
        <v>212.5</v>
      </c>
    </row>
    <row r="154" spans="2:7">
      <c r="B154" s="687">
        <v>151</v>
      </c>
      <c r="C154" t="s">
        <v>2184</v>
      </c>
      <c r="D154" s="471" t="s">
        <v>2185</v>
      </c>
      <c r="E154" s="688" t="s">
        <v>2186</v>
      </c>
      <c r="F154" s="689" t="s">
        <v>2178</v>
      </c>
      <c r="G154" s="690">
        <v>5000</v>
      </c>
    </row>
    <row r="155" spans="2:7">
      <c r="B155" s="687">
        <v>152</v>
      </c>
      <c r="C155" t="s">
        <v>2187</v>
      </c>
      <c r="D155" s="471" t="s">
        <v>540</v>
      </c>
      <c r="E155" s="688" t="s">
        <v>2188</v>
      </c>
      <c r="F155" s="689" t="s">
        <v>2178</v>
      </c>
      <c r="G155" s="690">
        <v>87500</v>
      </c>
    </row>
    <row r="156" spans="2:7">
      <c r="B156" s="687">
        <v>153</v>
      </c>
      <c r="C156" t="s">
        <v>2189</v>
      </c>
      <c r="D156" s="471" t="s">
        <v>540</v>
      </c>
      <c r="E156" s="688" t="s">
        <v>2190</v>
      </c>
      <c r="F156" s="689" t="s">
        <v>2178</v>
      </c>
      <c r="G156" s="690">
        <v>37500</v>
      </c>
    </row>
    <row r="157" spans="2:7">
      <c r="B157" s="687">
        <v>154</v>
      </c>
      <c r="C157" t="s">
        <v>2191</v>
      </c>
      <c r="D157" s="471" t="s">
        <v>540</v>
      </c>
      <c r="E157" s="688" t="s">
        <v>2192</v>
      </c>
      <c r="F157" s="689" t="s">
        <v>2178</v>
      </c>
      <c r="G157" s="690">
        <v>37500</v>
      </c>
    </row>
    <row r="158" spans="2:7">
      <c r="B158" s="687">
        <v>155</v>
      </c>
      <c r="C158" t="s">
        <v>2193</v>
      </c>
      <c r="D158" s="471" t="s">
        <v>540</v>
      </c>
      <c r="E158" s="688" t="s">
        <v>2194</v>
      </c>
      <c r="F158" s="689" t="s">
        <v>2178</v>
      </c>
      <c r="G158" s="690">
        <v>2075</v>
      </c>
    </row>
    <row r="159" spans="2:7">
      <c r="B159" s="687">
        <v>156</v>
      </c>
      <c r="C159" t="s">
        <v>2195</v>
      </c>
      <c r="D159" s="691" t="s">
        <v>540</v>
      </c>
      <c r="E159" s="692" t="s">
        <v>2196</v>
      </c>
      <c r="F159" s="689" t="s">
        <v>2178</v>
      </c>
      <c r="G159" s="693">
        <v>80000</v>
      </c>
    </row>
    <row r="160" spans="2:7">
      <c r="B160" s="687">
        <v>157</v>
      </c>
      <c r="C160" t="s">
        <v>2197</v>
      </c>
      <c r="D160" s="694" t="s">
        <v>540</v>
      </c>
      <c r="E160" s="695" t="s">
        <v>2198</v>
      </c>
      <c r="F160" s="696" t="s">
        <v>2178</v>
      </c>
      <c r="G160" s="693">
        <v>50000</v>
      </c>
    </row>
  </sheetData>
  <mergeCells count="2">
    <mergeCell ref="B1:G1"/>
    <mergeCell ref="B2:F2"/>
  </mergeCells>
  <pageMargins left="0.7" right="0.7" top="0.75" bottom="0.75" header="0.3" footer="0.3"/>
  <pageSetup paperSize="9" scale="54"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Hoja10"/>
  <dimension ref="B2:H16"/>
  <sheetViews>
    <sheetView view="pageBreakPreview" zoomScale="60" zoomScaleNormal="100" workbookViewId="0">
      <selection activeCell="F10" sqref="F10"/>
    </sheetView>
  </sheetViews>
  <sheetFormatPr defaultColWidth="11.4380952380952" defaultRowHeight="12" outlineLevelCol="7"/>
  <cols>
    <col min="1" max="1" width="4.43809523809524" style="214" customWidth="1"/>
    <col min="2" max="2" width="5.78095238095238" style="214" customWidth="1"/>
    <col min="3" max="3" width="26" style="214" customWidth="1"/>
    <col min="4" max="4" width="7.66666666666667" style="214" customWidth="1"/>
    <col min="5" max="5" width="9.43809523809524" style="214" customWidth="1"/>
    <col min="6" max="7" width="12.4380952380952" style="214" customWidth="1"/>
    <col min="8" max="8" width="11" style="214" customWidth="1"/>
    <col min="9" max="9" width="3.66666666666667" style="214" customWidth="1"/>
    <col min="10" max="16384" width="11.4380952380952" style="214"/>
  </cols>
  <sheetData>
    <row r="2" spans="2:8">
      <c r="B2" s="663" t="str">
        <f>PRESUPUESTO!B1</f>
        <v>Proyecto: Recuperación De Cobertura Vegetal El Corregimiento De Doña María Del Municipio De Fundación</v>
      </c>
      <c r="C2" s="663"/>
      <c r="D2" s="663"/>
      <c r="E2" s="663"/>
      <c r="F2" s="663"/>
      <c r="G2" s="663"/>
      <c r="H2" s="663"/>
    </row>
    <row r="3" ht="12.75"/>
    <row r="4" ht="12.75" spans="2:8">
      <c r="B4" s="664" t="s">
        <v>2199</v>
      </c>
      <c r="C4" s="665"/>
      <c r="D4" s="665"/>
      <c r="E4" s="665"/>
      <c r="F4" s="665"/>
      <c r="G4" s="665"/>
      <c r="H4" s="666"/>
    </row>
    <row r="5" ht="12.75"/>
    <row r="6" ht="12.75" spans="2:8">
      <c r="B6" s="664" t="s">
        <v>2200</v>
      </c>
      <c r="C6" s="665" t="s">
        <v>315</v>
      </c>
      <c r="D6" s="665" t="s">
        <v>24</v>
      </c>
      <c r="E6" s="665" t="s">
        <v>316</v>
      </c>
      <c r="F6" s="665" t="s">
        <v>2201</v>
      </c>
      <c r="G6" s="665" t="s">
        <v>2202</v>
      </c>
      <c r="H6" s="666" t="s">
        <v>2203</v>
      </c>
    </row>
    <row r="7" spans="2:8">
      <c r="B7" s="667">
        <v>1</v>
      </c>
      <c r="C7" s="668" t="s">
        <v>1762</v>
      </c>
      <c r="D7" s="669" t="s">
        <v>2204</v>
      </c>
      <c r="E7" s="669">
        <v>1</v>
      </c>
      <c r="F7" s="670">
        <v>180</v>
      </c>
      <c r="G7" s="670">
        <v>220</v>
      </c>
      <c r="H7" s="671">
        <f>+(F7+G7)/2</f>
        <v>200</v>
      </c>
    </row>
    <row r="8" spans="2:8">
      <c r="B8" s="672">
        <v>2</v>
      </c>
      <c r="C8" s="673" t="s">
        <v>2205</v>
      </c>
      <c r="D8" s="674" t="s">
        <v>2204</v>
      </c>
      <c r="E8" s="674">
        <v>1</v>
      </c>
      <c r="F8" s="675">
        <v>1600</v>
      </c>
      <c r="G8" s="675">
        <v>2000</v>
      </c>
      <c r="H8" s="676">
        <f t="shared" ref="H8:H16" si="0">+(F8+G8)/2</f>
        <v>1800</v>
      </c>
    </row>
    <row r="9" spans="2:8">
      <c r="B9" s="672">
        <f t="shared" ref="B9:B14" si="1">+B8+1</f>
        <v>3</v>
      </c>
      <c r="C9" s="673" t="s">
        <v>2206</v>
      </c>
      <c r="D9" s="674" t="s">
        <v>2204</v>
      </c>
      <c r="E9" s="674">
        <v>1</v>
      </c>
      <c r="F9" s="675">
        <v>80</v>
      </c>
      <c r="G9" s="675">
        <v>680</v>
      </c>
      <c r="H9" s="676">
        <f t="shared" si="0"/>
        <v>380</v>
      </c>
    </row>
    <row r="10" ht="11.25" customHeight="1" spans="2:8">
      <c r="B10" s="672">
        <f t="shared" si="1"/>
        <v>4</v>
      </c>
      <c r="C10" s="673" t="s">
        <v>2207</v>
      </c>
      <c r="D10" s="674" t="s">
        <v>2208</v>
      </c>
      <c r="E10" s="674">
        <v>1</v>
      </c>
      <c r="F10" s="675">
        <v>5700</v>
      </c>
      <c r="G10" s="675">
        <v>6300</v>
      </c>
      <c r="H10" s="676">
        <f t="shared" si="0"/>
        <v>6000</v>
      </c>
    </row>
    <row r="11" spans="2:8">
      <c r="B11" s="672">
        <f t="shared" si="1"/>
        <v>5</v>
      </c>
      <c r="C11" s="673" t="s">
        <v>2209</v>
      </c>
      <c r="D11" s="674" t="s">
        <v>5</v>
      </c>
      <c r="E11" s="674">
        <v>1</v>
      </c>
      <c r="F11" s="675">
        <v>9700</v>
      </c>
      <c r="G11" s="675">
        <v>10300</v>
      </c>
      <c r="H11" s="676">
        <f t="shared" si="0"/>
        <v>10000</v>
      </c>
    </row>
    <row r="12" spans="2:8">
      <c r="B12" s="672">
        <f t="shared" si="1"/>
        <v>6</v>
      </c>
      <c r="C12" s="673" t="s">
        <v>2210</v>
      </c>
      <c r="D12" s="674" t="s">
        <v>2211</v>
      </c>
      <c r="E12" s="674">
        <v>1</v>
      </c>
      <c r="F12" s="675">
        <v>9700</v>
      </c>
      <c r="G12" s="675">
        <v>10300</v>
      </c>
      <c r="H12" s="676">
        <f t="shared" si="0"/>
        <v>10000</v>
      </c>
    </row>
    <row r="13" spans="2:8">
      <c r="B13" s="672">
        <f t="shared" si="1"/>
        <v>7</v>
      </c>
      <c r="C13" s="673" t="s">
        <v>2212</v>
      </c>
      <c r="D13" s="674" t="s">
        <v>2213</v>
      </c>
      <c r="E13" s="674">
        <v>1</v>
      </c>
      <c r="F13" s="675">
        <v>119700</v>
      </c>
      <c r="G13" s="675">
        <v>120300</v>
      </c>
      <c r="H13" s="676">
        <f t="shared" si="0"/>
        <v>120000</v>
      </c>
    </row>
    <row r="14" spans="2:8">
      <c r="B14" s="672">
        <f t="shared" si="1"/>
        <v>8</v>
      </c>
      <c r="C14" s="673" t="s">
        <v>2214</v>
      </c>
      <c r="D14" s="674" t="s">
        <v>2204</v>
      </c>
      <c r="E14" s="674">
        <v>1</v>
      </c>
      <c r="F14" s="675">
        <v>5700</v>
      </c>
      <c r="G14" s="675">
        <v>6300</v>
      </c>
      <c r="H14" s="676">
        <f t="shared" si="0"/>
        <v>6000</v>
      </c>
    </row>
    <row r="15" spans="2:8">
      <c r="B15" s="672">
        <v>9</v>
      </c>
      <c r="C15" s="673" t="s">
        <v>2215</v>
      </c>
      <c r="D15" s="674" t="s">
        <v>2216</v>
      </c>
      <c r="E15" s="674">
        <v>1</v>
      </c>
      <c r="F15" s="675">
        <v>14700</v>
      </c>
      <c r="G15" s="675">
        <v>15300</v>
      </c>
      <c r="H15" s="676">
        <f t="shared" si="0"/>
        <v>15000</v>
      </c>
    </row>
    <row r="16" ht="12.75" spans="2:8">
      <c r="B16" s="677">
        <v>10</v>
      </c>
      <c r="C16" s="678" t="s">
        <v>2217</v>
      </c>
      <c r="D16" s="679" t="s">
        <v>2216</v>
      </c>
      <c r="E16" s="679">
        <v>1</v>
      </c>
      <c r="F16" s="680">
        <v>19700</v>
      </c>
      <c r="G16" s="680">
        <v>20300</v>
      </c>
      <c r="H16" s="681">
        <f t="shared" si="0"/>
        <v>20000</v>
      </c>
    </row>
  </sheetData>
  <mergeCells count="2">
    <mergeCell ref="B2:H2"/>
    <mergeCell ref="B4:H4"/>
  </mergeCells>
  <pageMargins left="0.7" right="0.7" top="0.75" bottom="0.75" header="0.3" footer="0.3"/>
  <pageSetup paperSize="9" scale="94" orientation="portrait"/>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B1:K146"/>
  <sheetViews>
    <sheetView view="pageBreakPreview" zoomScale="109" zoomScaleNormal="100" workbookViewId="0">
      <selection activeCell="B4" sqref="B4:K4"/>
    </sheetView>
  </sheetViews>
  <sheetFormatPr defaultColWidth="11" defaultRowHeight="11.25"/>
  <cols>
    <col min="1" max="1" width="2.1047619047619" style="581" customWidth="1"/>
    <col min="2" max="2" width="27.4380952380952" style="582" customWidth="1"/>
    <col min="3" max="11" width="13.6666666666667" style="581" customWidth="1"/>
    <col min="12" max="12" width="10.3333333333333" style="581" customWidth="1"/>
    <col min="13" max="13" width="13.4380952380952" style="581" customWidth="1"/>
    <col min="14" max="14" width="15" style="581" customWidth="1"/>
    <col min="15" max="15" width="21" style="581" customWidth="1"/>
    <col min="16" max="16" width="15.4380952380952" style="581" customWidth="1"/>
    <col min="17" max="256" width="11.552380952381" style="581"/>
    <col min="257" max="257" width="1.43809523809524" style="581" customWidth="1"/>
    <col min="258" max="258" width="19.6666666666667" style="581" customWidth="1"/>
    <col min="259" max="267" width="15.1047619047619" style="581" customWidth="1"/>
    <col min="268" max="268" width="17.8857142857143" style="581" customWidth="1"/>
    <col min="269" max="269" width="13.4380952380952" style="581" customWidth="1"/>
    <col min="270" max="270" width="15" style="581" customWidth="1"/>
    <col min="271" max="271" width="21" style="581" customWidth="1"/>
    <col min="272" max="272" width="15.4380952380952" style="581" customWidth="1"/>
    <col min="273" max="512" width="11.552380952381" style="581"/>
    <col min="513" max="513" width="1.43809523809524" style="581" customWidth="1"/>
    <col min="514" max="514" width="19.6666666666667" style="581" customWidth="1"/>
    <col min="515" max="523" width="15.1047619047619" style="581" customWidth="1"/>
    <col min="524" max="524" width="17.8857142857143" style="581" customWidth="1"/>
    <col min="525" max="525" width="13.4380952380952" style="581" customWidth="1"/>
    <col min="526" max="526" width="15" style="581" customWidth="1"/>
    <col min="527" max="527" width="21" style="581" customWidth="1"/>
    <col min="528" max="528" width="15.4380952380952" style="581" customWidth="1"/>
    <col min="529" max="768" width="11.552380952381" style="581"/>
    <col min="769" max="769" width="1.43809523809524" style="581" customWidth="1"/>
    <col min="770" max="770" width="19.6666666666667" style="581" customWidth="1"/>
    <col min="771" max="779" width="15.1047619047619" style="581" customWidth="1"/>
    <col min="780" max="780" width="17.8857142857143" style="581" customWidth="1"/>
    <col min="781" max="781" width="13.4380952380952" style="581" customWidth="1"/>
    <col min="782" max="782" width="15" style="581" customWidth="1"/>
    <col min="783" max="783" width="21" style="581" customWidth="1"/>
    <col min="784" max="784" width="15.4380952380952" style="581" customWidth="1"/>
    <col min="785" max="1024" width="11.552380952381" style="581"/>
    <col min="1025" max="1025" width="1.43809523809524" style="581" customWidth="1"/>
    <col min="1026" max="1026" width="19.6666666666667" style="581" customWidth="1"/>
    <col min="1027" max="1035" width="15.1047619047619" style="581" customWidth="1"/>
    <col min="1036" max="1036" width="17.8857142857143" style="581" customWidth="1"/>
    <col min="1037" max="1037" width="13.4380952380952" style="581" customWidth="1"/>
    <col min="1038" max="1038" width="15" style="581" customWidth="1"/>
    <col min="1039" max="1039" width="21" style="581" customWidth="1"/>
    <col min="1040" max="1040" width="15.4380952380952" style="581" customWidth="1"/>
    <col min="1041" max="1280" width="11.552380952381" style="581"/>
    <col min="1281" max="1281" width="1.43809523809524" style="581" customWidth="1"/>
    <col min="1282" max="1282" width="19.6666666666667" style="581" customWidth="1"/>
    <col min="1283" max="1291" width="15.1047619047619" style="581" customWidth="1"/>
    <col min="1292" max="1292" width="17.8857142857143" style="581" customWidth="1"/>
    <col min="1293" max="1293" width="13.4380952380952" style="581" customWidth="1"/>
    <col min="1294" max="1294" width="15" style="581" customWidth="1"/>
    <col min="1295" max="1295" width="21" style="581" customWidth="1"/>
    <col min="1296" max="1296" width="15.4380952380952" style="581" customWidth="1"/>
    <col min="1297" max="1536" width="11.552380952381" style="581"/>
    <col min="1537" max="1537" width="1.43809523809524" style="581" customWidth="1"/>
    <col min="1538" max="1538" width="19.6666666666667" style="581" customWidth="1"/>
    <col min="1539" max="1547" width="15.1047619047619" style="581" customWidth="1"/>
    <col min="1548" max="1548" width="17.8857142857143" style="581" customWidth="1"/>
    <col min="1549" max="1549" width="13.4380952380952" style="581" customWidth="1"/>
    <col min="1550" max="1550" width="15" style="581" customWidth="1"/>
    <col min="1551" max="1551" width="21" style="581" customWidth="1"/>
    <col min="1552" max="1552" width="15.4380952380952" style="581" customWidth="1"/>
    <col min="1553" max="1792" width="11.552380952381" style="581"/>
    <col min="1793" max="1793" width="1.43809523809524" style="581" customWidth="1"/>
    <col min="1794" max="1794" width="19.6666666666667" style="581" customWidth="1"/>
    <col min="1795" max="1803" width="15.1047619047619" style="581" customWidth="1"/>
    <col min="1804" max="1804" width="17.8857142857143" style="581" customWidth="1"/>
    <col min="1805" max="1805" width="13.4380952380952" style="581" customWidth="1"/>
    <col min="1806" max="1806" width="15" style="581" customWidth="1"/>
    <col min="1807" max="1807" width="21" style="581" customWidth="1"/>
    <col min="1808" max="1808" width="15.4380952380952" style="581" customWidth="1"/>
    <col min="1809" max="2048" width="11.552380952381" style="581"/>
    <col min="2049" max="2049" width="1.43809523809524" style="581" customWidth="1"/>
    <col min="2050" max="2050" width="19.6666666666667" style="581" customWidth="1"/>
    <col min="2051" max="2059" width="15.1047619047619" style="581" customWidth="1"/>
    <col min="2060" max="2060" width="17.8857142857143" style="581" customWidth="1"/>
    <col min="2061" max="2061" width="13.4380952380952" style="581" customWidth="1"/>
    <col min="2062" max="2062" width="15" style="581" customWidth="1"/>
    <col min="2063" max="2063" width="21" style="581" customWidth="1"/>
    <col min="2064" max="2064" width="15.4380952380952" style="581" customWidth="1"/>
    <col min="2065" max="2304" width="11.552380952381" style="581"/>
    <col min="2305" max="2305" width="1.43809523809524" style="581" customWidth="1"/>
    <col min="2306" max="2306" width="19.6666666666667" style="581" customWidth="1"/>
    <col min="2307" max="2315" width="15.1047619047619" style="581" customWidth="1"/>
    <col min="2316" max="2316" width="17.8857142857143" style="581" customWidth="1"/>
    <col min="2317" max="2317" width="13.4380952380952" style="581" customWidth="1"/>
    <col min="2318" max="2318" width="15" style="581" customWidth="1"/>
    <col min="2319" max="2319" width="21" style="581" customWidth="1"/>
    <col min="2320" max="2320" width="15.4380952380952" style="581" customWidth="1"/>
    <col min="2321" max="2560" width="11.552380952381" style="581"/>
    <col min="2561" max="2561" width="1.43809523809524" style="581" customWidth="1"/>
    <col min="2562" max="2562" width="19.6666666666667" style="581" customWidth="1"/>
    <col min="2563" max="2571" width="15.1047619047619" style="581" customWidth="1"/>
    <col min="2572" max="2572" width="17.8857142857143" style="581" customWidth="1"/>
    <col min="2573" max="2573" width="13.4380952380952" style="581" customWidth="1"/>
    <col min="2574" max="2574" width="15" style="581" customWidth="1"/>
    <col min="2575" max="2575" width="21" style="581" customWidth="1"/>
    <col min="2576" max="2576" width="15.4380952380952" style="581" customWidth="1"/>
    <col min="2577" max="2816" width="11.552380952381" style="581"/>
    <col min="2817" max="2817" width="1.43809523809524" style="581" customWidth="1"/>
    <col min="2818" max="2818" width="19.6666666666667" style="581" customWidth="1"/>
    <col min="2819" max="2827" width="15.1047619047619" style="581" customWidth="1"/>
    <col min="2828" max="2828" width="17.8857142857143" style="581" customWidth="1"/>
    <col min="2829" max="2829" width="13.4380952380952" style="581" customWidth="1"/>
    <col min="2830" max="2830" width="15" style="581" customWidth="1"/>
    <col min="2831" max="2831" width="21" style="581" customWidth="1"/>
    <col min="2832" max="2832" width="15.4380952380952" style="581" customWidth="1"/>
    <col min="2833" max="3072" width="11.552380952381" style="581"/>
    <col min="3073" max="3073" width="1.43809523809524" style="581" customWidth="1"/>
    <col min="3074" max="3074" width="19.6666666666667" style="581" customWidth="1"/>
    <col min="3075" max="3083" width="15.1047619047619" style="581" customWidth="1"/>
    <col min="3084" max="3084" width="17.8857142857143" style="581" customWidth="1"/>
    <col min="3085" max="3085" width="13.4380952380952" style="581" customWidth="1"/>
    <col min="3086" max="3086" width="15" style="581" customWidth="1"/>
    <col min="3087" max="3087" width="21" style="581" customWidth="1"/>
    <col min="3088" max="3088" width="15.4380952380952" style="581" customWidth="1"/>
    <col min="3089" max="3328" width="11.552380952381" style="581"/>
    <col min="3329" max="3329" width="1.43809523809524" style="581" customWidth="1"/>
    <col min="3330" max="3330" width="19.6666666666667" style="581" customWidth="1"/>
    <col min="3331" max="3339" width="15.1047619047619" style="581" customWidth="1"/>
    <col min="3340" max="3340" width="17.8857142857143" style="581" customWidth="1"/>
    <col min="3341" max="3341" width="13.4380952380952" style="581" customWidth="1"/>
    <col min="3342" max="3342" width="15" style="581" customWidth="1"/>
    <col min="3343" max="3343" width="21" style="581" customWidth="1"/>
    <col min="3344" max="3344" width="15.4380952380952" style="581" customWidth="1"/>
    <col min="3345" max="3584" width="11.552380952381" style="581"/>
    <col min="3585" max="3585" width="1.43809523809524" style="581" customWidth="1"/>
    <col min="3586" max="3586" width="19.6666666666667" style="581" customWidth="1"/>
    <col min="3587" max="3595" width="15.1047619047619" style="581" customWidth="1"/>
    <col min="3596" max="3596" width="17.8857142857143" style="581" customWidth="1"/>
    <col min="3597" max="3597" width="13.4380952380952" style="581" customWidth="1"/>
    <col min="3598" max="3598" width="15" style="581" customWidth="1"/>
    <col min="3599" max="3599" width="21" style="581" customWidth="1"/>
    <col min="3600" max="3600" width="15.4380952380952" style="581" customWidth="1"/>
    <col min="3601" max="3840" width="11.552380952381" style="581"/>
    <col min="3841" max="3841" width="1.43809523809524" style="581" customWidth="1"/>
    <col min="3842" max="3842" width="19.6666666666667" style="581" customWidth="1"/>
    <col min="3843" max="3851" width="15.1047619047619" style="581" customWidth="1"/>
    <col min="3852" max="3852" width="17.8857142857143" style="581" customWidth="1"/>
    <col min="3853" max="3853" width="13.4380952380952" style="581" customWidth="1"/>
    <col min="3854" max="3854" width="15" style="581" customWidth="1"/>
    <col min="3855" max="3855" width="21" style="581" customWidth="1"/>
    <col min="3856" max="3856" width="15.4380952380952" style="581" customWidth="1"/>
    <col min="3857" max="4096" width="11.552380952381" style="581"/>
    <col min="4097" max="4097" width="1.43809523809524" style="581" customWidth="1"/>
    <col min="4098" max="4098" width="19.6666666666667" style="581" customWidth="1"/>
    <col min="4099" max="4107" width="15.1047619047619" style="581" customWidth="1"/>
    <col min="4108" max="4108" width="17.8857142857143" style="581" customWidth="1"/>
    <col min="4109" max="4109" width="13.4380952380952" style="581" customWidth="1"/>
    <col min="4110" max="4110" width="15" style="581" customWidth="1"/>
    <col min="4111" max="4111" width="21" style="581" customWidth="1"/>
    <col min="4112" max="4112" width="15.4380952380952" style="581" customWidth="1"/>
    <col min="4113" max="4352" width="11.552380952381" style="581"/>
    <col min="4353" max="4353" width="1.43809523809524" style="581" customWidth="1"/>
    <col min="4354" max="4354" width="19.6666666666667" style="581" customWidth="1"/>
    <col min="4355" max="4363" width="15.1047619047619" style="581" customWidth="1"/>
    <col min="4364" max="4364" width="17.8857142857143" style="581" customWidth="1"/>
    <col min="4365" max="4365" width="13.4380952380952" style="581" customWidth="1"/>
    <col min="4366" max="4366" width="15" style="581" customWidth="1"/>
    <col min="4367" max="4367" width="21" style="581" customWidth="1"/>
    <col min="4368" max="4368" width="15.4380952380952" style="581" customWidth="1"/>
    <col min="4369" max="4608" width="11.552380952381" style="581"/>
    <col min="4609" max="4609" width="1.43809523809524" style="581" customWidth="1"/>
    <col min="4610" max="4610" width="19.6666666666667" style="581" customWidth="1"/>
    <col min="4611" max="4619" width="15.1047619047619" style="581" customWidth="1"/>
    <col min="4620" max="4620" width="17.8857142857143" style="581" customWidth="1"/>
    <col min="4621" max="4621" width="13.4380952380952" style="581" customWidth="1"/>
    <col min="4622" max="4622" width="15" style="581" customWidth="1"/>
    <col min="4623" max="4623" width="21" style="581" customWidth="1"/>
    <col min="4624" max="4624" width="15.4380952380952" style="581" customWidth="1"/>
    <col min="4625" max="4864" width="11.552380952381" style="581"/>
    <col min="4865" max="4865" width="1.43809523809524" style="581" customWidth="1"/>
    <col min="4866" max="4866" width="19.6666666666667" style="581" customWidth="1"/>
    <col min="4867" max="4875" width="15.1047619047619" style="581" customWidth="1"/>
    <col min="4876" max="4876" width="17.8857142857143" style="581" customWidth="1"/>
    <col min="4877" max="4877" width="13.4380952380952" style="581" customWidth="1"/>
    <col min="4878" max="4878" width="15" style="581" customWidth="1"/>
    <col min="4879" max="4879" width="21" style="581" customWidth="1"/>
    <col min="4880" max="4880" width="15.4380952380952" style="581" customWidth="1"/>
    <col min="4881" max="5120" width="11.552380952381" style="581"/>
    <col min="5121" max="5121" width="1.43809523809524" style="581" customWidth="1"/>
    <col min="5122" max="5122" width="19.6666666666667" style="581" customWidth="1"/>
    <col min="5123" max="5131" width="15.1047619047619" style="581" customWidth="1"/>
    <col min="5132" max="5132" width="17.8857142857143" style="581" customWidth="1"/>
    <col min="5133" max="5133" width="13.4380952380952" style="581" customWidth="1"/>
    <col min="5134" max="5134" width="15" style="581" customWidth="1"/>
    <col min="5135" max="5135" width="21" style="581" customWidth="1"/>
    <col min="5136" max="5136" width="15.4380952380952" style="581" customWidth="1"/>
    <col min="5137" max="5376" width="11.552380952381" style="581"/>
    <col min="5377" max="5377" width="1.43809523809524" style="581" customWidth="1"/>
    <col min="5378" max="5378" width="19.6666666666667" style="581" customWidth="1"/>
    <col min="5379" max="5387" width="15.1047619047619" style="581" customWidth="1"/>
    <col min="5388" max="5388" width="17.8857142857143" style="581" customWidth="1"/>
    <col min="5389" max="5389" width="13.4380952380952" style="581" customWidth="1"/>
    <col min="5390" max="5390" width="15" style="581" customWidth="1"/>
    <col min="5391" max="5391" width="21" style="581" customWidth="1"/>
    <col min="5392" max="5392" width="15.4380952380952" style="581" customWidth="1"/>
    <col min="5393" max="5632" width="11.552380952381" style="581"/>
    <col min="5633" max="5633" width="1.43809523809524" style="581" customWidth="1"/>
    <col min="5634" max="5634" width="19.6666666666667" style="581" customWidth="1"/>
    <col min="5635" max="5643" width="15.1047619047619" style="581" customWidth="1"/>
    <col min="5644" max="5644" width="17.8857142857143" style="581" customWidth="1"/>
    <col min="5645" max="5645" width="13.4380952380952" style="581" customWidth="1"/>
    <col min="5646" max="5646" width="15" style="581" customWidth="1"/>
    <col min="5647" max="5647" width="21" style="581" customWidth="1"/>
    <col min="5648" max="5648" width="15.4380952380952" style="581" customWidth="1"/>
    <col min="5649" max="5888" width="11.552380952381" style="581"/>
    <col min="5889" max="5889" width="1.43809523809524" style="581" customWidth="1"/>
    <col min="5890" max="5890" width="19.6666666666667" style="581" customWidth="1"/>
    <col min="5891" max="5899" width="15.1047619047619" style="581" customWidth="1"/>
    <col min="5900" max="5900" width="17.8857142857143" style="581" customWidth="1"/>
    <col min="5901" max="5901" width="13.4380952380952" style="581" customWidth="1"/>
    <col min="5902" max="5902" width="15" style="581" customWidth="1"/>
    <col min="5903" max="5903" width="21" style="581" customWidth="1"/>
    <col min="5904" max="5904" width="15.4380952380952" style="581" customWidth="1"/>
    <col min="5905" max="6144" width="11.552380952381" style="581"/>
    <col min="6145" max="6145" width="1.43809523809524" style="581" customWidth="1"/>
    <col min="6146" max="6146" width="19.6666666666667" style="581" customWidth="1"/>
    <col min="6147" max="6155" width="15.1047619047619" style="581" customWidth="1"/>
    <col min="6156" max="6156" width="17.8857142857143" style="581" customWidth="1"/>
    <col min="6157" max="6157" width="13.4380952380952" style="581" customWidth="1"/>
    <col min="6158" max="6158" width="15" style="581" customWidth="1"/>
    <col min="6159" max="6159" width="21" style="581" customWidth="1"/>
    <col min="6160" max="6160" width="15.4380952380952" style="581" customWidth="1"/>
    <col min="6161" max="6400" width="11.552380952381" style="581"/>
    <col min="6401" max="6401" width="1.43809523809524" style="581" customWidth="1"/>
    <col min="6402" max="6402" width="19.6666666666667" style="581" customWidth="1"/>
    <col min="6403" max="6411" width="15.1047619047619" style="581" customWidth="1"/>
    <col min="6412" max="6412" width="17.8857142857143" style="581" customWidth="1"/>
    <col min="6413" max="6413" width="13.4380952380952" style="581" customWidth="1"/>
    <col min="6414" max="6414" width="15" style="581" customWidth="1"/>
    <col min="6415" max="6415" width="21" style="581" customWidth="1"/>
    <col min="6416" max="6416" width="15.4380952380952" style="581" customWidth="1"/>
    <col min="6417" max="6656" width="11.552380952381" style="581"/>
    <col min="6657" max="6657" width="1.43809523809524" style="581" customWidth="1"/>
    <col min="6658" max="6658" width="19.6666666666667" style="581" customWidth="1"/>
    <col min="6659" max="6667" width="15.1047619047619" style="581" customWidth="1"/>
    <col min="6668" max="6668" width="17.8857142857143" style="581" customWidth="1"/>
    <col min="6669" max="6669" width="13.4380952380952" style="581" customWidth="1"/>
    <col min="6670" max="6670" width="15" style="581" customWidth="1"/>
    <col min="6671" max="6671" width="21" style="581" customWidth="1"/>
    <col min="6672" max="6672" width="15.4380952380952" style="581" customWidth="1"/>
    <col min="6673" max="6912" width="11.552380952381" style="581"/>
    <col min="6913" max="6913" width="1.43809523809524" style="581" customWidth="1"/>
    <col min="6914" max="6914" width="19.6666666666667" style="581" customWidth="1"/>
    <col min="6915" max="6923" width="15.1047619047619" style="581" customWidth="1"/>
    <col min="6924" max="6924" width="17.8857142857143" style="581" customWidth="1"/>
    <col min="6925" max="6925" width="13.4380952380952" style="581" customWidth="1"/>
    <col min="6926" max="6926" width="15" style="581" customWidth="1"/>
    <col min="6927" max="6927" width="21" style="581" customWidth="1"/>
    <col min="6928" max="6928" width="15.4380952380952" style="581" customWidth="1"/>
    <col min="6929" max="7168" width="11.552380952381" style="581"/>
    <col min="7169" max="7169" width="1.43809523809524" style="581" customWidth="1"/>
    <col min="7170" max="7170" width="19.6666666666667" style="581" customWidth="1"/>
    <col min="7171" max="7179" width="15.1047619047619" style="581" customWidth="1"/>
    <col min="7180" max="7180" width="17.8857142857143" style="581" customWidth="1"/>
    <col min="7181" max="7181" width="13.4380952380952" style="581" customWidth="1"/>
    <col min="7182" max="7182" width="15" style="581" customWidth="1"/>
    <col min="7183" max="7183" width="21" style="581" customWidth="1"/>
    <col min="7184" max="7184" width="15.4380952380952" style="581" customWidth="1"/>
    <col min="7185" max="7424" width="11.552380952381" style="581"/>
    <col min="7425" max="7425" width="1.43809523809524" style="581" customWidth="1"/>
    <col min="7426" max="7426" width="19.6666666666667" style="581" customWidth="1"/>
    <col min="7427" max="7435" width="15.1047619047619" style="581" customWidth="1"/>
    <col min="7436" max="7436" width="17.8857142857143" style="581" customWidth="1"/>
    <col min="7437" max="7437" width="13.4380952380952" style="581" customWidth="1"/>
    <col min="7438" max="7438" width="15" style="581" customWidth="1"/>
    <col min="7439" max="7439" width="21" style="581" customWidth="1"/>
    <col min="7440" max="7440" width="15.4380952380952" style="581" customWidth="1"/>
    <col min="7441" max="7680" width="11.552380952381" style="581"/>
    <col min="7681" max="7681" width="1.43809523809524" style="581" customWidth="1"/>
    <col min="7682" max="7682" width="19.6666666666667" style="581" customWidth="1"/>
    <col min="7683" max="7691" width="15.1047619047619" style="581" customWidth="1"/>
    <col min="7692" max="7692" width="17.8857142857143" style="581" customWidth="1"/>
    <col min="7693" max="7693" width="13.4380952380952" style="581" customWidth="1"/>
    <col min="7694" max="7694" width="15" style="581" customWidth="1"/>
    <col min="7695" max="7695" width="21" style="581" customWidth="1"/>
    <col min="7696" max="7696" width="15.4380952380952" style="581" customWidth="1"/>
    <col min="7697" max="7936" width="11.552380952381" style="581"/>
    <col min="7937" max="7937" width="1.43809523809524" style="581" customWidth="1"/>
    <col min="7938" max="7938" width="19.6666666666667" style="581" customWidth="1"/>
    <col min="7939" max="7947" width="15.1047619047619" style="581" customWidth="1"/>
    <col min="7948" max="7948" width="17.8857142857143" style="581" customWidth="1"/>
    <col min="7949" max="7949" width="13.4380952380952" style="581" customWidth="1"/>
    <col min="7950" max="7950" width="15" style="581" customWidth="1"/>
    <col min="7951" max="7951" width="21" style="581" customWidth="1"/>
    <col min="7952" max="7952" width="15.4380952380952" style="581" customWidth="1"/>
    <col min="7953" max="8192" width="11.552380952381" style="581"/>
    <col min="8193" max="8193" width="1.43809523809524" style="581" customWidth="1"/>
    <col min="8194" max="8194" width="19.6666666666667" style="581" customWidth="1"/>
    <col min="8195" max="8203" width="15.1047619047619" style="581" customWidth="1"/>
    <col min="8204" max="8204" width="17.8857142857143" style="581" customWidth="1"/>
    <col min="8205" max="8205" width="13.4380952380952" style="581" customWidth="1"/>
    <col min="8206" max="8206" width="15" style="581" customWidth="1"/>
    <col min="8207" max="8207" width="21" style="581" customWidth="1"/>
    <col min="8208" max="8208" width="15.4380952380952" style="581" customWidth="1"/>
    <col min="8209" max="8448" width="11.552380952381" style="581"/>
    <col min="8449" max="8449" width="1.43809523809524" style="581" customWidth="1"/>
    <col min="8450" max="8450" width="19.6666666666667" style="581" customWidth="1"/>
    <col min="8451" max="8459" width="15.1047619047619" style="581" customWidth="1"/>
    <col min="8460" max="8460" width="17.8857142857143" style="581" customWidth="1"/>
    <col min="8461" max="8461" width="13.4380952380952" style="581" customWidth="1"/>
    <col min="8462" max="8462" width="15" style="581" customWidth="1"/>
    <col min="8463" max="8463" width="21" style="581" customWidth="1"/>
    <col min="8464" max="8464" width="15.4380952380952" style="581" customWidth="1"/>
    <col min="8465" max="8704" width="11.552380952381" style="581"/>
    <col min="8705" max="8705" width="1.43809523809524" style="581" customWidth="1"/>
    <col min="8706" max="8706" width="19.6666666666667" style="581" customWidth="1"/>
    <col min="8707" max="8715" width="15.1047619047619" style="581" customWidth="1"/>
    <col min="8716" max="8716" width="17.8857142857143" style="581" customWidth="1"/>
    <col min="8717" max="8717" width="13.4380952380952" style="581" customWidth="1"/>
    <col min="8718" max="8718" width="15" style="581" customWidth="1"/>
    <col min="8719" max="8719" width="21" style="581" customWidth="1"/>
    <col min="8720" max="8720" width="15.4380952380952" style="581" customWidth="1"/>
    <col min="8721" max="8960" width="11.552380952381" style="581"/>
    <col min="8961" max="8961" width="1.43809523809524" style="581" customWidth="1"/>
    <col min="8962" max="8962" width="19.6666666666667" style="581" customWidth="1"/>
    <col min="8963" max="8971" width="15.1047619047619" style="581" customWidth="1"/>
    <col min="8972" max="8972" width="17.8857142857143" style="581" customWidth="1"/>
    <col min="8973" max="8973" width="13.4380952380952" style="581" customWidth="1"/>
    <col min="8974" max="8974" width="15" style="581" customWidth="1"/>
    <col min="8975" max="8975" width="21" style="581" customWidth="1"/>
    <col min="8976" max="8976" width="15.4380952380952" style="581" customWidth="1"/>
    <col min="8977" max="9216" width="11.552380952381" style="581"/>
    <col min="9217" max="9217" width="1.43809523809524" style="581" customWidth="1"/>
    <col min="9218" max="9218" width="19.6666666666667" style="581" customWidth="1"/>
    <col min="9219" max="9227" width="15.1047619047619" style="581" customWidth="1"/>
    <col min="9228" max="9228" width="17.8857142857143" style="581" customWidth="1"/>
    <col min="9229" max="9229" width="13.4380952380952" style="581" customWidth="1"/>
    <col min="9230" max="9230" width="15" style="581" customWidth="1"/>
    <col min="9231" max="9231" width="21" style="581" customWidth="1"/>
    <col min="9232" max="9232" width="15.4380952380952" style="581" customWidth="1"/>
    <col min="9233" max="9472" width="11.552380952381" style="581"/>
    <col min="9473" max="9473" width="1.43809523809524" style="581" customWidth="1"/>
    <col min="9474" max="9474" width="19.6666666666667" style="581" customWidth="1"/>
    <col min="9475" max="9483" width="15.1047619047619" style="581" customWidth="1"/>
    <col min="9484" max="9484" width="17.8857142857143" style="581" customWidth="1"/>
    <col min="9485" max="9485" width="13.4380952380952" style="581" customWidth="1"/>
    <col min="9486" max="9486" width="15" style="581" customWidth="1"/>
    <col min="9487" max="9487" width="21" style="581" customWidth="1"/>
    <col min="9488" max="9488" width="15.4380952380952" style="581" customWidth="1"/>
    <col min="9489" max="9728" width="11.552380952381" style="581"/>
    <col min="9729" max="9729" width="1.43809523809524" style="581" customWidth="1"/>
    <col min="9730" max="9730" width="19.6666666666667" style="581" customWidth="1"/>
    <col min="9731" max="9739" width="15.1047619047619" style="581" customWidth="1"/>
    <col min="9740" max="9740" width="17.8857142857143" style="581" customWidth="1"/>
    <col min="9741" max="9741" width="13.4380952380952" style="581" customWidth="1"/>
    <col min="9742" max="9742" width="15" style="581" customWidth="1"/>
    <col min="9743" max="9743" width="21" style="581" customWidth="1"/>
    <col min="9744" max="9744" width="15.4380952380952" style="581" customWidth="1"/>
    <col min="9745" max="9984" width="11.552380952381" style="581"/>
    <col min="9985" max="9985" width="1.43809523809524" style="581" customWidth="1"/>
    <col min="9986" max="9986" width="19.6666666666667" style="581" customWidth="1"/>
    <col min="9987" max="9995" width="15.1047619047619" style="581" customWidth="1"/>
    <col min="9996" max="9996" width="17.8857142857143" style="581" customWidth="1"/>
    <col min="9997" max="9997" width="13.4380952380952" style="581" customWidth="1"/>
    <col min="9998" max="9998" width="15" style="581" customWidth="1"/>
    <col min="9999" max="9999" width="21" style="581" customWidth="1"/>
    <col min="10000" max="10000" width="15.4380952380952" style="581" customWidth="1"/>
    <col min="10001" max="10240" width="11.552380952381" style="581"/>
    <col min="10241" max="10241" width="1.43809523809524" style="581" customWidth="1"/>
    <col min="10242" max="10242" width="19.6666666666667" style="581" customWidth="1"/>
    <col min="10243" max="10251" width="15.1047619047619" style="581" customWidth="1"/>
    <col min="10252" max="10252" width="17.8857142857143" style="581" customWidth="1"/>
    <col min="10253" max="10253" width="13.4380952380952" style="581" customWidth="1"/>
    <col min="10254" max="10254" width="15" style="581" customWidth="1"/>
    <col min="10255" max="10255" width="21" style="581" customWidth="1"/>
    <col min="10256" max="10256" width="15.4380952380952" style="581" customWidth="1"/>
    <col min="10257" max="10496" width="11.552380952381" style="581"/>
    <col min="10497" max="10497" width="1.43809523809524" style="581" customWidth="1"/>
    <col min="10498" max="10498" width="19.6666666666667" style="581" customWidth="1"/>
    <col min="10499" max="10507" width="15.1047619047619" style="581" customWidth="1"/>
    <col min="10508" max="10508" width="17.8857142857143" style="581" customWidth="1"/>
    <col min="10509" max="10509" width="13.4380952380952" style="581" customWidth="1"/>
    <col min="10510" max="10510" width="15" style="581" customWidth="1"/>
    <col min="10511" max="10511" width="21" style="581" customWidth="1"/>
    <col min="10512" max="10512" width="15.4380952380952" style="581" customWidth="1"/>
    <col min="10513" max="10752" width="11.552380952381" style="581"/>
    <col min="10753" max="10753" width="1.43809523809524" style="581" customWidth="1"/>
    <col min="10754" max="10754" width="19.6666666666667" style="581" customWidth="1"/>
    <col min="10755" max="10763" width="15.1047619047619" style="581" customWidth="1"/>
    <col min="10764" max="10764" width="17.8857142857143" style="581" customWidth="1"/>
    <col min="10765" max="10765" width="13.4380952380952" style="581" customWidth="1"/>
    <col min="10766" max="10766" width="15" style="581" customWidth="1"/>
    <col min="10767" max="10767" width="21" style="581" customWidth="1"/>
    <col min="10768" max="10768" width="15.4380952380952" style="581" customWidth="1"/>
    <col min="10769" max="11008" width="11.552380952381" style="581"/>
    <col min="11009" max="11009" width="1.43809523809524" style="581" customWidth="1"/>
    <col min="11010" max="11010" width="19.6666666666667" style="581" customWidth="1"/>
    <col min="11011" max="11019" width="15.1047619047619" style="581" customWidth="1"/>
    <col min="11020" max="11020" width="17.8857142857143" style="581" customWidth="1"/>
    <col min="11021" max="11021" width="13.4380952380952" style="581" customWidth="1"/>
    <col min="11022" max="11022" width="15" style="581" customWidth="1"/>
    <col min="11023" max="11023" width="21" style="581" customWidth="1"/>
    <col min="11024" max="11024" width="15.4380952380952" style="581" customWidth="1"/>
    <col min="11025" max="11264" width="11.552380952381" style="581"/>
    <col min="11265" max="11265" width="1.43809523809524" style="581" customWidth="1"/>
    <col min="11266" max="11266" width="19.6666666666667" style="581" customWidth="1"/>
    <col min="11267" max="11275" width="15.1047619047619" style="581" customWidth="1"/>
    <col min="11276" max="11276" width="17.8857142857143" style="581" customWidth="1"/>
    <col min="11277" max="11277" width="13.4380952380952" style="581" customWidth="1"/>
    <col min="11278" max="11278" width="15" style="581" customWidth="1"/>
    <col min="11279" max="11279" width="21" style="581" customWidth="1"/>
    <col min="11280" max="11280" width="15.4380952380952" style="581" customWidth="1"/>
    <col min="11281" max="11520" width="11.552380952381" style="581"/>
    <col min="11521" max="11521" width="1.43809523809524" style="581" customWidth="1"/>
    <col min="11522" max="11522" width="19.6666666666667" style="581" customWidth="1"/>
    <col min="11523" max="11531" width="15.1047619047619" style="581" customWidth="1"/>
    <col min="11532" max="11532" width="17.8857142857143" style="581" customWidth="1"/>
    <col min="11533" max="11533" width="13.4380952380952" style="581" customWidth="1"/>
    <col min="11534" max="11534" width="15" style="581" customWidth="1"/>
    <col min="11535" max="11535" width="21" style="581" customWidth="1"/>
    <col min="11536" max="11536" width="15.4380952380952" style="581" customWidth="1"/>
    <col min="11537" max="11776" width="11.552380952381" style="581"/>
    <col min="11777" max="11777" width="1.43809523809524" style="581" customWidth="1"/>
    <col min="11778" max="11778" width="19.6666666666667" style="581" customWidth="1"/>
    <col min="11779" max="11787" width="15.1047619047619" style="581" customWidth="1"/>
    <col min="11788" max="11788" width="17.8857142857143" style="581" customWidth="1"/>
    <col min="11789" max="11789" width="13.4380952380952" style="581" customWidth="1"/>
    <col min="11790" max="11790" width="15" style="581" customWidth="1"/>
    <col min="11791" max="11791" width="21" style="581" customWidth="1"/>
    <col min="11792" max="11792" width="15.4380952380952" style="581" customWidth="1"/>
    <col min="11793" max="12032" width="11.552380952381" style="581"/>
    <col min="12033" max="12033" width="1.43809523809524" style="581" customWidth="1"/>
    <col min="12034" max="12034" width="19.6666666666667" style="581" customWidth="1"/>
    <col min="12035" max="12043" width="15.1047619047619" style="581" customWidth="1"/>
    <col min="12044" max="12044" width="17.8857142857143" style="581" customWidth="1"/>
    <col min="12045" max="12045" width="13.4380952380952" style="581" customWidth="1"/>
    <col min="12046" max="12046" width="15" style="581" customWidth="1"/>
    <col min="12047" max="12047" width="21" style="581" customWidth="1"/>
    <col min="12048" max="12048" width="15.4380952380952" style="581" customWidth="1"/>
    <col min="12049" max="12288" width="11.552380952381" style="581"/>
    <col min="12289" max="12289" width="1.43809523809524" style="581" customWidth="1"/>
    <col min="12290" max="12290" width="19.6666666666667" style="581" customWidth="1"/>
    <col min="12291" max="12299" width="15.1047619047619" style="581" customWidth="1"/>
    <col min="12300" max="12300" width="17.8857142857143" style="581" customWidth="1"/>
    <col min="12301" max="12301" width="13.4380952380952" style="581" customWidth="1"/>
    <col min="12302" max="12302" width="15" style="581" customWidth="1"/>
    <col min="12303" max="12303" width="21" style="581" customWidth="1"/>
    <col min="12304" max="12304" width="15.4380952380952" style="581" customWidth="1"/>
    <col min="12305" max="12544" width="11.552380952381" style="581"/>
    <col min="12545" max="12545" width="1.43809523809524" style="581" customWidth="1"/>
    <col min="12546" max="12546" width="19.6666666666667" style="581" customWidth="1"/>
    <col min="12547" max="12555" width="15.1047619047619" style="581" customWidth="1"/>
    <col min="12556" max="12556" width="17.8857142857143" style="581" customWidth="1"/>
    <col min="12557" max="12557" width="13.4380952380952" style="581" customWidth="1"/>
    <col min="12558" max="12558" width="15" style="581" customWidth="1"/>
    <col min="12559" max="12559" width="21" style="581" customWidth="1"/>
    <col min="12560" max="12560" width="15.4380952380952" style="581" customWidth="1"/>
    <col min="12561" max="12800" width="11.552380952381" style="581"/>
    <col min="12801" max="12801" width="1.43809523809524" style="581" customWidth="1"/>
    <col min="12802" max="12802" width="19.6666666666667" style="581" customWidth="1"/>
    <col min="12803" max="12811" width="15.1047619047619" style="581" customWidth="1"/>
    <col min="12812" max="12812" width="17.8857142857143" style="581" customWidth="1"/>
    <col min="12813" max="12813" width="13.4380952380952" style="581" customWidth="1"/>
    <col min="12814" max="12814" width="15" style="581" customWidth="1"/>
    <col min="12815" max="12815" width="21" style="581" customWidth="1"/>
    <col min="12816" max="12816" width="15.4380952380952" style="581" customWidth="1"/>
    <col min="12817" max="13056" width="11.552380952381" style="581"/>
    <col min="13057" max="13057" width="1.43809523809524" style="581" customWidth="1"/>
    <col min="13058" max="13058" width="19.6666666666667" style="581" customWidth="1"/>
    <col min="13059" max="13067" width="15.1047619047619" style="581" customWidth="1"/>
    <col min="13068" max="13068" width="17.8857142857143" style="581" customWidth="1"/>
    <col min="13069" max="13069" width="13.4380952380952" style="581" customWidth="1"/>
    <col min="13070" max="13070" width="15" style="581" customWidth="1"/>
    <col min="13071" max="13071" width="21" style="581" customWidth="1"/>
    <col min="13072" max="13072" width="15.4380952380952" style="581" customWidth="1"/>
    <col min="13073" max="13312" width="11.552380952381" style="581"/>
    <col min="13313" max="13313" width="1.43809523809524" style="581" customWidth="1"/>
    <col min="13314" max="13314" width="19.6666666666667" style="581" customWidth="1"/>
    <col min="13315" max="13323" width="15.1047619047619" style="581" customWidth="1"/>
    <col min="13324" max="13324" width="17.8857142857143" style="581" customWidth="1"/>
    <col min="13325" max="13325" width="13.4380952380952" style="581" customWidth="1"/>
    <col min="13326" max="13326" width="15" style="581" customWidth="1"/>
    <col min="13327" max="13327" width="21" style="581" customWidth="1"/>
    <col min="13328" max="13328" width="15.4380952380952" style="581" customWidth="1"/>
    <col min="13329" max="13568" width="11.552380952381" style="581"/>
    <col min="13569" max="13569" width="1.43809523809524" style="581" customWidth="1"/>
    <col min="13570" max="13570" width="19.6666666666667" style="581" customWidth="1"/>
    <col min="13571" max="13579" width="15.1047619047619" style="581" customWidth="1"/>
    <col min="13580" max="13580" width="17.8857142857143" style="581" customWidth="1"/>
    <col min="13581" max="13581" width="13.4380952380952" style="581" customWidth="1"/>
    <col min="13582" max="13582" width="15" style="581" customWidth="1"/>
    <col min="13583" max="13583" width="21" style="581" customWidth="1"/>
    <col min="13584" max="13584" width="15.4380952380952" style="581" customWidth="1"/>
    <col min="13585" max="13824" width="11.552380952381" style="581"/>
    <col min="13825" max="13825" width="1.43809523809524" style="581" customWidth="1"/>
    <col min="13826" max="13826" width="19.6666666666667" style="581" customWidth="1"/>
    <col min="13827" max="13835" width="15.1047619047619" style="581" customWidth="1"/>
    <col min="13836" max="13836" width="17.8857142857143" style="581" customWidth="1"/>
    <col min="13837" max="13837" width="13.4380952380952" style="581" customWidth="1"/>
    <col min="13838" max="13838" width="15" style="581" customWidth="1"/>
    <col min="13839" max="13839" width="21" style="581" customWidth="1"/>
    <col min="13840" max="13840" width="15.4380952380952" style="581" customWidth="1"/>
    <col min="13841" max="14080" width="11.552380952381" style="581"/>
    <col min="14081" max="14081" width="1.43809523809524" style="581" customWidth="1"/>
    <col min="14082" max="14082" width="19.6666666666667" style="581" customWidth="1"/>
    <col min="14083" max="14091" width="15.1047619047619" style="581" customWidth="1"/>
    <col min="14092" max="14092" width="17.8857142857143" style="581" customWidth="1"/>
    <col min="14093" max="14093" width="13.4380952380952" style="581" customWidth="1"/>
    <col min="14094" max="14094" width="15" style="581" customWidth="1"/>
    <col min="14095" max="14095" width="21" style="581" customWidth="1"/>
    <col min="14096" max="14096" width="15.4380952380952" style="581" customWidth="1"/>
    <col min="14097" max="14336" width="11.552380952381" style="581"/>
    <col min="14337" max="14337" width="1.43809523809524" style="581" customWidth="1"/>
    <col min="14338" max="14338" width="19.6666666666667" style="581" customWidth="1"/>
    <col min="14339" max="14347" width="15.1047619047619" style="581" customWidth="1"/>
    <col min="14348" max="14348" width="17.8857142857143" style="581" customWidth="1"/>
    <col min="14349" max="14349" width="13.4380952380952" style="581" customWidth="1"/>
    <col min="14350" max="14350" width="15" style="581" customWidth="1"/>
    <col min="14351" max="14351" width="21" style="581" customWidth="1"/>
    <col min="14352" max="14352" width="15.4380952380952" style="581" customWidth="1"/>
    <col min="14353" max="14592" width="11.552380952381" style="581"/>
    <col min="14593" max="14593" width="1.43809523809524" style="581" customWidth="1"/>
    <col min="14594" max="14594" width="19.6666666666667" style="581" customWidth="1"/>
    <col min="14595" max="14603" width="15.1047619047619" style="581" customWidth="1"/>
    <col min="14604" max="14604" width="17.8857142857143" style="581" customWidth="1"/>
    <col min="14605" max="14605" width="13.4380952380952" style="581" customWidth="1"/>
    <col min="14606" max="14606" width="15" style="581" customWidth="1"/>
    <col min="14607" max="14607" width="21" style="581" customWidth="1"/>
    <col min="14608" max="14608" width="15.4380952380952" style="581" customWidth="1"/>
    <col min="14609" max="14848" width="11.552380952381" style="581"/>
    <col min="14849" max="14849" width="1.43809523809524" style="581" customWidth="1"/>
    <col min="14850" max="14850" width="19.6666666666667" style="581" customWidth="1"/>
    <col min="14851" max="14859" width="15.1047619047619" style="581" customWidth="1"/>
    <col min="14860" max="14860" width="17.8857142857143" style="581" customWidth="1"/>
    <col min="14861" max="14861" width="13.4380952380952" style="581" customWidth="1"/>
    <col min="14862" max="14862" width="15" style="581" customWidth="1"/>
    <col min="14863" max="14863" width="21" style="581" customWidth="1"/>
    <col min="14864" max="14864" width="15.4380952380952" style="581" customWidth="1"/>
    <col min="14865" max="15104" width="11.552380952381" style="581"/>
    <col min="15105" max="15105" width="1.43809523809524" style="581" customWidth="1"/>
    <col min="15106" max="15106" width="19.6666666666667" style="581" customWidth="1"/>
    <col min="15107" max="15115" width="15.1047619047619" style="581" customWidth="1"/>
    <col min="15116" max="15116" width="17.8857142857143" style="581" customWidth="1"/>
    <col min="15117" max="15117" width="13.4380952380952" style="581" customWidth="1"/>
    <col min="15118" max="15118" width="15" style="581" customWidth="1"/>
    <col min="15119" max="15119" width="21" style="581" customWidth="1"/>
    <col min="15120" max="15120" width="15.4380952380952" style="581" customWidth="1"/>
    <col min="15121" max="15360" width="11.552380952381" style="581"/>
    <col min="15361" max="15361" width="1.43809523809524" style="581" customWidth="1"/>
    <col min="15362" max="15362" width="19.6666666666667" style="581" customWidth="1"/>
    <col min="15363" max="15371" width="15.1047619047619" style="581" customWidth="1"/>
    <col min="15372" max="15372" width="17.8857142857143" style="581" customWidth="1"/>
    <col min="15373" max="15373" width="13.4380952380952" style="581" customWidth="1"/>
    <col min="15374" max="15374" width="15" style="581" customWidth="1"/>
    <col min="15375" max="15375" width="21" style="581" customWidth="1"/>
    <col min="15376" max="15376" width="15.4380952380952" style="581" customWidth="1"/>
    <col min="15377" max="15616" width="11.552380952381" style="581"/>
    <col min="15617" max="15617" width="1.43809523809524" style="581" customWidth="1"/>
    <col min="15618" max="15618" width="19.6666666666667" style="581" customWidth="1"/>
    <col min="15619" max="15627" width="15.1047619047619" style="581" customWidth="1"/>
    <col min="15628" max="15628" width="17.8857142857143" style="581" customWidth="1"/>
    <col min="15629" max="15629" width="13.4380952380952" style="581" customWidth="1"/>
    <col min="15630" max="15630" width="15" style="581" customWidth="1"/>
    <col min="15631" max="15631" width="21" style="581" customWidth="1"/>
    <col min="15632" max="15632" width="15.4380952380952" style="581" customWidth="1"/>
    <col min="15633" max="15872" width="11.552380952381" style="581"/>
    <col min="15873" max="15873" width="1.43809523809524" style="581" customWidth="1"/>
    <col min="15874" max="15874" width="19.6666666666667" style="581" customWidth="1"/>
    <col min="15875" max="15883" width="15.1047619047619" style="581" customWidth="1"/>
    <col min="15884" max="15884" width="17.8857142857143" style="581" customWidth="1"/>
    <col min="15885" max="15885" width="13.4380952380952" style="581" customWidth="1"/>
    <col min="15886" max="15886" width="15" style="581" customWidth="1"/>
    <col min="15887" max="15887" width="21" style="581" customWidth="1"/>
    <col min="15888" max="15888" width="15.4380952380952" style="581" customWidth="1"/>
    <col min="15889" max="16128" width="11.552380952381" style="581"/>
    <col min="16129" max="16129" width="1.43809523809524" style="581" customWidth="1"/>
    <col min="16130" max="16130" width="19.6666666666667" style="581" customWidth="1"/>
    <col min="16131" max="16139" width="15.1047619047619" style="581" customWidth="1"/>
    <col min="16140" max="16140" width="17.8857142857143" style="581" customWidth="1"/>
    <col min="16141" max="16141" width="13.4380952380952" style="581" customWidth="1"/>
    <col min="16142" max="16142" width="15" style="581" customWidth="1"/>
    <col min="16143" max="16143" width="21" style="581" customWidth="1"/>
    <col min="16144" max="16144" width="15.4380952380952" style="581" customWidth="1"/>
    <col min="16145" max="16384" width="11.552380952381" style="581"/>
  </cols>
  <sheetData>
    <row r="1" customFormat="1" ht="15"/>
    <row r="2" ht="12" spans="2:2">
      <c r="B2" s="581"/>
    </row>
    <row r="3" ht="19.5" spans="2:11">
      <c r="B3" s="583" t="str">
        <f>PRESUPUESTO!B1</f>
        <v>Proyecto: Recuperación De Cobertura Vegetal El Corregimiento De Doña María Del Municipio De Fundación</v>
      </c>
      <c r="C3" s="584"/>
      <c r="D3" s="584"/>
      <c r="E3" s="584"/>
      <c r="F3" s="584"/>
      <c r="G3" s="584"/>
      <c r="H3" s="584"/>
      <c r="I3" s="584"/>
      <c r="J3" s="584"/>
      <c r="K3" s="628"/>
    </row>
    <row r="4" ht="15.75" spans="2:11">
      <c r="B4" s="585" t="s">
        <v>2218</v>
      </c>
      <c r="C4" s="586"/>
      <c r="D4" s="586"/>
      <c r="E4" s="586"/>
      <c r="F4" s="586"/>
      <c r="G4" s="586"/>
      <c r="H4" s="586"/>
      <c r="I4" s="586"/>
      <c r="J4" s="586"/>
      <c r="K4" s="629"/>
    </row>
    <row r="5" spans="2:11">
      <c r="B5" s="587"/>
      <c r="C5" s="587"/>
      <c r="D5" s="587"/>
      <c r="E5" s="587"/>
      <c r="F5" s="588"/>
      <c r="G5" s="578"/>
      <c r="H5" s="578"/>
      <c r="I5" s="578"/>
      <c r="J5" s="578"/>
      <c r="K5" s="578"/>
    </row>
    <row r="6" spans="2:11">
      <c r="B6" s="589" t="s">
        <v>2219</v>
      </c>
      <c r="C6" s="590">
        <f>F.P!C8</f>
        <v>1423500</v>
      </c>
      <c r="D6" s="591"/>
      <c r="E6" s="591"/>
      <c r="F6" s="591"/>
      <c r="G6" s="578"/>
      <c r="H6" s="578"/>
      <c r="I6" s="578"/>
      <c r="J6" s="578"/>
      <c r="K6" s="578"/>
    </row>
    <row r="7" spans="2:11">
      <c r="B7" s="592" t="s">
        <v>2220</v>
      </c>
      <c r="C7" s="590">
        <f>F.P!C9</f>
        <v>200000</v>
      </c>
      <c r="D7" s="593">
        <f>C7/C6</f>
        <v>0.140498770635757</v>
      </c>
      <c r="E7" s="594" t="s">
        <v>2221</v>
      </c>
      <c r="F7" s="589" t="s">
        <v>2219</v>
      </c>
      <c r="G7" s="595">
        <f>F.P!B8</f>
        <v>2025</v>
      </c>
      <c r="H7" s="594"/>
      <c r="I7" s="594"/>
      <c r="J7" s="594"/>
      <c r="K7" s="594"/>
    </row>
    <row r="8" spans="2:11">
      <c r="B8" s="596"/>
      <c r="C8" s="597"/>
      <c r="D8" s="598"/>
      <c r="E8" s="598"/>
      <c r="F8" s="597"/>
      <c r="G8" s="597"/>
      <c r="H8" s="597"/>
      <c r="I8" s="597"/>
      <c r="J8" s="597"/>
      <c r="K8" s="597"/>
    </row>
    <row r="9" spans="2:11">
      <c r="B9" s="599" t="s">
        <v>2222</v>
      </c>
      <c r="C9" s="600">
        <f>F.P!C9</f>
        <v>200000</v>
      </c>
      <c r="D9" s="600">
        <f>C9</f>
        <v>200000</v>
      </c>
      <c r="E9" s="600">
        <f>D9</f>
        <v>200000</v>
      </c>
      <c r="F9" s="600">
        <f>E9</f>
        <v>200000</v>
      </c>
      <c r="G9" s="600">
        <f>F9</f>
        <v>200000</v>
      </c>
      <c r="H9" s="600">
        <v>0</v>
      </c>
      <c r="I9" s="600">
        <v>0</v>
      </c>
      <c r="J9" s="600">
        <v>0</v>
      </c>
      <c r="K9" s="600">
        <v>0</v>
      </c>
    </row>
    <row r="10" spans="2:11">
      <c r="B10" s="599" t="s">
        <v>2223</v>
      </c>
      <c r="C10" s="600">
        <f t="shared" ref="C10:K10" si="0">ROUND($C$6*C12,0)</f>
        <v>1423500</v>
      </c>
      <c r="D10" s="600">
        <f t="shared" si="0"/>
        <v>1708200</v>
      </c>
      <c r="E10" s="600">
        <f t="shared" si="0"/>
        <v>2135250</v>
      </c>
      <c r="F10" s="600">
        <f t="shared" si="0"/>
        <v>2562300</v>
      </c>
      <c r="G10" s="600">
        <f t="shared" si="0"/>
        <v>2847000</v>
      </c>
      <c r="H10" s="600">
        <f t="shared" si="0"/>
        <v>3558750</v>
      </c>
      <c r="I10" s="600">
        <f t="shared" si="0"/>
        <v>4270500</v>
      </c>
      <c r="J10" s="600">
        <f t="shared" si="0"/>
        <v>4982250</v>
      </c>
      <c r="K10" s="600">
        <f t="shared" si="0"/>
        <v>5694000</v>
      </c>
    </row>
    <row r="11" spans="2:11">
      <c r="B11" s="596"/>
      <c r="C11" s="597"/>
      <c r="D11" s="598"/>
      <c r="E11" s="598"/>
      <c r="F11" s="597"/>
      <c r="G11" s="597"/>
      <c r="H11" s="597"/>
      <c r="I11" s="597"/>
      <c r="J11" s="597"/>
      <c r="K11" s="597"/>
    </row>
    <row r="12" ht="21.75" customHeight="1" spans="2:11">
      <c r="B12" s="601" t="s">
        <v>2224</v>
      </c>
      <c r="C12" s="602">
        <v>1</v>
      </c>
      <c r="D12" s="602">
        <v>1.2</v>
      </c>
      <c r="E12" s="602">
        <v>1.5</v>
      </c>
      <c r="F12" s="602">
        <v>1.8</v>
      </c>
      <c r="G12" s="602">
        <v>2</v>
      </c>
      <c r="H12" s="602">
        <v>2.5</v>
      </c>
      <c r="I12" s="602">
        <v>3</v>
      </c>
      <c r="J12" s="602">
        <v>3.5</v>
      </c>
      <c r="K12" s="602">
        <v>4</v>
      </c>
    </row>
    <row r="14" spans="2:11">
      <c r="B14" s="603" t="s">
        <v>2225</v>
      </c>
      <c r="C14" s="600">
        <f t="shared" ref="C14:K14" si="1">+ROUND(C10*12,0)</f>
        <v>17082000</v>
      </c>
      <c r="D14" s="600">
        <f t="shared" si="1"/>
        <v>20498400</v>
      </c>
      <c r="E14" s="600">
        <f t="shared" si="1"/>
        <v>25623000</v>
      </c>
      <c r="F14" s="600">
        <f t="shared" si="1"/>
        <v>30747600</v>
      </c>
      <c r="G14" s="600">
        <f t="shared" si="1"/>
        <v>34164000</v>
      </c>
      <c r="H14" s="600">
        <f t="shared" si="1"/>
        <v>42705000</v>
      </c>
      <c r="I14" s="600">
        <f t="shared" si="1"/>
        <v>51246000</v>
      </c>
      <c r="J14" s="600">
        <f t="shared" si="1"/>
        <v>59787000</v>
      </c>
      <c r="K14" s="600">
        <f t="shared" si="1"/>
        <v>68328000</v>
      </c>
    </row>
    <row r="15" spans="2:11">
      <c r="B15" s="604" t="s">
        <v>2226</v>
      </c>
      <c r="C15" s="600">
        <f t="shared" ref="C15:K15" si="2">+C9*12</f>
        <v>2400000</v>
      </c>
      <c r="D15" s="600">
        <f t="shared" si="2"/>
        <v>2400000</v>
      </c>
      <c r="E15" s="600">
        <f t="shared" si="2"/>
        <v>2400000</v>
      </c>
      <c r="F15" s="600">
        <f t="shared" si="2"/>
        <v>2400000</v>
      </c>
      <c r="G15" s="600">
        <f t="shared" si="2"/>
        <v>2400000</v>
      </c>
      <c r="H15" s="600">
        <f t="shared" si="2"/>
        <v>0</v>
      </c>
      <c r="I15" s="600">
        <f t="shared" si="2"/>
        <v>0</v>
      </c>
      <c r="J15" s="600">
        <f t="shared" si="2"/>
        <v>0</v>
      </c>
      <c r="K15" s="600">
        <f t="shared" si="2"/>
        <v>0</v>
      </c>
    </row>
    <row r="16" spans="2:11">
      <c r="B16" s="603"/>
      <c r="C16" s="600"/>
      <c r="D16" s="600"/>
      <c r="E16" s="600"/>
      <c r="F16" s="600"/>
      <c r="G16" s="600"/>
      <c r="H16" s="600"/>
      <c r="I16" s="600"/>
      <c r="J16" s="600"/>
      <c r="K16" s="600"/>
    </row>
    <row r="17" spans="2:11">
      <c r="B17" s="603" t="s">
        <v>2227</v>
      </c>
      <c r="C17" s="600">
        <f>+ROUND((C14)*F.P!$F$16,0)</f>
        <v>1423500</v>
      </c>
      <c r="D17" s="600">
        <f>+ROUND((D14)*F.P!$F$16,0)</f>
        <v>1708200</v>
      </c>
      <c r="E17" s="600">
        <f>+ROUND((E14)*F.P!$F$16,0)</f>
        <v>2135250</v>
      </c>
      <c r="F17" s="600">
        <f>+ROUND((F14)*F.P!$F$16,0)</f>
        <v>2562300</v>
      </c>
      <c r="G17" s="600">
        <f>+ROUND((G14)*F.P!$F$16,0)</f>
        <v>2847000</v>
      </c>
      <c r="H17" s="600">
        <f>+ROUND((H14)*F.P!$F$16,0)</f>
        <v>3558750</v>
      </c>
      <c r="I17" s="600">
        <f>+ROUND((I14)*F.P!$F$16,0)</f>
        <v>4270500</v>
      </c>
      <c r="J17" s="600">
        <f>+ROUND((J14)*F.P!$F$16,0)</f>
        <v>4982250</v>
      </c>
      <c r="K17" s="600">
        <f>+ROUND((K14)*F.P!$F$16,0)</f>
        <v>5694000</v>
      </c>
    </row>
    <row r="18" spans="2:11">
      <c r="B18" s="603" t="s">
        <v>2228</v>
      </c>
      <c r="C18" s="600">
        <f>+ROUND((C14)*F.P!$F$17,0)</f>
        <v>170820</v>
      </c>
      <c r="D18" s="600">
        <f>+ROUND((D14)*F.P!$F$17,0)</f>
        <v>204984</v>
      </c>
      <c r="E18" s="600">
        <f>+ROUND((E14)*F.P!$F$17,0)</f>
        <v>256230</v>
      </c>
      <c r="F18" s="600">
        <f>+ROUND((F14)*F.P!$F$17,0)</f>
        <v>307476</v>
      </c>
      <c r="G18" s="600">
        <f>+ROUND((G14)*F.P!$F$17,0)</f>
        <v>341640</v>
      </c>
      <c r="H18" s="600">
        <f>+ROUND((H14)*F.P!$F$17,0)</f>
        <v>427050</v>
      </c>
      <c r="I18" s="600">
        <f>+ROUND((I14)*F.P!$F$17,0)</f>
        <v>512460</v>
      </c>
      <c r="J18" s="600">
        <f>+ROUND((J14)*F.P!$F$17,0)</f>
        <v>597870</v>
      </c>
      <c r="K18" s="600">
        <f>+ROUND((K14)*F.P!$F$17,0)</f>
        <v>683280</v>
      </c>
    </row>
    <row r="19" spans="2:11">
      <c r="B19" s="603" t="s">
        <v>2229</v>
      </c>
      <c r="C19" s="600">
        <f>+ROUND((C14)*F.P!$F$18,0)</f>
        <v>711750</v>
      </c>
      <c r="D19" s="600">
        <f>+ROUND((D14)*F.P!$F$18,0)</f>
        <v>854100</v>
      </c>
      <c r="E19" s="600">
        <f>+ROUND((E14)*F.P!$F$18,0)</f>
        <v>1067625</v>
      </c>
      <c r="F19" s="600">
        <f>+ROUND((F14)*F.P!$F$18,0)</f>
        <v>1281150</v>
      </c>
      <c r="G19" s="600">
        <f>+ROUND((G14)*F.P!$F$18,0)</f>
        <v>1423500</v>
      </c>
      <c r="H19" s="600">
        <f>+ROUND((H14)*F.P!$F$18,0)</f>
        <v>1779375</v>
      </c>
      <c r="I19" s="600">
        <f>+ROUND((I14)*F.P!$F$18,0)</f>
        <v>2135250</v>
      </c>
      <c r="J19" s="600">
        <f>+ROUND((J14)*F.P!$F$18,0)</f>
        <v>2491125</v>
      </c>
      <c r="K19" s="600">
        <f>+ROUND((K14)*F.P!$F$18,0)</f>
        <v>2847000</v>
      </c>
    </row>
    <row r="20" spans="2:11">
      <c r="B20" s="603" t="s">
        <v>2230</v>
      </c>
      <c r="C20" s="600">
        <f>+ROUND((C14)*F.P!$F$19,0)</f>
        <v>1423500</v>
      </c>
      <c r="D20" s="600">
        <f>+ROUND((D14)*F.P!$F$19,0)</f>
        <v>1708200</v>
      </c>
      <c r="E20" s="600">
        <f>+ROUND((E14)*F.P!$F$19,0)</f>
        <v>2135250</v>
      </c>
      <c r="F20" s="600">
        <f>+ROUND((F14)*F.P!$F$19,0)</f>
        <v>2562300</v>
      </c>
      <c r="G20" s="600">
        <f>+ROUND((G14)*F.P!$F$19,0)</f>
        <v>2847000</v>
      </c>
      <c r="H20" s="600">
        <f>+ROUND((H14)*F.P!$F$19,0)</f>
        <v>3558750</v>
      </c>
      <c r="I20" s="600">
        <f>+ROUND((I14)*F.P!$F$19,0)</f>
        <v>4270500</v>
      </c>
      <c r="J20" s="600">
        <f>+ROUND((J14)*F.P!$F$19,0)</f>
        <v>4982250</v>
      </c>
      <c r="K20" s="600">
        <f>+ROUND((K14)*F.P!$F$19,0)</f>
        <v>5694000</v>
      </c>
    </row>
    <row r="22" spans="2:11">
      <c r="B22" s="603" t="s">
        <v>2231</v>
      </c>
      <c r="C22" s="600">
        <f>F.P!$D$22</f>
        <v>370000</v>
      </c>
      <c r="D22" s="600">
        <f>F.P!$D$22</f>
        <v>370000</v>
      </c>
      <c r="E22" s="600">
        <f>F.P!$D$22</f>
        <v>370000</v>
      </c>
      <c r="F22" s="600">
        <f>F.P!$D$22</f>
        <v>370000</v>
      </c>
      <c r="G22" s="600">
        <f>F.P!$D$22</f>
        <v>370000</v>
      </c>
      <c r="H22" s="600">
        <v>0</v>
      </c>
      <c r="I22" s="600">
        <v>0</v>
      </c>
      <c r="J22" s="600">
        <v>0</v>
      </c>
      <c r="K22" s="600">
        <v>0</v>
      </c>
    </row>
    <row r="23" spans="2:11">
      <c r="B23" s="603" t="s">
        <v>2232</v>
      </c>
      <c r="C23" s="600">
        <f>F.P!$D$23</f>
        <v>817932.799999981</v>
      </c>
      <c r="D23" s="600">
        <f>F.P!$D$23</f>
        <v>817932.799999981</v>
      </c>
      <c r="E23" s="600">
        <f>F.P!$D$23</f>
        <v>817932.799999981</v>
      </c>
      <c r="F23" s="600">
        <f>F.P!$D$23</f>
        <v>817932.799999981</v>
      </c>
      <c r="G23" s="600">
        <f>F.P!$D$23</f>
        <v>817932.799999981</v>
      </c>
      <c r="H23" s="600">
        <f>F.P!$D$23</f>
        <v>817932.799999981</v>
      </c>
      <c r="I23" s="600">
        <f>F.P!$D$23</f>
        <v>817932.799999981</v>
      </c>
      <c r="J23" s="600">
        <f>F.P!$D$23</f>
        <v>817932.799999981</v>
      </c>
      <c r="K23" s="600">
        <f>F.P!$D$23</f>
        <v>817932.799999981</v>
      </c>
    </row>
    <row r="24" spans="2:11">
      <c r="B24" s="603" t="s">
        <v>2233</v>
      </c>
      <c r="C24" s="600">
        <f>F.P!$D$24</f>
        <v>854100</v>
      </c>
      <c r="D24" s="600">
        <f>F.P!$D$24</f>
        <v>854100</v>
      </c>
      <c r="E24" s="600">
        <f>F.P!$D$24</f>
        <v>854100</v>
      </c>
      <c r="F24" s="600">
        <f>F.P!$D$24</f>
        <v>854100</v>
      </c>
      <c r="G24" s="600">
        <f>F.P!$D$24</f>
        <v>854100</v>
      </c>
      <c r="H24" s="600">
        <f>F.P!$D$24</f>
        <v>854100</v>
      </c>
      <c r="I24" s="600">
        <f>F.P!$D$24</f>
        <v>854100</v>
      </c>
      <c r="J24" s="600">
        <f>F.P!$D$24</f>
        <v>854100</v>
      </c>
      <c r="K24" s="600">
        <f>F.P!$D$24</f>
        <v>854100</v>
      </c>
    </row>
    <row r="25" spans="2:11">
      <c r="B25" s="603" t="s">
        <v>2234</v>
      </c>
      <c r="C25" s="600">
        <f>F.P!$D$25</f>
        <v>120000</v>
      </c>
      <c r="D25" s="600">
        <f>F.P!$D$25</f>
        <v>120000</v>
      </c>
      <c r="E25" s="600">
        <f>F.P!$D$25</f>
        <v>120000</v>
      </c>
      <c r="F25" s="600">
        <f>F.P!$D$25</f>
        <v>120000</v>
      </c>
      <c r="G25" s="600">
        <f>F.P!$D$25</f>
        <v>120000</v>
      </c>
      <c r="H25" s="600">
        <f>F.P!$D$25</f>
        <v>120000</v>
      </c>
      <c r="I25" s="600">
        <f>F.P!$D$25</f>
        <v>120000</v>
      </c>
      <c r="J25" s="600">
        <f>F.P!$D$25</f>
        <v>120000</v>
      </c>
      <c r="K25" s="600">
        <f>F.P!$D$25</f>
        <v>120000</v>
      </c>
    </row>
    <row r="26" spans="2:11">
      <c r="B26" s="603"/>
      <c r="C26" s="600"/>
      <c r="D26" s="600"/>
      <c r="E26" s="600"/>
      <c r="F26" s="600"/>
      <c r="G26" s="600"/>
      <c r="H26" s="600"/>
      <c r="I26" s="600"/>
      <c r="J26" s="600"/>
      <c r="K26" s="600"/>
    </row>
    <row r="27" spans="2:11">
      <c r="B27" s="603" t="s">
        <v>2235</v>
      </c>
      <c r="C27" s="600">
        <f>+ROUND(C14*F.P!$F$28,0)</f>
        <v>2049840</v>
      </c>
      <c r="D27" s="600">
        <f>+ROUND(D14*F.P!$F$28,0)</f>
        <v>2459808</v>
      </c>
      <c r="E27" s="600">
        <f>+ROUND(E14*F.P!$F$28,0)</f>
        <v>3074760</v>
      </c>
      <c r="F27" s="600">
        <f>+ROUND(F14*F.P!$F$28,0)</f>
        <v>3689712</v>
      </c>
      <c r="G27" s="600">
        <f>+ROUND(G14*F.P!$F$28,0)</f>
        <v>4099680</v>
      </c>
      <c r="H27" s="600">
        <f>+ROUND(H14*F.P!$F$28,0)</f>
        <v>5124600</v>
      </c>
      <c r="I27" s="600">
        <f>+ROUND(I14*F.P!$F$28,0)</f>
        <v>6149520</v>
      </c>
      <c r="J27" s="600">
        <f>+ROUND(J14*F.P!$F$28,0)</f>
        <v>7174440</v>
      </c>
      <c r="K27" s="600">
        <f>+ROUND(K14*F.P!$F$28,0)</f>
        <v>8199360</v>
      </c>
    </row>
    <row r="28" spans="2:11">
      <c r="B28" s="603" t="s">
        <v>2236</v>
      </c>
      <c r="C28" s="600">
        <f>+ROUND(C14*F.P!$F$29,0)</f>
        <v>1451970</v>
      </c>
      <c r="D28" s="600">
        <f>+ROUND(D14*F.P!$F$29,0)</f>
        <v>1742364</v>
      </c>
      <c r="E28" s="600">
        <f>+ROUND(E14*F.P!$F$29,0)</f>
        <v>2177955</v>
      </c>
      <c r="F28" s="600">
        <f>+ROUND(F14*F.P!$F$29,0)</f>
        <v>2613546</v>
      </c>
      <c r="G28" s="600">
        <f>+ROUND(G14*F.P!$F$29,0)</f>
        <v>2903940</v>
      </c>
      <c r="H28" s="600">
        <f>+ROUND(H14*F.P!$F$29,0)</f>
        <v>3629925</v>
      </c>
      <c r="I28" s="600">
        <f>+ROUND(I14*F.P!$F$29,0)</f>
        <v>4355910</v>
      </c>
      <c r="J28" s="600">
        <f>+ROUND(J14*F.P!$F$29,0)</f>
        <v>5081895</v>
      </c>
      <c r="K28" s="600">
        <f>+ROUND(K14*F.P!$F$29,0)</f>
        <v>5807880</v>
      </c>
    </row>
    <row r="29" spans="2:11">
      <c r="B29" s="603" t="s">
        <v>2237</v>
      </c>
      <c r="C29" s="600">
        <f>+ROUND((C14)*F.P!$F$30,0)</f>
        <v>1188907</v>
      </c>
      <c r="D29" s="600">
        <f>+ROUND((D14)*F.P!$F$30,0)</f>
        <v>1426689</v>
      </c>
      <c r="E29" s="600">
        <f>+ROUND((E14)*F.P!$F$30,0)</f>
        <v>1783361</v>
      </c>
      <c r="F29" s="600">
        <f>+ROUND((F14)*F.P!$F$30,0)</f>
        <v>2140033</v>
      </c>
      <c r="G29" s="600">
        <f>+ROUND((G14)*F.P!$F$30,0)</f>
        <v>2377814</v>
      </c>
      <c r="H29" s="600">
        <f>+ROUND((H14)*F.P!$F$30,0)</f>
        <v>2972268</v>
      </c>
      <c r="I29" s="600">
        <f>+ROUND((I14)*F.P!$F$30,0)</f>
        <v>3566722</v>
      </c>
      <c r="J29" s="600">
        <f>+ROUND((J14)*F.P!$F$30,0)</f>
        <v>4161175</v>
      </c>
      <c r="K29" s="600">
        <f>+ROUND((K14)*F.P!$F$30,0)</f>
        <v>4755629</v>
      </c>
    </row>
    <row r="30" spans="2:11">
      <c r="B30" s="603"/>
      <c r="C30" s="600"/>
      <c r="D30" s="600"/>
      <c r="E30" s="600"/>
      <c r="F30" s="600"/>
      <c r="G30" s="600"/>
      <c r="H30" s="600"/>
      <c r="I30" s="600"/>
      <c r="J30" s="600"/>
      <c r="K30" s="600"/>
    </row>
    <row r="31" spans="2:11">
      <c r="B31" s="603" t="s">
        <v>2238</v>
      </c>
      <c r="C31" s="600">
        <f>+ROUND((C14)*F.P!$F$33,0)</f>
        <v>683280</v>
      </c>
      <c r="D31" s="600">
        <f>+ROUND((D14)*F.P!$F$33,0)</f>
        <v>819936</v>
      </c>
      <c r="E31" s="600">
        <f>+ROUND((E14)*F.P!$F$33,0)</f>
        <v>1024920</v>
      </c>
      <c r="F31" s="600">
        <f>+ROUND((F14)*F.P!$F$33,0)</f>
        <v>1229904</v>
      </c>
      <c r="G31" s="600">
        <f>+ROUND((G14)*F.P!$F$33,0)</f>
        <v>1366560</v>
      </c>
      <c r="H31" s="600">
        <f>+ROUND((H14)*F.P!$F$33,0)</f>
        <v>1708200</v>
      </c>
      <c r="I31" s="600">
        <f>+ROUND((I14)*F.P!$F$33,0)</f>
        <v>2049840</v>
      </c>
      <c r="J31" s="600">
        <f>+ROUND((J14)*F.P!$F$33,0)</f>
        <v>2391480</v>
      </c>
      <c r="K31" s="600">
        <f>+ROUND((K14)*F.P!$F$33,0)</f>
        <v>2733120</v>
      </c>
    </row>
    <row r="32" spans="2:11">
      <c r="B32" s="603" t="s">
        <v>2239</v>
      </c>
      <c r="C32" s="600">
        <f>+ROUND((C14)*F.P!$F$34,0)</f>
        <v>512460</v>
      </c>
      <c r="D32" s="600">
        <f>+ROUND((D14)*F.P!$F$34,0)</f>
        <v>614952</v>
      </c>
      <c r="E32" s="600">
        <f>+ROUND((E14)*F.P!$F$34,0)</f>
        <v>768690</v>
      </c>
      <c r="F32" s="600">
        <f>+ROUND((F14)*F.P!$F$34,0)</f>
        <v>922428</v>
      </c>
      <c r="G32" s="600">
        <f>+ROUND((G14)*F.P!$F$34,0)</f>
        <v>1024920</v>
      </c>
      <c r="H32" s="600">
        <f>+ROUND((H14)*F.P!$F$34,0)</f>
        <v>1281150</v>
      </c>
      <c r="I32" s="600">
        <f>+ROUND((I14)*F.P!$F$34,0)</f>
        <v>1537380</v>
      </c>
      <c r="J32" s="600">
        <f>+ROUND((J14)*F.P!$F$34,0)</f>
        <v>1793610</v>
      </c>
      <c r="K32" s="600">
        <f>+ROUND((K14)*F.P!$F$34,0)</f>
        <v>2049840</v>
      </c>
    </row>
    <row r="33" spans="2:11">
      <c r="B33" s="603" t="s">
        <v>2240</v>
      </c>
      <c r="C33" s="600">
        <f>+ROUND((C14)*F.P!$F$35,0)</f>
        <v>341640</v>
      </c>
      <c r="D33" s="600">
        <f>+ROUND((D14)*F.P!$F$35,0)</f>
        <v>409968</v>
      </c>
      <c r="E33" s="600">
        <f>+ROUND((E14)*F.P!$F$35,0)</f>
        <v>512460</v>
      </c>
      <c r="F33" s="600">
        <f>+ROUND((F14)*F.P!$F$35,0)</f>
        <v>614952</v>
      </c>
      <c r="G33" s="600">
        <f>+ROUND((G14)*F.P!$F$35,0)</f>
        <v>683280</v>
      </c>
      <c r="H33" s="600">
        <f>+ROUND((H14)*F.P!$F$35,0)</f>
        <v>854100</v>
      </c>
      <c r="I33" s="600">
        <f>+ROUND((I14)*F.P!$F$35,0)</f>
        <v>1024920</v>
      </c>
      <c r="J33" s="600">
        <f>+ROUND((J14)*F.P!$F$35,0)</f>
        <v>1195740</v>
      </c>
      <c r="K33" s="600">
        <f>+ROUND((K14)*F.P!$F$35,0)</f>
        <v>1366560</v>
      </c>
    </row>
    <row r="34" spans="2:11">
      <c r="B34" s="603"/>
      <c r="C34" s="600"/>
      <c r="D34" s="600"/>
      <c r="E34" s="600"/>
      <c r="F34" s="600"/>
      <c r="G34" s="600"/>
      <c r="H34" s="600"/>
      <c r="I34" s="600"/>
      <c r="J34" s="600"/>
      <c r="K34" s="600"/>
    </row>
    <row r="35" spans="2:11">
      <c r="B35" s="603"/>
      <c r="C35" s="600"/>
      <c r="D35" s="600"/>
      <c r="E35" s="600"/>
      <c r="F35" s="600"/>
      <c r="G35" s="600"/>
      <c r="H35" s="600"/>
      <c r="I35" s="600"/>
      <c r="J35" s="600"/>
      <c r="K35" s="600"/>
    </row>
    <row r="36" spans="2:11">
      <c r="B36" s="603"/>
      <c r="C36" s="600"/>
      <c r="D36" s="600"/>
      <c r="E36" s="600"/>
      <c r="F36" s="600"/>
      <c r="G36" s="600"/>
      <c r="H36" s="600"/>
      <c r="I36" s="600"/>
      <c r="J36" s="600"/>
      <c r="K36" s="600"/>
    </row>
    <row r="37" spans="2:11">
      <c r="B37" s="603"/>
      <c r="C37" s="600"/>
      <c r="D37" s="600"/>
      <c r="E37" s="600"/>
      <c r="F37" s="600"/>
      <c r="G37" s="600"/>
      <c r="H37" s="600"/>
      <c r="I37" s="600"/>
      <c r="J37" s="600"/>
      <c r="K37" s="600"/>
    </row>
    <row r="38" spans="2:11">
      <c r="B38" s="605" t="s">
        <v>2241</v>
      </c>
      <c r="C38" s="606">
        <f>SUM(C14:C33)</f>
        <v>31601699.8</v>
      </c>
      <c r="D38" s="606">
        <f t="shared" ref="D38:K38" si="3">SUM(D14:D22)</f>
        <v>27743884</v>
      </c>
      <c r="E38" s="606">
        <f t="shared" si="3"/>
        <v>33987355</v>
      </c>
      <c r="F38" s="606">
        <f t="shared" si="3"/>
        <v>40230826</v>
      </c>
      <c r="G38" s="606">
        <f t="shared" si="3"/>
        <v>44393140</v>
      </c>
      <c r="H38" s="606">
        <f t="shared" si="3"/>
        <v>52028925</v>
      </c>
      <c r="I38" s="606">
        <f t="shared" si="3"/>
        <v>62434710</v>
      </c>
      <c r="J38" s="606">
        <f t="shared" si="3"/>
        <v>72840495</v>
      </c>
      <c r="K38" s="606">
        <f t="shared" si="3"/>
        <v>83246280</v>
      </c>
    </row>
    <row r="39" ht="12.75" spans="2:11">
      <c r="B39" s="607" t="s">
        <v>2242</v>
      </c>
      <c r="C39" s="608">
        <f>(SUM(C15:C33))/C14</f>
        <v>0.849999988291768</v>
      </c>
      <c r="D39" s="608">
        <f t="shared" ref="D39:K39" si="4">(SUM(D15:D33))/D14</f>
        <v>0.805488906451234</v>
      </c>
      <c r="E39" s="608">
        <f t="shared" si="4"/>
        <v>0.760977785583264</v>
      </c>
      <c r="F39" s="608">
        <f t="shared" si="4"/>
        <v>0.731303705004618</v>
      </c>
      <c r="G39" s="608">
        <f t="shared" si="4"/>
        <v>0.716466654958435</v>
      </c>
      <c r="H39" s="608">
        <f t="shared" si="4"/>
        <v>0.624896400889825</v>
      </c>
      <c r="I39" s="608">
        <f t="shared" si="4"/>
        <v>0.617902564102564</v>
      </c>
      <c r="J39" s="608">
        <f t="shared" si="4"/>
        <v>0.612906949671333</v>
      </c>
      <c r="K39" s="608">
        <f t="shared" si="4"/>
        <v>0.609160253483198</v>
      </c>
    </row>
    <row r="40" ht="15" customHeight="1" spans="2:9">
      <c r="B40" s="609" t="s">
        <v>2243</v>
      </c>
      <c r="C40" s="609"/>
      <c r="D40" s="609"/>
      <c r="E40" s="609"/>
      <c r="F40" s="609"/>
      <c r="G40" s="609"/>
      <c r="H40" s="609"/>
      <c r="I40" s="609"/>
    </row>
    <row r="41" ht="12.75" spans="2:11">
      <c r="B41" s="610" t="s">
        <v>2244</v>
      </c>
      <c r="C41" s="611">
        <f t="shared" ref="C41:K41" si="5">+C15+C14</f>
        <v>19482000</v>
      </c>
      <c r="D41" s="611">
        <f t="shared" si="5"/>
        <v>22898400</v>
      </c>
      <c r="E41" s="611">
        <f t="shared" si="5"/>
        <v>28023000</v>
      </c>
      <c r="F41" s="611">
        <f t="shared" si="5"/>
        <v>33147600</v>
      </c>
      <c r="G41" s="611">
        <f t="shared" si="5"/>
        <v>36564000</v>
      </c>
      <c r="H41" s="611">
        <f t="shared" si="5"/>
        <v>42705000</v>
      </c>
      <c r="I41" s="611">
        <f t="shared" si="5"/>
        <v>51246000</v>
      </c>
      <c r="J41" s="611">
        <f t="shared" si="5"/>
        <v>59787000</v>
      </c>
      <c r="K41" s="611">
        <f t="shared" si="5"/>
        <v>68328000</v>
      </c>
    </row>
    <row r="42" ht="12.75" spans="2:11">
      <c r="B42" s="610" t="s">
        <v>2245</v>
      </c>
      <c r="C42" s="611">
        <f t="shared" ref="C42:K42" si="6">+C9+C10</f>
        <v>1623500</v>
      </c>
      <c r="D42" s="611">
        <f t="shared" si="6"/>
        <v>1908200</v>
      </c>
      <c r="E42" s="611">
        <f t="shared" si="6"/>
        <v>2335250</v>
      </c>
      <c r="F42" s="611">
        <f t="shared" si="6"/>
        <v>2762300</v>
      </c>
      <c r="G42" s="611">
        <f t="shared" si="6"/>
        <v>3047000</v>
      </c>
      <c r="H42" s="611">
        <f t="shared" si="6"/>
        <v>3558750</v>
      </c>
      <c r="I42" s="611">
        <f t="shared" si="6"/>
        <v>4270500</v>
      </c>
      <c r="J42" s="611">
        <f t="shared" si="6"/>
        <v>4982250</v>
      </c>
      <c r="K42" s="611">
        <f t="shared" si="6"/>
        <v>5694000</v>
      </c>
    </row>
    <row r="43" ht="12.75" spans="2:11">
      <c r="B43" s="610" t="s">
        <v>2246</v>
      </c>
      <c r="C43" s="611">
        <f>+C42/30</f>
        <v>54116.6666666667</v>
      </c>
      <c r="D43" s="611">
        <f t="shared" ref="D43:K43" si="7">+D42/30</f>
        <v>63606.6666666667</v>
      </c>
      <c r="E43" s="611">
        <f t="shared" si="7"/>
        <v>77841.6666666667</v>
      </c>
      <c r="F43" s="611">
        <f t="shared" si="7"/>
        <v>92076.6666666667</v>
      </c>
      <c r="G43" s="611">
        <f t="shared" si="7"/>
        <v>101566.666666667</v>
      </c>
      <c r="H43" s="611">
        <f t="shared" si="7"/>
        <v>118625</v>
      </c>
      <c r="I43" s="611">
        <f t="shared" si="7"/>
        <v>142350</v>
      </c>
      <c r="J43" s="611">
        <f t="shared" si="7"/>
        <v>166075</v>
      </c>
      <c r="K43" s="611">
        <f t="shared" si="7"/>
        <v>189800</v>
      </c>
    </row>
    <row r="44" ht="12.75" spans="2:11">
      <c r="B44" s="610" t="s">
        <v>2247</v>
      </c>
      <c r="C44" s="611">
        <f>+ROUND(C43/8,0)</f>
        <v>6765</v>
      </c>
      <c r="D44" s="611">
        <f t="shared" ref="D44:K44" si="8">+ROUND(D43/8,0)</f>
        <v>7951</v>
      </c>
      <c r="E44" s="611">
        <f t="shared" si="8"/>
        <v>9730</v>
      </c>
      <c r="F44" s="611">
        <f t="shared" si="8"/>
        <v>11510</v>
      </c>
      <c r="G44" s="611">
        <f t="shared" si="8"/>
        <v>12696</v>
      </c>
      <c r="H44" s="611">
        <f t="shared" si="8"/>
        <v>14828</v>
      </c>
      <c r="I44" s="611">
        <f t="shared" si="8"/>
        <v>17794</v>
      </c>
      <c r="J44" s="611">
        <f t="shared" si="8"/>
        <v>20759</v>
      </c>
      <c r="K44" s="611">
        <f t="shared" si="8"/>
        <v>23725</v>
      </c>
    </row>
    <row r="45" ht="15" spans="2:9">
      <c r="B45" s="612"/>
      <c r="C45" s="612"/>
      <c r="D45" s="612"/>
      <c r="E45" s="613"/>
      <c r="F45" s="613"/>
      <c r="G45" s="613"/>
      <c r="H45" s="613"/>
      <c r="I45" s="613"/>
    </row>
    <row r="46" ht="15" spans="2:9">
      <c r="B46" s="612"/>
      <c r="C46" s="612"/>
      <c r="D46" s="612"/>
      <c r="E46" s="613"/>
      <c r="F46" s="613"/>
      <c r="G46" s="613"/>
      <c r="H46" s="613"/>
      <c r="I46" s="613"/>
    </row>
    <row r="47" ht="15" customHeight="1" spans="2:9">
      <c r="B47" s="614" t="s">
        <v>2248</v>
      </c>
      <c r="C47" s="614"/>
      <c r="D47" s="614"/>
      <c r="E47" s="614"/>
      <c r="F47" s="615"/>
      <c r="G47" s="615"/>
      <c r="H47" s="615"/>
      <c r="I47" s="615"/>
    </row>
    <row r="48" ht="25.5" customHeight="1" spans="2:6">
      <c r="B48" s="616" t="s">
        <v>2249</v>
      </c>
      <c r="C48" s="602"/>
      <c r="D48" s="617">
        <f>+C38</f>
        <v>31601699.8</v>
      </c>
      <c r="E48" s="618"/>
      <c r="F48" s="619"/>
    </row>
    <row r="49" ht="12.75" spans="2:6">
      <c r="B49" s="616" t="s">
        <v>2250</v>
      </c>
      <c r="C49" s="620" t="s">
        <v>2251</v>
      </c>
      <c r="D49" s="617">
        <f>360*8</f>
        <v>2880</v>
      </c>
      <c r="E49" s="618"/>
      <c r="F49" s="619"/>
    </row>
    <row r="50" ht="22.5" spans="2:6">
      <c r="B50" s="616" t="s">
        <v>2252</v>
      </c>
      <c r="C50" s="620" t="s">
        <v>2253</v>
      </c>
      <c r="D50" s="617">
        <f>48*52</f>
        <v>2496</v>
      </c>
      <c r="E50" s="618"/>
      <c r="F50" s="619"/>
    </row>
    <row r="51" ht="67.5" customHeight="1" spans="2:6">
      <c r="B51" s="616" t="s">
        <v>2254</v>
      </c>
      <c r="C51" s="620" t="s">
        <v>2255</v>
      </c>
      <c r="D51" s="617">
        <f>2920-((52+15+3+15)*8)</f>
        <v>2240</v>
      </c>
      <c r="E51" s="618"/>
      <c r="F51" s="619"/>
    </row>
    <row r="52" ht="26.25" customHeight="1" spans="2:10">
      <c r="B52" s="616" t="s">
        <v>2256</v>
      </c>
      <c r="C52" s="602"/>
      <c r="D52" s="617">
        <f>+D48/D49</f>
        <v>10972.8124305556</v>
      </c>
      <c r="E52" s="621">
        <v>1</v>
      </c>
      <c r="F52" s="622"/>
      <c r="J52" s="630"/>
    </row>
    <row r="53" ht="26.25" customHeight="1" spans="2:10">
      <c r="B53" s="616" t="s">
        <v>2257</v>
      </c>
      <c r="C53" s="602"/>
      <c r="D53" s="617">
        <f>+D48/D50</f>
        <v>12660.9374198718</v>
      </c>
      <c r="E53" s="623">
        <f>+(D53*E52)/D52</f>
        <v>1.15384615384615</v>
      </c>
      <c r="F53" s="624"/>
      <c r="J53" s="630"/>
    </row>
    <row r="54" ht="26.25" customHeight="1" spans="2:6">
      <c r="B54" s="616" t="s">
        <v>2258</v>
      </c>
      <c r="C54" s="602"/>
      <c r="D54" s="617">
        <f>+D48/D51</f>
        <v>14107.9016964286</v>
      </c>
      <c r="E54" s="625">
        <f>+(D54*E53)/D53</f>
        <v>1.28571428571429</v>
      </c>
      <c r="F54" s="626"/>
    </row>
    <row r="55" ht="15" spans="2:9">
      <c r="B55" s="612"/>
      <c r="C55" s="612"/>
      <c r="D55" s="612"/>
      <c r="E55" s="613"/>
      <c r="F55" s="613"/>
      <c r="G55" s="613"/>
      <c r="H55" s="613"/>
      <c r="I55" s="613"/>
    </row>
    <row r="56" spans="2:11">
      <c r="B56" s="601" t="s">
        <v>2224</v>
      </c>
      <c r="C56" s="602">
        <v>1</v>
      </c>
      <c r="D56" s="602">
        <v>1.2</v>
      </c>
      <c r="E56" s="602">
        <v>1.5</v>
      </c>
      <c r="F56" s="602">
        <v>1.8</v>
      </c>
      <c r="G56" s="602">
        <v>2</v>
      </c>
      <c r="H56" s="602">
        <v>2.5</v>
      </c>
      <c r="I56" s="602">
        <v>3</v>
      </c>
      <c r="J56" s="602">
        <v>3.5</v>
      </c>
      <c r="K56" s="602">
        <v>4</v>
      </c>
    </row>
    <row r="57" ht="73.5" customHeight="1" spans="2:11">
      <c r="B57" s="616" t="s">
        <v>2259</v>
      </c>
      <c r="C57" s="627">
        <f t="shared" ref="C57:K57" si="9">+(C38*100%)/(C15+C14)</f>
        <v>1.62209731033775</v>
      </c>
      <c r="D57" s="627">
        <f t="shared" si="9"/>
        <v>1.21160797260944</v>
      </c>
      <c r="E57" s="627">
        <f t="shared" si="9"/>
        <v>1.21283784748243</v>
      </c>
      <c r="F57" s="627">
        <f t="shared" si="9"/>
        <v>1.21368744645163</v>
      </c>
      <c r="G57" s="627">
        <f t="shared" si="9"/>
        <v>1.21412154031288</v>
      </c>
      <c r="H57" s="627">
        <f t="shared" si="9"/>
        <v>1.21833333333333</v>
      </c>
      <c r="I57" s="627">
        <f t="shared" si="9"/>
        <v>1.21833333333333</v>
      </c>
      <c r="J57" s="627">
        <f t="shared" si="9"/>
        <v>1.21833333333333</v>
      </c>
      <c r="K57" s="627">
        <f t="shared" si="9"/>
        <v>1.21833333333333</v>
      </c>
    </row>
    <row r="58" ht="27.75" customHeight="1" spans="2:11">
      <c r="B58" s="616" t="s">
        <v>2260</v>
      </c>
      <c r="C58" s="627">
        <f t="shared" ref="C58:K58" si="10">+C57*$E$54</f>
        <v>2.08555368471996</v>
      </c>
      <c r="D58" s="627">
        <f t="shared" si="10"/>
        <v>1.55778167906928</v>
      </c>
      <c r="E58" s="627">
        <f t="shared" si="10"/>
        <v>1.55936294676312</v>
      </c>
      <c r="F58" s="627">
        <f t="shared" si="10"/>
        <v>1.56045528829495</v>
      </c>
      <c r="G58" s="627">
        <f t="shared" si="10"/>
        <v>1.5610134089737</v>
      </c>
      <c r="H58" s="627">
        <f t="shared" si="10"/>
        <v>1.56642857142857</v>
      </c>
      <c r="I58" s="627">
        <f t="shared" si="10"/>
        <v>1.56642857142857</v>
      </c>
      <c r="J58" s="627">
        <f t="shared" si="10"/>
        <v>1.56642857142857</v>
      </c>
      <c r="K58" s="627">
        <f t="shared" si="10"/>
        <v>1.56642857142857</v>
      </c>
    </row>
    <row r="59" hidden="1"/>
    <row r="60" hidden="1"/>
    <row r="61" hidden="1"/>
    <row r="62" hidden="1"/>
    <row r="63" hidden="1" spans="2:11">
      <c r="B63" s="587" t="s">
        <v>2261</v>
      </c>
      <c r="C63" s="587"/>
      <c r="D63" s="587"/>
      <c r="E63" s="587"/>
      <c r="F63" s="587"/>
      <c r="G63" s="587"/>
      <c r="H63" s="587"/>
      <c r="I63" s="587"/>
      <c r="J63" s="587"/>
      <c r="K63" s="587"/>
    </row>
    <row r="65" s="577" customFormat="1" ht="28.5" hidden="1" customHeight="1" spans="3:9">
      <c r="C65" s="631" t="s">
        <v>2262</v>
      </c>
      <c r="D65" s="631" t="s">
        <v>2263</v>
      </c>
      <c r="E65" s="631" t="s">
        <v>2264</v>
      </c>
      <c r="F65" s="631" t="s">
        <v>2265</v>
      </c>
      <c r="G65" s="632" t="s">
        <v>2266</v>
      </c>
      <c r="H65" s="633"/>
      <c r="I65" s="657"/>
    </row>
    <row r="66" s="577" customFormat="1" ht="28.5" hidden="1" customHeight="1" spans="3:9">
      <c r="C66" s="634"/>
      <c r="D66" s="634"/>
      <c r="E66" s="634"/>
      <c r="F66" s="634"/>
      <c r="G66" s="635" t="s">
        <v>2267</v>
      </c>
      <c r="H66" s="635" t="s">
        <v>2268</v>
      </c>
      <c r="I66" s="635" t="s">
        <v>2269</v>
      </c>
    </row>
    <row r="67" s="578" customFormat="1" hidden="1" spans="2:9">
      <c r="B67" s="636"/>
      <c r="C67" s="637">
        <v>10</v>
      </c>
      <c r="D67" s="637">
        <v>5.5</v>
      </c>
      <c r="E67" s="637">
        <v>1.8</v>
      </c>
      <c r="F67" s="637">
        <v>1.2</v>
      </c>
      <c r="G67" s="638">
        <v>3</v>
      </c>
      <c r="H67" s="637">
        <v>1.8</v>
      </c>
      <c r="I67" s="658">
        <v>250000</v>
      </c>
    </row>
    <row r="68" ht="23.25" hidden="1" customHeight="1" spans="2:9">
      <c r="B68" s="639" t="s">
        <v>2224</v>
      </c>
      <c r="C68" s="640">
        <v>4.5</v>
      </c>
      <c r="D68" s="640">
        <v>2.8</v>
      </c>
      <c r="E68" s="641">
        <v>1.5</v>
      </c>
      <c r="F68" s="642">
        <v>1.2</v>
      </c>
      <c r="G68" s="642">
        <v>1</v>
      </c>
      <c r="H68" s="642">
        <v>1</v>
      </c>
      <c r="I68" s="659"/>
    </row>
    <row r="69" hidden="1" spans="2:9">
      <c r="B69" s="643" t="s">
        <v>2226</v>
      </c>
      <c r="C69" s="600">
        <v>1</v>
      </c>
      <c r="D69" s="600">
        <f>+D70*12</f>
        <v>0</v>
      </c>
      <c r="E69" s="600">
        <f>+E70*12</f>
        <v>932400</v>
      </c>
      <c r="F69" s="600">
        <f>+F70*12</f>
        <v>932400</v>
      </c>
      <c r="G69" s="600">
        <f>+G70*12</f>
        <v>932400</v>
      </c>
      <c r="H69" s="600">
        <f>+H70*12</f>
        <v>932400</v>
      </c>
      <c r="I69" s="659"/>
    </row>
    <row r="70" hidden="1" spans="2:9">
      <c r="B70" s="644" t="s">
        <v>2222</v>
      </c>
      <c r="C70" s="600">
        <v>0</v>
      </c>
      <c r="D70" s="600">
        <v>0</v>
      </c>
      <c r="E70" s="600">
        <v>77700</v>
      </c>
      <c r="F70" s="600">
        <v>77700</v>
      </c>
      <c r="G70" s="600">
        <v>77700</v>
      </c>
      <c r="H70" s="600">
        <v>77700</v>
      </c>
      <c r="I70" s="659"/>
    </row>
    <row r="71" hidden="1" spans="2:9">
      <c r="B71" s="644" t="s">
        <v>2223</v>
      </c>
      <c r="C71" s="600">
        <f t="shared" ref="C71:H71" si="11">ROUND(689455*C68,0)</f>
        <v>3102548</v>
      </c>
      <c r="D71" s="600">
        <f t="shared" si="11"/>
        <v>1930474</v>
      </c>
      <c r="E71" s="600">
        <f t="shared" si="11"/>
        <v>1034183</v>
      </c>
      <c r="F71" s="600">
        <f t="shared" si="11"/>
        <v>827346</v>
      </c>
      <c r="G71" s="600">
        <f t="shared" si="11"/>
        <v>689455</v>
      </c>
      <c r="H71" s="600">
        <f t="shared" si="11"/>
        <v>689455</v>
      </c>
      <c r="I71" s="659"/>
    </row>
    <row r="72" hidden="1" spans="2:9">
      <c r="B72" s="645" t="s">
        <v>2225</v>
      </c>
      <c r="C72" s="600">
        <f t="shared" ref="C72:H72" si="12">+ROUND(C71*12,0)</f>
        <v>37230576</v>
      </c>
      <c r="D72" s="600">
        <f t="shared" si="12"/>
        <v>23165688</v>
      </c>
      <c r="E72" s="600">
        <f t="shared" si="12"/>
        <v>12410196</v>
      </c>
      <c r="F72" s="600">
        <f t="shared" si="12"/>
        <v>9928152</v>
      </c>
      <c r="G72" s="600">
        <f t="shared" si="12"/>
        <v>8273460</v>
      </c>
      <c r="H72" s="600">
        <f t="shared" si="12"/>
        <v>8273460</v>
      </c>
      <c r="I72" s="659"/>
    </row>
    <row r="73" hidden="1" spans="2:9">
      <c r="B73" s="645" t="s">
        <v>2270</v>
      </c>
      <c r="C73" s="600">
        <f t="shared" ref="C73:H73" si="13">+ROUND((C72+C69)*0.1,0)</f>
        <v>3723058</v>
      </c>
      <c r="D73" s="600">
        <f t="shared" si="13"/>
        <v>2316569</v>
      </c>
      <c r="E73" s="600">
        <f t="shared" si="13"/>
        <v>1334260</v>
      </c>
      <c r="F73" s="600">
        <f t="shared" si="13"/>
        <v>1086055</v>
      </c>
      <c r="G73" s="600">
        <f t="shared" si="13"/>
        <v>920586</v>
      </c>
      <c r="H73" s="600">
        <f t="shared" si="13"/>
        <v>920586</v>
      </c>
      <c r="I73" s="659"/>
    </row>
    <row r="74" hidden="1" spans="2:9">
      <c r="B74" s="645" t="s">
        <v>2271</v>
      </c>
      <c r="C74" s="600">
        <f t="shared" ref="C74:H74" si="14">+ROUND(C71/2,0)</f>
        <v>1551274</v>
      </c>
      <c r="D74" s="600">
        <f t="shared" si="14"/>
        <v>965237</v>
      </c>
      <c r="E74" s="600">
        <f t="shared" si="14"/>
        <v>517092</v>
      </c>
      <c r="F74" s="600">
        <f t="shared" si="14"/>
        <v>413673</v>
      </c>
      <c r="G74" s="600">
        <f t="shared" si="14"/>
        <v>344728</v>
      </c>
      <c r="H74" s="600">
        <f t="shared" si="14"/>
        <v>344728</v>
      </c>
      <c r="I74" s="659"/>
    </row>
    <row r="75" hidden="1" spans="2:9">
      <c r="B75" s="645" t="s">
        <v>2272</v>
      </c>
      <c r="C75" s="600">
        <f t="shared" ref="C75:H75" si="15">+C71+C70</f>
        <v>3102548</v>
      </c>
      <c r="D75" s="600">
        <f t="shared" si="15"/>
        <v>1930474</v>
      </c>
      <c r="E75" s="600">
        <f t="shared" si="15"/>
        <v>1111883</v>
      </c>
      <c r="F75" s="600">
        <f t="shared" si="15"/>
        <v>905046</v>
      </c>
      <c r="G75" s="600">
        <f t="shared" si="15"/>
        <v>767155</v>
      </c>
      <c r="H75" s="600">
        <f t="shared" si="15"/>
        <v>767155</v>
      </c>
      <c r="I75" s="659"/>
    </row>
    <row r="76" hidden="1" spans="2:9">
      <c r="B76" s="645" t="s">
        <v>2273</v>
      </c>
      <c r="C76" s="600">
        <f t="shared" ref="C76:H76" si="16">+ROUND(C73*(1%*12),0)</f>
        <v>446767</v>
      </c>
      <c r="D76" s="600">
        <f t="shared" si="16"/>
        <v>277988</v>
      </c>
      <c r="E76" s="600">
        <f t="shared" si="16"/>
        <v>160111</v>
      </c>
      <c r="F76" s="600">
        <f t="shared" si="16"/>
        <v>130327</v>
      </c>
      <c r="G76" s="600">
        <f t="shared" si="16"/>
        <v>110470</v>
      </c>
      <c r="H76" s="600">
        <f t="shared" si="16"/>
        <v>110470</v>
      </c>
      <c r="I76" s="659"/>
    </row>
    <row r="77" ht="22.5" hidden="1" spans="2:9">
      <c r="B77" s="645" t="s">
        <v>2274</v>
      </c>
      <c r="C77" s="600">
        <f t="shared" ref="C77:H77" si="17">+ROUND((689455*12)/40,0)</f>
        <v>206837</v>
      </c>
      <c r="D77" s="600">
        <f t="shared" si="17"/>
        <v>206837</v>
      </c>
      <c r="E77" s="600">
        <f t="shared" si="17"/>
        <v>206837</v>
      </c>
      <c r="F77" s="600">
        <f t="shared" si="17"/>
        <v>206837</v>
      </c>
      <c r="G77" s="600">
        <f t="shared" si="17"/>
        <v>206837</v>
      </c>
      <c r="H77" s="600">
        <f t="shared" si="17"/>
        <v>206837</v>
      </c>
      <c r="I77" s="659"/>
    </row>
    <row r="78" hidden="1" spans="2:9">
      <c r="B78" s="645" t="s">
        <v>2275</v>
      </c>
      <c r="C78" s="600">
        <f t="shared" ref="C78:H78" si="18">(C70/30)*(360-18)</f>
        <v>0</v>
      </c>
      <c r="D78" s="600">
        <f t="shared" si="18"/>
        <v>0</v>
      </c>
      <c r="E78" s="600">
        <f t="shared" si="18"/>
        <v>885780</v>
      </c>
      <c r="F78" s="600">
        <f t="shared" si="18"/>
        <v>885780</v>
      </c>
      <c r="G78" s="600">
        <f t="shared" si="18"/>
        <v>885780</v>
      </c>
      <c r="H78" s="600">
        <f t="shared" si="18"/>
        <v>885780</v>
      </c>
      <c r="I78" s="659"/>
    </row>
    <row r="79" ht="22.5" hidden="1" spans="2:9">
      <c r="B79" s="645" t="s">
        <v>2276</v>
      </c>
      <c r="C79" s="600">
        <v>0</v>
      </c>
      <c r="D79" s="600">
        <v>0</v>
      </c>
      <c r="E79" s="600">
        <v>0</v>
      </c>
      <c r="F79" s="600">
        <v>0</v>
      </c>
      <c r="G79" s="600">
        <v>0</v>
      </c>
      <c r="H79" s="600">
        <v>0</v>
      </c>
      <c r="I79" s="659"/>
    </row>
    <row r="80" hidden="1" spans="2:9">
      <c r="B80" s="645" t="s">
        <v>2277</v>
      </c>
      <c r="C80" s="600">
        <f t="shared" ref="C80:H80" si="19">+ROUND(C72*12%,0)</f>
        <v>4467669</v>
      </c>
      <c r="D80" s="600">
        <f t="shared" si="19"/>
        <v>2779883</v>
      </c>
      <c r="E80" s="600">
        <f t="shared" si="19"/>
        <v>1489224</v>
      </c>
      <c r="F80" s="600">
        <f t="shared" si="19"/>
        <v>1191378</v>
      </c>
      <c r="G80" s="600">
        <f t="shared" si="19"/>
        <v>992815</v>
      </c>
      <c r="H80" s="600">
        <f t="shared" si="19"/>
        <v>992815</v>
      </c>
      <c r="I80" s="659"/>
    </row>
    <row r="81" hidden="1" spans="2:9">
      <c r="B81" s="645" t="s">
        <v>2278</v>
      </c>
      <c r="C81" s="600">
        <f t="shared" ref="C81:H81" si="20">+ROUND((C71*12)*6.96%,0)</f>
        <v>2591248</v>
      </c>
      <c r="D81" s="600">
        <f t="shared" si="20"/>
        <v>1612332</v>
      </c>
      <c r="E81" s="600">
        <f t="shared" si="20"/>
        <v>863750</v>
      </c>
      <c r="F81" s="600">
        <f t="shared" si="20"/>
        <v>690999</v>
      </c>
      <c r="G81" s="600">
        <f t="shared" si="20"/>
        <v>575833</v>
      </c>
      <c r="H81" s="600">
        <f t="shared" si="20"/>
        <v>575833</v>
      </c>
      <c r="I81" s="659"/>
    </row>
    <row r="82" hidden="1" spans="2:9">
      <c r="B82" s="645" t="s">
        <v>2279</v>
      </c>
      <c r="C82" s="600">
        <f t="shared" ref="C82:H82" si="21">+ROUND((C71*12)*4%,0)</f>
        <v>1489223</v>
      </c>
      <c r="D82" s="600">
        <f t="shared" si="21"/>
        <v>926628</v>
      </c>
      <c r="E82" s="600">
        <f t="shared" si="21"/>
        <v>496408</v>
      </c>
      <c r="F82" s="600">
        <f t="shared" si="21"/>
        <v>397126</v>
      </c>
      <c r="G82" s="600">
        <f t="shared" si="21"/>
        <v>330938</v>
      </c>
      <c r="H82" s="600">
        <f t="shared" si="21"/>
        <v>330938</v>
      </c>
      <c r="I82" s="659"/>
    </row>
    <row r="83" hidden="1" spans="2:9">
      <c r="B83" s="645" t="s">
        <v>2280</v>
      </c>
      <c r="C83" s="600">
        <v>0</v>
      </c>
      <c r="D83" s="600">
        <v>0</v>
      </c>
      <c r="E83" s="600">
        <v>0</v>
      </c>
      <c r="F83" s="600">
        <v>0</v>
      </c>
      <c r="G83" s="600">
        <v>0</v>
      </c>
      <c r="H83" s="600">
        <v>0</v>
      </c>
      <c r="I83" s="659"/>
    </row>
    <row r="84" hidden="1" spans="2:9">
      <c r="B84" s="645" t="s">
        <v>2281</v>
      </c>
      <c r="C84" s="600">
        <v>0</v>
      </c>
      <c r="D84" s="600">
        <v>0</v>
      </c>
      <c r="E84" s="600">
        <v>0</v>
      </c>
      <c r="F84" s="600">
        <v>0</v>
      </c>
      <c r="G84" s="600">
        <v>0</v>
      </c>
      <c r="H84" s="600">
        <v>0</v>
      </c>
      <c r="I84" s="659"/>
    </row>
    <row r="85" hidden="1" spans="2:9">
      <c r="B85" s="645" t="s">
        <v>2282</v>
      </c>
      <c r="C85" s="600">
        <v>0</v>
      </c>
      <c r="D85" s="600">
        <v>0</v>
      </c>
      <c r="E85" s="600">
        <v>405900</v>
      </c>
      <c r="F85" s="600">
        <v>405900</v>
      </c>
      <c r="G85" s="600">
        <v>405900</v>
      </c>
      <c r="H85" s="600">
        <v>405900</v>
      </c>
      <c r="I85" s="659"/>
    </row>
    <row r="86" hidden="1" spans="2:9">
      <c r="B86" s="645" t="s">
        <v>2283</v>
      </c>
      <c r="C86" s="600">
        <v>336280</v>
      </c>
      <c r="D86" s="600">
        <v>336280</v>
      </c>
      <c r="E86" s="600">
        <v>336280</v>
      </c>
      <c r="F86" s="600">
        <v>336280</v>
      </c>
      <c r="G86" s="600">
        <v>336280</v>
      </c>
      <c r="H86" s="600">
        <v>336280</v>
      </c>
      <c r="I86" s="659"/>
    </row>
    <row r="87" hidden="1" spans="2:9">
      <c r="B87" s="646" t="s">
        <v>2241</v>
      </c>
      <c r="C87" s="647">
        <f>SUM(C72:C86)-6</f>
        <v>55145474</v>
      </c>
      <c r="D87" s="606">
        <f>SUM(D72:D86)+3</f>
        <v>34517919</v>
      </c>
      <c r="E87" s="606">
        <f>SUM(E72:E86)</f>
        <v>20217721</v>
      </c>
      <c r="F87" s="606">
        <f>SUM(F72:F86)</f>
        <v>16577553</v>
      </c>
      <c r="G87" s="606">
        <f>SUM(G72:G86)</f>
        <v>14150782</v>
      </c>
      <c r="H87" s="606">
        <f>SUM(H72:H86)</f>
        <v>14150782</v>
      </c>
      <c r="I87" s="606">
        <f>+I67*12</f>
        <v>3000000</v>
      </c>
    </row>
    <row r="88" hidden="1" spans="2:9">
      <c r="B88" s="648" t="s">
        <v>2284</v>
      </c>
      <c r="C88" s="649">
        <f>ROUND(C87/12,0)</f>
        <v>4595456</v>
      </c>
      <c r="D88" s="606">
        <f t="shared" ref="D88:I88" si="22">D87/12</f>
        <v>2876493.25</v>
      </c>
      <c r="E88" s="606">
        <f t="shared" si="22"/>
        <v>1684810.08333333</v>
      </c>
      <c r="F88" s="606">
        <f t="shared" si="22"/>
        <v>1381462.75</v>
      </c>
      <c r="G88" s="606">
        <f t="shared" si="22"/>
        <v>1179231.83333333</v>
      </c>
      <c r="H88" s="606">
        <f t="shared" si="22"/>
        <v>1179231.83333333</v>
      </c>
      <c r="I88" s="606">
        <f t="shared" si="22"/>
        <v>250000</v>
      </c>
    </row>
    <row r="89" hidden="1" spans="7:9">
      <c r="G89" s="650">
        <f>+G88+H88+I88</f>
        <v>2608463.66666667</v>
      </c>
      <c r="H89" s="651"/>
      <c r="I89" s="660"/>
    </row>
    <row r="90" hidden="1" spans="7:9">
      <c r="G90" s="652"/>
      <c r="H90" s="652"/>
      <c r="I90" s="652"/>
    </row>
    <row r="91" hidden="1" spans="7:9">
      <c r="G91" s="652"/>
      <c r="H91" s="652"/>
      <c r="I91" s="652"/>
    </row>
    <row r="92" hidden="1" spans="7:9">
      <c r="G92" s="652"/>
      <c r="H92" s="652"/>
      <c r="I92" s="652"/>
    </row>
    <row r="93" hidden="1" spans="7:9">
      <c r="G93" s="652"/>
      <c r="H93" s="652"/>
      <c r="I93" s="652"/>
    </row>
    <row r="94" hidden="1" spans="7:9">
      <c r="G94" s="652"/>
      <c r="H94" s="652"/>
      <c r="I94" s="652"/>
    </row>
    <row r="95" hidden="1" spans="2:2">
      <c r="B95" s="577"/>
    </row>
    <row r="96" s="579" customFormat="1" ht="22.5" hidden="1" customHeight="1" spans="2:11">
      <c r="B96" s="653"/>
      <c r="C96" s="631" t="s">
        <v>2285</v>
      </c>
      <c r="D96" s="631" t="s">
        <v>2286</v>
      </c>
      <c r="E96" s="631" t="s">
        <v>2287</v>
      </c>
      <c r="F96" s="631" t="s">
        <v>2288</v>
      </c>
      <c r="G96" s="654" t="s">
        <v>2289</v>
      </c>
      <c r="H96" s="654" t="s">
        <v>2290</v>
      </c>
      <c r="I96" s="631" t="s">
        <v>2291</v>
      </c>
      <c r="J96" s="631" t="s">
        <v>2292</v>
      </c>
      <c r="K96" s="631" t="s">
        <v>2293</v>
      </c>
    </row>
    <row r="97" s="579" customFormat="1" hidden="1" spans="2:11">
      <c r="B97" s="582"/>
      <c r="C97" s="634"/>
      <c r="D97" s="634"/>
      <c r="E97" s="634"/>
      <c r="F97" s="634"/>
      <c r="G97" s="655"/>
      <c r="H97" s="655"/>
      <c r="I97" s="634"/>
      <c r="J97" s="634"/>
      <c r="K97" s="634"/>
    </row>
    <row r="98" s="580" customFormat="1" ht="13.5" hidden="1" customHeight="1" spans="2:11">
      <c r="B98" s="656"/>
      <c r="C98" s="641">
        <v>3.5</v>
      </c>
      <c r="D98" s="641">
        <v>2</v>
      </c>
      <c r="E98" s="641">
        <v>1.8</v>
      </c>
      <c r="F98" s="641">
        <v>1.5</v>
      </c>
      <c r="G98" s="641">
        <v>2</v>
      </c>
      <c r="H98" s="641">
        <v>1.2</v>
      </c>
      <c r="I98" s="637">
        <v>3.5</v>
      </c>
      <c r="J98" s="637">
        <v>3.5</v>
      </c>
      <c r="K98" s="637">
        <v>3</v>
      </c>
    </row>
    <row r="99" ht="22.5" hidden="1" customHeight="1" spans="2:11">
      <c r="B99" s="639" t="s">
        <v>2224</v>
      </c>
      <c r="C99" s="641">
        <v>2.3</v>
      </c>
      <c r="D99" s="641">
        <v>2</v>
      </c>
      <c r="E99" s="641">
        <v>1.8</v>
      </c>
      <c r="F99" s="641">
        <v>1.5</v>
      </c>
      <c r="G99" s="642">
        <v>2</v>
      </c>
      <c r="H99" s="642">
        <v>1.2</v>
      </c>
      <c r="I99" s="641">
        <v>2.3</v>
      </c>
      <c r="J99" s="641">
        <v>1</v>
      </c>
      <c r="K99" s="641">
        <v>2.3</v>
      </c>
    </row>
    <row r="100" hidden="1" spans="2:11">
      <c r="B100" s="643" t="s">
        <v>2294</v>
      </c>
      <c r="C100" s="600">
        <f t="shared" ref="C100:K100" si="23">+C101*12</f>
        <v>0</v>
      </c>
      <c r="D100" s="600">
        <f t="shared" si="23"/>
        <v>932400</v>
      </c>
      <c r="E100" s="600">
        <f t="shared" si="23"/>
        <v>932400</v>
      </c>
      <c r="F100" s="600">
        <f t="shared" si="23"/>
        <v>932400</v>
      </c>
      <c r="G100" s="600">
        <f t="shared" si="23"/>
        <v>932400</v>
      </c>
      <c r="H100" s="600">
        <f t="shared" si="23"/>
        <v>932400</v>
      </c>
      <c r="I100" s="600">
        <f t="shared" si="23"/>
        <v>0</v>
      </c>
      <c r="J100" s="600">
        <f t="shared" si="23"/>
        <v>0</v>
      </c>
      <c r="K100" s="600">
        <f t="shared" si="23"/>
        <v>0</v>
      </c>
    </row>
    <row r="101" hidden="1" spans="2:11">
      <c r="B101" s="644" t="s">
        <v>2295</v>
      </c>
      <c r="C101" s="600">
        <v>0</v>
      </c>
      <c r="D101" s="600">
        <v>77700</v>
      </c>
      <c r="E101" s="600">
        <v>77700</v>
      </c>
      <c r="F101" s="600">
        <v>77700</v>
      </c>
      <c r="G101" s="600">
        <v>77700</v>
      </c>
      <c r="H101" s="600">
        <v>77700</v>
      </c>
      <c r="I101" s="600">
        <v>0</v>
      </c>
      <c r="J101" s="600">
        <v>0</v>
      </c>
      <c r="K101" s="600">
        <v>0</v>
      </c>
    </row>
    <row r="102" hidden="1" spans="2:11">
      <c r="B102" s="644" t="s">
        <v>2223</v>
      </c>
      <c r="C102" s="600">
        <f t="shared" ref="C102:K102" si="24">ROUND(689455*C99,0)</f>
        <v>1585747</v>
      </c>
      <c r="D102" s="600">
        <f t="shared" si="24"/>
        <v>1378910</v>
      </c>
      <c r="E102" s="600">
        <f t="shared" si="24"/>
        <v>1241019</v>
      </c>
      <c r="F102" s="600">
        <f t="shared" si="24"/>
        <v>1034183</v>
      </c>
      <c r="G102" s="600">
        <f t="shared" si="24"/>
        <v>1378910</v>
      </c>
      <c r="H102" s="600">
        <f t="shared" si="24"/>
        <v>827346</v>
      </c>
      <c r="I102" s="600">
        <f t="shared" si="24"/>
        <v>1585747</v>
      </c>
      <c r="J102" s="600">
        <f t="shared" si="24"/>
        <v>689455</v>
      </c>
      <c r="K102" s="600">
        <f t="shared" si="24"/>
        <v>1585747</v>
      </c>
    </row>
    <row r="103" hidden="1" spans="2:11">
      <c r="B103" s="645" t="s">
        <v>2225</v>
      </c>
      <c r="C103" s="600">
        <f t="shared" ref="C103:K103" si="25">+ROUND(C102*12,0)</f>
        <v>19028964</v>
      </c>
      <c r="D103" s="600">
        <f t="shared" si="25"/>
        <v>16546920</v>
      </c>
      <c r="E103" s="600">
        <f t="shared" si="25"/>
        <v>14892228</v>
      </c>
      <c r="F103" s="600">
        <f t="shared" si="25"/>
        <v>12410196</v>
      </c>
      <c r="G103" s="600">
        <f t="shared" si="25"/>
        <v>16546920</v>
      </c>
      <c r="H103" s="600">
        <f t="shared" si="25"/>
        <v>9928152</v>
      </c>
      <c r="I103" s="600">
        <f t="shared" si="25"/>
        <v>19028964</v>
      </c>
      <c r="J103" s="600">
        <f t="shared" si="25"/>
        <v>8273460</v>
      </c>
      <c r="K103" s="600">
        <f t="shared" si="25"/>
        <v>19028964</v>
      </c>
    </row>
    <row r="104" hidden="1" spans="2:11">
      <c r="B104" s="645" t="s">
        <v>2270</v>
      </c>
      <c r="C104" s="600">
        <f t="shared" ref="C104:K104" si="26">+ROUND((C103+C100)*0.1,0)</f>
        <v>1902896</v>
      </c>
      <c r="D104" s="600">
        <f t="shared" si="26"/>
        <v>1747932</v>
      </c>
      <c r="E104" s="600">
        <f t="shared" si="26"/>
        <v>1582463</v>
      </c>
      <c r="F104" s="600">
        <f t="shared" si="26"/>
        <v>1334260</v>
      </c>
      <c r="G104" s="600">
        <f t="shared" si="26"/>
        <v>1747932</v>
      </c>
      <c r="H104" s="600">
        <f t="shared" si="26"/>
        <v>1086055</v>
      </c>
      <c r="I104" s="600">
        <f t="shared" si="26"/>
        <v>1902896</v>
      </c>
      <c r="J104" s="600">
        <f t="shared" si="26"/>
        <v>827346</v>
      </c>
      <c r="K104" s="600">
        <f t="shared" si="26"/>
        <v>1902896</v>
      </c>
    </row>
    <row r="105" hidden="1" spans="2:11">
      <c r="B105" s="645" t="s">
        <v>2271</v>
      </c>
      <c r="C105" s="600">
        <f t="shared" ref="C105:K105" si="27">+ROUND(C102/2,0)</f>
        <v>792874</v>
      </c>
      <c r="D105" s="600">
        <f t="shared" si="27"/>
        <v>689455</v>
      </c>
      <c r="E105" s="600">
        <f t="shared" si="27"/>
        <v>620510</v>
      </c>
      <c r="F105" s="600">
        <f t="shared" si="27"/>
        <v>517092</v>
      </c>
      <c r="G105" s="600">
        <f t="shared" si="27"/>
        <v>689455</v>
      </c>
      <c r="H105" s="600">
        <f t="shared" si="27"/>
        <v>413673</v>
      </c>
      <c r="I105" s="600">
        <f t="shared" si="27"/>
        <v>792874</v>
      </c>
      <c r="J105" s="600">
        <f t="shared" si="27"/>
        <v>344728</v>
      </c>
      <c r="K105" s="600">
        <f t="shared" si="27"/>
        <v>792874</v>
      </c>
    </row>
    <row r="106" hidden="1" spans="2:11">
      <c r="B106" s="645" t="s">
        <v>2272</v>
      </c>
      <c r="C106" s="600">
        <f t="shared" ref="C106:K106" si="28">+C102+C101</f>
        <v>1585747</v>
      </c>
      <c r="D106" s="600">
        <f t="shared" si="28"/>
        <v>1456610</v>
      </c>
      <c r="E106" s="600">
        <f t="shared" si="28"/>
        <v>1318719</v>
      </c>
      <c r="F106" s="600">
        <f t="shared" si="28"/>
        <v>1111883</v>
      </c>
      <c r="G106" s="600">
        <f t="shared" si="28"/>
        <v>1456610</v>
      </c>
      <c r="H106" s="600">
        <f t="shared" si="28"/>
        <v>905046</v>
      </c>
      <c r="I106" s="600">
        <f t="shared" si="28"/>
        <v>1585747</v>
      </c>
      <c r="J106" s="600">
        <f t="shared" si="28"/>
        <v>689455</v>
      </c>
      <c r="K106" s="600">
        <f t="shared" si="28"/>
        <v>1585747</v>
      </c>
    </row>
    <row r="107" hidden="1" spans="2:11">
      <c r="B107" s="645" t="s">
        <v>2273</v>
      </c>
      <c r="C107" s="600">
        <f t="shared" ref="C107:K107" si="29">+ROUND(C104*(1%*12),0)</f>
        <v>228348</v>
      </c>
      <c r="D107" s="600">
        <f t="shared" si="29"/>
        <v>209752</v>
      </c>
      <c r="E107" s="600">
        <f t="shared" si="29"/>
        <v>189896</v>
      </c>
      <c r="F107" s="600">
        <f t="shared" si="29"/>
        <v>160111</v>
      </c>
      <c r="G107" s="600">
        <f t="shared" si="29"/>
        <v>209752</v>
      </c>
      <c r="H107" s="600">
        <f t="shared" si="29"/>
        <v>130327</v>
      </c>
      <c r="I107" s="600">
        <f t="shared" si="29"/>
        <v>228348</v>
      </c>
      <c r="J107" s="600">
        <f t="shared" si="29"/>
        <v>99282</v>
      </c>
      <c r="K107" s="600">
        <f t="shared" si="29"/>
        <v>228348</v>
      </c>
    </row>
    <row r="108" ht="22.5" hidden="1" spans="2:11">
      <c r="B108" s="645" t="s">
        <v>2274</v>
      </c>
      <c r="C108" s="600">
        <f>+ROUND((C102*12)/40,0)</f>
        <v>475724</v>
      </c>
      <c r="D108" s="600">
        <f>+ROUND((D102*12)/40,0)</f>
        <v>413673</v>
      </c>
      <c r="E108" s="600">
        <f>+ROUND((E102*12)/40,0)</f>
        <v>372306</v>
      </c>
      <c r="F108" s="600">
        <f>+ROUND((F102*12)/40,0)</f>
        <v>310255</v>
      </c>
      <c r="G108" s="600">
        <f>+ROUND((689455*12)/40,0)</f>
        <v>206837</v>
      </c>
      <c r="H108" s="600">
        <f>+ROUND((689455*12)/40,0)</f>
        <v>206837</v>
      </c>
      <c r="I108" s="600">
        <f>+ROUND((I102*12)/40,0)</f>
        <v>475724</v>
      </c>
      <c r="J108" s="600">
        <f>+ROUND((J102*12)/40,0)</f>
        <v>206837</v>
      </c>
      <c r="K108" s="600">
        <f>+ROUND((K102*12)/40,0)</f>
        <v>475724</v>
      </c>
    </row>
    <row r="109" hidden="1" spans="2:11">
      <c r="B109" s="645" t="s">
        <v>2275</v>
      </c>
      <c r="C109" s="600">
        <f t="shared" ref="C109:K109" si="30">(C101/30)*(360-18)</f>
        <v>0</v>
      </c>
      <c r="D109" s="600">
        <f t="shared" si="30"/>
        <v>885780</v>
      </c>
      <c r="E109" s="600">
        <f t="shared" si="30"/>
        <v>885780</v>
      </c>
      <c r="F109" s="600">
        <f t="shared" si="30"/>
        <v>885780</v>
      </c>
      <c r="G109" s="600">
        <f t="shared" si="30"/>
        <v>885780</v>
      </c>
      <c r="H109" s="600">
        <f t="shared" si="30"/>
        <v>885780</v>
      </c>
      <c r="I109" s="600">
        <f t="shared" si="30"/>
        <v>0</v>
      </c>
      <c r="J109" s="600">
        <f t="shared" si="30"/>
        <v>0</v>
      </c>
      <c r="K109" s="600">
        <f t="shared" si="30"/>
        <v>0</v>
      </c>
    </row>
    <row r="110" ht="22.5" hidden="1" spans="2:11">
      <c r="B110" s="645" t="s">
        <v>2276</v>
      </c>
      <c r="C110" s="600">
        <v>0</v>
      </c>
      <c r="D110" s="600">
        <v>0</v>
      </c>
      <c r="E110" s="600">
        <v>0</v>
      </c>
      <c r="F110" s="600">
        <v>0</v>
      </c>
      <c r="G110" s="600">
        <v>0</v>
      </c>
      <c r="H110" s="600">
        <v>0</v>
      </c>
      <c r="I110" s="600">
        <v>0</v>
      </c>
      <c r="J110" s="600">
        <v>0</v>
      </c>
      <c r="K110" s="600">
        <v>0</v>
      </c>
    </row>
    <row r="111" hidden="1" spans="2:11">
      <c r="B111" s="645" t="s">
        <v>2277</v>
      </c>
      <c r="C111" s="600">
        <f t="shared" ref="C111:K111" si="31">+ROUND(C103*12%,0)</f>
        <v>2283476</v>
      </c>
      <c r="D111" s="600">
        <f t="shared" si="31"/>
        <v>1985630</v>
      </c>
      <c r="E111" s="600">
        <f t="shared" si="31"/>
        <v>1787067</v>
      </c>
      <c r="F111" s="600">
        <f t="shared" si="31"/>
        <v>1489224</v>
      </c>
      <c r="G111" s="600">
        <f t="shared" si="31"/>
        <v>1985630</v>
      </c>
      <c r="H111" s="600">
        <f t="shared" si="31"/>
        <v>1191378</v>
      </c>
      <c r="I111" s="600">
        <f t="shared" si="31"/>
        <v>2283476</v>
      </c>
      <c r="J111" s="600">
        <f t="shared" si="31"/>
        <v>992815</v>
      </c>
      <c r="K111" s="600">
        <f t="shared" si="31"/>
        <v>2283476</v>
      </c>
    </row>
    <row r="112" hidden="1" spans="2:11">
      <c r="B112" s="645" t="s">
        <v>2278</v>
      </c>
      <c r="C112" s="600">
        <f t="shared" ref="C112:K112" si="32">+ROUND((C102*12)*6.96%,0)</f>
        <v>1324416</v>
      </c>
      <c r="D112" s="600">
        <f t="shared" si="32"/>
        <v>1151666</v>
      </c>
      <c r="E112" s="600">
        <f t="shared" si="32"/>
        <v>1036499</v>
      </c>
      <c r="F112" s="600">
        <f t="shared" si="32"/>
        <v>863750</v>
      </c>
      <c r="G112" s="600">
        <f t="shared" si="32"/>
        <v>1151666</v>
      </c>
      <c r="H112" s="600">
        <f t="shared" si="32"/>
        <v>690999</v>
      </c>
      <c r="I112" s="600">
        <f t="shared" si="32"/>
        <v>1324416</v>
      </c>
      <c r="J112" s="600">
        <f t="shared" si="32"/>
        <v>575833</v>
      </c>
      <c r="K112" s="600">
        <f t="shared" si="32"/>
        <v>1324416</v>
      </c>
    </row>
    <row r="113" hidden="1" spans="2:11">
      <c r="B113" s="645" t="s">
        <v>2279</v>
      </c>
      <c r="C113" s="600">
        <f t="shared" ref="C113:K113" si="33">+ROUND((C102*12)*4%,0)</f>
        <v>761159</v>
      </c>
      <c r="D113" s="600">
        <f t="shared" si="33"/>
        <v>661877</v>
      </c>
      <c r="E113" s="600">
        <f t="shared" si="33"/>
        <v>595689</v>
      </c>
      <c r="F113" s="600">
        <f t="shared" si="33"/>
        <v>496408</v>
      </c>
      <c r="G113" s="600">
        <f t="shared" si="33"/>
        <v>661877</v>
      </c>
      <c r="H113" s="600">
        <f t="shared" si="33"/>
        <v>397126</v>
      </c>
      <c r="I113" s="600">
        <f t="shared" si="33"/>
        <v>761159</v>
      </c>
      <c r="J113" s="600">
        <f t="shared" si="33"/>
        <v>330938</v>
      </c>
      <c r="K113" s="600">
        <f t="shared" si="33"/>
        <v>761159</v>
      </c>
    </row>
    <row r="114" hidden="1" spans="2:11">
      <c r="B114" s="645" t="s">
        <v>2280</v>
      </c>
      <c r="C114" s="600">
        <v>0</v>
      </c>
      <c r="D114" s="600">
        <v>0</v>
      </c>
      <c r="E114" s="600">
        <v>0</v>
      </c>
      <c r="F114" s="600">
        <v>0</v>
      </c>
      <c r="G114" s="600">
        <v>0</v>
      </c>
      <c r="H114" s="600">
        <v>0</v>
      </c>
      <c r="I114" s="600">
        <v>0</v>
      </c>
      <c r="J114" s="600">
        <v>0</v>
      </c>
      <c r="K114" s="600">
        <v>0</v>
      </c>
    </row>
    <row r="115" hidden="1" spans="2:11">
      <c r="B115" s="645" t="s">
        <v>2281</v>
      </c>
      <c r="C115" s="600">
        <v>0</v>
      </c>
      <c r="D115" s="600">
        <v>0</v>
      </c>
      <c r="E115" s="600">
        <v>0</v>
      </c>
      <c r="F115" s="600">
        <v>0</v>
      </c>
      <c r="G115" s="600">
        <v>0</v>
      </c>
      <c r="H115" s="600">
        <v>0</v>
      </c>
      <c r="I115" s="600">
        <v>0</v>
      </c>
      <c r="J115" s="600">
        <v>0</v>
      </c>
      <c r="K115" s="600">
        <v>0</v>
      </c>
    </row>
    <row r="116" hidden="1" spans="2:11">
      <c r="B116" s="645" t="s">
        <v>2296</v>
      </c>
      <c r="C116" s="600">
        <v>0</v>
      </c>
      <c r="D116" s="600">
        <v>405900</v>
      </c>
      <c r="E116" s="600">
        <v>405900</v>
      </c>
      <c r="F116" s="600">
        <v>405900</v>
      </c>
      <c r="G116" s="600">
        <v>405900</v>
      </c>
      <c r="H116" s="600">
        <v>405900</v>
      </c>
      <c r="I116" s="600">
        <v>0</v>
      </c>
      <c r="J116" s="600">
        <v>0</v>
      </c>
      <c r="K116" s="600">
        <v>405900</v>
      </c>
    </row>
    <row r="117" hidden="1" spans="2:11">
      <c r="B117" s="645" t="s">
        <v>2283</v>
      </c>
      <c r="C117" s="600">
        <v>336280</v>
      </c>
      <c r="D117" s="600">
        <v>336280</v>
      </c>
      <c r="E117" s="600">
        <v>336280</v>
      </c>
      <c r="F117" s="600">
        <v>336280</v>
      </c>
      <c r="G117" s="600">
        <v>336280</v>
      </c>
      <c r="H117" s="600">
        <v>336280</v>
      </c>
      <c r="I117" s="600">
        <v>336280</v>
      </c>
      <c r="J117" s="600">
        <v>336280</v>
      </c>
      <c r="K117" s="600">
        <v>336280</v>
      </c>
    </row>
    <row r="118" hidden="1" spans="2:11">
      <c r="B118" s="646" t="s">
        <v>2297</v>
      </c>
      <c r="C118" s="606">
        <f t="shared" ref="C118:K118" si="34">SUM(C103:C117)</f>
        <v>28719884</v>
      </c>
      <c r="D118" s="606">
        <f t="shared" si="34"/>
        <v>26491475</v>
      </c>
      <c r="E118" s="606">
        <f t="shared" si="34"/>
        <v>24023337</v>
      </c>
      <c r="F118" s="606">
        <f t="shared" si="34"/>
        <v>20321139</v>
      </c>
      <c r="G118" s="606">
        <f t="shared" si="34"/>
        <v>26284639</v>
      </c>
      <c r="H118" s="606">
        <f t="shared" si="34"/>
        <v>16577553</v>
      </c>
      <c r="I118" s="606">
        <f t="shared" si="34"/>
        <v>28719884</v>
      </c>
      <c r="J118" s="606">
        <f t="shared" si="34"/>
        <v>12676974</v>
      </c>
      <c r="K118" s="606">
        <f t="shared" si="34"/>
        <v>29125784</v>
      </c>
    </row>
    <row r="119" hidden="1" spans="2:11">
      <c r="B119" s="648" t="s">
        <v>2284</v>
      </c>
      <c r="C119" s="606">
        <f t="shared" ref="C119:K119" si="35">C118/12</f>
        <v>2393323.66666667</v>
      </c>
      <c r="D119" s="606">
        <f t="shared" si="35"/>
        <v>2207622.91666667</v>
      </c>
      <c r="E119" s="606">
        <f t="shared" si="35"/>
        <v>2001944.75</v>
      </c>
      <c r="F119" s="606">
        <f t="shared" si="35"/>
        <v>1693428.25</v>
      </c>
      <c r="G119" s="606">
        <f t="shared" si="35"/>
        <v>2190386.58333333</v>
      </c>
      <c r="H119" s="606">
        <f t="shared" si="35"/>
        <v>1381462.75</v>
      </c>
      <c r="I119" s="606">
        <f t="shared" si="35"/>
        <v>2393323.66666667</v>
      </c>
      <c r="J119" s="606">
        <f t="shared" si="35"/>
        <v>1056414.5</v>
      </c>
      <c r="K119" s="606">
        <f t="shared" si="35"/>
        <v>2427148.66666667</v>
      </c>
    </row>
    <row r="120" hidden="1"/>
    <row r="121" hidden="1"/>
    <row r="122" hidden="1" spans="2:5">
      <c r="B122" s="632" t="s">
        <v>2298</v>
      </c>
      <c r="C122" s="633"/>
      <c r="D122" s="633"/>
      <c r="E122" s="657"/>
    </row>
    <row r="123" hidden="1" spans="2:5">
      <c r="B123" s="635" t="s">
        <v>2267</v>
      </c>
      <c r="C123" s="635" t="s">
        <v>2268</v>
      </c>
      <c r="D123" s="635" t="s">
        <v>2299</v>
      </c>
      <c r="E123" s="635" t="s">
        <v>2269</v>
      </c>
    </row>
    <row r="124" hidden="1" spans="2:5">
      <c r="B124" s="638">
        <v>3</v>
      </c>
      <c r="C124" s="637">
        <v>1.8</v>
      </c>
      <c r="D124" s="637">
        <v>1.2</v>
      </c>
      <c r="E124" s="658">
        <v>166766.33</v>
      </c>
    </row>
    <row r="125" hidden="1" spans="2:5">
      <c r="B125" s="642">
        <v>1</v>
      </c>
      <c r="C125" s="642">
        <v>0.8</v>
      </c>
      <c r="D125" s="642">
        <v>0.8</v>
      </c>
      <c r="E125" s="659"/>
    </row>
    <row r="126" hidden="1" spans="2:5">
      <c r="B126" s="600">
        <f>+B127*12</f>
        <v>932400</v>
      </c>
      <c r="C126" s="600">
        <f>+C127*12</f>
        <v>932400</v>
      </c>
      <c r="D126" s="600">
        <f>+D127*12</f>
        <v>932400</v>
      </c>
      <c r="E126" s="659"/>
    </row>
    <row r="127" hidden="1" spans="2:5">
      <c r="B127" s="600">
        <v>77700</v>
      </c>
      <c r="C127" s="600">
        <v>77700</v>
      </c>
      <c r="D127" s="600">
        <v>77700</v>
      </c>
      <c r="E127" s="659"/>
    </row>
    <row r="128" hidden="1" spans="2:5">
      <c r="B128" s="600">
        <f>ROUND(689455*B125,0)</f>
        <v>689455</v>
      </c>
      <c r="C128" s="600">
        <f>ROUND(689455*C125,0)</f>
        <v>551564</v>
      </c>
      <c r="D128" s="600">
        <f>ROUND(689455*D125,0)</f>
        <v>551564</v>
      </c>
      <c r="E128" s="659"/>
    </row>
    <row r="129" hidden="1" spans="2:5">
      <c r="B129" s="600">
        <f>+ROUND(B128*12,0)</f>
        <v>8273460</v>
      </c>
      <c r="C129" s="600">
        <f>+ROUND(C128*12,0)</f>
        <v>6618768</v>
      </c>
      <c r="D129" s="600">
        <f>+ROUND(D128*12,0)</f>
        <v>6618768</v>
      </c>
      <c r="E129" s="659"/>
    </row>
    <row r="130" hidden="1" spans="2:5">
      <c r="B130" s="600">
        <f>+ROUND((B129+B126)*0.1,0)</f>
        <v>920586</v>
      </c>
      <c r="C130" s="600">
        <f>+ROUND((C129+C126)*0.1,0)</f>
        <v>755117</v>
      </c>
      <c r="D130" s="600">
        <f>+ROUND((D129+D126)*0.1,0)</f>
        <v>755117</v>
      </c>
      <c r="E130" s="659"/>
    </row>
    <row r="131" hidden="1" spans="2:5">
      <c r="B131" s="600">
        <f>+ROUND(B128/2,0)</f>
        <v>344728</v>
      </c>
      <c r="C131" s="600">
        <f>+ROUND(C128/2,0)</f>
        <v>275782</v>
      </c>
      <c r="D131" s="600">
        <f>+ROUND(D128/2,0)</f>
        <v>275782</v>
      </c>
      <c r="E131" s="659"/>
    </row>
    <row r="132" hidden="1" spans="2:5">
      <c r="B132" s="600">
        <f>+B128+B127</f>
        <v>767155</v>
      </c>
      <c r="C132" s="600">
        <f>+C128+C127</f>
        <v>629264</v>
      </c>
      <c r="D132" s="600">
        <f>+D128+D127</f>
        <v>629264</v>
      </c>
      <c r="E132" s="659"/>
    </row>
    <row r="133" hidden="1" spans="2:5">
      <c r="B133" s="600">
        <f>+ROUND(B130*(1%*12),0)</f>
        <v>110470</v>
      </c>
      <c r="C133" s="600">
        <f>+ROUND(C130*(1%*12),0)</f>
        <v>90614</v>
      </c>
      <c r="D133" s="600">
        <f>+ROUND(D130*(1%*12),0)</f>
        <v>90614</v>
      </c>
      <c r="E133" s="659"/>
    </row>
    <row r="134" hidden="1" spans="2:5">
      <c r="B134" s="600">
        <f>+ROUND((689455*12)/40,0)</f>
        <v>206837</v>
      </c>
      <c r="C134" s="600">
        <f>+ROUND((689455*12)/40,0)</f>
        <v>206837</v>
      </c>
      <c r="D134" s="600">
        <f>+ROUND((689455*12)/40,0)</f>
        <v>206837</v>
      </c>
      <c r="E134" s="659"/>
    </row>
    <row r="135" hidden="1" spans="2:5">
      <c r="B135" s="600">
        <f>(B127/30)*(360-18)</f>
        <v>885780</v>
      </c>
      <c r="C135" s="600">
        <f>(C127/30)*(360-18)</f>
        <v>885780</v>
      </c>
      <c r="D135" s="600">
        <f>(D127/30)*(360-18)</f>
        <v>885780</v>
      </c>
      <c r="E135" s="659"/>
    </row>
    <row r="136" hidden="1" spans="2:5">
      <c r="B136" s="600">
        <v>0</v>
      </c>
      <c r="C136" s="600">
        <v>0</v>
      </c>
      <c r="D136" s="600">
        <v>0</v>
      </c>
      <c r="E136" s="659"/>
    </row>
    <row r="137" hidden="1" spans="2:5">
      <c r="B137" s="600">
        <f>+ROUND(B129*12%,0)</f>
        <v>992815</v>
      </c>
      <c r="C137" s="600">
        <f>+ROUND(C129*12%,0)</f>
        <v>794252</v>
      </c>
      <c r="D137" s="600">
        <f>+ROUND(D129*12%,0)</f>
        <v>794252</v>
      </c>
      <c r="E137" s="659"/>
    </row>
    <row r="138" hidden="1" spans="2:5">
      <c r="B138" s="600">
        <f>+ROUND((B128*12)*6.96%,0)</f>
        <v>575833</v>
      </c>
      <c r="C138" s="600">
        <f>+ROUND((C128*12)*6.96%,0)</f>
        <v>460666</v>
      </c>
      <c r="D138" s="600">
        <f>+ROUND((D128*12)*6.96%,0)</f>
        <v>460666</v>
      </c>
      <c r="E138" s="659"/>
    </row>
    <row r="139" hidden="1" spans="2:5">
      <c r="B139" s="600">
        <f>+ROUND((B128*12)*4%,0)</f>
        <v>330938</v>
      </c>
      <c r="C139" s="600">
        <f>+ROUND((C128*12)*4%,0)</f>
        <v>264751</v>
      </c>
      <c r="D139" s="600">
        <f>+ROUND((D128*12)*4%,0)</f>
        <v>264751</v>
      </c>
      <c r="E139" s="659"/>
    </row>
    <row r="140" hidden="1" spans="2:5">
      <c r="B140" s="600">
        <v>0</v>
      </c>
      <c r="C140" s="600">
        <v>0</v>
      </c>
      <c r="D140" s="600">
        <v>0</v>
      </c>
      <c r="E140" s="659"/>
    </row>
    <row r="141" hidden="1" spans="2:5">
      <c r="B141" s="600">
        <v>0</v>
      </c>
      <c r="C141" s="600">
        <v>0</v>
      </c>
      <c r="D141" s="600">
        <v>0</v>
      </c>
      <c r="E141" s="659"/>
    </row>
    <row r="142" hidden="1" spans="2:5">
      <c r="B142" s="600">
        <v>405900</v>
      </c>
      <c r="C142" s="600">
        <v>405900</v>
      </c>
      <c r="D142" s="600">
        <v>405900</v>
      </c>
      <c r="E142" s="659"/>
    </row>
    <row r="143" hidden="1" spans="2:5">
      <c r="B143" s="600">
        <v>336280</v>
      </c>
      <c r="C143" s="600">
        <v>336280</v>
      </c>
      <c r="D143" s="600">
        <v>336280</v>
      </c>
      <c r="E143" s="659"/>
    </row>
    <row r="144" hidden="1" spans="2:5">
      <c r="B144" s="606">
        <f>SUM(B129:B143)</f>
        <v>14150782</v>
      </c>
      <c r="C144" s="606">
        <f>SUM(C129:C143)</f>
        <v>11724011</v>
      </c>
      <c r="D144" s="606">
        <f>SUM(D129:D143)</f>
        <v>11724011</v>
      </c>
      <c r="E144" s="606">
        <f>+E124*12</f>
        <v>2001195.96</v>
      </c>
    </row>
    <row r="145" hidden="1" spans="2:5">
      <c r="B145" s="606">
        <f>B144/12</f>
        <v>1179231.83333333</v>
      </c>
      <c r="C145" s="606">
        <f>C144/12</f>
        <v>977000.916666667</v>
      </c>
      <c r="D145" s="606">
        <f>D144/12</f>
        <v>977000.916666667</v>
      </c>
      <c r="E145" s="606">
        <f>E144/12</f>
        <v>166766.33</v>
      </c>
    </row>
    <row r="146" hidden="1" spans="2:5">
      <c r="B146" s="661">
        <f>+B145+C145+D145+E145</f>
        <v>3299999.99666667</v>
      </c>
      <c r="C146" s="662"/>
      <c r="D146" s="662"/>
      <c r="E146" s="662"/>
    </row>
  </sheetData>
  <mergeCells count="25">
    <mergeCell ref="B3:K3"/>
    <mergeCell ref="B4:K4"/>
    <mergeCell ref="B5:E5"/>
    <mergeCell ref="B40:I40"/>
    <mergeCell ref="B47:E47"/>
    <mergeCell ref="B63:K63"/>
    <mergeCell ref="G65:I65"/>
    <mergeCell ref="G89:I89"/>
    <mergeCell ref="B122:E122"/>
    <mergeCell ref="B146:E146"/>
    <mergeCell ref="C65:C66"/>
    <mergeCell ref="C96:C97"/>
    <mergeCell ref="D65:D66"/>
    <mergeCell ref="D96:D97"/>
    <mergeCell ref="E65:E66"/>
    <mergeCell ref="E96:E97"/>
    <mergeCell ref="E124:E143"/>
    <mergeCell ref="F65:F66"/>
    <mergeCell ref="F96:F97"/>
    <mergeCell ref="G96:G97"/>
    <mergeCell ref="H96:H97"/>
    <mergeCell ref="I67:I86"/>
    <mergeCell ref="I96:I97"/>
    <mergeCell ref="J96:J97"/>
    <mergeCell ref="K96:K97"/>
  </mergeCells>
  <printOptions horizontalCentered="1"/>
  <pageMargins left="0.708661417322835" right="0.708661417322835" top="0.748031496062992" bottom="0.748031496062992" header="0.31496062992126" footer="0.31496062992126"/>
  <pageSetup paperSize="1" scale="60" orientation="portrait"/>
  <headerFooter>
    <oddHeader>&amp;L&amp;A&amp;R&amp;F</oddHeader>
    <oddFooter>&amp;R&amp;P</oddFooter>
  </headerFooter>
  <rowBreaks count="1" manualBreakCount="1">
    <brk id="64" max="10" man="1"/>
  </rowBreak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CC"/>
  </sheetPr>
  <dimension ref="A1:O99"/>
  <sheetViews>
    <sheetView view="pageBreakPreview" zoomScale="84" zoomScaleNormal="78" topLeftCell="B2" workbookViewId="0">
      <selection activeCell="C83" sqref="C83"/>
    </sheetView>
  </sheetViews>
  <sheetFormatPr defaultColWidth="11.4380952380952" defaultRowHeight="15"/>
  <cols>
    <col min="1" max="1" width="14.7809523809524" style="226" hidden="1" customWidth="1"/>
    <col min="2" max="2" width="17" style="226" customWidth="1"/>
    <col min="3" max="5" width="11.4380952380952" style="226"/>
    <col min="6" max="6" width="14.4380952380952" style="226" customWidth="1"/>
    <col min="7" max="8" width="11.4380952380952" style="226"/>
    <col min="9" max="9" width="13.3333333333333" style="226" customWidth="1"/>
    <col min="10" max="10" width="15.552380952381" style="226" customWidth="1"/>
    <col min="11" max="11" width="17.552380952381" style="226" customWidth="1"/>
    <col min="12" max="12" width="11.4380952380952" style="226"/>
    <col min="13" max="13" width="14" style="226" customWidth="1"/>
    <col min="14" max="14" width="17.4380952380952" style="226" customWidth="1"/>
    <col min="15" max="15" width="12" style="226" customWidth="1"/>
    <col min="16" max="16384" width="11.4380952380952" style="226"/>
  </cols>
  <sheetData>
    <row r="1" spans="2:14">
      <c r="B1" s="227" t="s">
        <v>2300</v>
      </c>
      <c r="C1" s="228"/>
      <c r="D1" s="228"/>
      <c r="E1" s="228"/>
      <c r="F1" s="228"/>
      <c r="G1" s="228"/>
      <c r="H1" s="228"/>
      <c r="I1" s="228"/>
      <c r="J1" s="228"/>
      <c r="K1" s="228"/>
      <c r="L1" s="228"/>
      <c r="M1" s="228"/>
      <c r="N1" s="301"/>
    </row>
    <row r="2" ht="15.75" spans="2:14">
      <c r="B2" s="229" t="s">
        <v>2301</v>
      </c>
      <c r="C2" s="230"/>
      <c r="D2" s="230"/>
      <c r="E2" s="230"/>
      <c r="F2" s="230"/>
      <c r="G2" s="230"/>
      <c r="H2" s="230"/>
      <c r="I2" s="230"/>
      <c r="J2" s="230"/>
      <c r="K2" s="230"/>
      <c r="L2" s="230"/>
      <c r="M2" s="230"/>
      <c r="N2" s="302"/>
    </row>
    <row r="3" ht="15.75" spans="2:14">
      <c r="B3" s="231" t="s">
        <v>89</v>
      </c>
      <c r="C3" s="232" t="s">
        <v>244</v>
      </c>
      <c r="D3" s="233"/>
      <c r="E3" s="233"/>
      <c r="F3" s="233"/>
      <c r="G3" s="233"/>
      <c r="H3" s="233"/>
      <c r="I3" s="233"/>
      <c r="J3" s="303"/>
      <c r="K3" s="304"/>
      <c r="L3" s="305" t="s">
        <v>245</v>
      </c>
      <c r="M3" s="306"/>
      <c r="N3" s="231" t="s">
        <v>266</v>
      </c>
    </row>
    <row r="4" ht="15.75" hidden="1" spans="2:14">
      <c r="B4" s="231" t="s">
        <v>89</v>
      </c>
      <c r="C4" s="232" t="s">
        <v>244</v>
      </c>
      <c r="D4" s="233"/>
      <c r="E4" s="233"/>
      <c r="F4" s="233"/>
      <c r="G4" s="233"/>
      <c r="H4" s="233"/>
      <c r="I4" s="233"/>
      <c r="J4" s="303"/>
      <c r="K4" s="307"/>
      <c r="L4" s="305" t="s">
        <v>245</v>
      </c>
      <c r="M4" s="306"/>
      <c r="N4" s="231" t="s">
        <v>266</v>
      </c>
    </row>
    <row r="5" ht="37.5" customHeight="1" spans="1:14">
      <c r="A5" s="226" t="s">
        <v>5</v>
      </c>
      <c r="B5" s="234" t="str">
        <f>PRESUPUESTO!A5</f>
        <v>1.1</v>
      </c>
      <c r="C5" s="235" t="str">
        <f>VLOOKUP(B5,PRESUPUESTO!A3:F13,2,FALSE)</f>
        <v>Visitas de campo para el tramite suscripcion y cierre de  acuerdos voluntarios Dirigidos</v>
      </c>
      <c r="D5" s="236"/>
      <c r="E5" s="236"/>
      <c r="F5" s="236"/>
      <c r="G5" s="236"/>
      <c r="H5" s="236"/>
      <c r="I5" s="236"/>
      <c r="J5" s="308"/>
      <c r="K5" s="309"/>
      <c r="L5" s="310" t="str">
        <f>VLOOKUP(B5,PRESUPUESTO!A1:L38,3,FALSE)</f>
        <v>un</v>
      </c>
      <c r="M5" s="311"/>
      <c r="N5" s="312">
        <f>VLOOKUP(B5,PRESUPUESTO!A1:L38,4,FALSE)</f>
        <v>15</v>
      </c>
    </row>
    <row r="6" ht="5.25" customHeight="1" spans="2:14">
      <c r="B6" s="237"/>
      <c r="C6" s="238"/>
      <c r="D6" s="238"/>
      <c r="E6" s="238"/>
      <c r="F6" s="238"/>
      <c r="G6" s="238"/>
      <c r="H6" s="238"/>
      <c r="I6" s="238"/>
      <c r="J6" s="238"/>
      <c r="K6" s="238"/>
      <c r="L6" s="238"/>
      <c r="M6" s="238"/>
      <c r="N6" s="313"/>
    </row>
    <row r="7" spans="2:14">
      <c r="B7" s="239" t="s">
        <v>2302</v>
      </c>
      <c r="C7" s="240"/>
      <c r="D7" s="240"/>
      <c r="E7" s="240"/>
      <c r="F7" s="240"/>
      <c r="G7" s="240"/>
      <c r="H7" s="240"/>
      <c r="I7" s="240"/>
      <c r="J7" s="240"/>
      <c r="K7" s="240"/>
      <c r="L7" s="240"/>
      <c r="M7" s="240"/>
      <c r="N7" s="314"/>
    </row>
    <row r="8" ht="15.75" spans="2:14">
      <c r="B8" s="241"/>
      <c r="C8" s="242"/>
      <c r="D8" s="242"/>
      <c r="E8" s="242"/>
      <c r="F8" s="242"/>
      <c r="G8" s="242"/>
      <c r="H8" s="242"/>
      <c r="I8" s="266"/>
      <c r="J8" s="266"/>
      <c r="K8" s="242"/>
      <c r="L8" s="242"/>
      <c r="M8" s="242"/>
      <c r="N8" s="315"/>
    </row>
    <row r="9" spans="2:14">
      <c r="B9" s="243" t="s">
        <v>244</v>
      </c>
      <c r="C9" s="244"/>
      <c r="D9" s="244"/>
      <c r="E9" s="244"/>
      <c r="F9" s="244"/>
      <c r="G9" s="244"/>
      <c r="H9" s="245"/>
      <c r="I9" s="316" t="s">
        <v>245</v>
      </c>
      <c r="J9" s="245"/>
      <c r="K9" s="317" t="s">
        <v>2303</v>
      </c>
      <c r="L9" s="316" t="s">
        <v>2304</v>
      </c>
      <c r="M9" s="245"/>
      <c r="N9" s="318" t="s">
        <v>2305</v>
      </c>
    </row>
    <row r="10" spans="1:14">
      <c r="A10" s="246" t="s">
        <v>1919</v>
      </c>
      <c r="B10" s="247" t="str">
        <f>VLOOKUP(A10,EQUIPOS!C3:G200,3,FALSE)</f>
        <v>Camioneta 4x4 cuatro puestas tipo pick up</v>
      </c>
      <c r="C10" s="248"/>
      <c r="D10" s="248"/>
      <c r="E10" s="248"/>
      <c r="F10" s="248"/>
      <c r="G10" s="248"/>
      <c r="H10" s="249"/>
      <c r="I10" s="319"/>
      <c r="J10" s="320" t="str">
        <f>VLOOKUP(A10,EQUIPOS!C3:G200,2,FALSE)</f>
        <v>h</v>
      </c>
      <c r="K10" s="321">
        <f>VLOOKUP(A10,EQUIPOS!C3:G200,5,FALSE)</f>
        <v>60496.0570080353</v>
      </c>
      <c r="L10" s="322"/>
      <c r="M10" s="323">
        <v>1</v>
      </c>
      <c r="N10" s="324">
        <f>K10*M10</f>
        <v>60496.0570080353</v>
      </c>
    </row>
    <row r="11" spans="1:14">
      <c r="A11" s="566" t="s">
        <v>2197</v>
      </c>
      <c r="B11" s="247" t="str">
        <f>VLOOKUP(A11,EQUIPOS!C4:G201,3,FALSE)</f>
        <v>GPS Submetrico con  Wi-Fi, BLUETOOTH, ANT+</v>
      </c>
      <c r="C11" s="248"/>
      <c r="D11" s="248"/>
      <c r="E11" s="248"/>
      <c r="F11" s="248"/>
      <c r="G11" s="248"/>
      <c r="H11" s="249"/>
      <c r="I11" s="319"/>
      <c r="J11" s="320" t="str">
        <f>VLOOKUP(A11,EQUIPOS!C4:G201,2,FALSE)</f>
        <v>dia</v>
      </c>
      <c r="K11" s="321">
        <f>VLOOKUP(A11,EQUIPOS!C4:G201,5,FALSE)</f>
        <v>50000</v>
      </c>
      <c r="L11" s="322"/>
      <c r="M11" s="323">
        <f>1/8</f>
        <v>0.125</v>
      </c>
      <c r="N11" s="324">
        <f>K11*M11</f>
        <v>6250</v>
      </c>
    </row>
    <row r="12" spans="1:14">
      <c r="A12" s="251"/>
      <c r="B12" s="247"/>
      <c r="C12" s="248"/>
      <c r="D12" s="248"/>
      <c r="E12" s="248"/>
      <c r="F12" s="248"/>
      <c r="G12" s="248"/>
      <c r="H12" s="249"/>
      <c r="I12" s="319"/>
      <c r="J12" s="320"/>
      <c r="K12" s="321"/>
      <c r="L12" s="322"/>
      <c r="M12" s="323"/>
      <c r="N12" s="324"/>
    </row>
    <row r="13" spans="1:14">
      <c r="A13" s="251"/>
      <c r="B13" s="247"/>
      <c r="C13" s="248"/>
      <c r="D13" s="248"/>
      <c r="E13" s="248"/>
      <c r="F13" s="248"/>
      <c r="G13" s="248"/>
      <c r="H13" s="249"/>
      <c r="I13" s="325"/>
      <c r="J13" s="326"/>
      <c r="K13" s="321"/>
      <c r="L13" s="327"/>
      <c r="M13" s="328"/>
      <c r="N13" s="324"/>
    </row>
    <row r="14" spans="2:14">
      <c r="B14" s="247"/>
      <c r="C14" s="248"/>
      <c r="D14" s="248"/>
      <c r="E14" s="252"/>
      <c r="F14" s="248"/>
      <c r="G14" s="248"/>
      <c r="H14" s="249"/>
      <c r="I14" s="329"/>
      <c r="J14" s="330"/>
      <c r="K14" s="331"/>
      <c r="L14" s="332"/>
      <c r="M14" s="333"/>
      <c r="N14" s="334"/>
    </row>
    <row r="15" spans="2:14">
      <c r="B15" s="253"/>
      <c r="C15" s="254"/>
      <c r="D15" s="254"/>
      <c r="E15" s="255"/>
      <c r="F15" s="256"/>
      <c r="G15" s="256"/>
      <c r="H15" s="257"/>
      <c r="I15" s="329"/>
      <c r="J15" s="330"/>
      <c r="K15" s="335"/>
      <c r="L15" s="332"/>
      <c r="M15" s="333"/>
      <c r="N15" s="336"/>
    </row>
    <row r="16" ht="15.75" spans="2:14">
      <c r="B16" s="258" t="s">
        <v>2306</v>
      </c>
      <c r="C16" s="258"/>
      <c r="D16" s="258"/>
      <c r="E16" s="258"/>
      <c r="F16" s="258"/>
      <c r="G16" s="258"/>
      <c r="H16" s="258"/>
      <c r="I16" s="337"/>
      <c r="J16" s="338"/>
      <c r="K16" s="339"/>
      <c r="L16" s="340">
        <v>0.05</v>
      </c>
      <c r="M16" s="341"/>
      <c r="N16" s="342">
        <f>L16*N50</f>
        <v>4396.5390625</v>
      </c>
    </row>
    <row r="17" ht="15.75" spans="2:14">
      <c r="B17" s="259" t="s">
        <v>2307</v>
      </c>
      <c r="C17" s="260"/>
      <c r="D17" s="260"/>
      <c r="E17" s="260"/>
      <c r="F17" s="260"/>
      <c r="G17" s="260"/>
      <c r="H17" s="260"/>
      <c r="I17" s="260"/>
      <c r="J17" s="260"/>
      <c r="K17" s="260"/>
      <c r="L17" s="260"/>
      <c r="M17" s="343"/>
      <c r="N17" s="344">
        <f>SUM(N10:N16)</f>
        <v>71142.5960705353</v>
      </c>
    </row>
    <row r="18" spans="2:14">
      <c r="B18" s="261"/>
      <c r="C18" s="262"/>
      <c r="D18" s="262"/>
      <c r="E18" s="262"/>
      <c r="F18" s="262"/>
      <c r="G18" s="262"/>
      <c r="H18" s="262"/>
      <c r="I18" s="262"/>
      <c r="J18" s="262"/>
      <c r="K18" s="262"/>
      <c r="L18" s="262"/>
      <c r="M18" s="262"/>
      <c r="N18" s="345"/>
    </row>
    <row r="19" spans="2:14">
      <c r="B19" s="263" t="s">
        <v>2308</v>
      </c>
      <c r="C19" s="264"/>
      <c r="D19" s="264"/>
      <c r="E19" s="264"/>
      <c r="F19" s="264"/>
      <c r="G19" s="264"/>
      <c r="H19" s="264"/>
      <c r="I19" s="264"/>
      <c r="J19" s="264"/>
      <c r="K19" s="264"/>
      <c r="L19" s="264"/>
      <c r="M19" s="264"/>
      <c r="N19" s="346"/>
    </row>
    <row r="20" ht="15.75" spans="2:14">
      <c r="B20" s="265"/>
      <c r="C20" s="266"/>
      <c r="D20" s="266"/>
      <c r="E20" s="266"/>
      <c r="F20" s="266"/>
      <c r="G20" s="266"/>
      <c r="H20" s="266"/>
      <c r="I20" s="266"/>
      <c r="J20" s="242"/>
      <c r="K20" s="242"/>
      <c r="L20" s="242"/>
      <c r="M20" s="242"/>
      <c r="N20" s="315"/>
    </row>
    <row r="21" spans="2:14">
      <c r="B21" s="267" t="s">
        <v>244</v>
      </c>
      <c r="C21" s="268"/>
      <c r="D21" s="268"/>
      <c r="E21" s="268"/>
      <c r="F21" s="268"/>
      <c r="G21" s="268"/>
      <c r="H21" s="268"/>
      <c r="I21" s="347"/>
      <c r="J21" s="348" t="s">
        <v>245</v>
      </c>
      <c r="K21" s="349" t="s">
        <v>266</v>
      </c>
      <c r="L21" s="348" t="s">
        <v>2309</v>
      </c>
      <c r="M21" s="347"/>
      <c r="N21" s="350" t="s">
        <v>2305</v>
      </c>
    </row>
    <row r="22" spans="1:14">
      <c r="A22" s="250" t="s">
        <v>782</v>
      </c>
      <c r="B22" s="456" t="str">
        <f>VLOOKUP(A22,MATERIALES!B3:E797,3,FALSE)</f>
        <v>Cicatrizante hormonal para remoción de especies vegetales</v>
      </c>
      <c r="C22" s="457"/>
      <c r="D22" s="457"/>
      <c r="E22" s="457"/>
      <c r="F22" s="457"/>
      <c r="G22" s="457"/>
      <c r="H22" s="457"/>
      <c r="I22" s="463"/>
      <c r="J22" s="351" t="str">
        <f>VLOOKUP(A22,MATERIALES!B3:E844,2,FALSE)</f>
        <v>kg</v>
      </c>
      <c r="K22" s="352">
        <v>0</v>
      </c>
      <c r="L22" s="353">
        <f>VLOOKUP(A22,MATERIALES!B3:E844,4,FALSE)</f>
        <v>48223.9322960115</v>
      </c>
      <c r="M22" s="354"/>
      <c r="N22" s="355">
        <f>L22*K22</f>
        <v>0</v>
      </c>
    </row>
    <row r="23" spans="2:14">
      <c r="B23" s="569"/>
      <c r="C23" s="570"/>
      <c r="D23" s="570"/>
      <c r="E23" s="570"/>
      <c r="F23" s="570"/>
      <c r="G23" s="570"/>
      <c r="H23" s="570"/>
      <c r="I23" s="571"/>
      <c r="J23" s="572"/>
      <c r="K23" s="567"/>
      <c r="L23" s="319"/>
      <c r="M23" s="323"/>
      <c r="N23" s="573"/>
    </row>
    <row r="24" spans="1:14">
      <c r="A24" s="251"/>
      <c r="B24" s="269"/>
      <c r="C24" s="270"/>
      <c r="D24" s="270"/>
      <c r="E24" s="270"/>
      <c r="F24" s="270"/>
      <c r="G24" s="270"/>
      <c r="H24" s="270"/>
      <c r="I24" s="320"/>
      <c r="J24" s="351"/>
      <c r="K24" s="567"/>
      <c r="L24" s="319"/>
      <c r="M24" s="323"/>
      <c r="N24" s="324"/>
    </row>
    <row r="25" spans="2:14">
      <c r="B25" s="269"/>
      <c r="C25" s="270"/>
      <c r="D25" s="270"/>
      <c r="E25" s="270"/>
      <c r="F25" s="270"/>
      <c r="G25" s="270"/>
      <c r="H25" s="270"/>
      <c r="I25" s="320"/>
      <c r="J25" s="351"/>
      <c r="K25" s="567"/>
      <c r="L25" s="319"/>
      <c r="M25" s="323"/>
      <c r="N25" s="568"/>
    </row>
    <row r="26" spans="2:14">
      <c r="B26" s="269"/>
      <c r="C26" s="270"/>
      <c r="D26" s="270"/>
      <c r="E26" s="270"/>
      <c r="F26" s="270"/>
      <c r="G26" s="270"/>
      <c r="H26" s="270"/>
      <c r="I26" s="320"/>
      <c r="J26" s="351"/>
      <c r="K26" s="567"/>
      <c r="L26" s="319"/>
      <c r="M26" s="323"/>
      <c r="N26" s="568"/>
    </row>
    <row r="27" ht="15.75" spans="2:14">
      <c r="B27" s="271"/>
      <c r="C27" s="272"/>
      <c r="D27" s="272"/>
      <c r="E27" s="272"/>
      <c r="F27" s="272"/>
      <c r="G27" s="272"/>
      <c r="H27" s="272"/>
      <c r="I27" s="326"/>
      <c r="J27" s="356"/>
      <c r="K27" s="357"/>
      <c r="L27" s="358"/>
      <c r="M27" s="359"/>
      <c r="N27" s="360"/>
    </row>
    <row r="28" ht="15.75" spans="2:14">
      <c r="B28" s="259" t="s">
        <v>2307</v>
      </c>
      <c r="C28" s="260"/>
      <c r="D28" s="260"/>
      <c r="E28" s="260"/>
      <c r="F28" s="260"/>
      <c r="G28" s="260"/>
      <c r="H28" s="260"/>
      <c r="I28" s="260"/>
      <c r="J28" s="260"/>
      <c r="K28" s="260"/>
      <c r="L28" s="260"/>
      <c r="M28" s="343"/>
      <c r="N28" s="344">
        <f>SUM(N22:N27)</f>
        <v>0</v>
      </c>
    </row>
    <row r="29" spans="2:14">
      <c r="B29" s="273"/>
      <c r="C29" s="262"/>
      <c r="D29" s="262"/>
      <c r="E29" s="262"/>
      <c r="F29" s="262"/>
      <c r="G29" s="262"/>
      <c r="H29" s="262"/>
      <c r="I29" s="262"/>
      <c r="J29" s="262"/>
      <c r="K29" s="262"/>
      <c r="L29" s="262"/>
      <c r="M29" s="262"/>
      <c r="N29" s="345"/>
    </row>
    <row r="30" spans="2:14">
      <c r="B30" s="263" t="s">
        <v>2310</v>
      </c>
      <c r="C30" s="264"/>
      <c r="D30" s="264"/>
      <c r="E30" s="264"/>
      <c r="F30" s="264"/>
      <c r="G30" s="264"/>
      <c r="H30" s="264"/>
      <c r="I30" s="264"/>
      <c r="J30" s="264"/>
      <c r="K30" s="264"/>
      <c r="L30" s="264"/>
      <c r="M30" s="264"/>
      <c r="N30" s="346"/>
    </row>
    <row r="31" ht="15.75" spans="2:14">
      <c r="B31" s="274"/>
      <c r="C31" s="242"/>
      <c r="D31" s="242"/>
      <c r="E31" s="242"/>
      <c r="F31" s="242"/>
      <c r="G31" s="242"/>
      <c r="H31" s="242"/>
      <c r="I31" s="242"/>
      <c r="J31" s="242"/>
      <c r="K31" s="242"/>
      <c r="L31" s="242"/>
      <c r="M31" s="242"/>
      <c r="N31" s="315"/>
    </row>
    <row r="32" ht="25.5" spans="2:14">
      <c r="B32" s="267" t="s">
        <v>325</v>
      </c>
      <c r="C32" s="268"/>
      <c r="D32" s="268"/>
      <c r="E32" s="268"/>
      <c r="F32" s="268"/>
      <c r="G32" s="268"/>
      <c r="H32" s="275" t="s">
        <v>245</v>
      </c>
      <c r="I32" s="361" t="s">
        <v>2311</v>
      </c>
      <c r="J32" s="362" t="s">
        <v>2312</v>
      </c>
      <c r="K32" s="275" t="s">
        <v>2313</v>
      </c>
      <c r="L32" s="363" t="s">
        <v>2314</v>
      </c>
      <c r="M32" s="364"/>
      <c r="N32" s="365" t="s">
        <v>2305</v>
      </c>
    </row>
    <row r="33" spans="1:14">
      <c r="A33" s="226" t="s">
        <v>1842</v>
      </c>
      <c r="B33" s="253" t="str">
        <f>VLOOKUP(A33,TRANSPORTE!C2:F38,3,FALSE)</f>
        <v>Transporte de material desmontado</v>
      </c>
      <c r="C33" s="276"/>
      <c r="D33" s="276"/>
      <c r="E33" s="276"/>
      <c r="F33" s="276"/>
      <c r="G33" s="277"/>
      <c r="H33" s="278" t="str">
        <f>VLOOKUP(A33,[214]TRANSPORTE!C1:F37,2,FALSE)</f>
        <v>t-km</v>
      </c>
      <c r="I33" s="335">
        <f>K22</f>
        <v>0</v>
      </c>
      <c r="J33" s="335">
        <f>'DISTANCIA DE ACARREO'!D6</f>
        <v>0</v>
      </c>
      <c r="K33" s="335">
        <f>J33*I33</f>
        <v>0</v>
      </c>
      <c r="L33" s="366">
        <f>VLOOKUP(A33,TRANSPORTE!C2:F38,4,FALSE)</f>
        <v>1414.03279593679</v>
      </c>
      <c r="M33" s="367"/>
      <c r="N33" s="368">
        <f>K33*L33</f>
        <v>0</v>
      </c>
    </row>
    <row r="34" spans="2:14">
      <c r="B34" s="279"/>
      <c r="C34" s="280"/>
      <c r="D34" s="280"/>
      <c r="E34" s="280"/>
      <c r="F34" s="280"/>
      <c r="G34" s="280"/>
      <c r="H34" s="278"/>
      <c r="I34" s="335"/>
      <c r="J34" s="335"/>
      <c r="K34" s="335"/>
      <c r="L34" s="369"/>
      <c r="M34" s="370"/>
      <c r="N34" s="371"/>
    </row>
    <row r="35" spans="2:14">
      <c r="B35" s="279"/>
      <c r="C35" s="280"/>
      <c r="D35" s="280"/>
      <c r="E35" s="280"/>
      <c r="F35" s="280"/>
      <c r="G35" s="280"/>
      <c r="H35" s="278"/>
      <c r="I35" s="335"/>
      <c r="J35" s="335"/>
      <c r="K35" s="335"/>
      <c r="L35" s="369"/>
      <c r="M35" s="370"/>
      <c r="N35" s="371"/>
    </row>
    <row r="36" spans="2:14">
      <c r="B36" s="279"/>
      <c r="C36" s="280"/>
      <c r="D36" s="280"/>
      <c r="E36" s="280"/>
      <c r="F36" s="280"/>
      <c r="G36" s="280"/>
      <c r="H36" s="278"/>
      <c r="I36" s="335"/>
      <c r="J36" s="335"/>
      <c r="K36" s="335"/>
      <c r="L36" s="369"/>
      <c r="M36" s="370"/>
      <c r="N36" s="371"/>
    </row>
    <row r="37" spans="2:14">
      <c r="B37" s="279"/>
      <c r="C37" s="280"/>
      <c r="D37" s="280"/>
      <c r="E37" s="280"/>
      <c r="F37" s="280"/>
      <c r="G37" s="280"/>
      <c r="H37" s="278"/>
      <c r="I37" s="335"/>
      <c r="J37" s="335"/>
      <c r="K37" s="335"/>
      <c r="L37" s="369"/>
      <c r="M37" s="370"/>
      <c r="N37" s="371"/>
    </row>
    <row r="38" ht="15.75" spans="2:14">
      <c r="B38" s="281"/>
      <c r="C38" s="282"/>
      <c r="D38" s="282"/>
      <c r="E38" s="282"/>
      <c r="F38" s="282"/>
      <c r="G38" s="282"/>
      <c r="H38" s="283"/>
      <c r="I38" s="372"/>
      <c r="J38" s="372"/>
      <c r="K38" s="372"/>
      <c r="L38" s="373"/>
      <c r="M38" s="374"/>
      <c r="N38" s="375"/>
    </row>
    <row r="39" ht="15.75" spans="2:14">
      <c r="B39" s="284" t="s">
        <v>2307</v>
      </c>
      <c r="C39" s="285"/>
      <c r="D39" s="285"/>
      <c r="E39" s="285"/>
      <c r="F39" s="285"/>
      <c r="G39" s="285"/>
      <c r="H39" s="285"/>
      <c r="I39" s="285"/>
      <c r="J39" s="285"/>
      <c r="K39" s="285"/>
      <c r="L39" s="285"/>
      <c r="M39" s="376"/>
      <c r="N39" s="377">
        <f>SUM(N33:N38)</f>
        <v>0</v>
      </c>
    </row>
    <row r="40" spans="2:14">
      <c r="B40" s="273"/>
      <c r="C40" s="262"/>
      <c r="D40" s="262"/>
      <c r="E40" s="262"/>
      <c r="F40" s="262"/>
      <c r="G40" s="262"/>
      <c r="H40" s="262"/>
      <c r="I40" s="262"/>
      <c r="J40" s="262"/>
      <c r="K40" s="262"/>
      <c r="L40" s="262"/>
      <c r="M40" s="262"/>
      <c r="N40" s="345"/>
    </row>
    <row r="41" spans="2:14">
      <c r="B41" s="263" t="s">
        <v>2315</v>
      </c>
      <c r="C41" s="264"/>
      <c r="D41" s="264"/>
      <c r="E41" s="264"/>
      <c r="F41" s="264"/>
      <c r="G41" s="264"/>
      <c r="H41" s="264"/>
      <c r="I41" s="264"/>
      <c r="J41" s="264"/>
      <c r="K41" s="264"/>
      <c r="L41" s="264"/>
      <c r="M41" s="264"/>
      <c r="N41" s="346"/>
    </row>
    <row r="42" ht="15.75" spans="2:14">
      <c r="B42" s="274"/>
      <c r="C42" s="242"/>
      <c r="D42" s="242"/>
      <c r="E42" s="242"/>
      <c r="F42" s="242"/>
      <c r="G42" s="242"/>
      <c r="H42" s="242"/>
      <c r="I42" s="242"/>
      <c r="J42" s="242"/>
      <c r="K42" s="242"/>
      <c r="L42" s="242"/>
      <c r="M42" s="242"/>
      <c r="N42" s="315"/>
    </row>
    <row r="43" ht="25.5" spans="2:14">
      <c r="B43" s="286" t="s">
        <v>2316</v>
      </c>
      <c r="C43" s="287"/>
      <c r="D43" s="287"/>
      <c r="E43" s="287"/>
      <c r="F43" s="287"/>
      <c r="G43" s="287"/>
      <c r="H43" s="287"/>
      <c r="I43" s="275" t="s">
        <v>2317</v>
      </c>
      <c r="J43" s="362" t="s">
        <v>2318</v>
      </c>
      <c r="K43" s="361" t="s">
        <v>2319</v>
      </c>
      <c r="L43" s="378" t="s">
        <v>2304</v>
      </c>
      <c r="M43" s="379"/>
      <c r="N43" s="380" t="s">
        <v>2305</v>
      </c>
    </row>
    <row r="44" spans="2:15">
      <c r="B44" s="288"/>
      <c r="C44" s="280"/>
      <c r="D44" s="280"/>
      <c r="E44" s="280"/>
      <c r="F44" s="280"/>
      <c r="G44" s="280"/>
      <c r="H44" s="280"/>
      <c r="I44" s="381"/>
      <c r="J44" s="382"/>
      <c r="K44" s="383"/>
      <c r="L44" s="384"/>
      <c r="M44" s="385"/>
      <c r="N44" s="386"/>
      <c r="O44" s="387"/>
    </row>
    <row r="45" spans="1:14">
      <c r="A45" s="226" t="s">
        <v>539</v>
      </c>
      <c r="B45" s="253" t="str">
        <f>VLOOKUP(A45,'MANO DE OBRA'!C13:H78,3,FALSE)</f>
        <v>Profesional trabajador(a) social</v>
      </c>
      <c r="C45" s="276"/>
      <c r="D45" s="276"/>
      <c r="E45" s="276"/>
      <c r="F45" s="276"/>
      <c r="G45" s="276"/>
      <c r="H45" s="277"/>
      <c r="I45" s="381">
        <f>VLOOKUP(A45,'MANO DE OBRA'!C13:H78,4,FALSE)</f>
        <v>142350</v>
      </c>
      <c r="J45" s="388">
        <f>VLOOKUP(A45,'MANO DE OBRA'!C13:H78,6,FALSE)</f>
        <v>1.7</v>
      </c>
      <c r="K45" s="383">
        <f>J45*I45</f>
        <v>241995</v>
      </c>
      <c r="L45" s="384"/>
      <c r="M45" s="385">
        <f>8</f>
        <v>8</v>
      </c>
      <c r="N45" s="389">
        <f>K45/M45</f>
        <v>30249.375</v>
      </c>
    </row>
    <row r="46" spans="1:14">
      <c r="A46" s="226" t="s">
        <v>542</v>
      </c>
      <c r="B46" s="253" t="str">
        <f>VLOOKUP(A46,'MANO DE OBRA'!C14:H79,3,FALSE)</f>
        <v>Profesional Psicólogo(a)  </v>
      </c>
      <c r="C46" s="276"/>
      <c r="D46" s="276"/>
      <c r="E46" s="276"/>
      <c r="F46" s="276"/>
      <c r="G46" s="276"/>
      <c r="H46" s="277"/>
      <c r="I46" s="381">
        <f>VLOOKUP(A46,'MANO DE OBRA'!C14:H79,4,FALSE)</f>
        <v>142350</v>
      </c>
      <c r="J46" s="388">
        <f>VLOOKUP(A46,'MANO DE OBRA'!C14:H79,6,FALSE)</f>
        <v>1.7</v>
      </c>
      <c r="K46" s="383">
        <f>J46*I46</f>
        <v>241995</v>
      </c>
      <c r="L46" s="384"/>
      <c r="M46" s="385">
        <f>8</f>
        <v>8</v>
      </c>
      <c r="N46" s="389">
        <f>K46/M46</f>
        <v>30249.375</v>
      </c>
    </row>
    <row r="47" spans="1:14">
      <c r="A47" s="226" t="s">
        <v>512</v>
      </c>
      <c r="B47" s="253" t="str">
        <f>VLOOKUP(A47,'MANO DE OBRA'!C15:H80,3,FALSE)</f>
        <v>Topógrafo</v>
      </c>
      <c r="C47" s="276"/>
      <c r="D47" s="276"/>
      <c r="E47" s="276"/>
      <c r="F47" s="276"/>
      <c r="G47" s="276"/>
      <c r="H47" s="277"/>
      <c r="I47" s="381">
        <f>VLOOKUP(A47,'MANO DE OBRA'!C15:H80,4,FALSE)</f>
        <v>118625</v>
      </c>
      <c r="J47" s="388">
        <f>VLOOKUP(A47,'MANO DE OBRA'!C15:H80,6,FALSE)</f>
        <v>1.85</v>
      </c>
      <c r="K47" s="383">
        <f>J47*I47</f>
        <v>219456.25</v>
      </c>
      <c r="L47" s="384"/>
      <c r="M47" s="385">
        <f>8</f>
        <v>8</v>
      </c>
      <c r="N47" s="389">
        <f>K47/M47</f>
        <v>27432.03125</v>
      </c>
    </row>
    <row r="48" spans="2:14">
      <c r="B48" s="288"/>
      <c r="C48" s="280"/>
      <c r="D48" s="280"/>
      <c r="E48" s="280"/>
      <c r="F48" s="280"/>
      <c r="G48" s="280"/>
      <c r="H48" s="280"/>
      <c r="I48" s="335"/>
      <c r="J48" s="390"/>
      <c r="K48" s="391"/>
      <c r="L48" s="358"/>
      <c r="M48" s="392"/>
      <c r="N48" s="389"/>
    </row>
    <row r="49" ht="15.75" spans="2:14">
      <c r="B49" s="281"/>
      <c r="C49" s="282"/>
      <c r="D49" s="282"/>
      <c r="E49" s="282"/>
      <c r="F49" s="282"/>
      <c r="G49" s="282"/>
      <c r="H49" s="282"/>
      <c r="I49" s="372"/>
      <c r="J49" s="372"/>
      <c r="K49" s="372"/>
      <c r="L49" s="393"/>
      <c r="M49" s="393"/>
      <c r="N49" s="360"/>
    </row>
    <row r="50" ht="15.75" spans="2:14">
      <c r="B50" s="259" t="s">
        <v>2307</v>
      </c>
      <c r="C50" s="260"/>
      <c r="D50" s="260"/>
      <c r="E50" s="260"/>
      <c r="F50" s="260"/>
      <c r="G50" s="260"/>
      <c r="H50" s="260"/>
      <c r="I50" s="285"/>
      <c r="J50" s="285"/>
      <c r="K50" s="285"/>
      <c r="L50" s="285"/>
      <c r="M50" s="376"/>
      <c r="N50" s="394">
        <f>SUM(N44:N49)</f>
        <v>87930.78125</v>
      </c>
    </row>
    <row r="51" ht="15.75" spans="2:14">
      <c r="B51" s="273"/>
      <c r="C51" s="262"/>
      <c r="D51" s="262"/>
      <c r="E51" s="262"/>
      <c r="F51" s="262"/>
      <c r="G51" s="262"/>
      <c r="H51" s="262"/>
      <c r="I51" s="262"/>
      <c r="J51" s="262"/>
      <c r="K51" s="262"/>
      <c r="L51" s="262"/>
      <c r="M51" s="262"/>
      <c r="N51" s="345"/>
    </row>
    <row r="52" ht="15.75" spans="2:14">
      <c r="B52" s="259" t="s">
        <v>2320</v>
      </c>
      <c r="C52" s="260"/>
      <c r="D52" s="260"/>
      <c r="E52" s="260"/>
      <c r="F52" s="260"/>
      <c r="G52" s="260"/>
      <c r="H52" s="260"/>
      <c r="I52" s="260"/>
      <c r="J52" s="260"/>
      <c r="K52" s="260"/>
      <c r="L52" s="260"/>
      <c r="M52" s="343"/>
      <c r="N52" s="395">
        <f>ROUND(N17+N28+N39+N50,0)</f>
        <v>159073</v>
      </c>
    </row>
    <row r="53" ht="15.75" spans="2:14">
      <c r="B53" s="273"/>
      <c r="C53" s="262"/>
      <c r="D53" s="262"/>
      <c r="E53" s="262"/>
      <c r="F53" s="262"/>
      <c r="G53" s="262"/>
      <c r="H53" s="262"/>
      <c r="I53" s="262"/>
      <c r="J53" s="262"/>
      <c r="K53" s="262"/>
      <c r="L53" s="262"/>
      <c r="M53" s="262"/>
      <c r="N53" s="345"/>
    </row>
    <row r="54" hidden="1" spans="2:14">
      <c r="B54" s="263" t="s">
        <v>2321</v>
      </c>
      <c r="C54" s="264"/>
      <c r="D54" s="264"/>
      <c r="E54" s="264"/>
      <c r="F54" s="264"/>
      <c r="G54" s="264"/>
      <c r="H54" s="264"/>
      <c r="I54" s="264"/>
      <c r="J54" s="264"/>
      <c r="K54" s="264"/>
      <c r="L54" s="264"/>
      <c r="M54" s="264"/>
      <c r="N54" s="346"/>
    </row>
    <row r="55" ht="15.75" hidden="1" spans="2:14">
      <c r="B55" s="274"/>
      <c r="C55" s="242"/>
      <c r="D55" s="242"/>
      <c r="E55" s="242"/>
      <c r="F55" s="242"/>
      <c r="G55" s="242"/>
      <c r="H55" s="242"/>
      <c r="I55" s="242"/>
      <c r="J55" s="242"/>
      <c r="K55" s="242"/>
      <c r="L55" s="242"/>
      <c r="M55" s="242"/>
      <c r="N55" s="315"/>
    </row>
    <row r="56" hidden="1" spans="2:14">
      <c r="B56" s="267" t="s">
        <v>2322</v>
      </c>
      <c r="C56" s="268"/>
      <c r="D56" s="268"/>
      <c r="E56" s="268"/>
      <c r="F56" s="268"/>
      <c r="G56" s="268"/>
      <c r="H56" s="268"/>
      <c r="I56" s="268"/>
      <c r="J56" s="396"/>
      <c r="K56" s="397" t="s">
        <v>2323</v>
      </c>
      <c r="L56" s="398" t="s">
        <v>184</v>
      </c>
      <c r="M56" s="396"/>
      <c r="N56" s="399"/>
    </row>
    <row r="57" hidden="1" spans="2:14">
      <c r="B57" s="289" t="s">
        <v>2324</v>
      </c>
      <c r="C57" s="290"/>
      <c r="D57" s="290"/>
      <c r="E57" s="290"/>
      <c r="F57" s="290"/>
      <c r="G57" s="290"/>
      <c r="H57" s="290"/>
      <c r="I57" s="400"/>
      <c r="J57" s="401"/>
      <c r="K57" s="402">
        <v>0.2</v>
      </c>
      <c r="L57" s="403">
        <f>N52*K57</f>
        <v>31814.6</v>
      </c>
      <c r="M57" s="404"/>
      <c r="N57" s="405"/>
    </row>
    <row r="58" hidden="1" spans="2:14">
      <c r="B58" s="291" t="s">
        <v>172</v>
      </c>
      <c r="C58" s="292"/>
      <c r="D58" s="292"/>
      <c r="E58" s="292"/>
      <c r="F58" s="292"/>
      <c r="G58" s="292"/>
      <c r="H58" s="292"/>
      <c r="I58" s="400"/>
      <c r="J58" s="401"/>
      <c r="K58" s="402">
        <v>0.05</v>
      </c>
      <c r="L58" s="403">
        <f>N52*K58</f>
        <v>7953.65</v>
      </c>
      <c r="M58" s="404"/>
      <c r="N58" s="405"/>
    </row>
    <row r="59" ht="15.75" hidden="1" spans="2:14">
      <c r="B59" s="293" t="s">
        <v>2325</v>
      </c>
      <c r="C59" s="294"/>
      <c r="D59" s="294"/>
      <c r="E59" s="294"/>
      <c r="F59" s="294"/>
      <c r="G59" s="294"/>
      <c r="H59" s="294"/>
      <c r="I59" s="406"/>
      <c r="J59" s="407"/>
      <c r="K59" s="408">
        <v>0.05</v>
      </c>
      <c r="L59" s="409">
        <f>N52*K59</f>
        <v>7953.65</v>
      </c>
      <c r="M59" s="410"/>
      <c r="N59" s="405"/>
    </row>
    <row r="60" ht="15.75" hidden="1" spans="2:14">
      <c r="B60" s="259" t="s">
        <v>2307</v>
      </c>
      <c r="C60" s="260"/>
      <c r="D60" s="260"/>
      <c r="E60" s="260"/>
      <c r="F60" s="260"/>
      <c r="G60" s="260"/>
      <c r="H60" s="260"/>
      <c r="I60" s="260"/>
      <c r="J60" s="260"/>
      <c r="K60" s="260"/>
      <c r="L60" s="260"/>
      <c r="M60" s="343"/>
      <c r="N60" s="411">
        <f>L57+L58+L59</f>
        <v>47721.9</v>
      </c>
    </row>
    <row r="61" ht="15.75" hidden="1" spans="2:14">
      <c r="B61" s="273"/>
      <c r="C61" s="262"/>
      <c r="D61" s="262"/>
      <c r="E61" s="262"/>
      <c r="F61" s="262"/>
      <c r="G61" s="262"/>
      <c r="H61" s="262"/>
      <c r="I61" s="262"/>
      <c r="J61" s="262"/>
      <c r="K61" s="262"/>
      <c r="L61" s="262"/>
      <c r="M61" s="262"/>
      <c r="N61" s="345"/>
    </row>
    <row r="62" ht="15.75" hidden="1" spans="1:14">
      <c r="A62" s="226" t="s">
        <v>2326</v>
      </c>
      <c r="B62" s="259" t="s">
        <v>2327</v>
      </c>
      <c r="C62" s="260"/>
      <c r="D62" s="260"/>
      <c r="E62" s="260"/>
      <c r="F62" s="260"/>
      <c r="G62" s="260"/>
      <c r="H62" s="260"/>
      <c r="I62" s="260"/>
      <c r="J62" s="260"/>
      <c r="K62" s="260"/>
      <c r="L62" s="260"/>
      <c r="M62" s="343"/>
      <c r="N62" s="412">
        <f>N52+N60</f>
        <v>206794.9</v>
      </c>
    </row>
    <row r="63" spans="2:14">
      <c r="B63" s="295"/>
      <c r="C63" s="296"/>
      <c r="D63" s="296"/>
      <c r="E63" s="296"/>
      <c r="F63" s="296"/>
      <c r="G63" s="296"/>
      <c r="H63" s="296"/>
      <c r="I63" s="296"/>
      <c r="J63" s="296"/>
      <c r="K63" s="296"/>
      <c r="L63" s="296"/>
      <c r="M63" s="296"/>
      <c r="N63" s="413"/>
    </row>
    <row r="64" spans="2:14">
      <c r="B64" s="297"/>
      <c r="C64" s="298"/>
      <c r="D64" s="299"/>
      <c r="E64" s="300"/>
      <c r="F64" s="300"/>
      <c r="G64" s="300"/>
      <c r="H64" s="300"/>
      <c r="I64" s="300"/>
      <c r="J64" s="300"/>
      <c r="K64" s="300"/>
      <c r="L64" s="300"/>
      <c r="M64" s="300"/>
      <c r="N64" s="414"/>
    </row>
    <row r="65" spans="2:14">
      <c r="B65" s="415"/>
      <c r="C65" s="416"/>
      <c r="D65" s="417"/>
      <c r="E65" s="300"/>
      <c r="F65" s="300"/>
      <c r="G65" s="300"/>
      <c r="H65" s="300"/>
      <c r="I65" s="300"/>
      <c r="J65" s="300"/>
      <c r="K65" s="300"/>
      <c r="L65" s="300"/>
      <c r="M65" s="300"/>
      <c r="N65" s="414"/>
    </row>
    <row r="66" spans="2:14">
      <c r="B66" s="415"/>
      <c r="C66" s="416"/>
      <c r="D66" s="417"/>
      <c r="E66" s="300"/>
      <c r="F66" s="300"/>
      <c r="G66" s="300"/>
      <c r="H66" s="300"/>
      <c r="I66" s="300"/>
      <c r="J66" s="300"/>
      <c r="K66" s="300"/>
      <c r="L66" s="300"/>
      <c r="M66" s="300"/>
      <c r="N66" s="414"/>
    </row>
    <row r="67" spans="2:14">
      <c r="B67" s="415"/>
      <c r="C67" s="416"/>
      <c r="D67" s="417"/>
      <c r="E67" s="300"/>
      <c r="F67" s="300"/>
      <c r="G67" s="300"/>
      <c r="H67" s="300"/>
      <c r="I67" s="300"/>
      <c r="J67" s="300"/>
      <c r="K67" s="300"/>
      <c r="L67" s="300"/>
      <c r="M67" s="300"/>
      <c r="N67" s="414"/>
    </row>
    <row r="68" spans="2:14">
      <c r="B68" s="418"/>
      <c r="C68" s="416"/>
      <c r="D68" s="419"/>
      <c r="E68" s="300"/>
      <c r="F68" s="300"/>
      <c r="G68" s="300"/>
      <c r="H68" s="300"/>
      <c r="I68" s="300"/>
      <c r="J68" s="300"/>
      <c r="K68" s="443"/>
      <c r="L68" s="300"/>
      <c r="M68" s="300"/>
      <c r="N68" s="414"/>
    </row>
    <row r="69" spans="2:14">
      <c r="B69" s="418"/>
      <c r="C69" s="416"/>
      <c r="D69" s="419"/>
      <c r="E69" s="300"/>
      <c r="F69" s="300"/>
      <c r="G69" s="300"/>
      <c r="H69" s="300"/>
      <c r="I69" s="300"/>
      <c r="J69" s="300"/>
      <c r="K69" s="443"/>
      <c r="L69" s="300"/>
      <c r="M69" s="300"/>
      <c r="N69" s="414"/>
    </row>
    <row r="70" hidden="1" spans="2:14">
      <c r="B70" s="420" t="s">
        <v>2328</v>
      </c>
      <c r="C70" s="421"/>
      <c r="D70" s="421"/>
      <c r="E70" s="421"/>
      <c r="F70" s="421"/>
      <c r="G70" s="421"/>
      <c r="H70" s="421"/>
      <c r="I70" s="421"/>
      <c r="J70" s="421"/>
      <c r="K70" s="421"/>
      <c r="L70" s="421"/>
      <c r="M70" s="421"/>
      <c r="N70" s="444"/>
    </row>
    <row r="71" hidden="1" spans="2:14">
      <c r="B71" s="422"/>
      <c r="C71" s="423"/>
      <c r="D71" s="423"/>
      <c r="E71" s="423"/>
      <c r="F71" s="423"/>
      <c r="G71" s="423"/>
      <c r="H71" s="423"/>
      <c r="I71" s="423"/>
      <c r="J71" s="423"/>
      <c r="K71" s="423"/>
      <c r="L71" s="423"/>
      <c r="M71" s="423"/>
      <c r="N71" s="445"/>
    </row>
    <row r="72" hidden="1" spans="2:14">
      <c r="B72" s="422"/>
      <c r="C72" s="423"/>
      <c r="D72" s="423"/>
      <c r="E72" s="423"/>
      <c r="F72" s="423"/>
      <c r="G72" s="423"/>
      <c r="H72" s="423"/>
      <c r="I72" s="423"/>
      <c r="J72" s="423"/>
      <c r="K72" s="423"/>
      <c r="L72" s="423"/>
      <c r="M72" s="423"/>
      <c r="N72" s="445"/>
    </row>
    <row r="73" hidden="1" spans="2:14">
      <c r="B73" s="422"/>
      <c r="C73" s="423"/>
      <c r="D73" s="423"/>
      <c r="E73" s="423"/>
      <c r="F73" s="423"/>
      <c r="G73" s="423"/>
      <c r="H73" s="423"/>
      <c r="I73" s="423"/>
      <c r="J73" s="423"/>
      <c r="K73" s="423"/>
      <c r="L73" s="423"/>
      <c r="M73" s="423"/>
      <c r="N73" s="445"/>
    </row>
    <row r="74" ht="15.75" hidden="1" spans="2:14">
      <c r="B74" s="424"/>
      <c r="C74" s="425"/>
      <c r="D74" s="425"/>
      <c r="E74" s="425"/>
      <c r="F74" s="425"/>
      <c r="G74" s="425"/>
      <c r="H74" s="425"/>
      <c r="I74" s="425"/>
      <c r="J74" s="425"/>
      <c r="K74" s="425"/>
      <c r="L74" s="425"/>
      <c r="M74" s="425"/>
      <c r="N74" s="446"/>
    </row>
    <row r="75" hidden="1" spans="2:14">
      <c r="B75" s="426"/>
      <c r="C75" s="427"/>
      <c r="D75" s="427"/>
      <c r="E75" s="427"/>
      <c r="F75" s="427"/>
      <c r="G75" s="427"/>
      <c r="H75" s="427"/>
      <c r="I75" s="427"/>
      <c r="J75" s="427"/>
      <c r="K75" s="427"/>
      <c r="L75" s="427"/>
      <c r="M75" s="427"/>
      <c r="N75" s="447"/>
    </row>
    <row r="76" hidden="1" spans="2:14">
      <c r="B76" s="428" t="s">
        <v>2329</v>
      </c>
      <c r="C76" s="429"/>
      <c r="D76" s="429"/>
      <c r="E76" s="429"/>
      <c r="F76" s="429"/>
      <c r="G76" s="429"/>
      <c r="H76" s="429"/>
      <c r="I76" s="429"/>
      <c r="J76" s="429"/>
      <c r="K76" s="429"/>
      <c r="L76" s="429"/>
      <c r="M76" s="429"/>
      <c r="N76" s="448"/>
    </row>
    <row r="77" hidden="1" customHeight="1" spans="2:14">
      <c r="B77" s="430" t="s">
        <v>2330</v>
      </c>
      <c r="C77" s="431"/>
      <c r="D77" s="431"/>
      <c r="E77" s="431"/>
      <c r="F77" s="431"/>
      <c r="G77" s="431"/>
      <c r="H77" s="431"/>
      <c r="I77" s="431"/>
      <c r="J77" s="431"/>
      <c r="K77" s="431"/>
      <c r="L77" s="431"/>
      <c r="M77" s="431"/>
      <c r="N77" s="449"/>
    </row>
    <row r="78" hidden="1" customHeight="1" spans="2:14">
      <c r="B78" s="430"/>
      <c r="C78" s="431"/>
      <c r="D78" s="431"/>
      <c r="E78" s="431"/>
      <c r="F78" s="431"/>
      <c r="G78" s="431"/>
      <c r="H78" s="431"/>
      <c r="I78" s="431"/>
      <c r="J78" s="431"/>
      <c r="K78" s="431"/>
      <c r="L78" s="431"/>
      <c r="M78" s="431"/>
      <c r="N78" s="449"/>
    </row>
    <row r="79" ht="31.5" hidden="1" customHeight="1" spans="2:14">
      <c r="B79" s="432" t="s">
        <v>2331</v>
      </c>
      <c r="C79" s="433"/>
      <c r="D79" s="433"/>
      <c r="E79" s="433"/>
      <c r="F79" s="433"/>
      <c r="G79" s="433"/>
      <c r="H79" s="433"/>
      <c r="I79" s="433"/>
      <c r="J79" s="433"/>
      <c r="K79" s="433"/>
      <c r="L79" s="433"/>
      <c r="M79" s="433"/>
      <c r="N79" s="450"/>
    </row>
    <row r="80" hidden="1" spans="2:14">
      <c r="B80" s="432"/>
      <c r="C80" s="433"/>
      <c r="D80" s="433"/>
      <c r="E80" s="433"/>
      <c r="F80" s="433"/>
      <c r="G80" s="433"/>
      <c r="H80" s="433"/>
      <c r="I80" s="433"/>
      <c r="J80" s="433"/>
      <c r="K80" s="433"/>
      <c r="L80" s="433"/>
      <c r="M80" s="433"/>
      <c r="N80" s="450"/>
    </row>
    <row r="81" hidden="1" spans="2:14">
      <c r="B81" s="430"/>
      <c r="C81" s="431"/>
      <c r="D81" s="431"/>
      <c r="E81" s="431"/>
      <c r="F81" s="431"/>
      <c r="G81" s="431"/>
      <c r="H81" s="431"/>
      <c r="I81" s="431"/>
      <c r="J81" s="431"/>
      <c r="K81" s="431"/>
      <c r="L81" s="431"/>
      <c r="M81" s="431"/>
      <c r="N81" s="449"/>
    </row>
    <row r="82" hidden="1" spans="2:14">
      <c r="B82" s="430"/>
      <c r="C82" s="431"/>
      <c r="D82" s="431"/>
      <c r="E82" s="431"/>
      <c r="F82" s="431"/>
      <c r="G82" s="431"/>
      <c r="H82" s="431"/>
      <c r="I82" s="431"/>
      <c r="J82" s="431"/>
      <c r="K82" s="431"/>
      <c r="L82" s="431"/>
      <c r="M82" s="431"/>
      <c r="N82" s="449"/>
    </row>
    <row r="83" hidden="1" spans="2:14">
      <c r="B83" s="430"/>
      <c r="C83" s="431"/>
      <c r="D83" s="431"/>
      <c r="E83" s="431"/>
      <c r="F83" s="431"/>
      <c r="G83" s="431"/>
      <c r="H83" s="431"/>
      <c r="I83" s="431"/>
      <c r="J83" s="431"/>
      <c r="K83" s="431"/>
      <c r="L83" s="431"/>
      <c r="M83" s="431"/>
      <c r="N83" s="449"/>
    </row>
    <row r="84" hidden="1" spans="2:14">
      <c r="B84" s="428"/>
      <c r="C84" s="429"/>
      <c r="D84" s="429"/>
      <c r="E84" s="429"/>
      <c r="F84" s="429"/>
      <c r="G84" s="429"/>
      <c r="H84" s="429"/>
      <c r="I84" s="429"/>
      <c r="J84" s="429"/>
      <c r="K84" s="429"/>
      <c r="L84" s="429"/>
      <c r="M84" s="429"/>
      <c r="N84" s="448"/>
    </row>
    <row r="85" hidden="1" spans="2:14">
      <c r="B85" s="434"/>
      <c r="C85" s="300"/>
      <c r="D85" s="300"/>
      <c r="E85" s="300" t="s">
        <v>2332</v>
      </c>
      <c r="F85" s="435"/>
      <c r="G85" s="435"/>
      <c r="H85" s="300"/>
      <c r="I85" s="300"/>
      <c r="J85" s="300"/>
      <c r="K85" s="300"/>
      <c r="L85" s="300"/>
      <c r="M85" s="300"/>
      <c r="N85" s="414"/>
    </row>
    <row r="86" hidden="1" spans="2:14">
      <c r="B86" s="434"/>
      <c r="C86" s="300"/>
      <c r="D86" s="300"/>
      <c r="E86" s="436" t="s">
        <v>2333</v>
      </c>
      <c r="F86" s="300"/>
      <c r="G86" s="300"/>
      <c r="H86" s="436"/>
      <c r="I86" s="436"/>
      <c r="J86" s="436"/>
      <c r="K86" s="300"/>
      <c r="L86" s="300"/>
      <c r="M86" s="300"/>
      <c r="N86" s="414"/>
    </row>
    <row r="87" hidden="1" spans="2:14">
      <c r="B87" s="434"/>
      <c r="C87" s="300"/>
      <c r="D87" s="300"/>
      <c r="E87" s="437" t="s">
        <v>2334</v>
      </c>
      <c r="F87" s="300"/>
      <c r="G87" s="300"/>
      <c r="H87" s="437"/>
      <c r="I87" s="437"/>
      <c r="J87" s="437"/>
      <c r="K87" s="300"/>
      <c r="L87" s="300"/>
      <c r="M87" s="300"/>
      <c r="N87" s="414"/>
    </row>
    <row r="88" hidden="1" spans="2:14">
      <c r="B88" s="438"/>
      <c r="C88" s="429"/>
      <c r="D88" s="429"/>
      <c r="E88" s="300" t="s">
        <v>390</v>
      </c>
      <c r="F88" s="300"/>
      <c r="G88" s="300"/>
      <c r="H88" s="300"/>
      <c r="I88" s="300"/>
      <c r="J88" s="300"/>
      <c r="K88" s="429"/>
      <c r="L88" s="429"/>
      <c r="M88" s="429"/>
      <c r="N88" s="448"/>
    </row>
    <row r="89" hidden="1" spans="2:14">
      <c r="B89" s="438"/>
      <c r="C89" s="429"/>
      <c r="D89" s="429"/>
      <c r="E89" s="429"/>
      <c r="F89" s="300"/>
      <c r="G89" s="300"/>
      <c r="H89" s="300"/>
      <c r="I89" s="300"/>
      <c r="J89" s="300"/>
      <c r="K89" s="429"/>
      <c r="L89" s="429"/>
      <c r="M89" s="429"/>
      <c r="N89" s="448"/>
    </row>
    <row r="90" hidden="1" spans="2:14">
      <c r="B90" s="438" t="s">
        <v>2335</v>
      </c>
      <c r="C90" s="437"/>
      <c r="D90" s="437"/>
      <c r="E90" s="300"/>
      <c r="F90" s="300"/>
      <c r="G90" s="300"/>
      <c r="H90" s="300"/>
      <c r="I90" s="300"/>
      <c r="J90" s="443"/>
      <c r="K90" s="443"/>
      <c r="L90" s="443"/>
      <c r="M90" s="443"/>
      <c r="N90" s="451"/>
    </row>
    <row r="91" ht="15.75" hidden="1" spans="2:14">
      <c r="B91" s="439" t="s">
        <v>2336</v>
      </c>
      <c r="C91" s="440"/>
      <c r="D91" s="440"/>
      <c r="E91" s="441"/>
      <c r="F91" s="441"/>
      <c r="G91" s="441"/>
      <c r="H91" s="441"/>
      <c r="I91" s="441"/>
      <c r="J91" s="452"/>
      <c r="K91" s="452"/>
      <c r="L91" s="452"/>
      <c r="M91" s="452"/>
      <c r="N91" s="453"/>
    </row>
    <row r="92" hidden="1"/>
    <row r="93" hidden="1"/>
    <row r="94" hidden="1"/>
    <row r="95" hidden="1"/>
    <row r="96" hidden="1"/>
    <row r="97" hidden="1"/>
    <row r="98" hidden="1"/>
    <row r="99" spans="2:5">
      <c r="B99" s="442"/>
      <c r="C99" s="442"/>
      <c r="D99" s="442"/>
      <c r="E99" s="442"/>
    </row>
  </sheetData>
  <mergeCells count="56">
    <mergeCell ref="B1:N1"/>
    <mergeCell ref="B2:N2"/>
    <mergeCell ref="C3:I3"/>
    <mergeCell ref="L3:M3"/>
    <mergeCell ref="C4:I4"/>
    <mergeCell ref="L4:M4"/>
    <mergeCell ref="C5:J5"/>
    <mergeCell ref="L5:M5"/>
    <mergeCell ref="B9:H9"/>
    <mergeCell ref="I9:J9"/>
    <mergeCell ref="L9:M9"/>
    <mergeCell ref="B10:H10"/>
    <mergeCell ref="B11:H11"/>
    <mergeCell ref="B12:H12"/>
    <mergeCell ref="B13:H13"/>
    <mergeCell ref="I13:J13"/>
    <mergeCell ref="L13:M13"/>
    <mergeCell ref="B14:H14"/>
    <mergeCell ref="B15:D15"/>
    <mergeCell ref="B16:H16"/>
    <mergeCell ref="I16:J16"/>
    <mergeCell ref="L16:M16"/>
    <mergeCell ref="B17:M17"/>
    <mergeCell ref="B21:I21"/>
    <mergeCell ref="L21:M21"/>
    <mergeCell ref="B22:I22"/>
    <mergeCell ref="L22:M22"/>
    <mergeCell ref="B27:I27"/>
    <mergeCell ref="L27:M27"/>
    <mergeCell ref="B28:M28"/>
    <mergeCell ref="L32:M32"/>
    <mergeCell ref="B33:G33"/>
    <mergeCell ref="L33:M33"/>
    <mergeCell ref="L38:M38"/>
    <mergeCell ref="B39:M39"/>
    <mergeCell ref="B43:H43"/>
    <mergeCell ref="L43:M43"/>
    <mergeCell ref="B45:H45"/>
    <mergeCell ref="B46:H46"/>
    <mergeCell ref="B47:H47"/>
    <mergeCell ref="B49:H49"/>
    <mergeCell ref="L49:M49"/>
    <mergeCell ref="B50:M50"/>
    <mergeCell ref="B52:M52"/>
    <mergeCell ref="B56:H56"/>
    <mergeCell ref="L56:M56"/>
    <mergeCell ref="B57:H57"/>
    <mergeCell ref="L57:M57"/>
    <mergeCell ref="L58:M58"/>
    <mergeCell ref="L59:M59"/>
    <mergeCell ref="B60:M60"/>
    <mergeCell ref="B62:M62"/>
    <mergeCell ref="B99:E99"/>
    <mergeCell ref="B77:N78"/>
    <mergeCell ref="B79:N80"/>
    <mergeCell ref="J90:N91"/>
  </mergeCells>
  <printOptions horizontalCentered="1"/>
  <pageMargins left="0.708661417322835" right="0.708661417322835" top="0.748031496062992" bottom="0.748031496062992" header="0.31496062992126" footer="0.31496062992126"/>
  <pageSetup paperSize="1" scale="46" orientation="portrait"/>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CC"/>
  </sheetPr>
  <dimension ref="A1:Q99"/>
  <sheetViews>
    <sheetView view="pageBreakPreview" zoomScale="84" zoomScaleNormal="78" topLeftCell="B30" workbookViewId="0">
      <selection activeCell="C83" sqref="C83"/>
    </sheetView>
  </sheetViews>
  <sheetFormatPr defaultColWidth="11.4380952380952" defaultRowHeight="15"/>
  <cols>
    <col min="1" max="1" width="14.7809523809524" style="226" hidden="1" customWidth="1"/>
    <col min="2" max="2" width="17" style="226" customWidth="1"/>
    <col min="3" max="5" width="11.4380952380952" style="226"/>
    <col min="6" max="6" width="14.4380952380952" style="226" customWidth="1"/>
    <col min="7" max="8" width="11.4380952380952" style="226"/>
    <col min="9" max="9" width="13.3333333333333" style="226" customWidth="1"/>
    <col min="10" max="10" width="15.552380952381" style="226" customWidth="1"/>
    <col min="11" max="11" width="17.552380952381" style="226" customWidth="1"/>
    <col min="12" max="12" width="11.4380952380952" style="226"/>
    <col min="13" max="13" width="14" style="226" customWidth="1"/>
    <col min="14" max="14" width="17.4380952380952" style="226" customWidth="1"/>
    <col min="15" max="16" width="13.552380952381" style="226" customWidth="1"/>
    <col min="17" max="16384" width="11.4380952380952" style="226"/>
  </cols>
  <sheetData>
    <row r="1" spans="2:14">
      <c r="B1" s="227" t="s">
        <v>2300</v>
      </c>
      <c r="C1" s="228"/>
      <c r="D1" s="228"/>
      <c r="E1" s="228"/>
      <c r="F1" s="228"/>
      <c r="G1" s="228"/>
      <c r="H1" s="228"/>
      <c r="I1" s="228"/>
      <c r="J1" s="228"/>
      <c r="K1" s="228"/>
      <c r="L1" s="228"/>
      <c r="M1" s="228"/>
      <c r="N1" s="301"/>
    </row>
    <row r="2" ht="15.75" spans="2:14">
      <c r="B2" s="229" t="s">
        <v>2301</v>
      </c>
      <c r="C2" s="230"/>
      <c r="D2" s="230"/>
      <c r="E2" s="230"/>
      <c r="F2" s="230"/>
      <c r="G2" s="230"/>
      <c r="H2" s="230"/>
      <c r="I2" s="230"/>
      <c r="J2" s="230"/>
      <c r="K2" s="230"/>
      <c r="L2" s="230"/>
      <c r="M2" s="230"/>
      <c r="N2" s="302"/>
    </row>
    <row r="3" ht="15.75" spans="2:14">
      <c r="B3" s="231" t="s">
        <v>89</v>
      </c>
      <c r="C3" s="232" t="s">
        <v>244</v>
      </c>
      <c r="D3" s="233"/>
      <c r="E3" s="233"/>
      <c r="F3" s="233"/>
      <c r="G3" s="233"/>
      <c r="H3" s="233"/>
      <c r="I3" s="233"/>
      <c r="J3" s="303"/>
      <c r="K3" s="304" t="s">
        <v>2337</v>
      </c>
      <c r="L3" s="305" t="s">
        <v>245</v>
      </c>
      <c r="M3" s="306"/>
      <c r="N3" s="231" t="s">
        <v>266</v>
      </c>
    </row>
    <row r="4" ht="15.75" hidden="1" spans="2:14">
      <c r="B4" s="231" t="s">
        <v>89</v>
      </c>
      <c r="C4" s="232" t="s">
        <v>244</v>
      </c>
      <c r="D4" s="233"/>
      <c r="E4" s="233"/>
      <c r="F4" s="233"/>
      <c r="G4" s="233"/>
      <c r="H4" s="233"/>
      <c r="I4" s="233"/>
      <c r="J4" s="303"/>
      <c r="K4" s="307"/>
      <c r="L4" s="305" t="s">
        <v>245</v>
      </c>
      <c r="M4" s="306"/>
      <c r="N4" s="231" t="s">
        <v>266</v>
      </c>
    </row>
    <row r="5" ht="37.5" customHeight="1" spans="1:14">
      <c r="A5" s="226" t="s">
        <v>5</v>
      </c>
      <c r="B5" s="234" t="str">
        <f>PRESUPUESTO!A6</f>
        <v>1.2</v>
      </c>
      <c r="C5" s="235" t="str">
        <f>VLOOKUP(B5,PRESUPUESTO!A3:F13,2,FALSE)</f>
        <v>Desmonte y limpieza en zonas no boscosas </v>
      </c>
      <c r="D5" s="236"/>
      <c r="E5" s="236"/>
      <c r="F5" s="236"/>
      <c r="G5" s="236"/>
      <c r="H5" s="236"/>
      <c r="I5" s="236"/>
      <c r="J5" s="308"/>
      <c r="K5" s="309"/>
      <c r="L5" s="310" t="str">
        <f>VLOOKUP(B5,PRESUPUESTO!A1:L38,3,FALSE)</f>
        <v>ha</v>
      </c>
      <c r="M5" s="311"/>
      <c r="N5" s="312">
        <f>VLOOKUP(B5,PRESUPUESTO!A1:L38,4,FALSE)</f>
        <v>40</v>
      </c>
    </row>
    <row r="6" ht="5.25" customHeight="1" spans="2:14">
      <c r="B6" s="237"/>
      <c r="C6" s="238"/>
      <c r="D6" s="238"/>
      <c r="E6" s="238"/>
      <c r="F6" s="238"/>
      <c r="G6" s="238"/>
      <c r="H6" s="238"/>
      <c r="I6" s="238"/>
      <c r="J6" s="238"/>
      <c r="K6" s="238"/>
      <c r="L6" s="238"/>
      <c r="M6" s="238"/>
      <c r="N6" s="313"/>
    </row>
    <row r="7" spans="2:14">
      <c r="B7" s="239" t="s">
        <v>2302</v>
      </c>
      <c r="C7" s="240"/>
      <c r="D7" s="240"/>
      <c r="E7" s="240"/>
      <c r="F7" s="240"/>
      <c r="G7" s="240"/>
      <c r="H7" s="240"/>
      <c r="I7" s="240"/>
      <c r="J7" s="240"/>
      <c r="K7" s="240"/>
      <c r="L7" s="240"/>
      <c r="M7" s="240"/>
      <c r="N7" s="314"/>
    </row>
    <row r="8" ht="15.75" spans="2:14">
      <c r="B8" s="241"/>
      <c r="C8" s="242"/>
      <c r="D8" s="242"/>
      <c r="E8" s="242"/>
      <c r="F8" s="242"/>
      <c r="G8" s="242"/>
      <c r="H8" s="242"/>
      <c r="I8" s="266"/>
      <c r="J8" s="266"/>
      <c r="K8" s="242"/>
      <c r="L8" s="242"/>
      <c r="M8" s="242"/>
      <c r="N8" s="315"/>
    </row>
    <row r="9" spans="2:14">
      <c r="B9" s="243" t="s">
        <v>244</v>
      </c>
      <c r="C9" s="244"/>
      <c r="D9" s="244"/>
      <c r="E9" s="244"/>
      <c r="F9" s="244"/>
      <c r="G9" s="244"/>
      <c r="H9" s="245"/>
      <c r="I9" s="316" t="s">
        <v>245</v>
      </c>
      <c r="J9" s="245"/>
      <c r="K9" s="317" t="s">
        <v>2303</v>
      </c>
      <c r="L9" s="316" t="s">
        <v>2304</v>
      </c>
      <c r="M9" s="245"/>
      <c r="N9" s="318" t="s">
        <v>2305</v>
      </c>
    </row>
    <row r="10" spans="1:14">
      <c r="A10" s="246" t="s">
        <v>2038</v>
      </c>
      <c r="B10" s="247" t="str">
        <f>VLOOKUP(A10,EQUIPOS!C3:G200,3,FALSE)</f>
        <v>Guadañadora cilindraje 38-58 cm3</v>
      </c>
      <c r="C10" s="248"/>
      <c r="D10" s="248"/>
      <c r="E10" s="248"/>
      <c r="F10" s="248"/>
      <c r="G10" s="248"/>
      <c r="H10" s="249"/>
      <c r="I10" s="319"/>
      <c r="J10" s="320" t="str">
        <f>VLOOKUP(A10,EQUIPOS!C3:G200,2,FALSE)</f>
        <v>h</v>
      </c>
      <c r="K10" s="321">
        <f>VLOOKUP(A10,EQUIPOS!C3:G200,5,FALSE)</f>
        <v>5843.81322510743</v>
      </c>
      <c r="L10" s="322"/>
      <c r="M10" s="323">
        <v>16</v>
      </c>
      <c r="N10" s="324">
        <f>K10*M10</f>
        <v>93501.0116017189</v>
      </c>
    </row>
    <row r="11" spans="1:14">
      <c r="A11" s="566" t="s">
        <v>2066</v>
      </c>
      <c r="B11" s="247" t="str">
        <f>VLOOKUP(A11,EQUIPOS!C4:G201,3,FALSE)</f>
        <v>Motosierra, 4.5 HP - 7.1 HP, longitud de espada 45-90 cm</v>
      </c>
      <c r="C11" s="248"/>
      <c r="D11" s="248"/>
      <c r="E11" s="248"/>
      <c r="F11" s="248"/>
      <c r="G11" s="248"/>
      <c r="H11" s="249"/>
      <c r="I11" s="319"/>
      <c r="J11" s="320" t="str">
        <f>VLOOKUP(A11,EQUIPOS!C4:G201,2,FALSE)</f>
        <v>h</v>
      </c>
      <c r="K11" s="321">
        <f>VLOOKUP(A11,EQUIPOS!C4:G201,5,FALSE)</f>
        <v>12455.0705604779</v>
      </c>
      <c r="L11" s="322"/>
      <c r="M11" s="323">
        <v>16</v>
      </c>
      <c r="N11" s="324">
        <f>K11*M11</f>
        <v>199281.128967646</v>
      </c>
    </row>
    <row r="12" spans="1:14">
      <c r="A12" s="251"/>
      <c r="B12" s="247"/>
      <c r="C12" s="248"/>
      <c r="D12" s="248"/>
      <c r="E12" s="248"/>
      <c r="F12" s="248"/>
      <c r="G12" s="248"/>
      <c r="H12" s="249"/>
      <c r="I12" s="319"/>
      <c r="J12" s="320"/>
      <c r="K12" s="321"/>
      <c r="L12" s="322"/>
      <c r="M12" s="323"/>
      <c r="N12" s="324"/>
    </row>
    <row r="13" spans="1:14">
      <c r="A13" s="251"/>
      <c r="B13" s="247"/>
      <c r="C13" s="248"/>
      <c r="D13" s="248"/>
      <c r="E13" s="248"/>
      <c r="F13" s="248"/>
      <c r="G13" s="248"/>
      <c r="H13" s="249"/>
      <c r="I13" s="325"/>
      <c r="J13" s="326"/>
      <c r="K13" s="321"/>
      <c r="L13" s="327"/>
      <c r="M13" s="328"/>
      <c r="N13" s="324"/>
    </row>
    <row r="14" spans="2:14">
      <c r="B14" s="247"/>
      <c r="C14" s="248"/>
      <c r="D14" s="248"/>
      <c r="E14" s="252"/>
      <c r="F14" s="248"/>
      <c r="G14" s="248"/>
      <c r="H14" s="249"/>
      <c r="I14" s="329"/>
      <c r="J14" s="330"/>
      <c r="K14" s="331"/>
      <c r="L14" s="332"/>
      <c r="M14" s="333"/>
      <c r="N14" s="334"/>
    </row>
    <row r="15" spans="2:14">
      <c r="B15" s="253"/>
      <c r="C15" s="254"/>
      <c r="D15" s="254"/>
      <c r="E15" s="255"/>
      <c r="F15" s="256"/>
      <c r="G15" s="256"/>
      <c r="H15" s="257"/>
      <c r="I15" s="329"/>
      <c r="J15" s="330"/>
      <c r="K15" s="335"/>
      <c r="L15" s="332"/>
      <c r="M15" s="333"/>
      <c r="N15" s="336"/>
    </row>
    <row r="16" ht="15.75" spans="2:14">
      <c r="B16" s="258" t="s">
        <v>2306</v>
      </c>
      <c r="C16" s="258"/>
      <c r="D16" s="258"/>
      <c r="E16" s="258"/>
      <c r="F16" s="258"/>
      <c r="G16" s="258"/>
      <c r="H16" s="258"/>
      <c r="I16" s="337"/>
      <c r="J16" s="338"/>
      <c r="K16" s="339"/>
      <c r="L16" s="340">
        <v>0.05</v>
      </c>
      <c r="M16" s="341"/>
      <c r="N16" s="342">
        <f>L16*N50</f>
        <v>25203.4062692238</v>
      </c>
    </row>
    <row r="17" ht="15.75" spans="2:14">
      <c r="B17" s="259" t="s">
        <v>2307</v>
      </c>
      <c r="C17" s="260"/>
      <c r="D17" s="260"/>
      <c r="E17" s="260"/>
      <c r="F17" s="260"/>
      <c r="G17" s="260"/>
      <c r="H17" s="260"/>
      <c r="I17" s="260"/>
      <c r="J17" s="260"/>
      <c r="K17" s="260"/>
      <c r="L17" s="260"/>
      <c r="M17" s="343"/>
      <c r="N17" s="344">
        <f>SUM(N10:N16)</f>
        <v>317985.546838589</v>
      </c>
    </row>
    <row r="18" spans="2:14">
      <c r="B18" s="261"/>
      <c r="C18" s="262"/>
      <c r="D18" s="262"/>
      <c r="E18" s="262"/>
      <c r="F18" s="262"/>
      <c r="G18" s="262"/>
      <c r="H18" s="262"/>
      <c r="I18" s="262"/>
      <c r="J18" s="262"/>
      <c r="K18" s="262"/>
      <c r="L18" s="262"/>
      <c r="M18" s="262"/>
      <c r="N18" s="345"/>
    </row>
    <row r="19" spans="2:14">
      <c r="B19" s="263" t="s">
        <v>2308</v>
      </c>
      <c r="C19" s="264"/>
      <c r="D19" s="264"/>
      <c r="E19" s="264"/>
      <c r="F19" s="264"/>
      <c r="G19" s="264"/>
      <c r="H19" s="264"/>
      <c r="I19" s="264"/>
      <c r="J19" s="264"/>
      <c r="K19" s="264"/>
      <c r="L19" s="264"/>
      <c r="M19" s="264"/>
      <c r="N19" s="346"/>
    </row>
    <row r="20" ht="15.75" spans="2:14">
      <c r="B20" s="265"/>
      <c r="C20" s="266"/>
      <c r="D20" s="266"/>
      <c r="E20" s="266"/>
      <c r="F20" s="266"/>
      <c r="G20" s="266"/>
      <c r="H20" s="266"/>
      <c r="I20" s="266"/>
      <c r="J20" s="242"/>
      <c r="K20" s="242"/>
      <c r="L20" s="242"/>
      <c r="M20" s="242"/>
      <c r="N20" s="315"/>
    </row>
    <row r="21" spans="2:14">
      <c r="B21" s="267" t="s">
        <v>244</v>
      </c>
      <c r="C21" s="268"/>
      <c r="D21" s="268"/>
      <c r="E21" s="268"/>
      <c r="F21" s="268"/>
      <c r="G21" s="268"/>
      <c r="H21" s="268"/>
      <c r="I21" s="347"/>
      <c r="J21" s="348" t="s">
        <v>245</v>
      </c>
      <c r="K21" s="349" t="s">
        <v>266</v>
      </c>
      <c r="L21" s="348" t="s">
        <v>2309</v>
      </c>
      <c r="M21" s="347"/>
      <c r="N21" s="350" t="s">
        <v>2305</v>
      </c>
    </row>
    <row r="22" spans="1:14">
      <c r="A22" s="250" t="s">
        <v>782</v>
      </c>
      <c r="B22" s="456" t="str">
        <f>VLOOKUP(A22,MATERIALES!B3:E797,3,FALSE)</f>
        <v>Cicatrizante hormonal para remoción de especies vegetales</v>
      </c>
      <c r="C22" s="457"/>
      <c r="D22" s="457"/>
      <c r="E22" s="457"/>
      <c r="F22" s="457"/>
      <c r="G22" s="457"/>
      <c r="H22" s="457"/>
      <c r="I22" s="463"/>
      <c r="J22" s="351" t="str">
        <f>VLOOKUP(A22,MATERIALES!B3:E844,2,FALSE)</f>
        <v>kg</v>
      </c>
      <c r="K22" s="352">
        <v>0</v>
      </c>
      <c r="L22" s="353">
        <f>VLOOKUP(A22,MATERIALES!B3:E844,4,FALSE)</f>
        <v>48223.9322960115</v>
      </c>
      <c r="M22" s="354"/>
      <c r="N22" s="355">
        <f>L22*K22</f>
        <v>0</v>
      </c>
    </row>
    <row r="23" spans="2:14">
      <c r="B23" s="569"/>
      <c r="C23" s="570"/>
      <c r="D23" s="570"/>
      <c r="E23" s="570"/>
      <c r="F23" s="570"/>
      <c r="G23" s="570"/>
      <c r="H23" s="570"/>
      <c r="I23" s="571"/>
      <c r="J23" s="572"/>
      <c r="K23" s="567"/>
      <c r="L23" s="319"/>
      <c r="M23" s="323"/>
      <c r="N23" s="573"/>
    </row>
    <row r="24" spans="1:14">
      <c r="A24" s="251"/>
      <c r="B24" s="269"/>
      <c r="C24" s="270"/>
      <c r="D24" s="270"/>
      <c r="E24" s="270"/>
      <c r="F24" s="270"/>
      <c r="G24" s="270"/>
      <c r="H24" s="270"/>
      <c r="I24" s="320"/>
      <c r="J24" s="351"/>
      <c r="K24" s="567"/>
      <c r="L24" s="319"/>
      <c r="M24" s="323"/>
      <c r="N24" s="324"/>
    </row>
    <row r="25" spans="2:14">
      <c r="B25" s="269"/>
      <c r="C25" s="270"/>
      <c r="D25" s="270"/>
      <c r="E25" s="270"/>
      <c r="F25" s="270"/>
      <c r="G25" s="270"/>
      <c r="H25" s="270"/>
      <c r="I25" s="320"/>
      <c r="J25" s="351"/>
      <c r="K25" s="567"/>
      <c r="L25" s="319"/>
      <c r="M25" s="323"/>
      <c r="N25" s="568"/>
    </row>
    <row r="26" spans="2:14">
      <c r="B26" s="269"/>
      <c r="C26" s="270"/>
      <c r="D26" s="270"/>
      <c r="E26" s="270"/>
      <c r="F26" s="270"/>
      <c r="G26" s="270"/>
      <c r="H26" s="270"/>
      <c r="I26" s="320"/>
      <c r="J26" s="351"/>
      <c r="K26" s="567"/>
      <c r="L26" s="319"/>
      <c r="M26" s="323"/>
      <c r="N26" s="568"/>
    </row>
    <row r="27" ht="15.75" spans="2:14">
      <c r="B27" s="271"/>
      <c r="C27" s="272"/>
      <c r="D27" s="272"/>
      <c r="E27" s="272"/>
      <c r="F27" s="272"/>
      <c r="G27" s="272"/>
      <c r="H27" s="272"/>
      <c r="I27" s="326"/>
      <c r="J27" s="356"/>
      <c r="K27" s="357"/>
      <c r="L27" s="358"/>
      <c r="M27" s="359"/>
      <c r="N27" s="360"/>
    </row>
    <row r="28" ht="15.75" spans="2:14">
      <c r="B28" s="259" t="s">
        <v>2307</v>
      </c>
      <c r="C28" s="260"/>
      <c r="D28" s="260"/>
      <c r="E28" s="260"/>
      <c r="F28" s="260"/>
      <c r="G28" s="260"/>
      <c r="H28" s="260"/>
      <c r="I28" s="260"/>
      <c r="J28" s="260"/>
      <c r="K28" s="260"/>
      <c r="L28" s="260"/>
      <c r="M28" s="343"/>
      <c r="N28" s="344">
        <f>SUM(N22:N27)</f>
        <v>0</v>
      </c>
    </row>
    <row r="29" spans="2:14">
      <c r="B29" s="273"/>
      <c r="C29" s="262"/>
      <c r="D29" s="262"/>
      <c r="E29" s="262"/>
      <c r="F29" s="262"/>
      <c r="G29" s="262"/>
      <c r="H29" s="262"/>
      <c r="I29" s="262"/>
      <c r="J29" s="262"/>
      <c r="K29" s="262"/>
      <c r="L29" s="262"/>
      <c r="M29" s="262"/>
      <c r="N29" s="345"/>
    </row>
    <row r="30" spans="2:14">
      <c r="B30" s="263" t="s">
        <v>2310</v>
      </c>
      <c r="C30" s="264"/>
      <c r="D30" s="264"/>
      <c r="E30" s="264"/>
      <c r="F30" s="264"/>
      <c r="G30" s="264"/>
      <c r="H30" s="264"/>
      <c r="I30" s="264"/>
      <c r="J30" s="264"/>
      <c r="K30" s="264"/>
      <c r="L30" s="264"/>
      <c r="M30" s="264"/>
      <c r="N30" s="346"/>
    </row>
    <row r="31" ht="15.75" spans="2:14">
      <c r="B31" s="274"/>
      <c r="C31" s="242"/>
      <c r="D31" s="242"/>
      <c r="E31" s="242"/>
      <c r="F31" s="242"/>
      <c r="G31" s="242"/>
      <c r="H31" s="242"/>
      <c r="I31" s="242"/>
      <c r="J31" s="242"/>
      <c r="K31" s="242"/>
      <c r="L31" s="242"/>
      <c r="M31" s="242"/>
      <c r="N31" s="315"/>
    </row>
    <row r="32" ht="25.5" spans="2:14">
      <c r="B32" s="267" t="s">
        <v>325</v>
      </c>
      <c r="C32" s="268"/>
      <c r="D32" s="268"/>
      <c r="E32" s="268"/>
      <c r="F32" s="268"/>
      <c r="G32" s="268"/>
      <c r="H32" s="275" t="s">
        <v>245</v>
      </c>
      <c r="I32" s="361" t="s">
        <v>2311</v>
      </c>
      <c r="J32" s="362" t="s">
        <v>2312</v>
      </c>
      <c r="K32" s="275" t="s">
        <v>2313</v>
      </c>
      <c r="L32" s="363" t="s">
        <v>2314</v>
      </c>
      <c r="M32" s="364"/>
      <c r="N32" s="365" t="s">
        <v>2305</v>
      </c>
    </row>
    <row r="33" spans="1:14">
      <c r="A33" s="226" t="s">
        <v>1842</v>
      </c>
      <c r="B33" s="253" t="str">
        <f>VLOOKUP(A33,TRANSPORTE!C2:F38,3,FALSE)</f>
        <v>Transporte de material desmontado</v>
      </c>
      <c r="C33" s="276"/>
      <c r="D33" s="276"/>
      <c r="E33" s="276"/>
      <c r="F33" s="276"/>
      <c r="G33" s="277"/>
      <c r="H33" s="278" t="str">
        <f>VLOOKUP(A33,[214]TRANSPORTE!C1:F37,2,FALSE)</f>
        <v>t-km</v>
      </c>
      <c r="I33" s="335">
        <f>K22</f>
        <v>0</v>
      </c>
      <c r="J33" s="335">
        <f>'DISTANCIA DE ACARREO'!D6</f>
        <v>0</v>
      </c>
      <c r="K33" s="335">
        <f>J33*I33</f>
        <v>0</v>
      </c>
      <c r="L33" s="366">
        <f>VLOOKUP(A33,TRANSPORTE!C2:F38,4,FALSE)</f>
        <v>1414.03279593679</v>
      </c>
      <c r="M33" s="367"/>
      <c r="N33" s="368">
        <f>K33*L33</f>
        <v>0</v>
      </c>
    </row>
    <row r="34" spans="2:14">
      <c r="B34" s="279"/>
      <c r="C34" s="280"/>
      <c r="D34" s="280"/>
      <c r="E34" s="280"/>
      <c r="F34" s="280"/>
      <c r="G34" s="280"/>
      <c r="H34" s="278"/>
      <c r="I34" s="335"/>
      <c r="J34" s="335"/>
      <c r="K34" s="335"/>
      <c r="L34" s="369"/>
      <c r="M34" s="370"/>
      <c r="N34" s="371"/>
    </row>
    <row r="35" spans="2:14">
      <c r="B35" s="279"/>
      <c r="C35" s="280"/>
      <c r="D35" s="280"/>
      <c r="E35" s="280"/>
      <c r="F35" s="280"/>
      <c r="G35" s="280"/>
      <c r="H35" s="278"/>
      <c r="I35" s="335"/>
      <c r="J35" s="335"/>
      <c r="K35" s="335"/>
      <c r="L35" s="369"/>
      <c r="M35" s="370"/>
      <c r="N35" s="371"/>
    </row>
    <row r="36" spans="2:14">
      <c r="B36" s="279"/>
      <c r="C36" s="280"/>
      <c r="D36" s="280"/>
      <c r="E36" s="280"/>
      <c r="F36" s="280"/>
      <c r="G36" s="280"/>
      <c r="H36" s="278"/>
      <c r="I36" s="335"/>
      <c r="J36" s="335"/>
      <c r="K36" s="335"/>
      <c r="L36" s="369"/>
      <c r="M36" s="370"/>
      <c r="N36" s="371"/>
    </row>
    <row r="37" spans="2:14">
      <c r="B37" s="279"/>
      <c r="C37" s="280"/>
      <c r="D37" s="280"/>
      <c r="E37" s="280"/>
      <c r="F37" s="280"/>
      <c r="G37" s="280"/>
      <c r="H37" s="278"/>
      <c r="I37" s="335"/>
      <c r="J37" s="335"/>
      <c r="K37" s="335"/>
      <c r="L37" s="369"/>
      <c r="M37" s="370"/>
      <c r="N37" s="371"/>
    </row>
    <row r="38" ht="15.75" spans="2:14">
      <c r="B38" s="281"/>
      <c r="C38" s="282"/>
      <c r="D38" s="282"/>
      <c r="E38" s="282"/>
      <c r="F38" s="282"/>
      <c r="G38" s="282"/>
      <c r="H38" s="283"/>
      <c r="I38" s="372"/>
      <c r="J38" s="372"/>
      <c r="K38" s="372"/>
      <c r="L38" s="373"/>
      <c r="M38" s="374"/>
      <c r="N38" s="375"/>
    </row>
    <row r="39" ht="15.75" spans="2:14">
      <c r="B39" s="284" t="s">
        <v>2307</v>
      </c>
      <c r="C39" s="285"/>
      <c r="D39" s="285"/>
      <c r="E39" s="285"/>
      <c r="F39" s="285"/>
      <c r="G39" s="285"/>
      <c r="H39" s="285"/>
      <c r="I39" s="285"/>
      <c r="J39" s="285"/>
      <c r="K39" s="285"/>
      <c r="L39" s="285"/>
      <c r="M39" s="376"/>
      <c r="N39" s="377">
        <f>SUM(N33:N38)</f>
        <v>0</v>
      </c>
    </row>
    <row r="40" spans="2:14">
      <c r="B40" s="273"/>
      <c r="C40" s="262"/>
      <c r="D40" s="262"/>
      <c r="E40" s="262"/>
      <c r="F40" s="262"/>
      <c r="G40" s="262"/>
      <c r="H40" s="262"/>
      <c r="I40" s="262"/>
      <c r="J40" s="262"/>
      <c r="K40" s="262"/>
      <c r="L40" s="262"/>
      <c r="M40" s="262"/>
      <c r="N40" s="345"/>
    </row>
    <row r="41" spans="2:14">
      <c r="B41" s="263" t="s">
        <v>2315</v>
      </c>
      <c r="C41" s="264"/>
      <c r="D41" s="264"/>
      <c r="E41" s="264"/>
      <c r="F41" s="264"/>
      <c r="G41" s="264"/>
      <c r="H41" s="264"/>
      <c r="I41" s="264"/>
      <c r="J41" s="264"/>
      <c r="K41" s="264"/>
      <c r="L41" s="264"/>
      <c r="M41" s="264"/>
      <c r="N41" s="346"/>
    </row>
    <row r="42" ht="15.75" spans="2:14">
      <c r="B42" s="274"/>
      <c r="C42" s="242"/>
      <c r="D42" s="242"/>
      <c r="E42" s="242"/>
      <c r="F42" s="242"/>
      <c r="G42" s="242"/>
      <c r="H42" s="242"/>
      <c r="I42" s="242"/>
      <c r="J42" s="242"/>
      <c r="K42" s="242"/>
      <c r="L42" s="242"/>
      <c r="M42" s="242"/>
      <c r="N42" s="315"/>
    </row>
    <row r="43" ht="25.5" spans="2:14">
      <c r="B43" s="286" t="s">
        <v>2316</v>
      </c>
      <c r="C43" s="287"/>
      <c r="D43" s="287"/>
      <c r="E43" s="287"/>
      <c r="F43" s="287"/>
      <c r="G43" s="287"/>
      <c r="H43" s="287"/>
      <c r="I43" s="275" t="s">
        <v>2317</v>
      </c>
      <c r="J43" s="362" t="s">
        <v>2318</v>
      </c>
      <c r="K43" s="361" t="s">
        <v>2319</v>
      </c>
      <c r="L43" s="378" t="s">
        <v>2304</v>
      </c>
      <c r="M43" s="379"/>
      <c r="N43" s="380" t="s">
        <v>2305</v>
      </c>
    </row>
    <row r="44" spans="2:15">
      <c r="B44" s="288"/>
      <c r="C44" s="280"/>
      <c r="D44" s="280"/>
      <c r="E44" s="280"/>
      <c r="F44" s="280"/>
      <c r="G44" s="280"/>
      <c r="H44" s="280"/>
      <c r="I44" s="381"/>
      <c r="J44" s="382"/>
      <c r="K44" s="383"/>
      <c r="L44" s="384"/>
      <c r="M44" s="385"/>
      <c r="N44" s="386"/>
      <c r="O44" s="387"/>
    </row>
    <row r="45" spans="1:14">
      <c r="A45" s="226" t="s">
        <v>416</v>
      </c>
      <c r="B45" s="253" t="str">
        <f>VLOOKUP(A45,'MANO DE OBRA'!C13:H78,3,FALSE)</f>
        <v>Obrero (2)</v>
      </c>
      <c r="C45" s="276"/>
      <c r="D45" s="276"/>
      <c r="E45" s="276"/>
      <c r="F45" s="276"/>
      <c r="G45" s="276"/>
      <c r="H45" s="277"/>
      <c r="I45" s="381">
        <f>VLOOKUP(A45,'MANO DE OBRA'!C13:H78,4,FALSE)</f>
        <v>94900</v>
      </c>
      <c r="J45" s="388">
        <f>VLOOKUP(A45,'MANO DE OBRA'!C13:H78,6,FALSE)</f>
        <v>1.85</v>
      </c>
      <c r="K45" s="383">
        <f>J45*I45</f>
        <v>175565</v>
      </c>
      <c r="L45" s="384"/>
      <c r="M45" s="576">
        <v>0.348296174978507</v>
      </c>
      <c r="N45" s="389">
        <f>K45/M45</f>
        <v>504068.125384477</v>
      </c>
    </row>
    <row r="46" spans="2:14">
      <c r="B46" s="288"/>
      <c r="C46" s="280"/>
      <c r="D46" s="280"/>
      <c r="E46" s="280"/>
      <c r="F46" s="280"/>
      <c r="G46" s="280"/>
      <c r="H46" s="280"/>
      <c r="I46" s="335"/>
      <c r="J46" s="390"/>
      <c r="K46" s="391"/>
      <c r="L46" s="384"/>
      <c r="M46" s="392"/>
      <c r="N46" s="389"/>
    </row>
    <row r="47" spans="2:14">
      <c r="B47" s="288"/>
      <c r="C47" s="280"/>
      <c r="D47" s="280"/>
      <c r="E47" s="280"/>
      <c r="F47" s="280"/>
      <c r="G47" s="280"/>
      <c r="H47" s="280"/>
      <c r="I47" s="335"/>
      <c r="J47" s="390"/>
      <c r="K47" s="391"/>
      <c r="L47" s="358"/>
      <c r="M47" s="392"/>
      <c r="N47" s="389"/>
    </row>
    <row r="48" spans="2:14">
      <c r="B48" s="288"/>
      <c r="C48" s="280"/>
      <c r="D48" s="280"/>
      <c r="E48" s="280"/>
      <c r="F48" s="280"/>
      <c r="G48" s="280"/>
      <c r="H48" s="280"/>
      <c r="I48" s="335"/>
      <c r="J48" s="390"/>
      <c r="K48" s="391"/>
      <c r="L48" s="358"/>
      <c r="M48" s="392"/>
      <c r="N48" s="389"/>
    </row>
    <row r="49" ht="15.75" spans="2:14">
      <c r="B49" s="281"/>
      <c r="C49" s="282"/>
      <c r="D49" s="282"/>
      <c r="E49" s="282"/>
      <c r="F49" s="282"/>
      <c r="G49" s="282"/>
      <c r="H49" s="282"/>
      <c r="I49" s="372"/>
      <c r="J49" s="372"/>
      <c r="K49" s="372"/>
      <c r="L49" s="393"/>
      <c r="M49" s="393"/>
      <c r="N49" s="360"/>
    </row>
    <row r="50" ht="15.75" spans="2:14">
      <c r="B50" s="259" t="s">
        <v>2307</v>
      </c>
      <c r="C50" s="260"/>
      <c r="D50" s="260"/>
      <c r="E50" s="260"/>
      <c r="F50" s="260"/>
      <c r="G50" s="260"/>
      <c r="H50" s="260"/>
      <c r="I50" s="285"/>
      <c r="J50" s="285"/>
      <c r="K50" s="285"/>
      <c r="L50" s="285"/>
      <c r="M50" s="376"/>
      <c r="N50" s="394">
        <f>SUM(N44:N49)</f>
        <v>504068.125384477</v>
      </c>
    </row>
    <row r="51" ht="15.75" spans="2:14">
      <c r="B51" s="273"/>
      <c r="C51" s="262"/>
      <c r="D51" s="262"/>
      <c r="E51" s="262"/>
      <c r="F51" s="262"/>
      <c r="G51" s="262"/>
      <c r="H51" s="262"/>
      <c r="I51" s="262"/>
      <c r="J51" s="262"/>
      <c r="K51" s="262"/>
      <c r="L51" s="262"/>
      <c r="M51" s="262"/>
      <c r="N51" s="345"/>
    </row>
    <row r="52" ht="15.75" spans="2:17">
      <c r="B52" s="259" t="s">
        <v>2320</v>
      </c>
      <c r="C52" s="260"/>
      <c r="D52" s="260"/>
      <c r="E52" s="260"/>
      <c r="F52" s="260"/>
      <c r="G52" s="260"/>
      <c r="H52" s="260"/>
      <c r="I52" s="260"/>
      <c r="J52" s="260"/>
      <c r="K52" s="260"/>
      <c r="L52" s="260"/>
      <c r="M52" s="343"/>
      <c r="N52" s="395">
        <f>ROUND(N17+N28+N39+N50,0)</f>
        <v>822054</v>
      </c>
      <c r="O52" s="470">
        <v>822053.672222222</v>
      </c>
      <c r="P52" s="470">
        <f>N52-O52</f>
        <v>0.327777778031304</v>
      </c>
      <c r="Q52" s="470"/>
    </row>
    <row r="53" ht="15.75" spans="2:14">
      <c r="B53" s="273"/>
      <c r="C53" s="262"/>
      <c r="D53" s="262"/>
      <c r="E53" s="262"/>
      <c r="F53" s="262"/>
      <c r="G53" s="262"/>
      <c r="H53" s="262"/>
      <c r="I53" s="262"/>
      <c r="J53" s="262"/>
      <c r="K53" s="262"/>
      <c r="L53" s="262"/>
      <c r="M53" s="262"/>
      <c r="N53" s="345"/>
    </row>
    <row r="54" hidden="1" spans="2:14">
      <c r="B54" s="263" t="s">
        <v>2321</v>
      </c>
      <c r="C54" s="264"/>
      <c r="D54" s="264"/>
      <c r="E54" s="264"/>
      <c r="F54" s="264"/>
      <c r="G54" s="264"/>
      <c r="H54" s="264"/>
      <c r="I54" s="264"/>
      <c r="J54" s="264"/>
      <c r="K54" s="264"/>
      <c r="L54" s="264"/>
      <c r="M54" s="264"/>
      <c r="N54" s="346"/>
    </row>
    <row r="55" ht="15.75" hidden="1" spans="2:14">
      <c r="B55" s="274"/>
      <c r="C55" s="242"/>
      <c r="D55" s="242"/>
      <c r="E55" s="242"/>
      <c r="F55" s="242"/>
      <c r="G55" s="242"/>
      <c r="H55" s="242"/>
      <c r="I55" s="242"/>
      <c r="J55" s="242"/>
      <c r="K55" s="242"/>
      <c r="L55" s="242"/>
      <c r="M55" s="242"/>
      <c r="N55" s="315"/>
    </row>
    <row r="56" hidden="1" spans="2:14">
      <c r="B56" s="267" t="s">
        <v>2322</v>
      </c>
      <c r="C56" s="268"/>
      <c r="D56" s="268"/>
      <c r="E56" s="268"/>
      <c r="F56" s="268"/>
      <c r="G56" s="268"/>
      <c r="H56" s="268"/>
      <c r="I56" s="268"/>
      <c r="J56" s="396"/>
      <c r="K56" s="397" t="s">
        <v>2323</v>
      </c>
      <c r="L56" s="398" t="s">
        <v>184</v>
      </c>
      <c r="M56" s="396"/>
      <c r="N56" s="399"/>
    </row>
    <row r="57" hidden="1" spans="2:14">
      <c r="B57" s="289" t="s">
        <v>2324</v>
      </c>
      <c r="C57" s="290"/>
      <c r="D57" s="290"/>
      <c r="E57" s="290"/>
      <c r="F57" s="290"/>
      <c r="G57" s="290"/>
      <c r="H57" s="290"/>
      <c r="I57" s="400"/>
      <c r="J57" s="401"/>
      <c r="K57" s="402">
        <v>0.2</v>
      </c>
      <c r="L57" s="403">
        <f>N52*K57</f>
        <v>164410.8</v>
      </c>
      <c r="M57" s="404"/>
      <c r="N57" s="405"/>
    </row>
    <row r="58" hidden="1" spans="2:14">
      <c r="B58" s="291" t="s">
        <v>172</v>
      </c>
      <c r="C58" s="292"/>
      <c r="D58" s="292"/>
      <c r="E58" s="292"/>
      <c r="F58" s="292"/>
      <c r="G58" s="292"/>
      <c r="H58" s="292"/>
      <c r="I58" s="400"/>
      <c r="J58" s="401"/>
      <c r="K58" s="402">
        <v>0.05</v>
      </c>
      <c r="L58" s="403">
        <f>N52*K58</f>
        <v>41102.7</v>
      </c>
      <c r="M58" s="404"/>
      <c r="N58" s="405"/>
    </row>
    <row r="59" ht="15.75" hidden="1" spans="2:14">
      <c r="B59" s="293" t="s">
        <v>2325</v>
      </c>
      <c r="C59" s="294"/>
      <c r="D59" s="294"/>
      <c r="E59" s="294"/>
      <c r="F59" s="294"/>
      <c r="G59" s="294"/>
      <c r="H59" s="294"/>
      <c r="I59" s="406"/>
      <c r="J59" s="407"/>
      <c r="K59" s="408">
        <v>0.05</v>
      </c>
      <c r="L59" s="409">
        <f>N52*K59</f>
        <v>41102.7</v>
      </c>
      <c r="M59" s="410"/>
      <c r="N59" s="405"/>
    </row>
    <row r="60" ht="15.75" hidden="1" spans="2:14">
      <c r="B60" s="259" t="s">
        <v>2307</v>
      </c>
      <c r="C60" s="260"/>
      <c r="D60" s="260"/>
      <c r="E60" s="260"/>
      <c r="F60" s="260"/>
      <c r="G60" s="260"/>
      <c r="H60" s="260"/>
      <c r="I60" s="260"/>
      <c r="J60" s="260"/>
      <c r="K60" s="260"/>
      <c r="L60" s="260"/>
      <c r="M60" s="343"/>
      <c r="N60" s="411">
        <f>L57+L58+L59</f>
        <v>246616.2</v>
      </c>
    </row>
    <row r="61" ht="15.75" hidden="1" spans="2:14">
      <c r="B61" s="273"/>
      <c r="C61" s="262"/>
      <c r="D61" s="262"/>
      <c r="E61" s="262"/>
      <c r="F61" s="262"/>
      <c r="G61" s="262"/>
      <c r="H61" s="262"/>
      <c r="I61" s="262"/>
      <c r="J61" s="262"/>
      <c r="K61" s="262"/>
      <c r="L61" s="262"/>
      <c r="M61" s="262"/>
      <c r="N61" s="345"/>
    </row>
    <row r="62" ht="15.75" hidden="1" spans="1:14">
      <c r="A62" s="226" t="s">
        <v>2326</v>
      </c>
      <c r="B62" s="259" t="s">
        <v>2327</v>
      </c>
      <c r="C62" s="260"/>
      <c r="D62" s="260"/>
      <c r="E62" s="260"/>
      <c r="F62" s="260"/>
      <c r="G62" s="260"/>
      <c r="H62" s="260"/>
      <c r="I62" s="260"/>
      <c r="J62" s="260"/>
      <c r="K62" s="260"/>
      <c r="L62" s="260"/>
      <c r="M62" s="343"/>
      <c r="N62" s="412">
        <f>N52+N60</f>
        <v>1068670.2</v>
      </c>
    </row>
    <row r="63" spans="2:14">
      <c r="B63" s="295"/>
      <c r="C63" s="296"/>
      <c r="D63" s="296"/>
      <c r="E63" s="296"/>
      <c r="F63" s="296"/>
      <c r="G63" s="296"/>
      <c r="H63" s="296"/>
      <c r="I63" s="296"/>
      <c r="J63" s="296"/>
      <c r="K63" s="296"/>
      <c r="L63" s="296"/>
      <c r="M63" s="296"/>
      <c r="N63" s="413"/>
    </row>
    <row r="64" spans="2:14">
      <c r="B64" s="297"/>
      <c r="C64" s="298"/>
      <c r="D64" s="299"/>
      <c r="E64" s="300"/>
      <c r="F64" s="300"/>
      <c r="G64" s="300"/>
      <c r="H64" s="300"/>
      <c r="I64" s="300"/>
      <c r="J64" s="300"/>
      <c r="K64" s="300"/>
      <c r="L64" s="300"/>
      <c r="M64" s="300"/>
      <c r="N64" s="414"/>
    </row>
    <row r="65" spans="2:14">
      <c r="B65" s="415"/>
      <c r="C65" s="416"/>
      <c r="D65" s="417"/>
      <c r="E65" s="300"/>
      <c r="F65" s="300"/>
      <c r="G65" s="300"/>
      <c r="H65" s="300"/>
      <c r="I65" s="300"/>
      <c r="J65" s="300"/>
      <c r="K65" s="300"/>
      <c r="L65" s="300"/>
      <c r="M65" s="300"/>
      <c r="N65" s="414"/>
    </row>
    <row r="66" spans="2:14">
      <c r="B66" s="415"/>
      <c r="C66" s="416"/>
      <c r="D66" s="417"/>
      <c r="E66" s="300"/>
      <c r="F66" s="300"/>
      <c r="G66" s="300"/>
      <c r="H66" s="300"/>
      <c r="I66" s="300"/>
      <c r="J66" s="300"/>
      <c r="K66" s="300"/>
      <c r="L66" s="300"/>
      <c r="M66" s="300"/>
      <c r="N66" s="414"/>
    </row>
    <row r="67" spans="2:14">
      <c r="B67" s="415"/>
      <c r="C67" s="416"/>
      <c r="D67" s="417"/>
      <c r="E67" s="300"/>
      <c r="F67" s="300"/>
      <c r="G67" s="300"/>
      <c r="H67" s="300"/>
      <c r="I67" s="300"/>
      <c r="J67" s="300"/>
      <c r="K67" s="300"/>
      <c r="L67" s="300"/>
      <c r="M67" s="300"/>
      <c r="N67" s="414"/>
    </row>
    <row r="68" spans="2:14">
      <c r="B68" s="418"/>
      <c r="C68" s="416"/>
      <c r="D68" s="419"/>
      <c r="E68" s="300"/>
      <c r="F68" s="300"/>
      <c r="G68" s="300"/>
      <c r="H68" s="300"/>
      <c r="I68" s="300"/>
      <c r="J68" s="300"/>
      <c r="K68" s="443"/>
      <c r="L68" s="300"/>
      <c r="M68" s="300"/>
      <c r="N68" s="414"/>
    </row>
    <row r="69" spans="2:14">
      <c r="B69" s="418"/>
      <c r="C69" s="416"/>
      <c r="D69" s="419"/>
      <c r="E69" s="300"/>
      <c r="F69" s="300"/>
      <c r="G69" s="300"/>
      <c r="H69" s="300"/>
      <c r="I69" s="300"/>
      <c r="J69" s="300"/>
      <c r="K69" s="443"/>
      <c r="L69" s="300"/>
      <c r="M69" s="300"/>
      <c r="N69" s="414"/>
    </row>
    <row r="70" hidden="1" spans="2:14">
      <c r="B70" s="420" t="s">
        <v>2328</v>
      </c>
      <c r="C70" s="421"/>
      <c r="D70" s="421"/>
      <c r="E70" s="421"/>
      <c r="F70" s="421"/>
      <c r="G70" s="421"/>
      <c r="H70" s="421"/>
      <c r="I70" s="421"/>
      <c r="J70" s="421"/>
      <c r="K70" s="421"/>
      <c r="L70" s="421"/>
      <c r="M70" s="421"/>
      <c r="N70" s="444"/>
    </row>
    <row r="71" hidden="1" spans="2:14">
      <c r="B71" s="422"/>
      <c r="C71" s="423"/>
      <c r="D71" s="423"/>
      <c r="E71" s="423"/>
      <c r="F71" s="423"/>
      <c r="G71" s="423"/>
      <c r="H71" s="423"/>
      <c r="I71" s="423"/>
      <c r="J71" s="423"/>
      <c r="K71" s="423"/>
      <c r="L71" s="423"/>
      <c r="M71" s="423"/>
      <c r="N71" s="445"/>
    </row>
    <row r="72" hidden="1" spans="2:14">
      <c r="B72" s="422"/>
      <c r="C72" s="423"/>
      <c r="D72" s="423"/>
      <c r="E72" s="423"/>
      <c r="F72" s="423"/>
      <c r="G72" s="423"/>
      <c r="H72" s="423"/>
      <c r="I72" s="423"/>
      <c r="J72" s="423"/>
      <c r="K72" s="423"/>
      <c r="L72" s="423"/>
      <c r="M72" s="423"/>
      <c r="N72" s="445"/>
    </row>
    <row r="73" hidden="1" spans="2:14">
      <c r="B73" s="422"/>
      <c r="C73" s="423"/>
      <c r="D73" s="423"/>
      <c r="E73" s="423"/>
      <c r="F73" s="423"/>
      <c r="G73" s="423"/>
      <c r="H73" s="423"/>
      <c r="I73" s="423"/>
      <c r="J73" s="423"/>
      <c r="K73" s="423"/>
      <c r="L73" s="423"/>
      <c r="M73" s="423"/>
      <c r="N73" s="445"/>
    </row>
    <row r="74" ht="15.75" hidden="1" spans="2:14">
      <c r="B74" s="424"/>
      <c r="C74" s="425"/>
      <c r="D74" s="425"/>
      <c r="E74" s="425"/>
      <c r="F74" s="425"/>
      <c r="G74" s="425"/>
      <c r="H74" s="425"/>
      <c r="I74" s="425"/>
      <c r="J74" s="425"/>
      <c r="K74" s="425"/>
      <c r="L74" s="425"/>
      <c r="M74" s="425"/>
      <c r="N74" s="446"/>
    </row>
    <row r="75" hidden="1" spans="2:14">
      <c r="B75" s="426"/>
      <c r="C75" s="427"/>
      <c r="D75" s="427"/>
      <c r="E75" s="427"/>
      <c r="F75" s="427"/>
      <c r="G75" s="427"/>
      <c r="H75" s="427"/>
      <c r="I75" s="427"/>
      <c r="J75" s="427"/>
      <c r="K75" s="427"/>
      <c r="L75" s="427"/>
      <c r="M75" s="427"/>
      <c r="N75" s="447"/>
    </row>
    <row r="76" hidden="1" spans="2:14">
      <c r="B76" s="428" t="s">
        <v>2329</v>
      </c>
      <c r="C76" s="429"/>
      <c r="D76" s="429"/>
      <c r="E76" s="429"/>
      <c r="F76" s="429"/>
      <c r="G76" s="429"/>
      <c r="H76" s="429"/>
      <c r="I76" s="429"/>
      <c r="J76" s="429"/>
      <c r="K76" s="429"/>
      <c r="L76" s="429"/>
      <c r="M76" s="429"/>
      <c r="N76" s="448"/>
    </row>
    <row r="77" hidden="1" customHeight="1" spans="2:14">
      <c r="B77" s="430" t="s">
        <v>2330</v>
      </c>
      <c r="C77" s="431"/>
      <c r="D77" s="431"/>
      <c r="E77" s="431"/>
      <c r="F77" s="431"/>
      <c r="G77" s="431"/>
      <c r="H77" s="431"/>
      <c r="I77" s="431"/>
      <c r="J77" s="431"/>
      <c r="K77" s="431"/>
      <c r="L77" s="431"/>
      <c r="M77" s="431"/>
      <c r="N77" s="449"/>
    </row>
    <row r="78" hidden="1" customHeight="1" spans="2:14">
      <c r="B78" s="430"/>
      <c r="C78" s="431"/>
      <c r="D78" s="431"/>
      <c r="E78" s="431"/>
      <c r="F78" s="431"/>
      <c r="G78" s="431"/>
      <c r="H78" s="431"/>
      <c r="I78" s="431"/>
      <c r="J78" s="431"/>
      <c r="K78" s="431"/>
      <c r="L78" s="431"/>
      <c r="M78" s="431"/>
      <c r="N78" s="449"/>
    </row>
    <row r="79" ht="31.5" hidden="1" customHeight="1" spans="2:14">
      <c r="B79" s="432" t="s">
        <v>2331</v>
      </c>
      <c r="C79" s="433"/>
      <c r="D79" s="433"/>
      <c r="E79" s="433"/>
      <c r="F79" s="433"/>
      <c r="G79" s="433"/>
      <c r="H79" s="433"/>
      <c r="I79" s="433"/>
      <c r="J79" s="433"/>
      <c r="K79" s="433"/>
      <c r="L79" s="433"/>
      <c r="M79" s="433"/>
      <c r="N79" s="450"/>
    </row>
    <row r="80" hidden="1" spans="2:14">
      <c r="B80" s="432"/>
      <c r="C80" s="433"/>
      <c r="D80" s="433"/>
      <c r="E80" s="433"/>
      <c r="F80" s="433"/>
      <c r="G80" s="433"/>
      <c r="H80" s="433"/>
      <c r="I80" s="433"/>
      <c r="J80" s="433"/>
      <c r="K80" s="433"/>
      <c r="L80" s="433"/>
      <c r="M80" s="433"/>
      <c r="N80" s="450"/>
    </row>
    <row r="81" hidden="1" spans="2:14">
      <c r="B81" s="430"/>
      <c r="C81" s="431"/>
      <c r="D81" s="431"/>
      <c r="E81" s="431"/>
      <c r="F81" s="431"/>
      <c r="G81" s="431"/>
      <c r="H81" s="431"/>
      <c r="I81" s="431"/>
      <c r="J81" s="431"/>
      <c r="K81" s="431"/>
      <c r="L81" s="431"/>
      <c r="M81" s="431"/>
      <c r="N81" s="449"/>
    </row>
    <row r="82" hidden="1" spans="2:14">
      <c r="B82" s="430"/>
      <c r="C82" s="431"/>
      <c r="D82" s="431"/>
      <c r="E82" s="431"/>
      <c r="F82" s="431"/>
      <c r="G82" s="431"/>
      <c r="H82" s="431"/>
      <c r="I82" s="431"/>
      <c r="J82" s="431"/>
      <c r="K82" s="431"/>
      <c r="L82" s="431"/>
      <c r="M82" s="431"/>
      <c r="N82" s="449"/>
    </row>
    <row r="83" hidden="1" spans="2:14">
      <c r="B83" s="430"/>
      <c r="C83" s="431"/>
      <c r="D83" s="431"/>
      <c r="E83" s="431"/>
      <c r="F83" s="431"/>
      <c r="G83" s="431"/>
      <c r="H83" s="431"/>
      <c r="I83" s="431"/>
      <c r="J83" s="431"/>
      <c r="K83" s="431"/>
      <c r="L83" s="431"/>
      <c r="M83" s="431"/>
      <c r="N83" s="449"/>
    </row>
    <row r="84" hidden="1" spans="2:14">
      <c r="B84" s="428"/>
      <c r="C84" s="429"/>
      <c r="D84" s="429"/>
      <c r="E84" s="429"/>
      <c r="F84" s="429"/>
      <c r="G84" s="429"/>
      <c r="H84" s="429"/>
      <c r="I84" s="429"/>
      <c r="J84" s="429"/>
      <c r="K84" s="429"/>
      <c r="L84" s="429"/>
      <c r="M84" s="429"/>
      <c r="N84" s="448"/>
    </row>
    <row r="85" hidden="1" spans="2:14">
      <c r="B85" s="434"/>
      <c r="C85" s="300"/>
      <c r="D85" s="300"/>
      <c r="E85" s="300" t="s">
        <v>2332</v>
      </c>
      <c r="F85" s="435"/>
      <c r="G85" s="435"/>
      <c r="H85" s="300"/>
      <c r="I85" s="300"/>
      <c r="J85" s="300"/>
      <c r="K85" s="300"/>
      <c r="L85" s="300"/>
      <c r="M85" s="300"/>
      <c r="N85" s="414"/>
    </row>
    <row r="86" hidden="1" spans="2:14">
      <c r="B86" s="434"/>
      <c r="C86" s="300"/>
      <c r="D86" s="300"/>
      <c r="E86" s="436" t="s">
        <v>2333</v>
      </c>
      <c r="F86" s="300"/>
      <c r="G86" s="300"/>
      <c r="H86" s="436"/>
      <c r="I86" s="436"/>
      <c r="J86" s="436"/>
      <c r="K86" s="300"/>
      <c r="L86" s="300"/>
      <c r="M86" s="300"/>
      <c r="N86" s="414"/>
    </row>
    <row r="87" hidden="1" spans="2:14">
      <c r="B87" s="434"/>
      <c r="C87" s="300"/>
      <c r="D87" s="300"/>
      <c r="E87" s="437" t="s">
        <v>2334</v>
      </c>
      <c r="F87" s="300"/>
      <c r="G87" s="300"/>
      <c r="H87" s="437"/>
      <c r="I87" s="437"/>
      <c r="J87" s="437"/>
      <c r="K87" s="300"/>
      <c r="L87" s="300"/>
      <c r="M87" s="300"/>
      <c r="N87" s="414"/>
    </row>
    <row r="88" hidden="1" spans="2:14">
      <c r="B88" s="438"/>
      <c r="C88" s="429"/>
      <c r="D88" s="429"/>
      <c r="E88" s="300" t="s">
        <v>390</v>
      </c>
      <c r="F88" s="300"/>
      <c r="G88" s="300"/>
      <c r="H88" s="300"/>
      <c r="I88" s="300"/>
      <c r="J88" s="300"/>
      <c r="K88" s="429"/>
      <c r="L88" s="429"/>
      <c r="M88" s="429"/>
      <c r="N88" s="448"/>
    </row>
    <row r="89" hidden="1" spans="2:14">
      <c r="B89" s="438"/>
      <c r="C89" s="429"/>
      <c r="D89" s="429"/>
      <c r="E89" s="429"/>
      <c r="F89" s="300"/>
      <c r="G89" s="300"/>
      <c r="H89" s="300"/>
      <c r="I89" s="300"/>
      <c r="J89" s="300"/>
      <c r="K89" s="429"/>
      <c r="L89" s="429"/>
      <c r="M89" s="429"/>
      <c r="N89" s="448"/>
    </row>
    <row r="90" hidden="1" spans="2:14">
      <c r="B90" s="438" t="s">
        <v>2335</v>
      </c>
      <c r="C90" s="437"/>
      <c r="D90" s="437"/>
      <c r="E90" s="300"/>
      <c r="F90" s="300"/>
      <c r="G90" s="300"/>
      <c r="H90" s="300"/>
      <c r="I90" s="300"/>
      <c r="J90" s="443"/>
      <c r="K90" s="443"/>
      <c r="L90" s="443"/>
      <c r="M90" s="443"/>
      <c r="N90" s="451"/>
    </row>
    <row r="91" ht="15.75" hidden="1" spans="2:14">
      <c r="B91" s="439" t="s">
        <v>2336</v>
      </c>
      <c r="C91" s="440"/>
      <c r="D91" s="440"/>
      <c r="E91" s="441"/>
      <c r="F91" s="441"/>
      <c r="G91" s="441"/>
      <c r="H91" s="441"/>
      <c r="I91" s="441"/>
      <c r="J91" s="452"/>
      <c r="K91" s="452"/>
      <c r="L91" s="452"/>
      <c r="M91" s="452"/>
      <c r="N91" s="453"/>
    </row>
    <row r="92" hidden="1"/>
    <row r="93" hidden="1"/>
    <row r="94" hidden="1"/>
    <row r="95" hidden="1"/>
    <row r="96" hidden="1"/>
    <row r="97" hidden="1"/>
    <row r="98" hidden="1"/>
    <row r="99" spans="2:5">
      <c r="B99" s="442"/>
      <c r="C99" s="442"/>
      <c r="D99" s="442"/>
      <c r="E99" s="442"/>
    </row>
  </sheetData>
  <mergeCells count="54">
    <mergeCell ref="B1:N1"/>
    <mergeCell ref="B2:N2"/>
    <mergeCell ref="C3:I3"/>
    <mergeCell ref="L3:M3"/>
    <mergeCell ref="C4:I4"/>
    <mergeCell ref="L4:M4"/>
    <mergeCell ref="C5:J5"/>
    <mergeCell ref="L5:M5"/>
    <mergeCell ref="B9:H9"/>
    <mergeCell ref="I9:J9"/>
    <mergeCell ref="L9:M9"/>
    <mergeCell ref="B10:H10"/>
    <mergeCell ref="B11:H11"/>
    <mergeCell ref="B12:H12"/>
    <mergeCell ref="B13:H13"/>
    <mergeCell ref="I13:J13"/>
    <mergeCell ref="L13:M13"/>
    <mergeCell ref="B14:H14"/>
    <mergeCell ref="B15:D15"/>
    <mergeCell ref="B16:H16"/>
    <mergeCell ref="I16:J16"/>
    <mergeCell ref="L16:M16"/>
    <mergeCell ref="B17:M17"/>
    <mergeCell ref="B21:I21"/>
    <mergeCell ref="L21:M21"/>
    <mergeCell ref="B22:I22"/>
    <mergeCell ref="L22:M22"/>
    <mergeCell ref="B27:I27"/>
    <mergeCell ref="L27:M27"/>
    <mergeCell ref="B28:M28"/>
    <mergeCell ref="L32:M32"/>
    <mergeCell ref="B33:G33"/>
    <mergeCell ref="L33:M33"/>
    <mergeCell ref="L38:M38"/>
    <mergeCell ref="B39:M39"/>
    <mergeCell ref="B43:H43"/>
    <mergeCell ref="L43:M43"/>
    <mergeCell ref="B45:H45"/>
    <mergeCell ref="B49:H49"/>
    <mergeCell ref="L49:M49"/>
    <mergeCell ref="B50:M50"/>
    <mergeCell ref="B52:M52"/>
    <mergeCell ref="B56:H56"/>
    <mergeCell ref="L56:M56"/>
    <mergeCell ref="B57:H57"/>
    <mergeCell ref="L57:M57"/>
    <mergeCell ref="L58:M58"/>
    <mergeCell ref="L59:M59"/>
    <mergeCell ref="B60:M60"/>
    <mergeCell ref="B62:M62"/>
    <mergeCell ref="B99:E99"/>
    <mergeCell ref="B77:N78"/>
    <mergeCell ref="B79:N80"/>
    <mergeCell ref="J90:N91"/>
  </mergeCells>
  <printOptions horizontalCentered="1"/>
  <pageMargins left="0.708661417322835" right="0.708661417322835" top="0.748031496062992" bottom="0.748031496062992" header="0.31496062992126" footer="0.31496062992126"/>
  <pageSetup paperSize="1" scale="46" orientation="portrait"/>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Hoja2"/>
  <dimension ref="A1:H16"/>
  <sheetViews>
    <sheetView view="pageBreakPreview" zoomScaleNormal="104" workbookViewId="0">
      <selection activeCell="A10" sqref="A10"/>
    </sheetView>
  </sheetViews>
  <sheetFormatPr defaultColWidth="10.7809523809524" defaultRowHeight="12" outlineLevelCol="7"/>
  <cols>
    <col min="1" max="1" width="30.6666666666667" style="176" customWidth="1"/>
    <col min="2" max="5" width="10.7809523809524" style="176"/>
    <col min="6" max="6" width="13.4380952380952" style="176" customWidth="1"/>
    <col min="7" max="7" width="14.7809523809524" style="176" customWidth="1"/>
    <col min="8" max="16384" width="10.7809523809524" style="176"/>
  </cols>
  <sheetData>
    <row r="1" ht="34.5" customHeight="1" spans="1:7">
      <c r="A1" s="216" t="str">
        <f>+PRESUPUESTO!B5</f>
        <v>Visitas de campo para el tramite suscripcion y cierre de  acuerdos voluntarios Dirigidos</v>
      </c>
      <c r="B1" s="216"/>
      <c r="C1" s="216"/>
      <c r="D1" s="216"/>
      <c r="E1" s="216"/>
      <c r="F1" s="216"/>
      <c r="G1" s="216"/>
    </row>
    <row r="2" ht="25.05" customHeight="1" spans="1:7">
      <c r="A2" s="181" t="s">
        <v>2338</v>
      </c>
      <c r="B2" s="182"/>
      <c r="C2" s="182"/>
      <c r="D2" s="182"/>
      <c r="E2" s="182"/>
      <c r="F2" s="182"/>
      <c r="G2" s="182"/>
    </row>
    <row r="3" ht="25.05" customHeight="1" spans="1:7">
      <c r="A3" s="181" t="s">
        <v>2339</v>
      </c>
      <c r="B3" s="183" t="s">
        <v>2340</v>
      </c>
      <c r="C3" s="183"/>
      <c r="D3" s="183"/>
      <c r="E3" s="183"/>
      <c r="F3" s="183"/>
      <c r="G3" s="183"/>
    </row>
    <row r="4" ht="25.05" customHeight="1" spans="1:7">
      <c r="A4" s="181" t="s">
        <v>2341</v>
      </c>
      <c r="B4" s="182"/>
      <c r="C4" s="182"/>
      <c r="D4" s="182"/>
      <c r="E4" s="182"/>
      <c r="F4" s="182"/>
      <c r="G4" s="182"/>
    </row>
    <row r="5" ht="25.05" customHeight="1" spans="1:7">
      <c r="A5" s="181" t="s">
        <v>2342</v>
      </c>
      <c r="B5" s="184" t="str">
        <f>+PRESUPUESTO!B5</f>
        <v>Visitas de campo para el tramite suscripcion y cierre de  acuerdos voluntarios Dirigidos</v>
      </c>
      <c r="C5" s="185"/>
      <c r="D5" s="217"/>
      <c r="E5" s="218" t="s">
        <v>89</v>
      </c>
      <c r="F5" s="182" t="str">
        <f>+PRESUPUESTO!A5</f>
        <v>1.1</v>
      </c>
      <c r="G5" s="574" t="str">
        <f>+PRESUPUESTO!C5</f>
        <v>un</v>
      </c>
    </row>
    <row r="6" ht="25.05" customHeight="1" spans="1:7">
      <c r="A6" s="181" t="s">
        <v>2343</v>
      </c>
      <c r="B6" s="189">
        <v>50</v>
      </c>
      <c r="C6" s="190" t="s">
        <v>2344</v>
      </c>
      <c r="D6" s="190"/>
      <c r="E6" s="191">
        <v>100</v>
      </c>
      <c r="F6" s="192"/>
      <c r="G6" s="193"/>
    </row>
    <row r="7" ht="29.25" customHeight="1" spans="1:7">
      <c r="A7" s="181" t="s">
        <v>2345</v>
      </c>
      <c r="B7" s="194">
        <v>10</v>
      </c>
      <c r="C7" s="195"/>
      <c r="D7" s="195"/>
      <c r="E7" s="195"/>
      <c r="F7" s="195"/>
      <c r="G7" s="196"/>
    </row>
    <row r="8" ht="33.75" customHeight="1" spans="1:7">
      <c r="A8" s="190" t="s">
        <v>244</v>
      </c>
      <c r="B8" s="197" t="s">
        <v>245</v>
      </c>
      <c r="C8" s="190" t="s">
        <v>266</v>
      </c>
      <c r="D8" s="216" t="s">
        <v>110</v>
      </c>
      <c r="E8" s="190" t="s">
        <v>2346</v>
      </c>
      <c r="F8" s="190" t="s">
        <v>2347</v>
      </c>
      <c r="G8" s="198" t="s">
        <v>285</v>
      </c>
    </row>
    <row r="9" ht="25.05" customHeight="1" spans="1:7">
      <c r="A9" s="199" t="s">
        <v>2348</v>
      </c>
      <c r="B9" s="200"/>
      <c r="C9" s="200"/>
      <c r="D9" s="200"/>
      <c r="E9" s="200"/>
      <c r="F9" s="200"/>
      <c r="G9" s="200"/>
    </row>
    <row r="10" ht="25.05" customHeight="1" spans="1:8">
      <c r="A10" s="201" t="s">
        <v>2349</v>
      </c>
      <c r="B10" s="210" t="s">
        <v>15</v>
      </c>
      <c r="C10" s="203">
        <v>1</v>
      </c>
      <c r="D10" s="203">
        <v>2</v>
      </c>
      <c r="E10" s="204">
        <v>1</v>
      </c>
      <c r="F10" s="205">
        <v>300000</v>
      </c>
      <c r="G10" s="206">
        <f>+F10*E10*D10*C10</f>
        <v>600000</v>
      </c>
      <c r="H10" s="207"/>
    </row>
    <row r="11" ht="25.05" customHeight="1" spans="1:7">
      <c r="A11" s="208" t="s">
        <v>2350</v>
      </c>
      <c r="B11" s="200"/>
      <c r="C11" s="200"/>
      <c r="D11" s="200"/>
      <c r="E11" s="200"/>
      <c r="F11" s="200"/>
      <c r="G11" s="200"/>
    </row>
    <row r="12" ht="25.05" customHeight="1" spans="1:7">
      <c r="A12" s="209" t="s">
        <v>2351</v>
      </c>
      <c r="B12" s="210" t="s">
        <v>2352</v>
      </c>
      <c r="C12" s="203">
        <v>1</v>
      </c>
      <c r="D12" s="203">
        <v>2</v>
      </c>
      <c r="E12" s="204">
        <v>1</v>
      </c>
      <c r="F12" s="205">
        <v>250000</v>
      </c>
      <c r="G12" s="206">
        <f>+F12*E12*D12*C12</f>
        <v>500000</v>
      </c>
    </row>
    <row r="13" ht="25.05" customHeight="1" spans="1:7">
      <c r="A13" s="211" t="s">
        <v>2353</v>
      </c>
      <c r="B13" s="212"/>
      <c r="C13" s="212"/>
      <c r="D13" s="212"/>
      <c r="E13" s="212"/>
      <c r="F13" s="213"/>
      <c r="G13" s="206">
        <f>SUM(G10:G12)</f>
        <v>1100000</v>
      </c>
    </row>
    <row r="14" ht="25.05" customHeight="1" spans="1:7">
      <c r="A14" s="214"/>
      <c r="B14" s="214"/>
      <c r="C14" s="214"/>
      <c r="D14" s="214"/>
      <c r="E14" s="575" t="s">
        <v>2354</v>
      </c>
      <c r="F14" s="575"/>
      <c r="G14" s="206">
        <f>G13</f>
        <v>1100000</v>
      </c>
    </row>
    <row r="15" ht="25.05" customHeight="1" spans="1:7">
      <c r="A15" s="214"/>
      <c r="B15" s="214"/>
      <c r="C15" s="214"/>
      <c r="D15" s="214"/>
      <c r="E15" s="215" t="s">
        <v>2355</v>
      </c>
      <c r="F15" s="215"/>
      <c r="G15" s="206">
        <f>+G14/50</f>
        <v>22000</v>
      </c>
    </row>
    <row r="16" spans="1:1">
      <c r="A16" s="176" t="s">
        <v>2356</v>
      </c>
    </row>
  </sheetData>
  <mergeCells count="13">
    <mergeCell ref="A1:G1"/>
    <mergeCell ref="B2:G2"/>
    <mergeCell ref="B3:G3"/>
    <mergeCell ref="B4:G4"/>
    <mergeCell ref="B5:D5"/>
    <mergeCell ref="C6:D6"/>
    <mergeCell ref="E6:G6"/>
    <mergeCell ref="B7:G7"/>
    <mergeCell ref="B9:G9"/>
    <mergeCell ref="B11:G11"/>
    <mergeCell ref="A13:F13"/>
    <mergeCell ref="E14:F14"/>
    <mergeCell ref="E15:F15"/>
  </mergeCells>
  <pageMargins left="0.7" right="0.7" top="0.75" bottom="0.75" header="0.3" footer="0.3"/>
  <pageSetup paperSize="1" scale="85" orientation="portrait"/>
  <headerFooter/>
  <drawing r:id="rId1"/>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CC"/>
  </sheetPr>
  <dimension ref="A1:O99"/>
  <sheetViews>
    <sheetView view="pageBreakPreview" zoomScale="84" zoomScaleNormal="78" topLeftCell="B1" workbookViewId="0">
      <selection activeCell="C83" sqref="C83"/>
    </sheetView>
  </sheetViews>
  <sheetFormatPr defaultColWidth="11.4380952380952" defaultRowHeight="15"/>
  <cols>
    <col min="1" max="1" width="14.7809523809524" style="226" hidden="1" customWidth="1"/>
    <col min="2" max="2" width="17" style="226" customWidth="1"/>
    <col min="3" max="5" width="11.4380952380952" style="226"/>
    <col min="6" max="6" width="14.4380952380952" style="226" customWidth="1"/>
    <col min="7" max="8" width="11.4380952380952" style="226"/>
    <col min="9" max="9" width="13.3333333333333" style="226" customWidth="1"/>
    <col min="10" max="10" width="15.552380952381" style="226" customWidth="1"/>
    <col min="11" max="11" width="17.552380952381" style="226" customWidth="1"/>
    <col min="12" max="12" width="11.4380952380952" style="226"/>
    <col min="13" max="13" width="14" style="226" customWidth="1"/>
    <col min="14" max="14" width="17.4380952380952" style="226" customWidth="1"/>
    <col min="15" max="15" width="12" style="226" customWidth="1"/>
    <col min="16" max="16384" width="11.4380952380952" style="226"/>
  </cols>
  <sheetData>
    <row r="1" spans="2:14">
      <c r="B1" s="227" t="s">
        <v>2300</v>
      </c>
      <c r="C1" s="228"/>
      <c r="D1" s="228"/>
      <c r="E1" s="228"/>
      <c r="F1" s="228"/>
      <c r="G1" s="228"/>
      <c r="H1" s="228"/>
      <c r="I1" s="228"/>
      <c r="J1" s="228"/>
      <c r="K1" s="228"/>
      <c r="L1" s="228"/>
      <c r="M1" s="228"/>
      <c r="N1" s="301"/>
    </row>
    <row r="2" ht="15.75" spans="2:14">
      <c r="B2" s="229" t="s">
        <v>2301</v>
      </c>
      <c r="C2" s="230"/>
      <c r="D2" s="230"/>
      <c r="E2" s="230"/>
      <c r="F2" s="230"/>
      <c r="G2" s="230"/>
      <c r="H2" s="230"/>
      <c r="I2" s="230"/>
      <c r="J2" s="230"/>
      <c r="K2" s="230"/>
      <c r="L2" s="230"/>
      <c r="M2" s="230"/>
      <c r="N2" s="302"/>
    </row>
    <row r="3" ht="15.75" spans="2:14">
      <c r="B3" s="231" t="s">
        <v>89</v>
      </c>
      <c r="C3" s="232" t="s">
        <v>244</v>
      </c>
      <c r="D3" s="233"/>
      <c r="E3" s="233"/>
      <c r="F3" s="233"/>
      <c r="G3" s="233"/>
      <c r="H3" s="233"/>
      <c r="I3" s="233"/>
      <c r="J3" s="303"/>
      <c r="K3" s="304" t="s">
        <v>2337</v>
      </c>
      <c r="L3" s="305" t="s">
        <v>245</v>
      </c>
      <c r="M3" s="306"/>
      <c r="N3" s="231" t="s">
        <v>266</v>
      </c>
    </row>
    <row r="4" ht="15.75" hidden="1" spans="2:14">
      <c r="B4" s="231" t="s">
        <v>89</v>
      </c>
      <c r="C4" s="232" t="s">
        <v>244</v>
      </c>
      <c r="D4" s="233"/>
      <c r="E4" s="233"/>
      <c r="F4" s="233"/>
      <c r="G4" s="233"/>
      <c r="H4" s="233"/>
      <c r="I4" s="233"/>
      <c r="J4" s="303"/>
      <c r="K4" s="307"/>
      <c r="L4" s="305" t="s">
        <v>245</v>
      </c>
      <c r="M4" s="306"/>
      <c r="N4" s="231" t="s">
        <v>266</v>
      </c>
    </row>
    <row r="5" ht="37.5" customHeight="1" spans="1:14">
      <c r="A5" s="226" t="s">
        <v>5</v>
      </c>
      <c r="B5" s="234" t="str">
        <f>PRESUPUESTO!A7</f>
        <v>1.3</v>
      </c>
      <c r="C5" s="235" t="str">
        <f>VLOOKUP(B5,PRESUPUESTO!A3:F13,2,FALSE)</f>
        <v>Limpieza de cerca de alambre de púas con postes de madera  (Guarda fuegos)</v>
      </c>
      <c r="D5" s="236"/>
      <c r="E5" s="236"/>
      <c r="F5" s="236"/>
      <c r="G5" s="236"/>
      <c r="H5" s="236"/>
      <c r="I5" s="236"/>
      <c r="J5" s="308"/>
      <c r="K5" s="309"/>
      <c r="L5" s="310" t="str">
        <f>VLOOKUP(B5,PRESUPUESTO!A1:L38,3,FALSE)</f>
        <v>m</v>
      </c>
      <c r="M5" s="311"/>
      <c r="N5" s="312">
        <f>VLOOKUP(B5,PRESUPUESTO!A1:L38,4,FALSE)</f>
        <v>4000</v>
      </c>
    </row>
    <row r="6" ht="5.25" customHeight="1" spans="2:14">
      <c r="B6" s="237"/>
      <c r="C6" s="238"/>
      <c r="D6" s="238"/>
      <c r="E6" s="238"/>
      <c r="F6" s="238"/>
      <c r="G6" s="238"/>
      <c r="H6" s="238"/>
      <c r="I6" s="238"/>
      <c r="J6" s="238"/>
      <c r="K6" s="238"/>
      <c r="L6" s="238"/>
      <c r="M6" s="238"/>
      <c r="N6" s="313"/>
    </row>
    <row r="7" spans="2:14">
      <c r="B7" s="239" t="s">
        <v>2302</v>
      </c>
      <c r="C7" s="240"/>
      <c r="D7" s="240"/>
      <c r="E7" s="240"/>
      <c r="F7" s="240"/>
      <c r="G7" s="240"/>
      <c r="H7" s="240"/>
      <c r="I7" s="240"/>
      <c r="J7" s="240"/>
      <c r="K7" s="240"/>
      <c r="L7" s="240"/>
      <c r="M7" s="240"/>
      <c r="N7" s="314"/>
    </row>
    <row r="8" ht="15.75" spans="2:14">
      <c r="B8" s="241"/>
      <c r="C8" s="242"/>
      <c r="D8" s="242"/>
      <c r="E8" s="242"/>
      <c r="F8" s="242"/>
      <c r="G8" s="242"/>
      <c r="H8" s="242"/>
      <c r="I8" s="266"/>
      <c r="J8" s="266"/>
      <c r="K8" s="242"/>
      <c r="L8" s="242"/>
      <c r="M8" s="242"/>
      <c r="N8" s="315"/>
    </row>
    <row r="9" spans="2:14">
      <c r="B9" s="243" t="s">
        <v>244</v>
      </c>
      <c r="C9" s="244"/>
      <c r="D9" s="244"/>
      <c r="E9" s="244"/>
      <c r="F9" s="244"/>
      <c r="G9" s="244"/>
      <c r="H9" s="245"/>
      <c r="I9" s="316" t="s">
        <v>245</v>
      </c>
      <c r="J9" s="245"/>
      <c r="K9" s="317" t="s">
        <v>2303</v>
      </c>
      <c r="L9" s="316" t="s">
        <v>2304</v>
      </c>
      <c r="M9" s="245"/>
      <c r="N9" s="318" t="s">
        <v>2305</v>
      </c>
    </row>
    <row r="10" spans="1:14">
      <c r="A10" s="246"/>
      <c r="B10" s="247"/>
      <c r="C10" s="248"/>
      <c r="D10" s="248"/>
      <c r="E10" s="248"/>
      <c r="F10" s="248"/>
      <c r="G10" s="248"/>
      <c r="H10" s="249"/>
      <c r="I10" s="319"/>
      <c r="J10" s="320"/>
      <c r="K10" s="321"/>
      <c r="L10" s="322"/>
      <c r="M10" s="323"/>
      <c r="N10" s="324"/>
    </row>
    <row r="11" spans="1:14">
      <c r="A11" s="566" t="s">
        <v>2066</v>
      </c>
      <c r="B11" s="247" t="str">
        <f>VLOOKUP(A11,EQUIPOS!C4:G201,3,FALSE)</f>
        <v>Motosierra, 4.5 HP - 7.1 HP, longitud de espada 45-90 cm</v>
      </c>
      <c r="C11" s="248"/>
      <c r="D11" s="248"/>
      <c r="E11" s="248"/>
      <c r="F11" s="248"/>
      <c r="G11" s="248"/>
      <c r="H11" s="249"/>
      <c r="I11" s="319"/>
      <c r="J11" s="320" t="str">
        <f>VLOOKUP(A11,EQUIPOS!C4:G201,2,FALSE)</f>
        <v>h</v>
      </c>
      <c r="K11" s="321">
        <f>VLOOKUP(A11,EQUIPOS!C4:G201,5,FALSE)</f>
        <v>12455.0705604779</v>
      </c>
      <c r="L11" s="322"/>
      <c r="M11" s="323">
        <v>0.01</v>
      </c>
      <c r="N11" s="324">
        <f>K11*M11</f>
        <v>124.550705604779</v>
      </c>
    </row>
    <row r="12" spans="1:14">
      <c r="A12" s="251"/>
      <c r="B12" s="247"/>
      <c r="C12" s="248"/>
      <c r="D12" s="248"/>
      <c r="E12" s="248"/>
      <c r="F12" s="248"/>
      <c r="G12" s="248"/>
      <c r="H12" s="249"/>
      <c r="I12" s="319"/>
      <c r="J12" s="320"/>
      <c r="K12" s="321"/>
      <c r="L12" s="322"/>
      <c r="M12" s="323"/>
      <c r="N12" s="324"/>
    </row>
    <row r="13" spans="1:14">
      <c r="A13" s="251"/>
      <c r="B13" s="247"/>
      <c r="C13" s="248"/>
      <c r="D13" s="248"/>
      <c r="E13" s="248"/>
      <c r="F13" s="248"/>
      <c r="G13" s="248"/>
      <c r="H13" s="249"/>
      <c r="I13" s="325"/>
      <c r="J13" s="326"/>
      <c r="K13" s="321"/>
      <c r="L13" s="327"/>
      <c r="M13" s="328"/>
      <c r="N13" s="324"/>
    </row>
    <row r="14" spans="2:14">
      <c r="B14" s="247"/>
      <c r="C14" s="248"/>
      <c r="D14" s="248"/>
      <c r="E14" s="252"/>
      <c r="F14" s="248"/>
      <c r="G14" s="248"/>
      <c r="H14" s="249"/>
      <c r="I14" s="329"/>
      <c r="J14" s="330"/>
      <c r="K14" s="331"/>
      <c r="L14" s="332"/>
      <c r="M14" s="333"/>
      <c r="N14" s="334"/>
    </row>
    <row r="15" spans="2:14">
      <c r="B15" s="253"/>
      <c r="C15" s="254"/>
      <c r="D15" s="254"/>
      <c r="E15" s="255"/>
      <c r="F15" s="256"/>
      <c r="G15" s="256"/>
      <c r="H15" s="257"/>
      <c r="I15" s="329"/>
      <c r="J15" s="330"/>
      <c r="K15" s="335"/>
      <c r="L15" s="332"/>
      <c r="M15" s="333"/>
      <c r="N15" s="336"/>
    </row>
    <row r="16" ht="15.75" spans="2:14">
      <c r="B16" s="258" t="s">
        <v>2306</v>
      </c>
      <c r="C16" s="258"/>
      <c r="D16" s="258"/>
      <c r="E16" s="258"/>
      <c r="F16" s="258"/>
      <c r="G16" s="258"/>
      <c r="H16" s="258"/>
      <c r="I16" s="337"/>
      <c r="J16" s="338"/>
      <c r="K16" s="339"/>
      <c r="L16" s="340">
        <v>0.05</v>
      </c>
      <c r="M16" s="341"/>
      <c r="N16" s="342">
        <f>L16*N50</f>
        <v>87.7824999999999</v>
      </c>
    </row>
    <row r="17" ht="15.75" spans="2:14">
      <c r="B17" s="259" t="s">
        <v>2307</v>
      </c>
      <c r="C17" s="260"/>
      <c r="D17" s="260"/>
      <c r="E17" s="260"/>
      <c r="F17" s="260"/>
      <c r="G17" s="260"/>
      <c r="H17" s="260"/>
      <c r="I17" s="260"/>
      <c r="J17" s="260"/>
      <c r="K17" s="260"/>
      <c r="L17" s="260"/>
      <c r="M17" s="343"/>
      <c r="N17" s="344">
        <f>SUM(N10:N16)</f>
        <v>212.333205604779</v>
      </c>
    </row>
    <row r="18" spans="2:14">
      <c r="B18" s="261"/>
      <c r="C18" s="262"/>
      <c r="D18" s="262"/>
      <c r="E18" s="262"/>
      <c r="F18" s="262"/>
      <c r="G18" s="262"/>
      <c r="H18" s="262"/>
      <c r="I18" s="262"/>
      <c r="J18" s="262"/>
      <c r="K18" s="262"/>
      <c r="L18" s="262"/>
      <c r="M18" s="262"/>
      <c r="N18" s="345"/>
    </row>
    <row r="19" spans="2:14">
      <c r="B19" s="263" t="s">
        <v>2308</v>
      </c>
      <c r="C19" s="264"/>
      <c r="D19" s="264"/>
      <c r="E19" s="264"/>
      <c r="F19" s="264"/>
      <c r="G19" s="264"/>
      <c r="H19" s="264"/>
      <c r="I19" s="264"/>
      <c r="J19" s="264"/>
      <c r="K19" s="264"/>
      <c r="L19" s="264"/>
      <c r="M19" s="264"/>
      <c r="N19" s="346"/>
    </row>
    <row r="20" ht="15.75" spans="2:14">
      <c r="B20" s="265"/>
      <c r="C20" s="266"/>
      <c r="D20" s="266"/>
      <c r="E20" s="266"/>
      <c r="F20" s="266"/>
      <c r="G20" s="266"/>
      <c r="H20" s="266"/>
      <c r="I20" s="266"/>
      <c r="J20" s="242"/>
      <c r="K20" s="242"/>
      <c r="L20" s="242"/>
      <c r="M20" s="242"/>
      <c r="N20" s="315"/>
    </row>
    <row r="21" spans="2:14">
      <c r="B21" s="267" t="s">
        <v>244</v>
      </c>
      <c r="C21" s="268"/>
      <c r="D21" s="268"/>
      <c r="E21" s="268"/>
      <c r="F21" s="268"/>
      <c r="G21" s="268"/>
      <c r="H21" s="268"/>
      <c r="I21" s="347"/>
      <c r="J21" s="348" t="s">
        <v>245</v>
      </c>
      <c r="K21" s="349" t="s">
        <v>266</v>
      </c>
      <c r="L21" s="348" t="s">
        <v>2309</v>
      </c>
      <c r="M21" s="347"/>
      <c r="N21" s="350" t="s">
        <v>2305</v>
      </c>
    </row>
    <row r="22" spans="1:14">
      <c r="A22" s="250" t="s">
        <v>782</v>
      </c>
      <c r="B22" s="456" t="str">
        <f>VLOOKUP(A22,MATERIALES!B3:E797,3,FALSE)</f>
        <v>Cicatrizante hormonal para remoción de especies vegetales</v>
      </c>
      <c r="C22" s="457"/>
      <c r="D22" s="457"/>
      <c r="E22" s="457"/>
      <c r="F22" s="457"/>
      <c r="G22" s="457"/>
      <c r="H22" s="457"/>
      <c r="I22" s="463"/>
      <c r="J22" s="351" t="str">
        <f>VLOOKUP(A22,MATERIALES!B3:E844,2,FALSE)</f>
        <v>kg</v>
      </c>
      <c r="K22" s="352">
        <v>0</v>
      </c>
      <c r="L22" s="353">
        <f>VLOOKUP(A22,MATERIALES!B3:E844,4,FALSE)</f>
        <v>48223.9322960115</v>
      </c>
      <c r="M22" s="354"/>
      <c r="N22" s="355">
        <f>L22*K22</f>
        <v>0</v>
      </c>
    </row>
    <row r="23" spans="2:14">
      <c r="B23" s="569"/>
      <c r="C23" s="570"/>
      <c r="D23" s="570"/>
      <c r="E23" s="570"/>
      <c r="F23" s="570"/>
      <c r="G23" s="570"/>
      <c r="H23" s="570"/>
      <c r="I23" s="571"/>
      <c r="J23" s="572"/>
      <c r="K23" s="567"/>
      <c r="L23" s="319"/>
      <c r="M23" s="323"/>
      <c r="N23" s="573"/>
    </row>
    <row r="24" spans="1:14">
      <c r="A24" s="251"/>
      <c r="B24" s="269"/>
      <c r="C24" s="270"/>
      <c r="D24" s="270"/>
      <c r="E24" s="270"/>
      <c r="F24" s="270"/>
      <c r="G24" s="270"/>
      <c r="H24" s="270"/>
      <c r="I24" s="320"/>
      <c r="J24" s="351"/>
      <c r="K24" s="567"/>
      <c r="L24" s="319"/>
      <c r="M24" s="323"/>
      <c r="N24" s="324"/>
    </row>
    <row r="25" spans="2:14">
      <c r="B25" s="269"/>
      <c r="C25" s="270"/>
      <c r="D25" s="270"/>
      <c r="E25" s="270"/>
      <c r="F25" s="270"/>
      <c r="G25" s="270"/>
      <c r="H25" s="270"/>
      <c r="I25" s="320"/>
      <c r="J25" s="351"/>
      <c r="K25" s="567"/>
      <c r="L25" s="319"/>
      <c r="M25" s="323"/>
      <c r="N25" s="568"/>
    </row>
    <row r="26" spans="2:14">
      <c r="B26" s="269"/>
      <c r="C26" s="270"/>
      <c r="D26" s="270"/>
      <c r="E26" s="270"/>
      <c r="F26" s="270"/>
      <c r="G26" s="270"/>
      <c r="H26" s="270"/>
      <c r="I26" s="320"/>
      <c r="J26" s="351"/>
      <c r="K26" s="567"/>
      <c r="L26" s="319"/>
      <c r="M26" s="323"/>
      <c r="N26" s="568"/>
    </row>
    <row r="27" ht="15.75" spans="2:14">
      <c r="B27" s="271"/>
      <c r="C27" s="272"/>
      <c r="D27" s="272"/>
      <c r="E27" s="272"/>
      <c r="F27" s="272"/>
      <c r="G27" s="272"/>
      <c r="H27" s="272"/>
      <c r="I27" s="326"/>
      <c r="J27" s="356"/>
      <c r="K27" s="357"/>
      <c r="L27" s="358"/>
      <c r="M27" s="359"/>
      <c r="N27" s="360"/>
    </row>
    <row r="28" ht="15.75" spans="2:14">
      <c r="B28" s="259" t="s">
        <v>2307</v>
      </c>
      <c r="C28" s="260"/>
      <c r="D28" s="260"/>
      <c r="E28" s="260"/>
      <c r="F28" s="260"/>
      <c r="G28" s="260"/>
      <c r="H28" s="260"/>
      <c r="I28" s="260"/>
      <c r="J28" s="260"/>
      <c r="K28" s="260"/>
      <c r="L28" s="260"/>
      <c r="M28" s="343"/>
      <c r="N28" s="344">
        <f>SUM(N22:N27)</f>
        <v>0</v>
      </c>
    </row>
    <row r="29" spans="2:14">
      <c r="B29" s="273"/>
      <c r="C29" s="262"/>
      <c r="D29" s="262"/>
      <c r="E29" s="262"/>
      <c r="F29" s="262"/>
      <c r="G29" s="262"/>
      <c r="H29" s="262"/>
      <c r="I29" s="262"/>
      <c r="J29" s="262"/>
      <c r="K29" s="262"/>
      <c r="L29" s="262"/>
      <c r="M29" s="262"/>
      <c r="N29" s="345"/>
    </row>
    <row r="30" spans="2:14">
      <c r="B30" s="263" t="s">
        <v>2310</v>
      </c>
      <c r="C30" s="264"/>
      <c r="D30" s="264"/>
      <c r="E30" s="264"/>
      <c r="F30" s="264"/>
      <c r="G30" s="264"/>
      <c r="H30" s="264"/>
      <c r="I30" s="264"/>
      <c r="J30" s="264"/>
      <c r="K30" s="264"/>
      <c r="L30" s="264"/>
      <c r="M30" s="264"/>
      <c r="N30" s="346"/>
    </row>
    <row r="31" ht="15.75" spans="2:14">
      <c r="B31" s="274"/>
      <c r="C31" s="242"/>
      <c r="D31" s="242"/>
      <c r="E31" s="242"/>
      <c r="F31" s="242"/>
      <c r="G31" s="242"/>
      <c r="H31" s="242"/>
      <c r="I31" s="242"/>
      <c r="J31" s="242"/>
      <c r="K31" s="242"/>
      <c r="L31" s="242"/>
      <c r="M31" s="242"/>
      <c r="N31" s="315"/>
    </row>
    <row r="32" ht="25.5" spans="2:14">
      <c r="B32" s="267" t="s">
        <v>325</v>
      </c>
      <c r="C32" s="268"/>
      <c r="D32" s="268"/>
      <c r="E32" s="268"/>
      <c r="F32" s="268"/>
      <c r="G32" s="268"/>
      <c r="H32" s="275" t="s">
        <v>245</v>
      </c>
      <c r="I32" s="361" t="s">
        <v>2311</v>
      </c>
      <c r="J32" s="362" t="s">
        <v>2312</v>
      </c>
      <c r="K32" s="275" t="s">
        <v>2313</v>
      </c>
      <c r="L32" s="363" t="s">
        <v>2314</v>
      </c>
      <c r="M32" s="364"/>
      <c r="N32" s="365" t="s">
        <v>2305</v>
      </c>
    </row>
    <row r="33" spans="1:14">
      <c r="A33" s="226" t="s">
        <v>1842</v>
      </c>
      <c r="B33" s="253" t="str">
        <f>VLOOKUP(A33,TRANSPORTE!C2:F38,3,FALSE)</f>
        <v>Transporte de material desmontado</v>
      </c>
      <c r="C33" s="276"/>
      <c r="D33" s="276"/>
      <c r="E33" s="276"/>
      <c r="F33" s="276"/>
      <c r="G33" s="277"/>
      <c r="H33" s="278" t="str">
        <f>VLOOKUP(A33,[214]TRANSPORTE!C1:F37,2,FALSE)</f>
        <v>t-km</v>
      </c>
      <c r="I33" s="335">
        <f>K22</f>
        <v>0</v>
      </c>
      <c r="J33" s="335">
        <f>'DISTANCIA DE ACARREO'!D6</f>
        <v>0</v>
      </c>
      <c r="K33" s="335">
        <f>J33*I33</f>
        <v>0</v>
      </c>
      <c r="L33" s="366">
        <f>VLOOKUP(A33,TRANSPORTE!C2:F38,4,FALSE)</f>
        <v>1414.03279593679</v>
      </c>
      <c r="M33" s="367"/>
      <c r="N33" s="368">
        <f>K33*L33</f>
        <v>0</v>
      </c>
    </row>
    <row r="34" spans="2:14">
      <c r="B34" s="279"/>
      <c r="C34" s="280"/>
      <c r="D34" s="280"/>
      <c r="E34" s="280"/>
      <c r="F34" s="280"/>
      <c r="G34" s="280"/>
      <c r="H34" s="278"/>
      <c r="I34" s="335"/>
      <c r="J34" s="335"/>
      <c r="K34" s="335"/>
      <c r="L34" s="369"/>
      <c r="M34" s="370"/>
      <c r="N34" s="371"/>
    </row>
    <row r="35" spans="2:14">
      <c r="B35" s="279"/>
      <c r="C35" s="280"/>
      <c r="D35" s="280"/>
      <c r="E35" s="280"/>
      <c r="F35" s="280"/>
      <c r="G35" s="280"/>
      <c r="H35" s="278"/>
      <c r="I35" s="335"/>
      <c r="J35" s="335"/>
      <c r="K35" s="335"/>
      <c r="L35" s="369"/>
      <c r="M35" s="370"/>
      <c r="N35" s="371"/>
    </row>
    <row r="36" spans="2:14">
      <c r="B36" s="279"/>
      <c r="C36" s="280"/>
      <c r="D36" s="280"/>
      <c r="E36" s="280"/>
      <c r="F36" s="280"/>
      <c r="G36" s="280"/>
      <c r="H36" s="278"/>
      <c r="I36" s="335"/>
      <c r="J36" s="335"/>
      <c r="K36" s="335"/>
      <c r="L36" s="369"/>
      <c r="M36" s="370"/>
      <c r="N36" s="371"/>
    </row>
    <row r="37" spans="2:14">
      <c r="B37" s="279"/>
      <c r="C37" s="280"/>
      <c r="D37" s="280"/>
      <c r="E37" s="280"/>
      <c r="F37" s="280"/>
      <c r="G37" s="280"/>
      <c r="H37" s="278"/>
      <c r="I37" s="335"/>
      <c r="J37" s="335"/>
      <c r="K37" s="335"/>
      <c r="L37" s="369"/>
      <c r="M37" s="370"/>
      <c r="N37" s="371"/>
    </row>
    <row r="38" ht="15.75" spans="2:14">
      <c r="B38" s="281"/>
      <c r="C38" s="282"/>
      <c r="D38" s="282"/>
      <c r="E38" s="282"/>
      <c r="F38" s="282"/>
      <c r="G38" s="282"/>
      <c r="H38" s="283"/>
      <c r="I38" s="372"/>
      <c r="J38" s="372"/>
      <c r="K38" s="372"/>
      <c r="L38" s="373"/>
      <c r="M38" s="374"/>
      <c r="N38" s="375"/>
    </row>
    <row r="39" ht="15.75" spans="2:14">
      <c r="B39" s="284" t="s">
        <v>2307</v>
      </c>
      <c r="C39" s="285"/>
      <c r="D39" s="285"/>
      <c r="E39" s="285"/>
      <c r="F39" s="285"/>
      <c r="G39" s="285"/>
      <c r="H39" s="285"/>
      <c r="I39" s="285"/>
      <c r="J39" s="285"/>
      <c r="K39" s="285"/>
      <c r="L39" s="285"/>
      <c r="M39" s="376"/>
      <c r="N39" s="377">
        <f>SUM(N33:N38)</f>
        <v>0</v>
      </c>
    </row>
    <row r="40" spans="2:14">
      <c r="B40" s="273"/>
      <c r="C40" s="262"/>
      <c r="D40" s="262"/>
      <c r="E40" s="262"/>
      <c r="F40" s="262"/>
      <c r="G40" s="262"/>
      <c r="H40" s="262"/>
      <c r="I40" s="262"/>
      <c r="J40" s="262"/>
      <c r="K40" s="262"/>
      <c r="L40" s="262"/>
      <c r="M40" s="262"/>
      <c r="N40" s="345"/>
    </row>
    <row r="41" spans="2:14">
      <c r="B41" s="263" t="s">
        <v>2315</v>
      </c>
      <c r="C41" s="264"/>
      <c r="D41" s="264"/>
      <c r="E41" s="264"/>
      <c r="F41" s="264"/>
      <c r="G41" s="264"/>
      <c r="H41" s="264"/>
      <c r="I41" s="264"/>
      <c r="J41" s="264"/>
      <c r="K41" s="264"/>
      <c r="L41" s="264"/>
      <c r="M41" s="264"/>
      <c r="N41" s="346"/>
    </row>
    <row r="42" ht="15.75" spans="2:14">
      <c r="B42" s="274"/>
      <c r="C42" s="242"/>
      <c r="D42" s="242"/>
      <c r="E42" s="242"/>
      <c r="F42" s="242"/>
      <c r="G42" s="242"/>
      <c r="H42" s="242"/>
      <c r="I42" s="242"/>
      <c r="J42" s="242"/>
      <c r="K42" s="242"/>
      <c r="L42" s="242"/>
      <c r="M42" s="242"/>
      <c r="N42" s="315"/>
    </row>
    <row r="43" ht="25.5" spans="2:14">
      <c r="B43" s="286" t="s">
        <v>2316</v>
      </c>
      <c r="C43" s="287"/>
      <c r="D43" s="287"/>
      <c r="E43" s="287"/>
      <c r="F43" s="287"/>
      <c r="G43" s="287"/>
      <c r="H43" s="287"/>
      <c r="I43" s="275" t="s">
        <v>2317</v>
      </c>
      <c r="J43" s="362" t="s">
        <v>2318</v>
      </c>
      <c r="K43" s="361" t="s">
        <v>2319</v>
      </c>
      <c r="L43" s="378" t="s">
        <v>2304</v>
      </c>
      <c r="M43" s="379"/>
      <c r="N43" s="380" t="s">
        <v>2305</v>
      </c>
    </row>
    <row r="44" spans="2:15">
      <c r="B44" s="288"/>
      <c r="C44" s="280"/>
      <c r="D44" s="280"/>
      <c r="E44" s="280"/>
      <c r="F44" s="280"/>
      <c r="G44" s="280"/>
      <c r="H44" s="280"/>
      <c r="I44" s="381"/>
      <c r="J44" s="382"/>
      <c r="K44" s="383"/>
      <c r="L44" s="384"/>
      <c r="M44" s="385"/>
      <c r="N44" s="386"/>
      <c r="O44" s="387"/>
    </row>
    <row r="45" spans="1:14">
      <c r="A45" s="226" t="s">
        <v>416</v>
      </c>
      <c r="B45" s="253" t="str">
        <f>VLOOKUP(A45,'MANO DE OBRA'!C13:H78,3,FALSE)</f>
        <v>Obrero (2)</v>
      </c>
      <c r="C45" s="276"/>
      <c r="D45" s="276"/>
      <c r="E45" s="276"/>
      <c r="F45" s="276"/>
      <c r="G45" s="276"/>
      <c r="H45" s="277"/>
      <c r="I45" s="381">
        <f>VLOOKUP(A45,'MANO DE OBRA'!C13:H78,4,FALSE)</f>
        <v>94900</v>
      </c>
      <c r="J45" s="388">
        <f>VLOOKUP(A45,'MANO DE OBRA'!C13:H78,6,FALSE)</f>
        <v>1.85</v>
      </c>
      <c r="K45" s="383">
        <f>J45*I45</f>
        <v>175565</v>
      </c>
      <c r="L45" s="384"/>
      <c r="M45" s="385">
        <v>100</v>
      </c>
      <c r="N45" s="389">
        <f>K45/M45</f>
        <v>1755.65</v>
      </c>
    </row>
    <row r="46" spans="2:14">
      <c r="B46" s="288"/>
      <c r="C46" s="280"/>
      <c r="D46" s="280"/>
      <c r="E46" s="280"/>
      <c r="F46" s="280"/>
      <c r="G46" s="280"/>
      <c r="H46" s="280"/>
      <c r="I46" s="335"/>
      <c r="J46" s="390"/>
      <c r="K46" s="391"/>
      <c r="L46" s="384"/>
      <c r="M46" s="392"/>
      <c r="N46" s="389"/>
    </row>
    <row r="47" spans="2:14">
      <c r="B47" s="288"/>
      <c r="C47" s="280"/>
      <c r="D47" s="280"/>
      <c r="E47" s="280"/>
      <c r="F47" s="280"/>
      <c r="G47" s="280"/>
      <c r="H47" s="280"/>
      <c r="I47" s="335"/>
      <c r="J47" s="390"/>
      <c r="K47" s="391"/>
      <c r="L47" s="358"/>
      <c r="M47" s="392"/>
      <c r="N47" s="389"/>
    </row>
    <row r="48" spans="2:14">
      <c r="B48" s="288"/>
      <c r="C48" s="280"/>
      <c r="D48" s="280"/>
      <c r="E48" s="280"/>
      <c r="F48" s="280"/>
      <c r="G48" s="280"/>
      <c r="H48" s="280"/>
      <c r="I48" s="335"/>
      <c r="J48" s="390"/>
      <c r="K48" s="391"/>
      <c r="L48" s="358"/>
      <c r="M48" s="392"/>
      <c r="N48" s="389"/>
    </row>
    <row r="49" ht="15.75" spans="2:14">
      <c r="B49" s="281"/>
      <c r="C49" s="282"/>
      <c r="D49" s="282"/>
      <c r="E49" s="282"/>
      <c r="F49" s="282"/>
      <c r="G49" s="282"/>
      <c r="H49" s="282"/>
      <c r="I49" s="372"/>
      <c r="J49" s="372"/>
      <c r="K49" s="372"/>
      <c r="L49" s="393"/>
      <c r="M49" s="393"/>
      <c r="N49" s="360"/>
    </row>
    <row r="50" ht="15.75" spans="2:14">
      <c r="B50" s="259" t="s">
        <v>2307</v>
      </c>
      <c r="C50" s="260"/>
      <c r="D50" s="260"/>
      <c r="E50" s="260"/>
      <c r="F50" s="260"/>
      <c r="G50" s="260"/>
      <c r="H50" s="260"/>
      <c r="I50" s="285"/>
      <c r="J50" s="285"/>
      <c r="K50" s="285"/>
      <c r="L50" s="285"/>
      <c r="M50" s="376"/>
      <c r="N50" s="394">
        <f>SUM(N44:N49)</f>
        <v>1755.65</v>
      </c>
    </row>
    <row r="51" ht="15.75" spans="2:14">
      <c r="B51" s="273"/>
      <c r="C51" s="262"/>
      <c r="D51" s="262"/>
      <c r="E51" s="262"/>
      <c r="F51" s="262"/>
      <c r="G51" s="262"/>
      <c r="H51" s="262"/>
      <c r="I51" s="262"/>
      <c r="J51" s="262"/>
      <c r="K51" s="262"/>
      <c r="L51" s="262"/>
      <c r="M51" s="262"/>
      <c r="N51" s="345"/>
    </row>
    <row r="52" ht="15.75" spans="2:14">
      <c r="B52" s="259" t="s">
        <v>2320</v>
      </c>
      <c r="C52" s="260"/>
      <c r="D52" s="260"/>
      <c r="E52" s="260"/>
      <c r="F52" s="260"/>
      <c r="G52" s="260"/>
      <c r="H52" s="260"/>
      <c r="I52" s="260"/>
      <c r="J52" s="260"/>
      <c r="K52" s="260"/>
      <c r="L52" s="260"/>
      <c r="M52" s="343"/>
      <c r="N52" s="395">
        <f>ROUND(N17+N28+N39+N50,0)</f>
        <v>1968</v>
      </c>
    </row>
    <row r="53" ht="15.75" spans="2:14">
      <c r="B53" s="273"/>
      <c r="C53" s="262"/>
      <c r="D53" s="262"/>
      <c r="E53" s="262"/>
      <c r="F53" s="262"/>
      <c r="G53" s="262"/>
      <c r="H53" s="262"/>
      <c r="I53" s="262"/>
      <c r="J53" s="262"/>
      <c r="K53" s="262"/>
      <c r="L53" s="262"/>
      <c r="M53" s="262"/>
      <c r="N53" s="345"/>
    </row>
    <row r="54" hidden="1" spans="2:14">
      <c r="B54" s="263" t="s">
        <v>2321</v>
      </c>
      <c r="C54" s="264"/>
      <c r="D54" s="264"/>
      <c r="E54" s="264"/>
      <c r="F54" s="264"/>
      <c r="G54" s="264"/>
      <c r="H54" s="264"/>
      <c r="I54" s="264"/>
      <c r="J54" s="264"/>
      <c r="K54" s="264"/>
      <c r="L54" s="264"/>
      <c r="M54" s="264"/>
      <c r="N54" s="346"/>
    </row>
    <row r="55" ht="15.75" hidden="1" spans="2:14">
      <c r="B55" s="274"/>
      <c r="C55" s="242"/>
      <c r="D55" s="242"/>
      <c r="E55" s="242"/>
      <c r="F55" s="242"/>
      <c r="G55" s="242"/>
      <c r="H55" s="242"/>
      <c r="I55" s="242"/>
      <c r="J55" s="242"/>
      <c r="K55" s="242"/>
      <c r="L55" s="242"/>
      <c r="M55" s="242"/>
      <c r="N55" s="315"/>
    </row>
    <row r="56" hidden="1" spans="2:14">
      <c r="B56" s="267" t="s">
        <v>2322</v>
      </c>
      <c r="C56" s="268"/>
      <c r="D56" s="268"/>
      <c r="E56" s="268"/>
      <c r="F56" s="268"/>
      <c r="G56" s="268"/>
      <c r="H56" s="268"/>
      <c r="I56" s="268"/>
      <c r="J56" s="396"/>
      <c r="K56" s="397" t="s">
        <v>2323</v>
      </c>
      <c r="L56" s="398" t="s">
        <v>184</v>
      </c>
      <c r="M56" s="396"/>
      <c r="N56" s="399"/>
    </row>
    <row r="57" hidden="1" spans="2:14">
      <c r="B57" s="289" t="s">
        <v>2324</v>
      </c>
      <c r="C57" s="290"/>
      <c r="D57" s="290"/>
      <c r="E57" s="290"/>
      <c r="F57" s="290"/>
      <c r="G57" s="290"/>
      <c r="H57" s="290"/>
      <c r="I57" s="400"/>
      <c r="J57" s="401"/>
      <c r="K57" s="402">
        <v>0.2</v>
      </c>
      <c r="L57" s="403">
        <f>N52*K57</f>
        <v>393.6</v>
      </c>
      <c r="M57" s="404"/>
      <c r="N57" s="405"/>
    </row>
    <row r="58" hidden="1" spans="2:14">
      <c r="B58" s="291" t="s">
        <v>172</v>
      </c>
      <c r="C58" s="292"/>
      <c r="D58" s="292"/>
      <c r="E58" s="292"/>
      <c r="F58" s="292"/>
      <c r="G58" s="292"/>
      <c r="H58" s="292"/>
      <c r="I58" s="400"/>
      <c r="J58" s="401"/>
      <c r="K58" s="402">
        <v>0.05</v>
      </c>
      <c r="L58" s="403">
        <f>N52*K58</f>
        <v>98.4</v>
      </c>
      <c r="M58" s="404"/>
      <c r="N58" s="405"/>
    </row>
    <row r="59" ht="15.75" hidden="1" spans="2:14">
      <c r="B59" s="293" t="s">
        <v>2325</v>
      </c>
      <c r="C59" s="294"/>
      <c r="D59" s="294"/>
      <c r="E59" s="294"/>
      <c r="F59" s="294"/>
      <c r="G59" s="294"/>
      <c r="H59" s="294"/>
      <c r="I59" s="406"/>
      <c r="J59" s="407"/>
      <c r="K59" s="408">
        <v>0.05</v>
      </c>
      <c r="L59" s="409">
        <f>N52*K59</f>
        <v>98.4</v>
      </c>
      <c r="M59" s="410"/>
      <c r="N59" s="405"/>
    </row>
    <row r="60" ht="15.75" hidden="1" spans="2:14">
      <c r="B60" s="259" t="s">
        <v>2307</v>
      </c>
      <c r="C60" s="260"/>
      <c r="D60" s="260"/>
      <c r="E60" s="260"/>
      <c r="F60" s="260"/>
      <c r="G60" s="260"/>
      <c r="H60" s="260"/>
      <c r="I60" s="260"/>
      <c r="J60" s="260"/>
      <c r="K60" s="260"/>
      <c r="L60" s="260"/>
      <c r="M60" s="343"/>
      <c r="N60" s="411">
        <f>L57+L58+L59</f>
        <v>590.4</v>
      </c>
    </row>
    <row r="61" ht="15.75" hidden="1" spans="2:14">
      <c r="B61" s="273"/>
      <c r="C61" s="262"/>
      <c r="D61" s="262"/>
      <c r="E61" s="262"/>
      <c r="F61" s="262"/>
      <c r="G61" s="262"/>
      <c r="H61" s="262"/>
      <c r="I61" s="262"/>
      <c r="J61" s="262"/>
      <c r="K61" s="262"/>
      <c r="L61" s="262"/>
      <c r="M61" s="262"/>
      <c r="N61" s="345"/>
    </row>
    <row r="62" ht="15.75" hidden="1" spans="1:14">
      <c r="A62" s="226" t="s">
        <v>2326</v>
      </c>
      <c r="B62" s="259" t="s">
        <v>2327</v>
      </c>
      <c r="C62" s="260"/>
      <c r="D62" s="260"/>
      <c r="E62" s="260"/>
      <c r="F62" s="260"/>
      <c r="G62" s="260"/>
      <c r="H62" s="260"/>
      <c r="I62" s="260"/>
      <c r="J62" s="260"/>
      <c r="K62" s="260"/>
      <c r="L62" s="260"/>
      <c r="M62" s="343"/>
      <c r="N62" s="412">
        <f>N52+N60</f>
        <v>2558.4</v>
      </c>
    </row>
    <row r="63" spans="2:14">
      <c r="B63" s="295"/>
      <c r="C63" s="296"/>
      <c r="D63" s="296"/>
      <c r="E63" s="296"/>
      <c r="F63" s="296"/>
      <c r="G63" s="296"/>
      <c r="H63" s="296"/>
      <c r="I63" s="296"/>
      <c r="J63" s="296"/>
      <c r="K63" s="296"/>
      <c r="L63" s="296"/>
      <c r="M63" s="296"/>
      <c r="N63" s="413"/>
    </row>
    <row r="64" spans="2:14">
      <c r="B64" s="297"/>
      <c r="C64" s="298"/>
      <c r="D64" s="299"/>
      <c r="E64" s="300"/>
      <c r="F64" s="300"/>
      <c r="G64" s="300"/>
      <c r="H64" s="300"/>
      <c r="I64" s="300"/>
      <c r="J64" s="300"/>
      <c r="K64" s="300"/>
      <c r="L64" s="300"/>
      <c r="M64" s="300"/>
      <c r="N64" s="414"/>
    </row>
    <row r="65" spans="2:14">
      <c r="B65" s="415"/>
      <c r="C65" s="416"/>
      <c r="D65" s="417"/>
      <c r="E65" s="300"/>
      <c r="F65" s="300"/>
      <c r="G65" s="300"/>
      <c r="H65" s="300"/>
      <c r="I65" s="300"/>
      <c r="J65" s="300"/>
      <c r="K65" s="300"/>
      <c r="L65" s="300"/>
      <c r="M65" s="300"/>
      <c r="N65" s="414"/>
    </row>
    <row r="66" spans="2:14">
      <c r="B66" s="415"/>
      <c r="C66" s="416"/>
      <c r="D66" s="417"/>
      <c r="E66" s="300"/>
      <c r="F66" s="300"/>
      <c r="G66" s="300"/>
      <c r="H66" s="300"/>
      <c r="I66" s="300"/>
      <c r="J66" s="300"/>
      <c r="K66" s="300"/>
      <c r="L66" s="300"/>
      <c r="M66" s="300"/>
      <c r="N66" s="414"/>
    </row>
    <row r="67" spans="2:14">
      <c r="B67" s="415"/>
      <c r="C67" s="416"/>
      <c r="D67" s="417"/>
      <c r="E67" s="300"/>
      <c r="F67" s="300"/>
      <c r="G67" s="300"/>
      <c r="H67" s="300"/>
      <c r="I67" s="300"/>
      <c r="J67" s="300"/>
      <c r="K67" s="300"/>
      <c r="L67" s="300"/>
      <c r="M67" s="300"/>
      <c r="N67" s="414"/>
    </row>
    <row r="68" spans="2:14">
      <c r="B68" s="418"/>
      <c r="C68" s="416"/>
      <c r="D68" s="419"/>
      <c r="E68" s="300"/>
      <c r="F68" s="300"/>
      <c r="G68" s="300"/>
      <c r="H68" s="300"/>
      <c r="I68" s="300"/>
      <c r="J68" s="300"/>
      <c r="K68" s="443"/>
      <c r="L68" s="300"/>
      <c r="M68" s="300"/>
      <c r="N68" s="414"/>
    </row>
    <row r="69" spans="2:14">
      <c r="B69" s="418"/>
      <c r="C69" s="416"/>
      <c r="D69" s="419"/>
      <c r="E69" s="300"/>
      <c r="F69" s="300"/>
      <c r="G69" s="300"/>
      <c r="H69" s="300"/>
      <c r="I69" s="300"/>
      <c r="J69" s="300"/>
      <c r="K69" s="443"/>
      <c r="L69" s="300"/>
      <c r="M69" s="300"/>
      <c r="N69" s="414"/>
    </row>
    <row r="70" hidden="1" spans="2:14">
      <c r="B70" s="420" t="s">
        <v>2328</v>
      </c>
      <c r="C70" s="421"/>
      <c r="D70" s="421"/>
      <c r="E70" s="421"/>
      <c r="F70" s="421"/>
      <c r="G70" s="421"/>
      <c r="H70" s="421"/>
      <c r="I70" s="421"/>
      <c r="J70" s="421"/>
      <c r="K70" s="421"/>
      <c r="L70" s="421"/>
      <c r="M70" s="421"/>
      <c r="N70" s="444"/>
    </row>
    <row r="71" hidden="1" spans="2:14">
      <c r="B71" s="422"/>
      <c r="C71" s="423"/>
      <c r="D71" s="423"/>
      <c r="E71" s="423"/>
      <c r="F71" s="423"/>
      <c r="G71" s="423"/>
      <c r="H71" s="423"/>
      <c r="I71" s="423"/>
      <c r="J71" s="423"/>
      <c r="K71" s="423"/>
      <c r="L71" s="423"/>
      <c r="M71" s="423"/>
      <c r="N71" s="445"/>
    </row>
    <row r="72" hidden="1" spans="2:14">
      <c r="B72" s="422"/>
      <c r="C72" s="423"/>
      <c r="D72" s="423"/>
      <c r="E72" s="423"/>
      <c r="F72" s="423"/>
      <c r="G72" s="423"/>
      <c r="H72" s="423"/>
      <c r="I72" s="423"/>
      <c r="J72" s="423"/>
      <c r="K72" s="423"/>
      <c r="L72" s="423"/>
      <c r="M72" s="423"/>
      <c r="N72" s="445"/>
    </row>
    <row r="73" hidden="1" spans="2:14">
      <c r="B73" s="422"/>
      <c r="C73" s="423"/>
      <c r="D73" s="423"/>
      <c r="E73" s="423"/>
      <c r="F73" s="423"/>
      <c r="G73" s="423"/>
      <c r="H73" s="423"/>
      <c r="I73" s="423"/>
      <c r="J73" s="423"/>
      <c r="K73" s="423"/>
      <c r="L73" s="423"/>
      <c r="M73" s="423"/>
      <c r="N73" s="445"/>
    </row>
    <row r="74" ht="15.75" hidden="1" spans="2:14">
      <c r="B74" s="424"/>
      <c r="C74" s="425"/>
      <c r="D74" s="425"/>
      <c r="E74" s="425"/>
      <c r="F74" s="425"/>
      <c r="G74" s="425"/>
      <c r="H74" s="425"/>
      <c r="I74" s="425"/>
      <c r="J74" s="425"/>
      <c r="K74" s="425"/>
      <c r="L74" s="425"/>
      <c r="M74" s="425"/>
      <c r="N74" s="446"/>
    </row>
    <row r="75" hidden="1" spans="2:14">
      <c r="B75" s="426"/>
      <c r="C75" s="427"/>
      <c r="D75" s="427"/>
      <c r="E75" s="427"/>
      <c r="F75" s="427"/>
      <c r="G75" s="427"/>
      <c r="H75" s="427"/>
      <c r="I75" s="427"/>
      <c r="J75" s="427"/>
      <c r="K75" s="427"/>
      <c r="L75" s="427"/>
      <c r="M75" s="427"/>
      <c r="N75" s="447"/>
    </row>
    <row r="76" hidden="1" spans="2:14">
      <c r="B76" s="428" t="s">
        <v>2329</v>
      </c>
      <c r="C76" s="429"/>
      <c r="D76" s="429"/>
      <c r="E76" s="429"/>
      <c r="F76" s="429"/>
      <c r="G76" s="429"/>
      <c r="H76" s="429"/>
      <c r="I76" s="429"/>
      <c r="J76" s="429"/>
      <c r="K76" s="429"/>
      <c r="L76" s="429"/>
      <c r="M76" s="429"/>
      <c r="N76" s="448"/>
    </row>
    <row r="77" hidden="1" customHeight="1" spans="2:14">
      <c r="B77" s="430" t="s">
        <v>2330</v>
      </c>
      <c r="C77" s="431"/>
      <c r="D77" s="431"/>
      <c r="E77" s="431"/>
      <c r="F77" s="431"/>
      <c r="G77" s="431"/>
      <c r="H77" s="431"/>
      <c r="I77" s="431"/>
      <c r="J77" s="431"/>
      <c r="K77" s="431"/>
      <c r="L77" s="431"/>
      <c r="M77" s="431"/>
      <c r="N77" s="449"/>
    </row>
    <row r="78" hidden="1" customHeight="1" spans="2:14">
      <c r="B78" s="430"/>
      <c r="C78" s="431"/>
      <c r="D78" s="431"/>
      <c r="E78" s="431"/>
      <c r="F78" s="431"/>
      <c r="G78" s="431"/>
      <c r="H78" s="431"/>
      <c r="I78" s="431"/>
      <c r="J78" s="431"/>
      <c r="K78" s="431"/>
      <c r="L78" s="431"/>
      <c r="M78" s="431"/>
      <c r="N78" s="449"/>
    </row>
    <row r="79" ht="31.5" hidden="1" customHeight="1" spans="2:14">
      <c r="B79" s="432" t="s">
        <v>2331</v>
      </c>
      <c r="C79" s="433"/>
      <c r="D79" s="433"/>
      <c r="E79" s="433"/>
      <c r="F79" s="433"/>
      <c r="G79" s="433"/>
      <c r="H79" s="433"/>
      <c r="I79" s="433"/>
      <c r="J79" s="433"/>
      <c r="K79" s="433"/>
      <c r="L79" s="433"/>
      <c r="M79" s="433"/>
      <c r="N79" s="450"/>
    </row>
    <row r="80" hidden="1" spans="2:14">
      <c r="B80" s="432"/>
      <c r="C80" s="433"/>
      <c r="D80" s="433"/>
      <c r="E80" s="433"/>
      <c r="F80" s="433"/>
      <c r="G80" s="433"/>
      <c r="H80" s="433"/>
      <c r="I80" s="433"/>
      <c r="J80" s="433"/>
      <c r="K80" s="433"/>
      <c r="L80" s="433"/>
      <c r="M80" s="433"/>
      <c r="N80" s="450"/>
    </row>
    <row r="81" hidden="1" spans="2:14">
      <c r="B81" s="430"/>
      <c r="C81" s="431"/>
      <c r="D81" s="431"/>
      <c r="E81" s="431"/>
      <c r="F81" s="431"/>
      <c r="G81" s="431"/>
      <c r="H81" s="431"/>
      <c r="I81" s="431"/>
      <c r="J81" s="431"/>
      <c r="K81" s="431"/>
      <c r="L81" s="431"/>
      <c r="M81" s="431"/>
      <c r="N81" s="449"/>
    </row>
    <row r="82" hidden="1" spans="2:14">
      <c r="B82" s="430"/>
      <c r="C82" s="431"/>
      <c r="D82" s="431"/>
      <c r="E82" s="431"/>
      <c r="F82" s="431"/>
      <c r="G82" s="431"/>
      <c r="H82" s="431"/>
      <c r="I82" s="431"/>
      <c r="J82" s="431"/>
      <c r="K82" s="431"/>
      <c r="L82" s="431"/>
      <c r="M82" s="431"/>
      <c r="N82" s="449"/>
    </row>
    <row r="83" hidden="1" spans="2:14">
      <c r="B83" s="430"/>
      <c r="C83" s="431"/>
      <c r="D83" s="431"/>
      <c r="E83" s="431"/>
      <c r="F83" s="431"/>
      <c r="G83" s="431"/>
      <c r="H83" s="431"/>
      <c r="I83" s="431"/>
      <c r="J83" s="431"/>
      <c r="K83" s="431"/>
      <c r="L83" s="431"/>
      <c r="M83" s="431"/>
      <c r="N83" s="449"/>
    </row>
    <row r="84" hidden="1" spans="2:14">
      <c r="B84" s="428"/>
      <c r="C84" s="429"/>
      <c r="D84" s="429"/>
      <c r="E84" s="429"/>
      <c r="F84" s="429"/>
      <c r="G84" s="429"/>
      <c r="H84" s="429"/>
      <c r="I84" s="429"/>
      <c r="J84" s="429"/>
      <c r="K84" s="429"/>
      <c r="L84" s="429"/>
      <c r="M84" s="429"/>
      <c r="N84" s="448"/>
    </row>
    <row r="85" hidden="1" spans="2:14">
      <c r="B85" s="434"/>
      <c r="C85" s="300"/>
      <c r="D85" s="300"/>
      <c r="E85" s="300" t="s">
        <v>2332</v>
      </c>
      <c r="F85" s="435"/>
      <c r="G85" s="435"/>
      <c r="H85" s="300"/>
      <c r="I85" s="300"/>
      <c r="J85" s="300"/>
      <c r="K85" s="300"/>
      <c r="L85" s="300"/>
      <c r="M85" s="300"/>
      <c r="N85" s="414"/>
    </row>
    <row r="86" hidden="1" spans="2:14">
      <c r="B86" s="434"/>
      <c r="C86" s="300"/>
      <c r="D86" s="300"/>
      <c r="E86" s="436" t="s">
        <v>2333</v>
      </c>
      <c r="F86" s="300"/>
      <c r="G86" s="300"/>
      <c r="H86" s="436"/>
      <c r="I86" s="436"/>
      <c r="J86" s="436"/>
      <c r="K86" s="300"/>
      <c r="L86" s="300"/>
      <c r="M86" s="300"/>
      <c r="N86" s="414"/>
    </row>
    <row r="87" hidden="1" spans="2:14">
      <c r="B87" s="434"/>
      <c r="C87" s="300"/>
      <c r="D87" s="300"/>
      <c r="E87" s="437" t="s">
        <v>2334</v>
      </c>
      <c r="F87" s="300"/>
      <c r="G87" s="300"/>
      <c r="H87" s="437"/>
      <c r="I87" s="437"/>
      <c r="J87" s="437"/>
      <c r="K87" s="300"/>
      <c r="L87" s="300"/>
      <c r="M87" s="300"/>
      <c r="N87" s="414"/>
    </row>
    <row r="88" hidden="1" spans="2:14">
      <c r="B88" s="438"/>
      <c r="C88" s="429"/>
      <c r="D88" s="429"/>
      <c r="E88" s="300" t="s">
        <v>390</v>
      </c>
      <c r="F88" s="300"/>
      <c r="G88" s="300"/>
      <c r="H88" s="300"/>
      <c r="I88" s="300"/>
      <c r="J88" s="300"/>
      <c r="K88" s="429"/>
      <c r="L88" s="429"/>
      <c r="M88" s="429"/>
      <c r="N88" s="448"/>
    </row>
    <row r="89" hidden="1" spans="2:14">
      <c r="B89" s="438"/>
      <c r="C89" s="429"/>
      <c r="D89" s="429"/>
      <c r="E89" s="429"/>
      <c r="F89" s="300"/>
      <c r="G89" s="300"/>
      <c r="H89" s="300"/>
      <c r="I89" s="300"/>
      <c r="J89" s="300"/>
      <c r="K89" s="429"/>
      <c r="L89" s="429"/>
      <c r="M89" s="429"/>
      <c r="N89" s="448"/>
    </row>
    <row r="90" hidden="1" spans="2:14">
      <c r="B90" s="438" t="s">
        <v>2335</v>
      </c>
      <c r="C90" s="437"/>
      <c r="D90" s="437"/>
      <c r="E90" s="300"/>
      <c r="F90" s="300"/>
      <c r="G90" s="300"/>
      <c r="H90" s="300"/>
      <c r="I90" s="300"/>
      <c r="J90" s="443"/>
      <c r="K90" s="443"/>
      <c r="L90" s="443"/>
      <c r="M90" s="443"/>
      <c r="N90" s="451"/>
    </row>
    <row r="91" ht="15.75" hidden="1" spans="2:14">
      <c r="B91" s="439" t="s">
        <v>2336</v>
      </c>
      <c r="C91" s="440"/>
      <c r="D91" s="440"/>
      <c r="E91" s="441"/>
      <c r="F91" s="441"/>
      <c r="G91" s="441"/>
      <c r="H91" s="441"/>
      <c r="I91" s="441"/>
      <c r="J91" s="452"/>
      <c r="K91" s="452"/>
      <c r="L91" s="452"/>
      <c r="M91" s="452"/>
      <c r="N91" s="453"/>
    </row>
    <row r="92" hidden="1"/>
    <row r="93" hidden="1"/>
    <row r="94" hidden="1"/>
    <row r="95" hidden="1"/>
    <row r="96" hidden="1"/>
    <row r="97" hidden="1"/>
    <row r="98" hidden="1"/>
    <row r="99" spans="2:5">
      <c r="B99" s="442"/>
      <c r="C99" s="442"/>
      <c r="D99" s="442"/>
      <c r="E99" s="442"/>
    </row>
  </sheetData>
  <mergeCells count="54">
    <mergeCell ref="B1:N1"/>
    <mergeCell ref="B2:N2"/>
    <mergeCell ref="C3:I3"/>
    <mergeCell ref="L3:M3"/>
    <mergeCell ref="C4:I4"/>
    <mergeCell ref="L4:M4"/>
    <mergeCell ref="C5:J5"/>
    <mergeCell ref="L5:M5"/>
    <mergeCell ref="B9:H9"/>
    <mergeCell ref="I9:J9"/>
    <mergeCell ref="L9:M9"/>
    <mergeCell ref="B10:H10"/>
    <mergeCell ref="B11:H11"/>
    <mergeCell ref="B12:H12"/>
    <mergeCell ref="B13:H13"/>
    <mergeCell ref="I13:J13"/>
    <mergeCell ref="L13:M13"/>
    <mergeCell ref="B14:H14"/>
    <mergeCell ref="B15:D15"/>
    <mergeCell ref="B16:H16"/>
    <mergeCell ref="I16:J16"/>
    <mergeCell ref="L16:M16"/>
    <mergeCell ref="B17:M17"/>
    <mergeCell ref="B21:I21"/>
    <mergeCell ref="L21:M21"/>
    <mergeCell ref="B22:I22"/>
    <mergeCell ref="L22:M22"/>
    <mergeCell ref="B27:I27"/>
    <mergeCell ref="L27:M27"/>
    <mergeCell ref="B28:M28"/>
    <mergeCell ref="L32:M32"/>
    <mergeCell ref="B33:G33"/>
    <mergeCell ref="L33:M33"/>
    <mergeCell ref="L38:M38"/>
    <mergeCell ref="B39:M39"/>
    <mergeCell ref="B43:H43"/>
    <mergeCell ref="L43:M43"/>
    <mergeCell ref="B45:H45"/>
    <mergeCell ref="B49:H49"/>
    <mergeCell ref="L49:M49"/>
    <mergeCell ref="B50:M50"/>
    <mergeCell ref="B52:M52"/>
    <mergeCell ref="B56:H56"/>
    <mergeCell ref="L56:M56"/>
    <mergeCell ref="B57:H57"/>
    <mergeCell ref="L57:M57"/>
    <mergeCell ref="L58:M58"/>
    <mergeCell ref="L59:M59"/>
    <mergeCell ref="B60:M60"/>
    <mergeCell ref="B62:M62"/>
    <mergeCell ref="B99:E99"/>
    <mergeCell ref="B77:N78"/>
    <mergeCell ref="B79:N80"/>
    <mergeCell ref="J90:N91"/>
  </mergeCells>
  <printOptions horizontalCentered="1"/>
  <pageMargins left="0.708661417322835" right="0.708661417322835" top="0.748031496062992" bottom="0.748031496062992" header="0.31496062992126" footer="0.31496062992126"/>
  <pageSetup paperSize="1" scale="46" orientation="portrait"/>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CC"/>
  </sheetPr>
  <dimension ref="A1:O99"/>
  <sheetViews>
    <sheetView view="pageBreakPreview" zoomScale="84" zoomScaleNormal="78" topLeftCell="B1" workbookViewId="0">
      <selection activeCell="C83" sqref="C83"/>
    </sheetView>
  </sheetViews>
  <sheetFormatPr defaultColWidth="11.4380952380952" defaultRowHeight="15"/>
  <cols>
    <col min="1" max="1" width="14.7809523809524" style="226" hidden="1" customWidth="1"/>
    <col min="2" max="2" width="17" style="226" customWidth="1"/>
    <col min="3" max="5" width="11.4380952380952" style="226"/>
    <col min="6" max="6" width="14.4380952380952" style="226" customWidth="1"/>
    <col min="7" max="8" width="11.4380952380952" style="226"/>
    <col min="9" max="9" width="13.3333333333333" style="226" customWidth="1"/>
    <col min="10" max="10" width="15.552380952381" style="226" customWidth="1"/>
    <col min="11" max="11" width="17.552380952381" style="226" customWidth="1"/>
    <col min="12" max="12" width="11.4380952380952" style="226"/>
    <col min="13" max="13" width="14" style="226" customWidth="1"/>
    <col min="14" max="14" width="17.4380952380952" style="226" customWidth="1"/>
    <col min="15" max="15" width="12" style="226" customWidth="1"/>
    <col min="16" max="16384" width="11.4380952380952" style="226"/>
  </cols>
  <sheetData>
    <row r="1" spans="2:14">
      <c r="B1" s="227" t="s">
        <v>2300</v>
      </c>
      <c r="C1" s="228"/>
      <c r="D1" s="228"/>
      <c r="E1" s="228"/>
      <c r="F1" s="228"/>
      <c r="G1" s="228"/>
      <c r="H1" s="228"/>
      <c r="I1" s="228"/>
      <c r="J1" s="228"/>
      <c r="K1" s="228"/>
      <c r="L1" s="228"/>
      <c r="M1" s="228"/>
      <c r="N1" s="301"/>
    </row>
    <row r="2" ht="15.75" spans="2:14">
      <c r="B2" s="229" t="s">
        <v>2301</v>
      </c>
      <c r="C2" s="230"/>
      <c r="D2" s="230"/>
      <c r="E2" s="230"/>
      <c r="F2" s="230"/>
      <c r="G2" s="230"/>
      <c r="H2" s="230"/>
      <c r="I2" s="230"/>
      <c r="J2" s="230"/>
      <c r="K2" s="230"/>
      <c r="L2" s="230"/>
      <c r="M2" s="230"/>
      <c r="N2" s="302"/>
    </row>
    <row r="3" ht="15.75" spans="2:14">
      <c r="B3" s="231" t="s">
        <v>89</v>
      </c>
      <c r="C3" s="232" t="s">
        <v>244</v>
      </c>
      <c r="D3" s="233"/>
      <c r="E3" s="233"/>
      <c r="F3" s="233"/>
      <c r="G3" s="233"/>
      <c r="H3" s="233"/>
      <c r="I3" s="233"/>
      <c r="J3" s="303"/>
      <c r="K3" s="304" t="s">
        <v>2337</v>
      </c>
      <c r="L3" s="305" t="s">
        <v>245</v>
      </c>
      <c r="M3" s="306"/>
      <c r="N3" s="231" t="s">
        <v>266</v>
      </c>
    </row>
    <row r="4" ht="15.75" hidden="1" spans="2:14">
      <c r="B4" s="231" t="s">
        <v>89</v>
      </c>
      <c r="C4" s="232" t="s">
        <v>244</v>
      </c>
      <c r="D4" s="233"/>
      <c r="E4" s="233"/>
      <c r="F4" s="233"/>
      <c r="G4" s="233"/>
      <c r="H4" s="233"/>
      <c r="I4" s="233"/>
      <c r="J4" s="303"/>
      <c r="K4" s="307"/>
      <c r="L4" s="305" t="s">
        <v>245</v>
      </c>
      <c r="M4" s="306"/>
      <c r="N4" s="231" t="s">
        <v>266</v>
      </c>
    </row>
    <row r="5" ht="37.5" customHeight="1" spans="1:14">
      <c r="A5" s="226" t="s">
        <v>5</v>
      </c>
      <c r="B5" s="234" t="str">
        <f>PRESUPUESTO!A9</f>
        <v>2.1</v>
      </c>
      <c r="C5" s="235" t="str">
        <f>VLOOKUP(B5,PRESUPUESTO!A3:F13,2,FALSE)</f>
        <v>Aislamiento de las áreas con mayor presencia del tensionante identificado en cercas de puas</v>
      </c>
      <c r="D5" s="236"/>
      <c r="E5" s="236"/>
      <c r="F5" s="236"/>
      <c r="G5" s="236"/>
      <c r="H5" s="236"/>
      <c r="I5" s="236"/>
      <c r="J5" s="308"/>
      <c r="K5" s="309"/>
      <c r="L5" s="310" t="str">
        <f>VLOOKUP(B5,PRESUPUESTO!A1:L38,3,FALSE)</f>
        <v>m</v>
      </c>
      <c r="M5" s="311"/>
      <c r="N5" s="312">
        <f>VLOOKUP(B5,PRESUPUESTO!A1:L38,4,FALSE)</f>
        <v>3000</v>
      </c>
    </row>
    <row r="6" ht="5.25" customHeight="1" spans="2:14">
      <c r="B6" s="237"/>
      <c r="C6" s="238"/>
      <c r="D6" s="238"/>
      <c r="E6" s="238"/>
      <c r="F6" s="238"/>
      <c r="G6" s="238"/>
      <c r="H6" s="238"/>
      <c r="I6" s="238"/>
      <c r="J6" s="238"/>
      <c r="K6" s="238"/>
      <c r="L6" s="238"/>
      <c r="M6" s="238"/>
      <c r="N6" s="313"/>
    </row>
    <row r="7" spans="2:14">
      <c r="B7" s="239" t="s">
        <v>2302</v>
      </c>
      <c r="C7" s="240"/>
      <c r="D7" s="240"/>
      <c r="E7" s="240"/>
      <c r="F7" s="240"/>
      <c r="G7" s="240"/>
      <c r="H7" s="240"/>
      <c r="I7" s="240"/>
      <c r="J7" s="240"/>
      <c r="K7" s="240"/>
      <c r="L7" s="240"/>
      <c r="M7" s="240"/>
      <c r="N7" s="314"/>
    </row>
    <row r="8" ht="15.75" spans="2:14">
      <c r="B8" s="241"/>
      <c r="C8" s="242"/>
      <c r="D8" s="242"/>
      <c r="E8" s="242"/>
      <c r="F8" s="242"/>
      <c r="G8" s="242"/>
      <c r="H8" s="242"/>
      <c r="I8" s="266"/>
      <c r="J8" s="266"/>
      <c r="K8" s="242"/>
      <c r="L8" s="242"/>
      <c r="M8" s="242"/>
      <c r="N8" s="315"/>
    </row>
    <row r="9" spans="2:14">
      <c r="B9" s="243" t="s">
        <v>244</v>
      </c>
      <c r="C9" s="244"/>
      <c r="D9" s="244"/>
      <c r="E9" s="244"/>
      <c r="F9" s="244"/>
      <c r="G9" s="244"/>
      <c r="H9" s="245"/>
      <c r="I9" s="316" t="s">
        <v>245</v>
      </c>
      <c r="J9" s="245"/>
      <c r="K9" s="317" t="s">
        <v>2303</v>
      </c>
      <c r="L9" s="316" t="s">
        <v>2304</v>
      </c>
      <c r="M9" s="245"/>
      <c r="N9" s="318" t="s">
        <v>2305</v>
      </c>
    </row>
    <row r="10" spans="1:14">
      <c r="A10" s="246"/>
      <c r="B10" s="247"/>
      <c r="C10" s="248"/>
      <c r="D10" s="248"/>
      <c r="E10" s="248"/>
      <c r="F10" s="248"/>
      <c r="G10" s="248"/>
      <c r="H10" s="249"/>
      <c r="I10" s="319"/>
      <c r="J10" s="320"/>
      <c r="K10" s="321"/>
      <c r="L10" s="322"/>
      <c r="M10" s="323"/>
      <c r="N10" s="324"/>
    </row>
    <row r="11" spans="1:14">
      <c r="A11" s="566" t="s">
        <v>2066</v>
      </c>
      <c r="B11" s="247" t="str">
        <f>VLOOKUP(A11,EQUIPOS!C4:G201,3,FALSE)</f>
        <v>Motosierra, 4.5 HP - 7.1 HP, longitud de espada 45-90 cm</v>
      </c>
      <c r="C11" s="248"/>
      <c r="D11" s="248"/>
      <c r="E11" s="248"/>
      <c r="F11" s="248"/>
      <c r="G11" s="248"/>
      <c r="H11" s="249"/>
      <c r="I11" s="319"/>
      <c r="J11" s="320" t="str">
        <f>VLOOKUP(A11,EQUIPOS!C4:G201,2,FALSE)</f>
        <v>h</v>
      </c>
      <c r="K11" s="321">
        <f>VLOOKUP(A11,EQUIPOS!C4:G201,5,FALSE)</f>
        <v>12455.0705604779</v>
      </c>
      <c r="L11" s="322"/>
      <c r="M11" s="323">
        <v>0.7</v>
      </c>
      <c r="N11" s="324">
        <f>K11*M11</f>
        <v>8718.54939233451</v>
      </c>
    </row>
    <row r="12" spans="1:14">
      <c r="A12" s="251"/>
      <c r="B12" s="247"/>
      <c r="C12" s="248"/>
      <c r="D12" s="248"/>
      <c r="E12" s="248"/>
      <c r="F12" s="248"/>
      <c r="G12" s="248"/>
      <c r="H12" s="249"/>
      <c r="I12" s="319"/>
      <c r="J12" s="320"/>
      <c r="K12" s="321"/>
      <c r="L12" s="322"/>
      <c r="M12" s="323"/>
      <c r="N12" s="324"/>
    </row>
    <row r="13" spans="1:14">
      <c r="A13" s="251"/>
      <c r="B13" s="247"/>
      <c r="C13" s="248"/>
      <c r="D13" s="248"/>
      <c r="E13" s="248"/>
      <c r="F13" s="248"/>
      <c r="G13" s="248"/>
      <c r="H13" s="249"/>
      <c r="I13" s="325"/>
      <c r="J13" s="326"/>
      <c r="K13" s="321"/>
      <c r="L13" s="327"/>
      <c r="M13" s="328"/>
      <c r="N13" s="324"/>
    </row>
    <row r="14" spans="2:14">
      <c r="B14" s="247"/>
      <c r="C14" s="248"/>
      <c r="D14" s="248"/>
      <c r="E14" s="252"/>
      <c r="F14" s="248"/>
      <c r="G14" s="248"/>
      <c r="H14" s="249"/>
      <c r="I14" s="329"/>
      <c r="J14" s="330"/>
      <c r="K14" s="331"/>
      <c r="L14" s="332"/>
      <c r="M14" s="333"/>
      <c r="N14" s="334"/>
    </row>
    <row r="15" spans="2:14">
      <c r="B15" s="253"/>
      <c r="C15" s="254"/>
      <c r="D15" s="254"/>
      <c r="E15" s="255"/>
      <c r="F15" s="256"/>
      <c r="G15" s="256"/>
      <c r="H15" s="257"/>
      <c r="I15" s="329"/>
      <c r="J15" s="330"/>
      <c r="K15" s="335"/>
      <c r="L15" s="332"/>
      <c r="M15" s="333"/>
      <c r="N15" s="336"/>
    </row>
    <row r="16" ht="15.75" spans="2:14">
      <c r="B16" s="258" t="s">
        <v>2306</v>
      </c>
      <c r="C16" s="258"/>
      <c r="D16" s="258"/>
      <c r="E16" s="258"/>
      <c r="F16" s="258"/>
      <c r="G16" s="258"/>
      <c r="H16" s="258"/>
      <c r="I16" s="337"/>
      <c r="J16" s="338"/>
      <c r="K16" s="339"/>
      <c r="L16" s="340">
        <v>0.05</v>
      </c>
      <c r="M16" s="341"/>
      <c r="N16" s="342">
        <f>L16*N50</f>
        <v>206.288875</v>
      </c>
    </row>
    <row r="17" ht="15.75" spans="2:14">
      <c r="B17" s="259" t="s">
        <v>2307</v>
      </c>
      <c r="C17" s="260"/>
      <c r="D17" s="260"/>
      <c r="E17" s="260"/>
      <c r="F17" s="260"/>
      <c r="G17" s="260"/>
      <c r="H17" s="260"/>
      <c r="I17" s="260"/>
      <c r="J17" s="260"/>
      <c r="K17" s="260"/>
      <c r="L17" s="260"/>
      <c r="M17" s="343"/>
      <c r="N17" s="344">
        <f>SUM(N10:N16)</f>
        <v>8924.83826733451</v>
      </c>
    </row>
    <row r="18" spans="2:14">
      <c r="B18" s="261"/>
      <c r="C18" s="262"/>
      <c r="D18" s="262"/>
      <c r="E18" s="262"/>
      <c r="F18" s="262"/>
      <c r="G18" s="262"/>
      <c r="H18" s="262"/>
      <c r="I18" s="262"/>
      <c r="J18" s="262"/>
      <c r="K18" s="262"/>
      <c r="L18" s="262"/>
      <c r="M18" s="262"/>
      <c r="N18" s="345"/>
    </row>
    <row r="19" spans="2:14">
      <c r="B19" s="263" t="s">
        <v>2308</v>
      </c>
      <c r="C19" s="264"/>
      <c r="D19" s="264"/>
      <c r="E19" s="264"/>
      <c r="F19" s="264"/>
      <c r="G19" s="264"/>
      <c r="H19" s="264"/>
      <c r="I19" s="264"/>
      <c r="J19" s="264"/>
      <c r="K19" s="264"/>
      <c r="L19" s="264"/>
      <c r="M19" s="264"/>
      <c r="N19" s="346"/>
    </row>
    <row r="20" ht="15.75" spans="2:14">
      <c r="B20" s="265"/>
      <c r="C20" s="266"/>
      <c r="D20" s="266"/>
      <c r="E20" s="266"/>
      <c r="F20" s="266"/>
      <c r="G20" s="266"/>
      <c r="H20" s="266"/>
      <c r="I20" s="266"/>
      <c r="J20" s="242"/>
      <c r="K20" s="242"/>
      <c r="L20" s="242"/>
      <c r="M20" s="242"/>
      <c r="N20" s="315"/>
    </row>
    <row r="21" spans="2:14">
      <c r="B21" s="267" t="s">
        <v>244</v>
      </c>
      <c r="C21" s="268"/>
      <c r="D21" s="268"/>
      <c r="E21" s="268"/>
      <c r="F21" s="268"/>
      <c r="G21" s="268"/>
      <c r="H21" s="268"/>
      <c r="I21" s="347"/>
      <c r="J21" s="348" t="s">
        <v>245</v>
      </c>
      <c r="K21" s="349" t="s">
        <v>266</v>
      </c>
      <c r="L21" s="348" t="s">
        <v>2309</v>
      </c>
      <c r="M21" s="347"/>
      <c r="N21" s="350" t="s">
        <v>2305</v>
      </c>
    </row>
    <row r="22" ht="14.4" customHeight="1" spans="1:14">
      <c r="A22" s="250" t="s">
        <v>938</v>
      </c>
      <c r="B22" s="269" t="str">
        <f>VLOOKUP(A22,MATERIALES!B3:E797,3,FALSE)</f>
        <v>Grapas para poste de madera</v>
      </c>
      <c r="C22" s="270"/>
      <c r="D22" s="270"/>
      <c r="E22" s="270"/>
      <c r="F22" s="270"/>
      <c r="G22" s="270"/>
      <c r="H22" s="270"/>
      <c r="I22" s="320"/>
      <c r="J22" s="351" t="str">
        <f>VLOOKUP(A22,MATERIALES!B3:E844,2,FALSE)</f>
        <v>kg</v>
      </c>
      <c r="K22" s="352">
        <v>0.127306666666667</v>
      </c>
      <c r="L22" s="353">
        <f>VLOOKUP(A22,MATERIALES!B3:E844,4,FALSE)</f>
        <v>12583.3333333333</v>
      </c>
      <c r="M22" s="354"/>
      <c r="N22" s="355">
        <f>L22*K22</f>
        <v>1601.94222222222</v>
      </c>
    </row>
    <row r="23" ht="14.4" customHeight="1" spans="1:14">
      <c r="A23" s="250" t="s">
        <v>1161</v>
      </c>
      <c r="B23" s="269" t="str">
        <f>VLOOKUP(A23,MATERIALES!B4:E798,3,FALSE)</f>
        <v>Poste de madera curada de 2.3m para cercas </v>
      </c>
      <c r="C23" s="270"/>
      <c r="D23" s="270"/>
      <c r="E23" s="270"/>
      <c r="F23" s="270"/>
      <c r="G23" s="270"/>
      <c r="H23" s="270"/>
      <c r="I23" s="320"/>
      <c r="J23" s="351" t="str">
        <f>VLOOKUP(A23,MATERIALES!B4:E845,2,FALSE)</f>
        <v>u</v>
      </c>
      <c r="K23" s="352">
        <v>0.5</v>
      </c>
      <c r="L23" s="353">
        <f>VLOOKUP(A23,MATERIALES!B4:E845,4,FALSE)</f>
        <v>13203.9680141284</v>
      </c>
      <c r="M23" s="354"/>
      <c r="N23" s="355">
        <f>L23*K23</f>
        <v>6601.98400706421</v>
      </c>
    </row>
    <row r="24" spans="1:14">
      <c r="A24" s="250" t="s">
        <v>641</v>
      </c>
      <c r="B24" s="269" t="str">
        <f>VLOOKUP(A24,MATERIALES!B5:E799,3,FALSE)</f>
        <v>Alambre de púa calibre 12 (350 m)</v>
      </c>
      <c r="C24" s="270"/>
      <c r="D24" s="270"/>
      <c r="E24" s="270"/>
      <c r="F24" s="270"/>
      <c r="G24" s="270"/>
      <c r="H24" s="270"/>
      <c r="I24" s="320"/>
      <c r="J24" s="351" t="str">
        <f>VLOOKUP(A24,MATERIALES!B5:E846,2,FALSE)</f>
        <v>m</v>
      </c>
      <c r="K24" s="352">
        <v>4.2</v>
      </c>
      <c r="L24" s="353">
        <f>VLOOKUP(A24,MATERIALES!B5:E846,4,FALSE)</f>
        <v>504.841441441441</v>
      </c>
      <c r="M24" s="354"/>
      <c r="N24" s="355">
        <f>L24*K24</f>
        <v>2120.33405405405</v>
      </c>
    </row>
    <row r="25" spans="1:14">
      <c r="A25" s="250" t="s">
        <v>1779</v>
      </c>
      <c r="B25" s="269" t="str">
        <f>VLOOKUP(A25,MATERIALES!B6:E800,3,FALSE)</f>
        <v>Poste de madera para cercas de 2,4 m diametro min 6" ( Templete)</v>
      </c>
      <c r="C25" s="270"/>
      <c r="D25" s="270"/>
      <c r="E25" s="270"/>
      <c r="F25" s="270"/>
      <c r="G25" s="270"/>
      <c r="H25" s="270"/>
      <c r="I25" s="320"/>
      <c r="J25" s="351" t="str">
        <f>VLOOKUP(A25,MATERIALES!B6:E847,2,FALSE)</f>
        <v>u</v>
      </c>
      <c r="K25" s="352">
        <v>0.04</v>
      </c>
      <c r="L25" s="353">
        <f>VLOOKUP(A25,MATERIALES!B6:E847,4,FALSE)</f>
        <v>60000</v>
      </c>
      <c r="M25" s="354"/>
      <c r="N25" s="355">
        <f>L25*K25</f>
        <v>2400</v>
      </c>
    </row>
    <row r="26" spans="2:14">
      <c r="B26" s="269"/>
      <c r="C26" s="270"/>
      <c r="D26" s="270"/>
      <c r="E26" s="270"/>
      <c r="F26" s="270"/>
      <c r="G26" s="270"/>
      <c r="H26" s="270"/>
      <c r="I26" s="320"/>
      <c r="J26" s="351"/>
      <c r="K26" s="567"/>
      <c r="L26" s="319"/>
      <c r="M26" s="323"/>
      <c r="N26" s="568"/>
    </row>
    <row r="27" ht="15.75" spans="2:14">
      <c r="B27" s="271"/>
      <c r="C27" s="272"/>
      <c r="D27" s="272"/>
      <c r="E27" s="272"/>
      <c r="F27" s="272"/>
      <c r="G27" s="272"/>
      <c r="H27" s="272"/>
      <c r="I27" s="326"/>
      <c r="J27" s="356"/>
      <c r="K27" s="357"/>
      <c r="L27" s="358"/>
      <c r="M27" s="359"/>
      <c r="N27" s="360"/>
    </row>
    <row r="28" ht="15.75" spans="2:14">
      <c r="B28" s="259" t="s">
        <v>2307</v>
      </c>
      <c r="C28" s="260"/>
      <c r="D28" s="260"/>
      <c r="E28" s="260"/>
      <c r="F28" s="260"/>
      <c r="G28" s="260"/>
      <c r="H28" s="260"/>
      <c r="I28" s="260"/>
      <c r="J28" s="260"/>
      <c r="K28" s="260"/>
      <c r="L28" s="260"/>
      <c r="M28" s="343"/>
      <c r="N28" s="344">
        <f>SUM(N22:N27)</f>
        <v>12724.2602833405</v>
      </c>
    </row>
    <row r="29" spans="2:14">
      <c r="B29" s="273"/>
      <c r="C29" s="262"/>
      <c r="D29" s="262"/>
      <c r="E29" s="262"/>
      <c r="F29" s="262"/>
      <c r="G29" s="262"/>
      <c r="H29" s="262"/>
      <c r="I29" s="262"/>
      <c r="J29" s="262"/>
      <c r="K29" s="262"/>
      <c r="L29" s="262"/>
      <c r="M29" s="262"/>
      <c r="N29" s="345"/>
    </row>
    <row r="30" spans="2:14">
      <c r="B30" s="263" t="s">
        <v>2310</v>
      </c>
      <c r="C30" s="264"/>
      <c r="D30" s="264"/>
      <c r="E30" s="264"/>
      <c r="F30" s="264"/>
      <c r="G30" s="264"/>
      <c r="H30" s="264"/>
      <c r="I30" s="264"/>
      <c r="J30" s="264"/>
      <c r="K30" s="264"/>
      <c r="L30" s="264"/>
      <c r="M30" s="264"/>
      <c r="N30" s="346"/>
    </row>
    <row r="31" ht="15.75" spans="2:14">
      <c r="B31" s="274"/>
      <c r="C31" s="242"/>
      <c r="D31" s="242"/>
      <c r="E31" s="242"/>
      <c r="F31" s="242"/>
      <c r="G31" s="242"/>
      <c r="H31" s="242"/>
      <c r="I31" s="242"/>
      <c r="J31" s="242"/>
      <c r="K31" s="242"/>
      <c r="L31" s="242"/>
      <c r="M31" s="242"/>
      <c r="N31" s="315"/>
    </row>
    <row r="32" ht="25.5" spans="2:14">
      <c r="B32" s="267" t="s">
        <v>325</v>
      </c>
      <c r="C32" s="268"/>
      <c r="D32" s="268"/>
      <c r="E32" s="268"/>
      <c r="F32" s="268"/>
      <c r="G32" s="268"/>
      <c r="H32" s="275" t="s">
        <v>245</v>
      </c>
      <c r="I32" s="361" t="s">
        <v>2311</v>
      </c>
      <c r="J32" s="362" t="s">
        <v>2312</v>
      </c>
      <c r="K32" s="275" t="s">
        <v>2313</v>
      </c>
      <c r="L32" s="363" t="s">
        <v>2314</v>
      </c>
      <c r="M32" s="364"/>
      <c r="N32" s="365" t="s">
        <v>2305</v>
      </c>
    </row>
    <row r="33" spans="1:14">
      <c r="A33" s="226" t="s">
        <v>1842</v>
      </c>
      <c r="B33" s="253" t="str">
        <f>VLOOKUP(A33,TRANSPORTE!C2:F38,3,FALSE)</f>
        <v>Transporte de material desmontado</v>
      </c>
      <c r="C33" s="276"/>
      <c r="D33" s="276"/>
      <c r="E33" s="276"/>
      <c r="F33" s="276"/>
      <c r="G33" s="277"/>
      <c r="H33" s="278" t="str">
        <f>VLOOKUP(A33,[214]TRANSPORTE!C1:F37,2,FALSE)</f>
        <v>t-km</v>
      </c>
      <c r="I33" s="335">
        <v>0</v>
      </c>
      <c r="J33" s="335">
        <f>'DISTANCIA DE ACARREO'!D6</f>
        <v>0</v>
      </c>
      <c r="K33" s="335">
        <f>J33*I33</f>
        <v>0</v>
      </c>
      <c r="L33" s="366">
        <f>VLOOKUP(A33,TRANSPORTE!C2:F38,4,FALSE)</f>
        <v>1414.03279593679</v>
      </c>
      <c r="M33" s="367"/>
      <c r="N33" s="368">
        <f>K33*L33</f>
        <v>0</v>
      </c>
    </row>
    <row r="34" spans="2:14">
      <c r="B34" s="279"/>
      <c r="C34" s="280"/>
      <c r="D34" s="280"/>
      <c r="E34" s="280"/>
      <c r="F34" s="280"/>
      <c r="G34" s="280"/>
      <c r="H34" s="278"/>
      <c r="I34" s="335"/>
      <c r="J34" s="335"/>
      <c r="K34" s="335"/>
      <c r="L34" s="369"/>
      <c r="M34" s="370"/>
      <c r="N34" s="371"/>
    </row>
    <row r="35" spans="2:14">
      <c r="B35" s="279"/>
      <c r="C35" s="280"/>
      <c r="D35" s="280"/>
      <c r="E35" s="280"/>
      <c r="F35" s="280"/>
      <c r="G35" s="280"/>
      <c r="H35" s="278"/>
      <c r="I35" s="335"/>
      <c r="J35" s="335"/>
      <c r="K35" s="335"/>
      <c r="L35" s="369"/>
      <c r="M35" s="370"/>
      <c r="N35" s="371"/>
    </row>
    <row r="36" spans="2:14">
      <c r="B36" s="279"/>
      <c r="C36" s="280"/>
      <c r="D36" s="280"/>
      <c r="E36" s="280"/>
      <c r="F36" s="280"/>
      <c r="G36" s="280"/>
      <c r="H36" s="278"/>
      <c r="I36" s="335"/>
      <c r="J36" s="335"/>
      <c r="K36" s="335"/>
      <c r="L36" s="369"/>
      <c r="M36" s="370"/>
      <c r="N36" s="371"/>
    </row>
    <row r="37" spans="2:14">
      <c r="B37" s="279"/>
      <c r="C37" s="280"/>
      <c r="D37" s="280"/>
      <c r="E37" s="280"/>
      <c r="F37" s="280"/>
      <c r="G37" s="280"/>
      <c r="H37" s="278"/>
      <c r="I37" s="335"/>
      <c r="J37" s="335"/>
      <c r="K37" s="335"/>
      <c r="L37" s="369"/>
      <c r="M37" s="370"/>
      <c r="N37" s="371"/>
    </row>
    <row r="38" ht="15.75" spans="2:14">
      <c r="B38" s="281"/>
      <c r="C38" s="282"/>
      <c r="D38" s="282"/>
      <c r="E38" s="282"/>
      <c r="F38" s="282"/>
      <c r="G38" s="282"/>
      <c r="H38" s="283"/>
      <c r="I38" s="372"/>
      <c r="J38" s="372"/>
      <c r="K38" s="372"/>
      <c r="L38" s="373"/>
      <c r="M38" s="374"/>
      <c r="N38" s="375"/>
    </row>
    <row r="39" ht="15.75" spans="2:14">
      <c r="B39" s="284" t="s">
        <v>2307</v>
      </c>
      <c r="C39" s="285"/>
      <c r="D39" s="285"/>
      <c r="E39" s="285"/>
      <c r="F39" s="285"/>
      <c r="G39" s="285"/>
      <c r="H39" s="285"/>
      <c r="I39" s="285"/>
      <c r="J39" s="285"/>
      <c r="K39" s="285"/>
      <c r="L39" s="285"/>
      <c r="M39" s="376"/>
      <c r="N39" s="377">
        <f>SUM(N33:N38)</f>
        <v>0</v>
      </c>
    </row>
    <row r="40" spans="2:14">
      <c r="B40" s="273"/>
      <c r="C40" s="262"/>
      <c r="D40" s="262"/>
      <c r="E40" s="262"/>
      <c r="F40" s="262"/>
      <c r="G40" s="262"/>
      <c r="H40" s="262"/>
      <c r="I40" s="262"/>
      <c r="J40" s="262"/>
      <c r="K40" s="262"/>
      <c r="L40" s="262"/>
      <c r="M40" s="262"/>
      <c r="N40" s="345"/>
    </row>
    <row r="41" spans="2:14">
      <c r="B41" s="263" t="s">
        <v>2315</v>
      </c>
      <c r="C41" s="264"/>
      <c r="D41" s="264"/>
      <c r="E41" s="264"/>
      <c r="F41" s="264"/>
      <c r="G41" s="264"/>
      <c r="H41" s="264"/>
      <c r="I41" s="264"/>
      <c r="J41" s="264"/>
      <c r="K41" s="264"/>
      <c r="L41" s="264"/>
      <c r="M41" s="264"/>
      <c r="N41" s="346"/>
    </row>
    <row r="42" ht="15.75" spans="2:14">
      <c r="B42" s="274"/>
      <c r="C42" s="242"/>
      <c r="D42" s="242"/>
      <c r="E42" s="242"/>
      <c r="F42" s="242"/>
      <c r="G42" s="242"/>
      <c r="H42" s="242"/>
      <c r="I42" s="242"/>
      <c r="J42" s="242"/>
      <c r="K42" s="242"/>
      <c r="L42" s="242"/>
      <c r="M42" s="242"/>
      <c r="N42" s="315"/>
    </row>
    <row r="43" ht="25.5" spans="2:14">
      <c r="B43" s="286" t="s">
        <v>2316</v>
      </c>
      <c r="C43" s="287"/>
      <c r="D43" s="287"/>
      <c r="E43" s="287"/>
      <c r="F43" s="287"/>
      <c r="G43" s="287"/>
      <c r="H43" s="287"/>
      <c r="I43" s="275" t="s">
        <v>2317</v>
      </c>
      <c r="J43" s="362" t="s">
        <v>2318</v>
      </c>
      <c r="K43" s="361" t="s">
        <v>2319</v>
      </c>
      <c r="L43" s="378" t="s">
        <v>2304</v>
      </c>
      <c r="M43" s="379"/>
      <c r="N43" s="380" t="s">
        <v>2305</v>
      </c>
    </row>
    <row r="44" spans="2:15">
      <c r="B44" s="288"/>
      <c r="C44" s="280"/>
      <c r="D44" s="280"/>
      <c r="E44" s="280"/>
      <c r="F44" s="280"/>
      <c r="G44" s="280"/>
      <c r="H44" s="280"/>
      <c r="I44" s="381"/>
      <c r="J44" s="382"/>
      <c r="K44" s="383"/>
      <c r="L44" s="384"/>
      <c r="M44" s="385"/>
      <c r="N44" s="386"/>
      <c r="O44" s="387"/>
    </row>
    <row r="45" spans="1:14">
      <c r="A45" s="226" t="s">
        <v>418</v>
      </c>
      <c r="B45" s="253" t="str">
        <f>VLOOKUP(A45,'MANO DE OBRA'!C13:H78,3,FALSE)</f>
        <v>Obrero (3)</v>
      </c>
      <c r="C45" s="276"/>
      <c r="D45" s="276"/>
      <c r="E45" s="276"/>
      <c r="F45" s="276"/>
      <c r="G45" s="276"/>
      <c r="H45" s="277"/>
      <c r="I45" s="381">
        <f>VLOOKUP(A45,'MANO DE OBRA'!C13:H78,4,FALSE)</f>
        <v>142350</v>
      </c>
      <c r="J45" s="388">
        <f>VLOOKUP(A45,'MANO DE OBRA'!C13:H78,6,FALSE)</f>
        <v>1.85</v>
      </c>
      <c r="K45" s="383">
        <f>J45*I45</f>
        <v>263347.5</v>
      </c>
      <c r="L45" s="384"/>
      <c r="M45" s="385">
        <v>100</v>
      </c>
      <c r="N45" s="389">
        <f>K45/M45</f>
        <v>2633.475</v>
      </c>
    </row>
    <row r="46" spans="1:14">
      <c r="A46" s="226" t="s">
        <v>444</v>
      </c>
      <c r="B46" s="253" t="str">
        <f>VLOOKUP(A46,'MANO DE OBRA'!C14:H79,3,FALSE)</f>
        <v>Oficial</v>
      </c>
      <c r="C46" s="276"/>
      <c r="D46" s="276"/>
      <c r="E46" s="276"/>
      <c r="F46" s="276"/>
      <c r="G46" s="276"/>
      <c r="H46" s="277"/>
      <c r="I46" s="381">
        <f>VLOOKUP(A46,'MANO DE OBRA'!C14:H79,4,FALSE)</f>
        <v>80665</v>
      </c>
      <c r="J46" s="388">
        <f>VLOOKUP(A46,'MANO DE OBRA'!C14:H79,6,FALSE)</f>
        <v>1.85</v>
      </c>
      <c r="K46" s="383">
        <f>J46*I46</f>
        <v>149230.25</v>
      </c>
      <c r="L46" s="384"/>
      <c r="M46" s="385">
        <v>100</v>
      </c>
      <c r="N46" s="389">
        <f>K46/M46</f>
        <v>1492.3025</v>
      </c>
    </row>
    <row r="47" spans="2:14">
      <c r="B47" s="253"/>
      <c r="C47" s="276"/>
      <c r="D47" s="276"/>
      <c r="E47" s="276"/>
      <c r="F47" s="276"/>
      <c r="G47" s="276"/>
      <c r="H47" s="277"/>
      <c r="I47" s="381"/>
      <c r="J47" s="388"/>
      <c r="K47" s="383"/>
      <c r="L47" s="384"/>
      <c r="M47" s="385"/>
      <c r="N47" s="389"/>
    </row>
    <row r="48" spans="2:14">
      <c r="B48" s="288"/>
      <c r="C48" s="280"/>
      <c r="D48" s="280"/>
      <c r="E48" s="280"/>
      <c r="F48" s="280"/>
      <c r="G48" s="280"/>
      <c r="H48" s="280"/>
      <c r="I48" s="335"/>
      <c r="J48" s="390"/>
      <c r="K48" s="391"/>
      <c r="L48" s="358"/>
      <c r="M48" s="392"/>
      <c r="N48" s="389"/>
    </row>
    <row r="49" ht="15.75" spans="2:14">
      <c r="B49" s="281"/>
      <c r="C49" s="282"/>
      <c r="D49" s="282"/>
      <c r="E49" s="282"/>
      <c r="F49" s="282"/>
      <c r="G49" s="282"/>
      <c r="H49" s="282"/>
      <c r="I49" s="372"/>
      <c r="J49" s="372"/>
      <c r="K49" s="372"/>
      <c r="L49" s="393"/>
      <c r="M49" s="393"/>
      <c r="N49" s="360"/>
    </row>
    <row r="50" ht="15.75" spans="2:14">
      <c r="B50" s="259" t="s">
        <v>2307</v>
      </c>
      <c r="C50" s="260"/>
      <c r="D50" s="260"/>
      <c r="E50" s="260"/>
      <c r="F50" s="260"/>
      <c r="G50" s="260"/>
      <c r="H50" s="260"/>
      <c r="I50" s="285"/>
      <c r="J50" s="285"/>
      <c r="K50" s="285"/>
      <c r="L50" s="285"/>
      <c r="M50" s="376"/>
      <c r="N50" s="394">
        <f>SUM(N44:N49)</f>
        <v>4125.7775</v>
      </c>
    </row>
    <row r="51" ht="15.75" spans="2:14">
      <c r="B51" s="273"/>
      <c r="C51" s="262"/>
      <c r="D51" s="262"/>
      <c r="E51" s="262"/>
      <c r="F51" s="262"/>
      <c r="G51" s="262"/>
      <c r="H51" s="262"/>
      <c r="I51" s="262"/>
      <c r="J51" s="262"/>
      <c r="K51" s="262"/>
      <c r="L51" s="262"/>
      <c r="M51" s="262"/>
      <c r="N51" s="345"/>
    </row>
    <row r="52" ht="15.75" spans="2:14">
      <c r="B52" s="259" t="s">
        <v>2320</v>
      </c>
      <c r="C52" s="260"/>
      <c r="D52" s="260"/>
      <c r="E52" s="260"/>
      <c r="F52" s="260"/>
      <c r="G52" s="260"/>
      <c r="H52" s="260"/>
      <c r="I52" s="260"/>
      <c r="J52" s="260"/>
      <c r="K52" s="260"/>
      <c r="L52" s="260"/>
      <c r="M52" s="343"/>
      <c r="N52" s="395">
        <f>ROUND(N17+N28+N39+N50,0)</f>
        <v>25775</v>
      </c>
    </row>
    <row r="53" ht="15.75" spans="2:14">
      <c r="B53" s="273"/>
      <c r="C53" s="262"/>
      <c r="D53" s="262"/>
      <c r="E53" s="262"/>
      <c r="F53" s="262"/>
      <c r="G53" s="262"/>
      <c r="H53" s="262"/>
      <c r="I53" s="262"/>
      <c r="J53" s="262"/>
      <c r="K53" s="262"/>
      <c r="L53" s="262"/>
      <c r="M53" s="262"/>
      <c r="N53" s="345"/>
    </row>
    <row r="54" hidden="1" spans="2:14">
      <c r="B54" s="263" t="s">
        <v>2321</v>
      </c>
      <c r="C54" s="264"/>
      <c r="D54" s="264"/>
      <c r="E54" s="264"/>
      <c r="F54" s="264"/>
      <c r="G54" s="264"/>
      <c r="H54" s="264"/>
      <c r="I54" s="264"/>
      <c r="J54" s="264"/>
      <c r="K54" s="264"/>
      <c r="L54" s="264"/>
      <c r="M54" s="264"/>
      <c r="N54" s="346"/>
    </row>
    <row r="55" ht="15.75" hidden="1" spans="2:14">
      <c r="B55" s="274"/>
      <c r="C55" s="242"/>
      <c r="D55" s="242"/>
      <c r="E55" s="242"/>
      <c r="F55" s="242"/>
      <c r="G55" s="242"/>
      <c r="H55" s="242"/>
      <c r="I55" s="242"/>
      <c r="J55" s="242"/>
      <c r="K55" s="242"/>
      <c r="L55" s="242"/>
      <c r="M55" s="242"/>
      <c r="N55" s="315"/>
    </row>
    <row r="56" hidden="1" spans="2:14">
      <c r="B56" s="267" t="s">
        <v>2322</v>
      </c>
      <c r="C56" s="268"/>
      <c r="D56" s="268"/>
      <c r="E56" s="268"/>
      <c r="F56" s="268"/>
      <c r="G56" s="268"/>
      <c r="H56" s="268"/>
      <c r="I56" s="268"/>
      <c r="J56" s="396"/>
      <c r="K56" s="397" t="s">
        <v>2323</v>
      </c>
      <c r="L56" s="398" t="s">
        <v>184</v>
      </c>
      <c r="M56" s="396"/>
      <c r="N56" s="399"/>
    </row>
    <row r="57" hidden="1" spans="2:14">
      <c r="B57" s="289" t="s">
        <v>2324</v>
      </c>
      <c r="C57" s="290"/>
      <c r="D57" s="290"/>
      <c r="E57" s="290"/>
      <c r="F57" s="290"/>
      <c r="G57" s="290"/>
      <c r="H57" s="290"/>
      <c r="I57" s="400"/>
      <c r="J57" s="401"/>
      <c r="K57" s="402">
        <v>0.2</v>
      </c>
      <c r="L57" s="403">
        <f>N52*K57</f>
        <v>5155</v>
      </c>
      <c r="M57" s="404"/>
      <c r="N57" s="405"/>
    </row>
    <row r="58" hidden="1" spans="2:14">
      <c r="B58" s="291" t="s">
        <v>172</v>
      </c>
      <c r="C58" s="292"/>
      <c r="D58" s="292"/>
      <c r="E58" s="292"/>
      <c r="F58" s="292"/>
      <c r="G58" s="292"/>
      <c r="H58" s="292"/>
      <c r="I58" s="400"/>
      <c r="J58" s="401"/>
      <c r="K58" s="402">
        <v>0.05</v>
      </c>
      <c r="L58" s="403">
        <f>N52*K58</f>
        <v>1288.75</v>
      </c>
      <c r="M58" s="404"/>
      <c r="N58" s="405"/>
    </row>
    <row r="59" ht="15.75" hidden="1" spans="2:14">
      <c r="B59" s="293" t="s">
        <v>2325</v>
      </c>
      <c r="C59" s="294"/>
      <c r="D59" s="294"/>
      <c r="E59" s="294"/>
      <c r="F59" s="294"/>
      <c r="G59" s="294"/>
      <c r="H59" s="294"/>
      <c r="I59" s="406"/>
      <c r="J59" s="407"/>
      <c r="K59" s="408">
        <v>0.05</v>
      </c>
      <c r="L59" s="409">
        <f>N52*K59</f>
        <v>1288.75</v>
      </c>
      <c r="M59" s="410"/>
      <c r="N59" s="405"/>
    </row>
    <row r="60" ht="15.75" hidden="1" spans="2:14">
      <c r="B60" s="259" t="s">
        <v>2307</v>
      </c>
      <c r="C60" s="260"/>
      <c r="D60" s="260"/>
      <c r="E60" s="260"/>
      <c r="F60" s="260"/>
      <c r="G60" s="260"/>
      <c r="H60" s="260"/>
      <c r="I60" s="260"/>
      <c r="J60" s="260"/>
      <c r="K60" s="260"/>
      <c r="L60" s="260"/>
      <c r="M60" s="343"/>
      <c r="N60" s="411">
        <f>L57+L58+L59</f>
        <v>7732.5</v>
      </c>
    </row>
    <row r="61" ht="15.75" hidden="1" spans="2:14">
      <c r="B61" s="273"/>
      <c r="C61" s="262"/>
      <c r="D61" s="262"/>
      <c r="E61" s="262"/>
      <c r="F61" s="262"/>
      <c r="G61" s="262"/>
      <c r="H61" s="262"/>
      <c r="I61" s="262"/>
      <c r="J61" s="262"/>
      <c r="K61" s="262"/>
      <c r="L61" s="262"/>
      <c r="M61" s="262"/>
      <c r="N61" s="345"/>
    </row>
    <row r="62" ht="15.75" hidden="1" spans="1:14">
      <c r="A62" s="226" t="s">
        <v>2326</v>
      </c>
      <c r="B62" s="259" t="s">
        <v>2327</v>
      </c>
      <c r="C62" s="260"/>
      <c r="D62" s="260"/>
      <c r="E62" s="260"/>
      <c r="F62" s="260"/>
      <c r="G62" s="260"/>
      <c r="H62" s="260"/>
      <c r="I62" s="260"/>
      <c r="J62" s="260"/>
      <c r="K62" s="260"/>
      <c r="L62" s="260"/>
      <c r="M62" s="343"/>
      <c r="N62" s="412">
        <f>N52+N60</f>
        <v>33507.5</v>
      </c>
    </row>
    <row r="63" spans="2:14">
      <c r="B63" s="295"/>
      <c r="C63" s="296"/>
      <c r="D63" s="296"/>
      <c r="E63" s="296"/>
      <c r="F63" s="296"/>
      <c r="G63" s="296"/>
      <c r="H63" s="296"/>
      <c r="I63" s="296"/>
      <c r="J63" s="296"/>
      <c r="K63" s="296"/>
      <c r="L63" s="296"/>
      <c r="M63" s="296"/>
      <c r="N63" s="413"/>
    </row>
    <row r="64" spans="2:14">
      <c r="B64" s="297"/>
      <c r="C64" s="298"/>
      <c r="D64" s="299"/>
      <c r="E64" s="300"/>
      <c r="F64" s="300"/>
      <c r="G64" s="300"/>
      <c r="H64" s="300"/>
      <c r="I64" s="300"/>
      <c r="J64" s="300"/>
      <c r="K64" s="300"/>
      <c r="L64" s="300"/>
      <c r="M64" s="300"/>
      <c r="N64" s="414"/>
    </row>
    <row r="65" spans="2:14">
      <c r="B65" s="415"/>
      <c r="C65" s="416"/>
      <c r="D65" s="417"/>
      <c r="E65" s="300"/>
      <c r="F65" s="300"/>
      <c r="G65" s="300"/>
      <c r="H65" s="300"/>
      <c r="I65" s="300"/>
      <c r="J65" s="300"/>
      <c r="K65" s="300"/>
      <c r="L65" s="300"/>
      <c r="M65" s="300"/>
      <c r="N65" s="414"/>
    </row>
    <row r="66" spans="2:14">
      <c r="B66" s="415"/>
      <c r="C66" s="416"/>
      <c r="D66" s="417"/>
      <c r="E66" s="300"/>
      <c r="F66" s="300"/>
      <c r="G66" s="300"/>
      <c r="H66" s="300"/>
      <c r="I66" s="300"/>
      <c r="J66" s="300"/>
      <c r="K66" s="300"/>
      <c r="L66" s="300"/>
      <c r="M66" s="300"/>
      <c r="N66" s="414"/>
    </row>
    <row r="67" spans="2:14">
      <c r="B67" s="415"/>
      <c r="C67" s="416"/>
      <c r="D67" s="417"/>
      <c r="E67" s="300"/>
      <c r="F67" s="300"/>
      <c r="G67" s="300"/>
      <c r="H67" s="300"/>
      <c r="I67" s="300"/>
      <c r="J67" s="300"/>
      <c r="K67" s="300"/>
      <c r="L67" s="300"/>
      <c r="M67" s="300"/>
      <c r="N67" s="414"/>
    </row>
    <row r="68" spans="2:14">
      <c r="B68" s="418"/>
      <c r="C68" s="416"/>
      <c r="D68" s="419"/>
      <c r="E68" s="300"/>
      <c r="F68" s="300"/>
      <c r="G68" s="300"/>
      <c r="H68" s="300"/>
      <c r="I68" s="300"/>
      <c r="J68" s="300"/>
      <c r="K68" s="443"/>
      <c r="L68" s="300"/>
      <c r="M68" s="300"/>
      <c r="N68" s="414"/>
    </row>
    <row r="69" spans="2:14">
      <c r="B69" s="418"/>
      <c r="C69" s="416"/>
      <c r="D69" s="419"/>
      <c r="E69" s="300"/>
      <c r="F69" s="300"/>
      <c r="G69" s="300"/>
      <c r="H69" s="300"/>
      <c r="I69" s="300"/>
      <c r="J69" s="300"/>
      <c r="K69" s="443"/>
      <c r="L69" s="300"/>
      <c r="M69" s="300"/>
      <c r="N69" s="414"/>
    </row>
    <row r="70" hidden="1" spans="2:14">
      <c r="B70" s="420" t="s">
        <v>2328</v>
      </c>
      <c r="C70" s="421"/>
      <c r="D70" s="421"/>
      <c r="E70" s="421"/>
      <c r="F70" s="421"/>
      <c r="G70" s="421"/>
      <c r="H70" s="421"/>
      <c r="I70" s="421"/>
      <c r="J70" s="421"/>
      <c r="K70" s="421"/>
      <c r="L70" s="421"/>
      <c r="M70" s="421"/>
      <c r="N70" s="444"/>
    </row>
    <row r="71" hidden="1" spans="2:14">
      <c r="B71" s="422"/>
      <c r="C71" s="423"/>
      <c r="D71" s="423"/>
      <c r="E71" s="423"/>
      <c r="F71" s="423"/>
      <c r="G71" s="423"/>
      <c r="H71" s="423"/>
      <c r="I71" s="423"/>
      <c r="J71" s="423"/>
      <c r="K71" s="423"/>
      <c r="L71" s="423"/>
      <c r="M71" s="423"/>
      <c r="N71" s="445"/>
    </row>
    <row r="72" hidden="1" spans="2:14">
      <c r="B72" s="422"/>
      <c r="C72" s="423"/>
      <c r="D72" s="423"/>
      <c r="E72" s="423"/>
      <c r="F72" s="423"/>
      <c r="G72" s="423"/>
      <c r="H72" s="423"/>
      <c r="I72" s="423"/>
      <c r="J72" s="423"/>
      <c r="K72" s="423"/>
      <c r="L72" s="423"/>
      <c r="M72" s="423"/>
      <c r="N72" s="445"/>
    </row>
    <row r="73" hidden="1" spans="2:14">
      <c r="B73" s="422"/>
      <c r="C73" s="423"/>
      <c r="D73" s="423"/>
      <c r="E73" s="423"/>
      <c r="F73" s="423"/>
      <c r="G73" s="423"/>
      <c r="H73" s="423"/>
      <c r="I73" s="423"/>
      <c r="J73" s="423"/>
      <c r="K73" s="423"/>
      <c r="L73" s="423"/>
      <c r="M73" s="423"/>
      <c r="N73" s="445"/>
    </row>
    <row r="74" ht="15.75" hidden="1" spans="2:14">
      <c r="B74" s="424"/>
      <c r="C74" s="425"/>
      <c r="D74" s="425"/>
      <c r="E74" s="425"/>
      <c r="F74" s="425"/>
      <c r="G74" s="425"/>
      <c r="H74" s="425"/>
      <c r="I74" s="425"/>
      <c r="J74" s="425"/>
      <c r="K74" s="425"/>
      <c r="L74" s="425"/>
      <c r="M74" s="425"/>
      <c r="N74" s="446"/>
    </row>
    <row r="75" hidden="1" spans="2:14">
      <c r="B75" s="426"/>
      <c r="C75" s="427"/>
      <c r="D75" s="427"/>
      <c r="E75" s="427"/>
      <c r="F75" s="427"/>
      <c r="G75" s="427"/>
      <c r="H75" s="427"/>
      <c r="I75" s="427"/>
      <c r="J75" s="427"/>
      <c r="K75" s="427"/>
      <c r="L75" s="427"/>
      <c r="M75" s="427"/>
      <c r="N75" s="447"/>
    </row>
    <row r="76" hidden="1" spans="2:14">
      <c r="B76" s="428" t="s">
        <v>2329</v>
      </c>
      <c r="C76" s="429"/>
      <c r="D76" s="429"/>
      <c r="E76" s="429"/>
      <c r="F76" s="429"/>
      <c r="G76" s="429"/>
      <c r="H76" s="429"/>
      <c r="I76" s="429"/>
      <c r="J76" s="429"/>
      <c r="K76" s="429"/>
      <c r="L76" s="429"/>
      <c r="M76" s="429"/>
      <c r="N76" s="448"/>
    </row>
    <row r="77" hidden="1" customHeight="1" spans="2:14">
      <c r="B77" s="430" t="s">
        <v>2330</v>
      </c>
      <c r="C77" s="431"/>
      <c r="D77" s="431"/>
      <c r="E77" s="431"/>
      <c r="F77" s="431"/>
      <c r="G77" s="431"/>
      <c r="H77" s="431"/>
      <c r="I77" s="431"/>
      <c r="J77" s="431"/>
      <c r="K77" s="431"/>
      <c r="L77" s="431"/>
      <c r="M77" s="431"/>
      <c r="N77" s="449"/>
    </row>
    <row r="78" hidden="1" customHeight="1" spans="2:14">
      <c r="B78" s="430"/>
      <c r="C78" s="431"/>
      <c r="D78" s="431"/>
      <c r="E78" s="431"/>
      <c r="F78" s="431"/>
      <c r="G78" s="431"/>
      <c r="H78" s="431"/>
      <c r="I78" s="431"/>
      <c r="J78" s="431"/>
      <c r="K78" s="431"/>
      <c r="L78" s="431"/>
      <c r="M78" s="431"/>
      <c r="N78" s="449"/>
    </row>
    <row r="79" ht="31.5" hidden="1" customHeight="1" spans="2:14">
      <c r="B79" s="432" t="s">
        <v>2331</v>
      </c>
      <c r="C79" s="433"/>
      <c r="D79" s="433"/>
      <c r="E79" s="433"/>
      <c r="F79" s="433"/>
      <c r="G79" s="433"/>
      <c r="H79" s="433"/>
      <c r="I79" s="433"/>
      <c r="J79" s="433"/>
      <c r="K79" s="433"/>
      <c r="L79" s="433"/>
      <c r="M79" s="433"/>
      <c r="N79" s="450"/>
    </row>
    <row r="80" hidden="1" spans="2:14">
      <c r="B80" s="432"/>
      <c r="C80" s="433"/>
      <c r="D80" s="433"/>
      <c r="E80" s="433"/>
      <c r="F80" s="433"/>
      <c r="G80" s="433"/>
      <c r="H80" s="433"/>
      <c r="I80" s="433"/>
      <c r="J80" s="433"/>
      <c r="K80" s="433"/>
      <c r="L80" s="433"/>
      <c r="M80" s="433"/>
      <c r="N80" s="450"/>
    </row>
    <row r="81" hidden="1" spans="2:14">
      <c r="B81" s="430"/>
      <c r="C81" s="431"/>
      <c r="D81" s="431"/>
      <c r="E81" s="431"/>
      <c r="F81" s="431"/>
      <c r="G81" s="431"/>
      <c r="H81" s="431"/>
      <c r="I81" s="431"/>
      <c r="J81" s="431"/>
      <c r="K81" s="431"/>
      <c r="L81" s="431"/>
      <c r="M81" s="431"/>
      <c r="N81" s="449"/>
    </row>
    <row r="82" hidden="1" spans="2:14">
      <c r="B82" s="430"/>
      <c r="C82" s="431"/>
      <c r="D82" s="431"/>
      <c r="E82" s="431"/>
      <c r="F82" s="431"/>
      <c r="G82" s="431"/>
      <c r="H82" s="431"/>
      <c r="I82" s="431"/>
      <c r="J82" s="431"/>
      <c r="K82" s="431"/>
      <c r="L82" s="431"/>
      <c r="M82" s="431"/>
      <c r="N82" s="449"/>
    </row>
    <row r="83" hidden="1" spans="2:14">
      <c r="B83" s="430"/>
      <c r="C83" s="431"/>
      <c r="D83" s="431"/>
      <c r="E83" s="431"/>
      <c r="F83" s="431"/>
      <c r="G83" s="431"/>
      <c r="H83" s="431"/>
      <c r="I83" s="431"/>
      <c r="J83" s="431"/>
      <c r="K83" s="431"/>
      <c r="L83" s="431"/>
      <c r="M83" s="431"/>
      <c r="N83" s="449"/>
    </row>
    <row r="84" hidden="1" spans="2:14">
      <c r="B84" s="428"/>
      <c r="C84" s="429"/>
      <c r="D84" s="429"/>
      <c r="E84" s="429"/>
      <c r="F84" s="429"/>
      <c r="G84" s="429"/>
      <c r="H84" s="429"/>
      <c r="I84" s="429"/>
      <c r="J84" s="429"/>
      <c r="K84" s="429"/>
      <c r="L84" s="429"/>
      <c r="M84" s="429"/>
      <c r="N84" s="448"/>
    </row>
    <row r="85" hidden="1" spans="2:14">
      <c r="B85" s="434"/>
      <c r="C85" s="300"/>
      <c r="D85" s="300"/>
      <c r="E85" s="300" t="s">
        <v>2332</v>
      </c>
      <c r="F85" s="435"/>
      <c r="G85" s="435"/>
      <c r="H85" s="300"/>
      <c r="I85" s="300"/>
      <c r="J85" s="300"/>
      <c r="K85" s="300"/>
      <c r="L85" s="300"/>
      <c r="M85" s="300"/>
      <c r="N85" s="414"/>
    </row>
    <row r="86" hidden="1" spans="2:14">
      <c r="B86" s="434"/>
      <c r="C86" s="300"/>
      <c r="D86" s="300"/>
      <c r="E86" s="436" t="s">
        <v>2333</v>
      </c>
      <c r="F86" s="300"/>
      <c r="G86" s="300"/>
      <c r="H86" s="436"/>
      <c r="I86" s="436"/>
      <c r="J86" s="436"/>
      <c r="K86" s="300"/>
      <c r="L86" s="300"/>
      <c r="M86" s="300"/>
      <c r="N86" s="414"/>
    </row>
    <row r="87" hidden="1" spans="2:14">
      <c r="B87" s="434"/>
      <c r="C87" s="300"/>
      <c r="D87" s="300"/>
      <c r="E87" s="437" t="s">
        <v>2334</v>
      </c>
      <c r="F87" s="300"/>
      <c r="G87" s="300"/>
      <c r="H87" s="437"/>
      <c r="I87" s="437"/>
      <c r="J87" s="437"/>
      <c r="K87" s="300"/>
      <c r="L87" s="300"/>
      <c r="M87" s="300"/>
      <c r="N87" s="414"/>
    </row>
    <row r="88" hidden="1" spans="2:14">
      <c r="B88" s="438"/>
      <c r="C88" s="429"/>
      <c r="D88" s="429"/>
      <c r="E88" s="300" t="s">
        <v>390</v>
      </c>
      <c r="F88" s="300"/>
      <c r="G88" s="300"/>
      <c r="H88" s="300"/>
      <c r="I88" s="300"/>
      <c r="J88" s="300"/>
      <c r="K88" s="429"/>
      <c r="L88" s="429"/>
      <c r="M88" s="429"/>
      <c r="N88" s="448"/>
    </row>
    <row r="89" hidden="1" spans="2:14">
      <c r="B89" s="438"/>
      <c r="C89" s="429"/>
      <c r="D89" s="429"/>
      <c r="E89" s="429"/>
      <c r="F89" s="300"/>
      <c r="G89" s="300"/>
      <c r="H89" s="300"/>
      <c r="I89" s="300"/>
      <c r="J89" s="300"/>
      <c r="K89" s="429"/>
      <c r="L89" s="429"/>
      <c r="M89" s="429"/>
      <c r="N89" s="448"/>
    </row>
    <row r="90" hidden="1" spans="2:14">
      <c r="B90" s="438" t="s">
        <v>2335</v>
      </c>
      <c r="C90" s="437"/>
      <c r="D90" s="437"/>
      <c r="E90" s="300"/>
      <c r="F90" s="300"/>
      <c r="G90" s="300"/>
      <c r="H90" s="300"/>
      <c r="I90" s="300"/>
      <c r="J90" s="443"/>
      <c r="K90" s="443"/>
      <c r="L90" s="443"/>
      <c r="M90" s="443"/>
      <c r="N90" s="451"/>
    </row>
    <row r="91" ht="15.75" hidden="1" spans="2:14">
      <c r="B91" s="439" t="s">
        <v>2336</v>
      </c>
      <c r="C91" s="440"/>
      <c r="D91" s="440"/>
      <c r="E91" s="441"/>
      <c r="F91" s="441"/>
      <c r="G91" s="441"/>
      <c r="H91" s="441"/>
      <c r="I91" s="441"/>
      <c r="J91" s="452"/>
      <c r="K91" s="452"/>
      <c r="L91" s="452"/>
      <c r="M91" s="452"/>
      <c r="N91" s="453"/>
    </row>
    <row r="92" hidden="1"/>
    <row r="93" hidden="1"/>
    <row r="94" hidden="1"/>
    <row r="95" hidden="1"/>
    <row r="96" hidden="1"/>
    <row r="97" hidden="1"/>
    <row r="98" hidden="1"/>
    <row r="99" spans="2:5">
      <c r="B99" s="442"/>
      <c r="C99" s="442"/>
      <c r="D99" s="442"/>
      <c r="E99" s="442"/>
    </row>
  </sheetData>
  <mergeCells count="58">
    <mergeCell ref="B1:N1"/>
    <mergeCell ref="B2:N2"/>
    <mergeCell ref="C3:I3"/>
    <mergeCell ref="L3:M3"/>
    <mergeCell ref="C4:I4"/>
    <mergeCell ref="L4:M4"/>
    <mergeCell ref="C5:J5"/>
    <mergeCell ref="L5:M5"/>
    <mergeCell ref="B9:H9"/>
    <mergeCell ref="I9:J9"/>
    <mergeCell ref="L9:M9"/>
    <mergeCell ref="B10:H10"/>
    <mergeCell ref="B11:H11"/>
    <mergeCell ref="B12:H12"/>
    <mergeCell ref="B13:H13"/>
    <mergeCell ref="I13:J13"/>
    <mergeCell ref="L13:M13"/>
    <mergeCell ref="B14:H14"/>
    <mergeCell ref="B15:D15"/>
    <mergeCell ref="B16:H16"/>
    <mergeCell ref="I16:J16"/>
    <mergeCell ref="L16:M16"/>
    <mergeCell ref="B17:M17"/>
    <mergeCell ref="B21:I21"/>
    <mergeCell ref="L21:M21"/>
    <mergeCell ref="L22:M22"/>
    <mergeCell ref="L23:M23"/>
    <mergeCell ref="L24:M24"/>
    <mergeCell ref="L25:M25"/>
    <mergeCell ref="B27:I27"/>
    <mergeCell ref="L27:M27"/>
    <mergeCell ref="B28:M28"/>
    <mergeCell ref="L32:M32"/>
    <mergeCell ref="B33:G33"/>
    <mergeCell ref="L33:M33"/>
    <mergeCell ref="L38:M38"/>
    <mergeCell ref="B39:M39"/>
    <mergeCell ref="B43:H43"/>
    <mergeCell ref="L43:M43"/>
    <mergeCell ref="B45:H45"/>
    <mergeCell ref="B46:H46"/>
    <mergeCell ref="B47:H47"/>
    <mergeCell ref="B49:H49"/>
    <mergeCell ref="L49:M49"/>
    <mergeCell ref="B50:M50"/>
    <mergeCell ref="B52:M52"/>
    <mergeCell ref="B56:H56"/>
    <mergeCell ref="L56:M56"/>
    <mergeCell ref="B57:H57"/>
    <mergeCell ref="L57:M57"/>
    <mergeCell ref="L58:M58"/>
    <mergeCell ref="L59:M59"/>
    <mergeCell ref="B60:M60"/>
    <mergeCell ref="B62:M62"/>
    <mergeCell ref="B99:E99"/>
    <mergeCell ref="B77:N78"/>
    <mergeCell ref="B79:N80"/>
    <mergeCell ref="J90:N91"/>
  </mergeCells>
  <printOptions horizontalCentered="1"/>
  <pageMargins left="0.708661417322835" right="0.708661417322835" top="0.748031496062992" bottom="0.748031496062992" header="0.31496062992126" footer="0.31496062992126"/>
  <pageSetup paperSize="1" scale="46" orientation="portrait"/>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CC"/>
  </sheetPr>
  <dimension ref="A1:O99"/>
  <sheetViews>
    <sheetView view="pageBreakPreview" zoomScale="84" zoomScaleNormal="78" topLeftCell="B32" workbookViewId="0">
      <selection activeCell="C83" sqref="C83"/>
    </sheetView>
  </sheetViews>
  <sheetFormatPr defaultColWidth="11.4380952380952" defaultRowHeight="15"/>
  <cols>
    <col min="1" max="1" width="14.7809523809524" style="226" hidden="1" customWidth="1"/>
    <col min="2" max="2" width="17" style="226" customWidth="1"/>
    <col min="3" max="5" width="11.4380952380952" style="226"/>
    <col min="6" max="6" width="14.4380952380952" style="226" customWidth="1"/>
    <col min="7" max="8" width="11.4380952380952" style="226"/>
    <col min="9" max="9" width="13.3333333333333" style="226" customWidth="1"/>
    <col min="10" max="10" width="15.552380952381" style="226" customWidth="1"/>
    <col min="11" max="11" width="17.552380952381" style="226" customWidth="1"/>
    <col min="12" max="12" width="11.4380952380952" style="226"/>
    <col min="13" max="13" width="14" style="226" customWidth="1"/>
    <col min="14" max="14" width="17.4380952380952" style="226" customWidth="1"/>
    <col min="15" max="15" width="12" style="226" customWidth="1"/>
    <col min="16" max="16384" width="11.4380952380952" style="226"/>
  </cols>
  <sheetData>
    <row r="1" spans="2:14">
      <c r="B1" s="227" t="s">
        <v>2300</v>
      </c>
      <c r="C1" s="228"/>
      <c r="D1" s="228"/>
      <c r="E1" s="228"/>
      <c r="F1" s="228"/>
      <c r="G1" s="228"/>
      <c r="H1" s="228"/>
      <c r="I1" s="228"/>
      <c r="J1" s="228"/>
      <c r="K1" s="228"/>
      <c r="L1" s="228"/>
      <c r="M1" s="228"/>
      <c r="N1" s="301"/>
    </row>
    <row r="2" ht="15.75" spans="2:14">
      <c r="B2" s="229" t="s">
        <v>2301</v>
      </c>
      <c r="C2" s="230"/>
      <c r="D2" s="230"/>
      <c r="E2" s="230"/>
      <c r="F2" s="230"/>
      <c r="G2" s="230"/>
      <c r="H2" s="230"/>
      <c r="I2" s="230"/>
      <c r="J2" s="230"/>
      <c r="K2" s="230"/>
      <c r="L2" s="230"/>
      <c r="M2" s="230"/>
      <c r="N2" s="302"/>
    </row>
    <row r="3" ht="15.75" spans="2:14">
      <c r="B3" s="231" t="s">
        <v>89</v>
      </c>
      <c r="C3" s="232" t="s">
        <v>244</v>
      </c>
      <c r="D3" s="233"/>
      <c r="E3" s="233"/>
      <c r="F3" s="233"/>
      <c r="G3" s="233"/>
      <c r="H3" s="233"/>
      <c r="I3" s="233"/>
      <c r="J3" s="303"/>
      <c r="K3" s="304" t="s">
        <v>2337</v>
      </c>
      <c r="L3" s="305" t="s">
        <v>245</v>
      </c>
      <c r="M3" s="306"/>
      <c r="N3" s="231" t="s">
        <v>266</v>
      </c>
    </row>
    <row r="4" ht="15.75" hidden="1" spans="2:14">
      <c r="B4" s="231" t="s">
        <v>89</v>
      </c>
      <c r="C4" s="232" t="s">
        <v>244</v>
      </c>
      <c r="D4" s="233"/>
      <c r="E4" s="233"/>
      <c r="F4" s="233"/>
      <c r="G4" s="233"/>
      <c r="H4" s="233"/>
      <c r="I4" s="233"/>
      <c r="J4" s="303"/>
      <c r="K4" s="307"/>
      <c r="L4" s="305" t="s">
        <v>245</v>
      </c>
      <c r="M4" s="306"/>
      <c r="N4" s="231" t="s">
        <v>266</v>
      </c>
    </row>
    <row r="5" ht="37.5" customHeight="1" spans="1:14">
      <c r="A5" s="226" t="s">
        <v>5</v>
      </c>
      <c r="B5" s="234" t="str">
        <f>PRESUPUESTO!A10</f>
        <v>2.2</v>
      </c>
      <c r="C5" s="235" t="str">
        <f>VLOOKUP(B5,PRESUPUESTO!A3:F13,2,FALSE)</f>
        <v>Aislamiento individal en corralles de madarea y alambres de puas</v>
      </c>
      <c r="D5" s="236"/>
      <c r="E5" s="236"/>
      <c r="F5" s="236"/>
      <c r="G5" s="236"/>
      <c r="H5" s="236"/>
      <c r="I5" s="236"/>
      <c r="J5" s="308"/>
      <c r="K5" s="309"/>
      <c r="L5" s="310" t="str">
        <f>VLOOKUP(B5,PRESUPUESTO!A1:L38,3,FALSE)</f>
        <v>un</v>
      </c>
      <c r="M5" s="311"/>
      <c r="N5" s="312">
        <f>VLOOKUP(B5,PRESUPUESTO!A1:L38,4,FALSE)</f>
        <v>1157</v>
      </c>
    </row>
    <row r="6" ht="5.25" customHeight="1" spans="2:14">
      <c r="B6" s="237"/>
      <c r="C6" s="238"/>
      <c r="D6" s="238"/>
      <c r="E6" s="238"/>
      <c r="F6" s="238"/>
      <c r="G6" s="238"/>
      <c r="H6" s="238"/>
      <c r="I6" s="238"/>
      <c r="J6" s="238"/>
      <c r="K6" s="238"/>
      <c r="L6" s="238"/>
      <c r="M6" s="238"/>
      <c r="N6" s="313"/>
    </row>
    <row r="7" spans="2:14">
      <c r="B7" s="239" t="s">
        <v>2302</v>
      </c>
      <c r="C7" s="240"/>
      <c r="D7" s="240"/>
      <c r="E7" s="240"/>
      <c r="F7" s="240"/>
      <c r="G7" s="240"/>
      <c r="H7" s="240"/>
      <c r="I7" s="240"/>
      <c r="J7" s="240"/>
      <c r="K7" s="240"/>
      <c r="L7" s="240"/>
      <c r="M7" s="240"/>
      <c r="N7" s="314"/>
    </row>
    <row r="8" ht="15.75" spans="2:14">
      <c r="B8" s="241"/>
      <c r="C8" s="242"/>
      <c r="D8" s="242"/>
      <c r="E8" s="242"/>
      <c r="F8" s="242"/>
      <c r="G8" s="242"/>
      <c r="H8" s="242"/>
      <c r="I8" s="266"/>
      <c r="J8" s="266"/>
      <c r="K8" s="242"/>
      <c r="L8" s="242"/>
      <c r="M8" s="242"/>
      <c r="N8" s="315"/>
    </row>
    <row r="9" spans="2:14">
      <c r="B9" s="243" t="s">
        <v>244</v>
      </c>
      <c r="C9" s="244"/>
      <c r="D9" s="244"/>
      <c r="E9" s="244"/>
      <c r="F9" s="244"/>
      <c r="G9" s="244"/>
      <c r="H9" s="245"/>
      <c r="I9" s="316" t="s">
        <v>245</v>
      </c>
      <c r="J9" s="245"/>
      <c r="K9" s="317" t="s">
        <v>2303</v>
      </c>
      <c r="L9" s="316" t="s">
        <v>2304</v>
      </c>
      <c r="M9" s="245"/>
      <c r="N9" s="318" t="s">
        <v>2305</v>
      </c>
    </row>
    <row r="10" spans="1:14">
      <c r="A10" s="246"/>
      <c r="B10" s="247"/>
      <c r="C10" s="248"/>
      <c r="D10" s="248"/>
      <c r="E10" s="248"/>
      <c r="F10" s="248"/>
      <c r="G10" s="248"/>
      <c r="H10" s="249"/>
      <c r="I10" s="319"/>
      <c r="J10" s="320"/>
      <c r="K10" s="321"/>
      <c r="L10" s="322"/>
      <c r="M10" s="323"/>
      <c r="N10" s="324"/>
    </row>
    <row r="11" spans="1:14">
      <c r="A11" s="566" t="s">
        <v>2066</v>
      </c>
      <c r="B11" s="247" t="str">
        <f>VLOOKUP(A11,EQUIPOS!C4:G201,3,FALSE)</f>
        <v>Motosierra, 4.5 HP - 7.1 HP, longitud de espada 45-90 cm</v>
      </c>
      <c r="C11" s="248"/>
      <c r="D11" s="248"/>
      <c r="E11" s="248"/>
      <c r="F11" s="248"/>
      <c r="G11" s="248"/>
      <c r="H11" s="249"/>
      <c r="I11" s="319"/>
      <c r="J11" s="320" t="str">
        <f>VLOOKUP(A11,EQUIPOS!C4:G201,2,FALSE)</f>
        <v>h</v>
      </c>
      <c r="K11" s="321">
        <f>VLOOKUP(A11,EQUIPOS!C4:G201,5,FALSE)</f>
        <v>12455.0705604779</v>
      </c>
      <c r="L11" s="322"/>
      <c r="M11" s="323">
        <v>0.7</v>
      </c>
      <c r="N11" s="324">
        <f>K11*M11</f>
        <v>8718.54939233451</v>
      </c>
    </row>
    <row r="12" spans="1:14">
      <c r="A12" s="251"/>
      <c r="B12" s="247"/>
      <c r="C12" s="248"/>
      <c r="D12" s="248"/>
      <c r="E12" s="248"/>
      <c r="F12" s="248"/>
      <c r="G12" s="248"/>
      <c r="H12" s="249"/>
      <c r="I12" s="319"/>
      <c r="J12" s="320"/>
      <c r="K12" s="321"/>
      <c r="L12" s="322"/>
      <c r="M12" s="323"/>
      <c r="N12" s="324"/>
    </row>
    <row r="13" spans="1:14">
      <c r="A13" s="251"/>
      <c r="B13" s="247"/>
      <c r="C13" s="248"/>
      <c r="D13" s="248"/>
      <c r="E13" s="248"/>
      <c r="F13" s="248"/>
      <c r="G13" s="248"/>
      <c r="H13" s="249"/>
      <c r="I13" s="325"/>
      <c r="J13" s="326"/>
      <c r="K13" s="321"/>
      <c r="L13" s="327"/>
      <c r="M13" s="328"/>
      <c r="N13" s="324"/>
    </row>
    <row r="14" spans="2:14">
      <c r="B14" s="247"/>
      <c r="C14" s="248"/>
      <c r="D14" s="248"/>
      <c r="E14" s="252"/>
      <c r="F14" s="248"/>
      <c r="G14" s="248"/>
      <c r="H14" s="249"/>
      <c r="I14" s="329"/>
      <c r="J14" s="330"/>
      <c r="K14" s="331"/>
      <c r="L14" s="332"/>
      <c r="M14" s="333"/>
      <c r="N14" s="334"/>
    </row>
    <row r="15" spans="2:14">
      <c r="B15" s="253"/>
      <c r="C15" s="254"/>
      <c r="D15" s="254"/>
      <c r="E15" s="255"/>
      <c r="F15" s="256"/>
      <c r="G15" s="256"/>
      <c r="H15" s="257"/>
      <c r="I15" s="329"/>
      <c r="J15" s="330"/>
      <c r="K15" s="335"/>
      <c r="L15" s="332"/>
      <c r="M15" s="333"/>
      <c r="N15" s="336"/>
    </row>
    <row r="16" ht="15.75" spans="2:14">
      <c r="B16" s="258" t="s">
        <v>2306</v>
      </c>
      <c r="C16" s="258"/>
      <c r="D16" s="258"/>
      <c r="E16" s="258"/>
      <c r="F16" s="258"/>
      <c r="G16" s="258"/>
      <c r="H16" s="258"/>
      <c r="I16" s="337"/>
      <c r="J16" s="338"/>
      <c r="K16" s="339"/>
      <c r="L16" s="340">
        <v>0.05</v>
      </c>
      <c r="M16" s="341"/>
      <c r="N16" s="342">
        <f>L16*N50</f>
        <v>1375.25916666667</v>
      </c>
    </row>
    <row r="17" ht="15.75" spans="2:14">
      <c r="B17" s="259" t="s">
        <v>2307</v>
      </c>
      <c r="C17" s="260"/>
      <c r="D17" s="260"/>
      <c r="E17" s="260"/>
      <c r="F17" s="260"/>
      <c r="G17" s="260"/>
      <c r="H17" s="260"/>
      <c r="I17" s="260"/>
      <c r="J17" s="260"/>
      <c r="K17" s="260"/>
      <c r="L17" s="260"/>
      <c r="M17" s="343"/>
      <c r="N17" s="344">
        <f>SUM(N10:N16)</f>
        <v>10093.8085590012</v>
      </c>
    </row>
    <row r="18" spans="2:14">
      <c r="B18" s="261"/>
      <c r="C18" s="262"/>
      <c r="D18" s="262"/>
      <c r="E18" s="262"/>
      <c r="F18" s="262"/>
      <c r="G18" s="262"/>
      <c r="H18" s="262"/>
      <c r="I18" s="262"/>
      <c r="J18" s="262"/>
      <c r="K18" s="262"/>
      <c r="L18" s="262"/>
      <c r="M18" s="262"/>
      <c r="N18" s="345"/>
    </row>
    <row r="19" spans="2:14">
      <c r="B19" s="263" t="s">
        <v>2308</v>
      </c>
      <c r="C19" s="264"/>
      <c r="D19" s="264"/>
      <c r="E19" s="264"/>
      <c r="F19" s="264"/>
      <c r="G19" s="264"/>
      <c r="H19" s="264"/>
      <c r="I19" s="264"/>
      <c r="J19" s="264"/>
      <c r="K19" s="264"/>
      <c r="L19" s="264"/>
      <c r="M19" s="264"/>
      <c r="N19" s="346"/>
    </row>
    <row r="20" ht="15.75" spans="2:14">
      <c r="B20" s="265"/>
      <c r="C20" s="266"/>
      <c r="D20" s="266"/>
      <c r="E20" s="266"/>
      <c r="F20" s="266"/>
      <c r="G20" s="266"/>
      <c r="H20" s="266"/>
      <c r="I20" s="266"/>
      <c r="J20" s="242"/>
      <c r="K20" s="242"/>
      <c r="L20" s="242"/>
      <c r="M20" s="242"/>
      <c r="N20" s="315"/>
    </row>
    <row r="21" spans="2:14">
      <c r="B21" s="267" t="s">
        <v>244</v>
      </c>
      <c r="C21" s="268"/>
      <c r="D21" s="268"/>
      <c r="E21" s="268"/>
      <c r="F21" s="268"/>
      <c r="G21" s="268"/>
      <c r="H21" s="268"/>
      <c r="I21" s="347"/>
      <c r="J21" s="348" t="s">
        <v>245</v>
      </c>
      <c r="K21" s="349" t="s">
        <v>266</v>
      </c>
      <c r="L21" s="348" t="s">
        <v>2309</v>
      </c>
      <c r="M21" s="347"/>
      <c r="N21" s="350" t="s">
        <v>2305</v>
      </c>
    </row>
    <row r="22" ht="14.4" customHeight="1" spans="1:14">
      <c r="A22" s="250" t="s">
        <v>938</v>
      </c>
      <c r="B22" s="269" t="str">
        <f>VLOOKUP(A22,MATERIALES!B3:E797,3,FALSE)</f>
        <v>Grapas para poste de madera</v>
      </c>
      <c r="C22" s="270"/>
      <c r="D22" s="270"/>
      <c r="E22" s="270"/>
      <c r="F22" s="270"/>
      <c r="G22" s="270"/>
      <c r="H22" s="270"/>
      <c r="I22" s="320"/>
      <c r="J22" s="351" t="str">
        <f>VLOOKUP(A22,MATERIALES!B3:E844,2,FALSE)</f>
        <v>kg</v>
      </c>
      <c r="K22" s="352">
        <v>0.127306666666667</v>
      </c>
      <c r="L22" s="353">
        <f>VLOOKUP(A22,MATERIALES!B3:E844,4,FALSE)</f>
        <v>12583.3333333333</v>
      </c>
      <c r="M22" s="354"/>
      <c r="N22" s="355">
        <f>L22*K22</f>
        <v>1601.94222222222</v>
      </c>
    </row>
    <row r="23" ht="14.4" customHeight="1" spans="1:14">
      <c r="A23" s="250" t="s">
        <v>1161</v>
      </c>
      <c r="B23" s="269" t="str">
        <f>VLOOKUP(A23,MATERIALES!B4:E798,3,FALSE)</f>
        <v>Poste de madera curada de 2.3m para cercas </v>
      </c>
      <c r="C23" s="270"/>
      <c r="D23" s="270"/>
      <c r="E23" s="270"/>
      <c r="F23" s="270"/>
      <c r="G23" s="270"/>
      <c r="H23" s="270"/>
      <c r="I23" s="320"/>
      <c r="J23" s="351" t="str">
        <f>VLOOKUP(A23,MATERIALES!B4:E845,2,FALSE)</f>
        <v>u</v>
      </c>
      <c r="K23" s="352">
        <v>3</v>
      </c>
      <c r="L23" s="353">
        <f>VLOOKUP(A23,MATERIALES!B4:E845,4,FALSE)</f>
        <v>13203.9680141284</v>
      </c>
      <c r="M23" s="354"/>
      <c r="N23" s="355">
        <f>L23*K23</f>
        <v>39611.9040423853</v>
      </c>
    </row>
    <row r="24" spans="1:14">
      <c r="A24" s="250" t="s">
        <v>641</v>
      </c>
      <c r="B24" s="269" t="str">
        <f>VLOOKUP(A24,MATERIALES!B5:E799,3,FALSE)</f>
        <v>Alambre de púa calibre 12 (350 m)</v>
      </c>
      <c r="C24" s="270"/>
      <c r="D24" s="270"/>
      <c r="E24" s="270"/>
      <c r="F24" s="270"/>
      <c r="G24" s="270"/>
      <c r="H24" s="270"/>
      <c r="I24" s="320"/>
      <c r="J24" s="351" t="str">
        <f>VLOOKUP(A24,MATERIALES!B5:E846,2,FALSE)</f>
        <v>m</v>
      </c>
      <c r="K24" s="352">
        <f>4*3</f>
        <v>12</v>
      </c>
      <c r="L24" s="353">
        <f>VLOOKUP(A24,MATERIALES!B5:E846,4,FALSE)</f>
        <v>504.841441441441</v>
      </c>
      <c r="M24" s="354"/>
      <c r="N24" s="355">
        <f>L24*K24</f>
        <v>6058.09729729729</v>
      </c>
    </row>
    <row r="25" spans="1:14">
      <c r="A25" s="250"/>
      <c r="B25" s="269"/>
      <c r="C25" s="270"/>
      <c r="D25" s="270"/>
      <c r="E25" s="270"/>
      <c r="F25" s="270"/>
      <c r="G25" s="270"/>
      <c r="H25" s="270"/>
      <c r="I25" s="320"/>
      <c r="J25" s="351"/>
      <c r="K25" s="352"/>
      <c r="L25" s="353"/>
      <c r="M25" s="354"/>
      <c r="N25" s="355"/>
    </row>
    <row r="26" spans="2:14">
      <c r="B26" s="269"/>
      <c r="C26" s="270"/>
      <c r="D26" s="270"/>
      <c r="E26" s="270"/>
      <c r="F26" s="270"/>
      <c r="G26" s="270"/>
      <c r="H26" s="270"/>
      <c r="I26" s="320"/>
      <c r="J26" s="351"/>
      <c r="K26" s="567"/>
      <c r="L26" s="319"/>
      <c r="M26" s="323"/>
      <c r="N26" s="568"/>
    </row>
    <row r="27" ht="15.75" spans="2:14">
      <c r="B27" s="271"/>
      <c r="C27" s="272"/>
      <c r="D27" s="272"/>
      <c r="E27" s="272"/>
      <c r="F27" s="272"/>
      <c r="G27" s="272"/>
      <c r="H27" s="272"/>
      <c r="I27" s="326"/>
      <c r="J27" s="356"/>
      <c r="K27" s="357"/>
      <c r="L27" s="358"/>
      <c r="M27" s="359"/>
      <c r="N27" s="360"/>
    </row>
    <row r="28" ht="15.75" spans="2:14">
      <c r="B28" s="259" t="s">
        <v>2307</v>
      </c>
      <c r="C28" s="260"/>
      <c r="D28" s="260"/>
      <c r="E28" s="260"/>
      <c r="F28" s="260"/>
      <c r="G28" s="260"/>
      <c r="H28" s="260"/>
      <c r="I28" s="260"/>
      <c r="J28" s="260"/>
      <c r="K28" s="260"/>
      <c r="L28" s="260"/>
      <c r="M28" s="343"/>
      <c r="N28" s="344">
        <f>SUM(N22:N27)</f>
        <v>47271.9435619048</v>
      </c>
    </row>
    <row r="29" spans="2:14">
      <c r="B29" s="273"/>
      <c r="C29" s="262"/>
      <c r="D29" s="262"/>
      <c r="E29" s="262"/>
      <c r="F29" s="262"/>
      <c r="G29" s="262"/>
      <c r="H29" s="262"/>
      <c r="I29" s="262"/>
      <c r="J29" s="262"/>
      <c r="K29" s="262"/>
      <c r="L29" s="262"/>
      <c r="M29" s="262"/>
      <c r="N29" s="345"/>
    </row>
    <row r="30" spans="2:14">
      <c r="B30" s="263" t="s">
        <v>2310</v>
      </c>
      <c r="C30" s="264"/>
      <c r="D30" s="264"/>
      <c r="E30" s="264"/>
      <c r="F30" s="264"/>
      <c r="G30" s="264"/>
      <c r="H30" s="264"/>
      <c r="I30" s="264"/>
      <c r="J30" s="264"/>
      <c r="K30" s="264"/>
      <c r="L30" s="264"/>
      <c r="M30" s="264"/>
      <c r="N30" s="346"/>
    </row>
    <row r="31" ht="15.75" spans="2:14">
      <c r="B31" s="274"/>
      <c r="C31" s="242"/>
      <c r="D31" s="242"/>
      <c r="E31" s="242"/>
      <c r="F31" s="242"/>
      <c r="G31" s="242"/>
      <c r="H31" s="242"/>
      <c r="I31" s="242"/>
      <c r="J31" s="242"/>
      <c r="K31" s="242"/>
      <c r="L31" s="242"/>
      <c r="M31" s="242"/>
      <c r="N31" s="315"/>
    </row>
    <row r="32" ht="25.5" spans="2:14">
      <c r="B32" s="267" t="s">
        <v>325</v>
      </c>
      <c r="C32" s="268"/>
      <c r="D32" s="268"/>
      <c r="E32" s="268"/>
      <c r="F32" s="268"/>
      <c r="G32" s="268"/>
      <c r="H32" s="275" t="s">
        <v>245</v>
      </c>
      <c r="I32" s="361" t="s">
        <v>2311</v>
      </c>
      <c r="J32" s="362" t="s">
        <v>2312</v>
      </c>
      <c r="K32" s="275" t="s">
        <v>2313</v>
      </c>
      <c r="L32" s="363" t="s">
        <v>2314</v>
      </c>
      <c r="M32" s="364"/>
      <c r="N32" s="365" t="s">
        <v>2305</v>
      </c>
    </row>
    <row r="33" spans="1:14">
      <c r="A33" s="226" t="s">
        <v>1842</v>
      </c>
      <c r="B33" s="253" t="str">
        <f>VLOOKUP(A33,TRANSPORTE!C2:F38,3,FALSE)</f>
        <v>Transporte de material desmontado</v>
      </c>
      <c r="C33" s="276"/>
      <c r="D33" s="276"/>
      <c r="E33" s="276"/>
      <c r="F33" s="276"/>
      <c r="G33" s="277"/>
      <c r="H33" s="278" t="str">
        <f>VLOOKUP(A33,[214]TRANSPORTE!C1:F37,2,FALSE)</f>
        <v>t-km</v>
      </c>
      <c r="I33" s="335">
        <v>0</v>
      </c>
      <c r="J33" s="335">
        <f>'DISTANCIA DE ACARREO'!D6</f>
        <v>0</v>
      </c>
      <c r="K33" s="335">
        <f>J33*I33</f>
        <v>0</v>
      </c>
      <c r="L33" s="366">
        <f>VLOOKUP(A33,TRANSPORTE!C2:F38,4,FALSE)</f>
        <v>1414.03279593679</v>
      </c>
      <c r="M33" s="367"/>
      <c r="N33" s="368">
        <f>K33*L33</f>
        <v>0</v>
      </c>
    </row>
    <row r="34" spans="2:14">
      <c r="B34" s="279"/>
      <c r="C34" s="280"/>
      <c r="D34" s="280"/>
      <c r="E34" s="280"/>
      <c r="F34" s="280"/>
      <c r="G34" s="280"/>
      <c r="H34" s="278"/>
      <c r="I34" s="335"/>
      <c r="J34" s="335"/>
      <c r="K34" s="335"/>
      <c r="L34" s="369"/>
      <c r="M34" s="370"/>
      <c r="N34" s="371"/>
    </row>
    <row r="35" spans="2:14">
      <c r="B35" s="279"/>
      <c r="C35" s="280"/>
      <c r="D35" s="280"/>
      <c r="E35" s="280"/>
      <c r="F35" s="280"/>
      <c r="G35" s="280"/>
      <c r="H35" s="278"/>
      <c r="I35" s="335"/>
      <c r="J35" s="335"/>
      <c r="K35" s="335"/>
      <c r="L35" s="369"/>
      <c r="M35" s="370"/>
      <c r="N35" s="371"/>
    </row>
    <row r="36" spans="2:14">
      <c r="B36" s="279"/>
      <c r="C36" s="280"/>
      <c r="D36" s="280"/>
      <c r="E36" s="280"/>
      <c r="F36" s="280"/>
      <c r="G36" s="280"/>
      <c r="H36" s="278"/>
      <c r="I36" s="335"/>
      <c r="J36" s="335"/>
      <c r="K36" s="335"/>
      <c r="L36" s="369"/>
      <c r="M36" s="370"/>
      <c r="N36" s="371"/>
    </row>
    <row r="37" spans="2:14">
      <c r="B37" s="279"/>
      <c r="C37" s="280"/>
      <c r="D37" s="280"/>
      <c r="E37" s="280"/>
      <c r="F37" s="280"/>
      <c r="G37" s="280"/>
      <c r="H37" s="278"/>
      <c r="I37" s="335"/>
      <c r="J37" s="335"/>
      <c r="K37" s="335"/>
      <c r="L37" s="369"/>
      <c r="M37" s="370"/>
      <c r="N37" s="371"/>
    </row>
    <row r="38" ht="15.75" spans="2:14">
      <c r="B38" s="281"/>
      <c r="C38" s="282"/>
      <c r="D38" s="282"/>
      <c r="E38" s="282"/>
      <c r="F38" s="282"/>
      <c r="G38" s="282"/>
      <c r="H38" s="283"/>
      <c r="I38" s="372"/>
      <c r="J38" s="372"/>
      <c r="K38" s="372"/>
      <c r="L38" s="373"/>
      <c r="M38" s="374"/>
      <c r="N38" s="375"/>
    </row>
    <row r="39" ht="15.75" spans="2:14">
      <c r="B39" s="284" t="s">
        <v>2307</v>
      </c>
      <c r="C39" s="285"/>
      <c r="D39" s="285"/>
      <c r="E39" s="285"/>
      <c r="F39" s="285"/>
      <c r="G39" s="285"/>
      <c r="H39" s="285"/>
      <c r="I39" s="285"/>
      <c r="J39" s="285"/>
      <c r="K39" s="285"/>
      <c r="L39" s="285"/>
      <c r="M39" s="376"/>
      <c r="N39" s="377">
        <f>SUM(N33:N38)</f>
        <v>0</v>
      </c>
    </row>
    <row r="40" spans="2:14">
      <c r="B40" s="273"/>
      <c r="C40" s="262"/>
      <c r="D40" s="262"/>
      <c r="E40" s="262"/>
      <c r="F40" s="262"/>
      <c r="G40" s="262"/>
      <c r="H40" s="262"/>
      <c r="I40" s="262"/>
      <c r="J40" s="262"/>
      <c r="K40" s="262"/>
      <c r="L40" s="262"/>
      <c r="M40" s="262"/>
      <c r="N40" s="345"/>
    </row>
    <row r="41" spans="2:14">
      <c r="B41" s="263" t="s">
        <v>2315</v>
      </c>
      <c r="C41" s="264"/>
      <c r="D41" s="264"/>
      <c r="E41" s="264"/>
      <c r="F41" s="264"/>
      <c r="G41" s="264"/>
      <c r="H41" s="264"/>
      <c r="I41" s="264"/>
      <c r="J41" s="264"/>
      <c r="K41" s="264"/>
      <c r="L41" s="264"/>
      <c r="M41" s="264"/>
      <c r="N41" s="346"/>
    </row>
    <row r="42" ht="15.75" spans="2:14">
      <c r="B42" s="274"/>
      <c r="C42" s="242"/>
      <c r="D42" s="242"/>
      <c r="E42" s="242"/>
      <c r="F42" s="242"/>
      <c r="G42" s="242"/>
      <c r="H42" s="242"/>
      <c r="I42" s="242"/>
      <c r="J42" s="242"/>
      <c r="K42" s="242"/>
      <c r="L42" s="242"/>
      <c r="M42" s="242"/>
      <c r="N42" s="315"/>
    </row>
    <row r="43" ht="25.5" spans="2:14">
      <c r="B43" s="286" t="s">
        <v>2316</v>
      </c>
      <c r="C43" s="287"/>
      <c r="D43" s="287"/>
      <c r="E43" s="287"/>
      <c r="F43" s="287"/>
      <c r="G43" s="287"/>
      <c r="H43" s="287"/>
      <c r="I43" s="275" t="s">
        <v>2317</v>
      </c>
      <c r="J43" s="362" t="s">
        <v>2318</v>
      </c>
      <c r="K43" s="361" t="s">
        <v>2319</v>
      </c>
      <c r="L43" s="378" t="s">
        <v>2304</v>
      </c>
      <c r="M43" s="379"/>
      <c r="N43" s="380" t="s">
        <v>2305</v>
      </c>
    </row>
    <row r="44" spans="2:15">
      <c r="B44" s="288"/>
      <c r="C44" s="280"/>
      <c r="D44" s="280"/>
      <c r="E44" s="280"/>
      <c r="F44" s="280"/>
      <c r="G44" s="280"/>
      <c r="H44" s="280"/>
      <c r="I44" s="381"/>
      <c r="J44" s="382"/>
      <c r="K44" s="383"/>
      <c r="L44" s="384"/>
      <c r="M44" s="385"/>
      <c r="N44" s="386"/>
      <c r="O44" s="387"/>
    </row>
    <row r="45" spans="1:14">
      <c r="A45" s="226" t="s">
        <v>418</v>
      </c>
      <c r="B45" s="253" t="str">
        <f>VLOOKUP(A45,'MANO DE OBRA'!C13:H78,3,FALSE)</f>
        <v>Obrero (3)</v>
      </c>
      <c r="C45" s="276"/>
      <c r="D45" s="276"/>
      <c r="E45" s="276"/>
      <c r="F45" s="276"/>
      <c r="G45" s="276"/>
      <c r="H45" s="277"/>
      <c r="I45" s="381">
        <f>VLOOKUP(A45,'MANO DE OBRA'!C13:H78,4,FALSE)</f>
        <v>142350</v>
      </c>
      <c r="J45" s="388">
        <f>VLOOKUP(A45,'MANO DE OBRA'!C13:H78,6,FALSE)</f>
        <v>1.85</v>
      </c>
      <c r="K45" s="383">
        <f>J45*I45</f>
        <v>263347.5</v>
      </c>
      <c r="L45" s="384"/>
      <c r="M45" s="385">
        <v>15</v>
      </c>
      <c r="N45" s="389">
        <f>K45/M45</f>
        <v>17556.5</v>
      </c>
    </row>
    <row r="46" spans="1:14">
      <c r="A46" s="226" t="s">
        <v>444</v>
      </c>
      <c r="B46" s="253" t="str">
        <f>VLOOKUP(A46,'MANO DE OBRA'!C14:H79,3,FALSE)</f>
        <v>Oficial</v>
      </c>
      <c r="C46" s="276"/>
      <c r="D46" s="276"/>
      <c r="E46" s="276"/>
      <c r="F46" s="276"/>
      <c r="G46" s="276"/>
      <c r="H46" s="277"/>
      <c r="I46" s="381">
        <f>VLOOKUP(A46,'MANO DE OBRA'!C14:H79,4,FALSE)</f>
        <v>80665</v>
      </c>
      <c r="J46" s="388">
        <f>VLOOKUP(A46,'MANO DE OBRA'!C14:H79,6,FALSE)</f>
        <v>1.85</v>
      </c>
      <c r="K46" s="383">
        <f>J46*I46</f>
        <v>149230.25</v>
      </c>
      <c r="L46" s="384"/>
      <c r="M46" s="385">
        <v>15</v>
      </c>
      <c r="N46" s="389">
        <f>K46/M46</f>
        <v>9948.68333333333</v>
      </c>
    </row>
    <row r="47" spans="2:14">
      <c r="B47" s="253"/>
      <c r="C47" s="276"/>
      <c r="D47" s="276"/>
      <c r="E47" s="276"/>
      <c r="F47" s="276"/>
      <c r="G47" s="276"/>
      <c r="H47" s="277"/>
      <c r="I47" s="381"/>
      <c r="J47" s="388"/>
      <c r="K47" s="383"/>
      <c r="L47" s="384"/>
      <c r="M47" s="385"/>
      <c r="N47" s="389"/>
    </row>
    <row r="48" spans="2:14">
      <c r="B48" s="288"/>
      <c r="C48" s="280"/>
      <c r="D48" s="280"/>
      <c r="E48" s="280"/>
      <c r="F48" s="280"/>
      <c r="G48" s="280"/>
      <c r="H48" s="280"/>
      <c r="I48" s="335"/>
      <c r="J48" s="390"/>
      <c r="K48" s="391"/>
      <c r="L48" s="358"/>
      <c r="M48" s="392"/>
      <c r="N48" s="389"/>
    </row>
    <row r="49" ht="15.75" spans="2:14">
      <c r="B49" s="281"/>
      <c r="C49" s="282"/>
      <c r="D49" s="282"/>
      <c r="E49" s="282"/>
      <c r="F49" s="282"/>
      <c r="G49" s="282"/>
      <c r="H49" s="282"/>
      <c r="I49" s="372"/>
      <c r="J49" s="372"/>
      <c r="K49" s="372"/>
      <c r="L49" s="393"/>
      <c r="M49" s="393"/>
      <c r="N49" s="360"/>
    </row>
    <row r="50" ht="15.75" spans="2:14">
      <c r="B50" s="259" t="s">
        <v>2307</v>
      </c>
      <c r="C50" s="260"/>
      <c r="D50" s="260"/>
      <c r="E50" s="260"/>
      <c r="F50" s="260"/>
      <c r="G50" s="260"/>
      <c r="H50" s="260"/>
      <c r="I50" s="285"/>
      <c r="J50" s="285"/>
      <c r="K50" s="285"/>
      <c r="L50" s="285"/>
      <c r="M50" s="376"/>
      <c r="N50" s="394">
        <f>SUM(N44:N49)</f>
        <v>27505.1833333333</v>
      </c>
    </row>
    <row r="51" ht="15.75" spans="2:14">
      <c r="B51" s="273"/>
      <c r="C51" s="262"/>
      <c r="D51" s="262"/>
      <c r="E51" s="262"/>
      <c r="F51" s="262"/>
      <c r="G51" s="262"/>
      <c r="H51" s="262"/>
      <c r="I51" s="262"/>
      <c r="J51" s="262"/>
      <c r="K51" s="262"/>
      <c r="L51" s="262"/>
      <c r="M51" s="262"/>
      <c r="N51" s="345"/>
    </row>
    <row r="52" ht="15.75" spans="2:14">
      <c r="B52" s="259" t="s">
        <v>2320</v>
      </c>
      <c r="C52" s="260"/>
      <c r="D52" s="260"/>
      <c r="E52" s="260"/>
      <c r="F52" s="260"/>
      <c r="G52" s="260"/>
      <c r="H52" s="260"/>
      <c r="I52" s="260"/>
      <c r="J52" s="260"/>
      <c r="K52" s="260"/>
      <c r="L52" s="260"/>
      <c r="M52" s="343"/>
      <c r="N52" s="395">
        <f>ROUND(N17+N28+N39+N50,0)</f>
        <v>84871</v>
      </c>
    </row>
    <row r="53" ht="15.75" spans="2:14">
      <c r="B53" s="273"/>
      <c r="C53" s="262"/>
      <c r="D53" s="262"/>
      <c r="E53" s="262"/>
      <c r="F53" s="262"/>
      <c r="G53" s="262"/>
      <c r="H53" s="262"/>
      <c r="I53" s="262"/>
      <c r="J53" s="262"/>
      <c r="K53" s="262"/>
      <c r="L53" s="262"/>
      <c r="M53" s="262"/>
      <c r="N53" s="345"/>
    </row>
    <row r="54" hidden="1" spans="2:14">
      <c r="B54" s="263" t="s">
        <v>2321</v>
      </c>
      <c r="C54" s="264"/>
      <c r="D54" s="264"/>
      <c r="E54" s="264"/>
      <c r="F54" s="264"/>
      <c r="G54" s="264"/>
      <c r="H54" s="264"/>
      <c r="I54" s="264"/>
      <c r="J54" s="264"/>
      <c r="K54" s="264"/>
      <c r="L54" s="264"/>
      <c r="M54" s="264"/>
      <c r="N54" s="346"/>
    </row>
    <row r="55" ht="15.75" hidden="1" spans="2:14">
      <c r="B55" s="274"/>
      <c r="C55" s="242"/>
      <c r="D55" s="242"/>
      <c r="E55" s="242"/>
      <c r="F55" s="242"/>
      <c r="G55" s="242"/>
      <c r="H55" s="242"/>
      <c r="I55" s="242"/>
      <c r="J55" s="242"/>
      <c r="K55" s="242"/>
      <c r="L55" s="242"/>
      <c r="M55" s="242"/>
      <c r="N55" s="315"/>
    </row>
    <row r="56" hidden="1" spans="2:14">
      <c r="B56" s="267" t="s">
        <v>2322</v>
      </c>
      <c r="C56" s="268"/>
      <c r="D56" s="268"/>
      <c r="E56" s="268"/>
      <c r="F56" s="268"/>
      <c r="G56" s="268"/>
      <c r="H56" s="268"/>
      <c r="I56" s="268"/>
      <c r="J56" s="396"/>
      <c r="K56" s="397" t="s">
        <v>2323</v>
      </c>
      <c r="L56" s="398" t="s">
        <v>184</v>
      </c>
      <c r="M56" s="396"/>
      <c r="N56" s="399"/>
    </row>
    <row r="57" hidden="1" spans="2:14">
      <c r="B57" s="289" t="s">
        <v>2324</v>
      </c>
      <c r="C57" s="290"/>
      <c r="D57" s="290"/>
      <c r="E57" s="290"/>
      <c r="F57" s="290"/>
      <c r="G57" s="290"/>
      <c r="H57" s="290"/>
      <c r="I57" s="400"/>
      <c r="J57" s="401"/>
      <c r="K57" s="402">
        <v>0.2</v>
      </c>
      <c r="L57" s="403">
        <f>N52*K57</f>
        <v>16974.2</v>
      </c>
      <c r="M57" s="404"/>
      <c r="N57" s="405"/>
    </row>
    <row r="58" hidden="1" spans="2:14">
      <c r="B58" s="291" t="s">
        <v>172</v>
      </c>
      <c r="C58" s="292"/>
      <c r="D58" s="292"/>
      <c r="E58" s="292"/>
      <c r="F58" s="292"/>
      <c r="G58" s="292"/>
      <c r="H58" s="292"/>
      <c r="I58" s="400"/>
      <c r="J58" s="401"/>
      <c r="K58" s="402">
        <v>0.05</v>
      </c>
      <c r="L58" s="403">
        <f>N52*K58</f>
        <v>4243.55</v>
      </c>
      <c r="M58" s="404"/>
      <c r="N58" s="405"/>
    </row>
    <row r="59" ht="15.75" hidden="1" spans="2:14">
      <c r="B59" s="293" t="s">
        <v>2325</v>
      </c>
      <c r="C59" s="294"/>
      <c r="D59" s="294"/>
      <c r="E59" s="294"/>
      <c r="F59" s="294"/>
      <c r="G59" s="294"/>
      <c r="H59" s="294"/>
      <c r="I59" s="406"/>
      <c r="J59" s="407"/>
      <c r="K59" s="408">
        <v>0.05</v>
      </c>
      <c r="L59" s="409">
        <f>N52*K59</f>
        <v>4243.55</v>
      </c>
      <c r="M59" s="410"/>
      <c r="N59" s="405"/>
    </row>
    <row r="60" ht="15.75" hidden="1" spans="2:14">
      <c r="B60" s="259" t="s">
        <v>2307</v>
      </c>
      <c r="C60" s="260"/>
      <c r="D60" s="260"/>
      <c r="E60" s="260"/>
      <c r="F60" s="260"/>
      <c r="G60" s="260"/>
      <c r="H60" s="260"/>
      <c r="I60" s="260"/>
      <c r="J60" s="260"/>
      <c r="K60" s="260"/>
      <c r="L60" s="260"/>
      <c r="M60" s="343"/>
      <c r="N60" s="411">
        <f>L57+L58+L59</f>
        <v>25461.3</v>
      </c>
    </row>
    <row r="61" ht="15.75" hidden="1" spans="2:14">
      <c r="B61" s="273"/>
      <c r="C61" s="262"/>
      <c r="D61" s="262"/>
      <c r="E61" s="262"/>
      <c r="F61" s="262"/>
      <c r="G61" s="262"/>
      <c r="H61" s="262"/>
      <c r="I61" s="262"/>
      <c r="J61" s="262"/>
      <c r="K61" s="262"/>
      <c r="L61" s="262"/>
      <c r="M61" s="262"/>
      <c r="N61" s="345"/>
    </row>
    <row r="62" ht="15.75" hidden="1" spans="1:14">
      <c r="A62" s="226" t="s">
        <v>2326</v>
      </c>
      <c r="B62" s="259" t="s">
        <v>2327</v>
      </c>
      <c r="C62" s="260"/>
      <c r="D62" s="260"/>
      <c r="E62" s="260"/>
      <c r="F62" s="260"/>
      <c r="G62" s="260"/>
      <c r="H62" s="260"/>
      <c r="I62" s="260"/>
      <c r="J62" s="260"/>
      <c r="K62" s="260"/>
      <c r="L62" s="260"/>
      <c r="M62" s="343"/>
      <c r="N62" s="412">
        <f>N52+N60</f>
        <v>110332.3</v>
      </c>
    </row>
    <row r="63" spans="2:14">
      <c r="B63" s="295"/>
      <c r="C63" s="296"/>
      <c r="D63" s="296"/>
      <c r="E63" s="296"/>
      <c r="F63" s="296"/>
      <c r="G63" s="296"/>
      <c r="H63" s="296"/>
      <c r="I63" s="296"/>
      <c r="J63" s="296"/>
      <c r="K63" s="296"/>
      <c r="L63" s="296"/>
      <c r="M63" s="296"/>
      <c r="N63" s="413"/>
    </row>
    <row r="64" spans="2:14">
      <c r="B64" s="297"/>
      <c r="C64" s="298"/>
      <c r="D64" s="299"/>
      <c r="E64" s="300"/>
      <c r="F64" s="300"/>
      <c r="G64" s="300"/>
      <c r="H64" s="300"/>
      <c r="I64" s="300"/>
      <c r="J64" s="300"/>
      <c r="K64" s="300"/>
      <c r="L64" s="300"/>
      <c r="M64" s="300"/>
      <c r="N64" s="414"/>
    </row>
    <row r="65" spans="2:14">
      <c r="B65" s="415"/>
      <c r="C65" s="416"/>
      <c r="D65" s="417"/>
      <c r="E65" s="300"/>
      <c r="F65" s="300"/>
      <c r="G65" s="300"/>
      <c r="H65" s="300"/>
      <c r="I65" s="300"/>
      <c r="J65" s="300"/>
      <c r="K65" s="300"/>
      <c r="L65" s="300"/>
      <c r="M65" s="300"/>
      <c r="N65" s="414"/>
    </row>
    <row r="66" spans="2:14">
      <c r="B66" s="415"/>
      <c r="C66" s="416"/>
      <c r="D66" s="417"/>
      <c r="E66" s="300"/>
      <c r="F66" s="300"/>
      <c r="G66" s="300"/>
      <c r="H66" s="300"/>
      <c r="I66" s="300"/>
      <c r="J66" s="300"/>
      <c r="K66" s="300"/>
      <c r="L66" s="300"/>
      <c r="M66" s="300"/>
      <c r="N66" s="414"/>
    </row>
    <row r="67" spans="2:14">
      <c r="B67" s="415"/>
      <c r="C67" s="416"/>
      <c r="D67" s="417"/>
      <c r="E67" s="300"/>
      <c r="F67" s="300"/>
      <c r="G67" s="300"/>
      <c r="H67" s="300"/>
      <c r="I67" s="300"/>
      <c r="J67" s="300"/>
      <c r="K67" s="300"/>
      <c r="L67" s="300"/>
      <c r="M67" s="300"/>
      <c r="N67" s="414"/>
    </row>
    <row r="68" spans="2:14">
      <c r="B68" s="418"/>
      <c r="C68" s="416"/>
      <c r="D68" s="419"/>
      <c r="E68" s="300"/>
      <c r="F68" s="300"/>
      <c r="G68" s="300"/>
      <c r="H68" s="300"/>
      <c r="I68" s="300"/>
      <c r="J68" s="300"/>
      <c r="K68" s="443"/>
      <c r="L68" s="300"/>
      <c r="M68" s="300"/>
      <c r="N68" s="414"/>
    </row>
    <row r="69" spans="2:14">
      <c r="B69" s="418"/>
      <c r="C69" s="416"/>
      <c r="D69" s="419"/>
      <c r="E69" s="300"/>
      <c r="F69" s="300"/>
      <c r="G69" s="300"/>
      <c r="H69" s="300"/>
      <c r="I69" s="300"/>
      <c r="J69" s="300"/>
      <c r="K69" s="443"/>
      <c r="L69" s="300"/>
      <c r="M69" s="300"/>
      <c r="N69" s="414"/>
    </row>
    <row r="70" hidden="1" spans="2:14">
      <c r="B70" s="420" t="s">
        <v>2328</v>
      </c>
      <c r="C70" s="421"/>
      <c r="D70" s="421"/>
      <c r="E70" s="421"/>
      <c r="F70" s="421"/>
      <c r="G70" s="421"/>
      <c r="H70" s="421"/>
      <c r="I70" s="421"/>
      <c r="J70" s="421"/>
      <c r="K70" s="421"/>
      <c r="L70" s="421"/>
      <c r="M70" s="421"/>
      <c r="N70" s="444"/>
    </row>
    <row r="71" hidden="1" spans="2:14">
      <c r="B71" s="422"/>
      <c r="C71" s="423"/>
      <c r="D71" s="423"/>
      <c r="E71" s="423"/>
      <c r="F71" s="423"/>
      <c r="G71" s="423"/>
      <c r="H71" s="423"/>
      <c r="I71" s="423"/>
      <c r="J71" s="423"/>
      <c r="K71" s="423"/>
      <c r="L71" s="423"/>
      <c r="M71" s="423"/>
      <c r="N71" s="445"/>
    </row>
    <row r="72" hidden="1" spans="2:14">
      <c r="B72" s="422"/>
      <c r="C72" s="423"/>
      <c r="D72" s="423"/>
      <c r="E72" s="423"/>
      <c r="F72" s="423"/>
      <c r="G72" s="423"/>
      <c r="H72" s="423"/>
      <c r="I72" s="423"/>
      <c r="J72" s="423"/>
      <c r="K72" s="423"/>
      <c r="L72" s="423"/>
      <c r="M72" s="423"/>
      <c r="N72" s="445"/>
    </row>
    <row r="73" hidden="1" spans="2:14">
      <c r="B73" s="422"/>
      <c r="C73" s="423"/>
      <c r="D73" s="423"/>
      <c r="E73" s="423"/>
      <c r="F73" s="423"/>
      <c r="G73" s="423"/>
      <c r="H73" s="423"/>
      <c r="I73" s="423"/>
      <c r="J73" s="423"/>
      <c r="K73" s="423"/>
      <c r="L73" s="423"/>
      <c r="M73" s="423"/>
      <c r="N73" s="445"/>
    </row>
    <row r="74" ht="15.75" hidden="1" spans="2:14">
      <c r="B74" s="424"/>
      <c r="C74" s="425"/>
      <c r="D74" s="425"/>
      <c r="E74" s="425"/>
      <c r="F74" s="425"/>
      <c r="G74" s="425"/>
      <c r="H74" s="425"/>
      <c r="I74" s="425"/>
      <c r="J74" s="425"/>
      <c r="K74" s="425"/>
      <c r="L74" s="425"/>
      <c r="M74" s="425"/>
      <c r="N74" s="446"/>
    </row>
    <row r="75" hidden="1" spans="2:14">
      <c r="B75" s="426"/>
      <c r="C75" s="427"/>
      <c r="D75" s="427"/>
      <c r="E75" s="427"/>
      <c r="F75" s="427"/>
      <c r="G75" s="427"/>
      <c r="H75" s="427"/>
      <c r="I75" s="427"/>
      <c r="J75" s="427"/>
      <c r="K75" s="427"/>
      <c r="L75" s="427"/>
      <c r="M75" s="427"/>
      <c r="N75" s="447"/>
    </row>
    <row r="76" hidden="1" spans="2:14">
      <c r="B76" s="428" t="s">
        <v>2329</v>
      </c>
      <c r="C76" s="429"/>
      <c r="D76" s="429"/>
      <c r="E76" s="429"/>
      <c r="F76" s="429"/>
      <c r="G76" s="429"/>
      <c r="H76" s="429"/>
      <c r="I76" s="429"/>
      <c r="J76" s="429"/>
      <c r="K76" s="429"/>
      <c r="L76" s="429"/>
      <c r="M76" s="429"/>
      <c r="N76" s="448"/>
    </row>
    <row r="77" hidden="1" customHeight="1" spans="2:14">
      <c r="B77" s="430" t="s">
        <v>2330</v>
      </c>
      <c r="C77" s="431"/>
      <c r="D77" s="431"/>
      <c r="E77" s="431"/>
      <c r="F77" s="431"/>
      <c r="G77" s="431"/>
      <c r="H77" s="431"/>
      <c r="I77" s="431"/>
      <c r="J77" s="431"/>
      <c r="K77" s="431"/>
      <c r="L77" s="431"/>
      <c r="M77" s="431"/>
      <c r="N77" s="449"/>
    </row>
    <row r="78" hidden="1" customHeight="1" spans="2:14">
      <c r="B78" s="430"/>
      <c r="C78" s="431"/>
      <c r="D78" s="431"/>
      <c r="E78" s="431"/>
      <c r="F78" s="431"/>
      <c r="G78" s="431"/>
      <c r="H78" s="431"/>
      <c r="I78" s="431"/>
      <c r="J78" s="431"/>
      <c r="K78" s="431"/>
      <c r="L78" s="431"/>
      <c r="M78" s="431"/>
      <c r="N78" s="449"/>
    </row>
    <row r="79" ht="31.5" hidden="1" customHeight="1" spans="2:14">
      <c r="B79" s="432" t="s">
        <v>2331</v>
      </c>
      <c r="C79" s="433"/>
      <c r="D79" s="433"/>
      <c r="E79" s="433"/>
      <c r="F79" s="433"/>
      <c r="G79" s="433"/>
      <c r="H79" s="433"/>
      <c r="I79" s="433"/>
      <c r="J79" s="433"/>
      <c r="K79" s="433"/>
      <c r="L79" s="433"/>
      <c r="M79" s="433"/>
      <c r="N79" s="450"/>
    </row>
    <row r="80" hidden="1" spans="2:14">
      <c r="B80" s="432"/>
      <c r="C80" s="433"/>
      <c r="D80" s="433"/>
      <c r="E80" s="433"/>
      <c r="F80" s="433"/>
      <c r="G80" s="433"/>
      <c r="H80" s="433"/>
      <c r="I80" s="433"/>
      <c r="J80" s="433"/>
      <c r="K80" s="433"/>
      <c r="L80" s="433"/>
      <c r="M80" s="433"/>
      <c r="N80" s="450"/>
    </row>
    <row r="81" hidden="1" spans="2:14">
      <c r="B81" s="430"/>
      <c r="C81" s="431"/>
      <c r="D81" s="431"/>
      <c r="E81" s="431"/>
      <c r="F81" s="431"/>
      <c r="G81" s="431"/>
      <c r="H81" s="431"/>
      <c r="I81" s="431"/>
      <c r="J81" s="431"/>
      <c r="K81" s="431"/>
      <c r="L81" s="431"/>
      <c r="M81" s="431"/>
      <c r="N81" s="449"/>
    </row>
    <row r="82" hidden="1" spans="2:14">
      <c r="B82" s="430"/>
      <c r="C82" s="431"/>
      <c r="D82" s="431"/>
      <c r="E82" s="431"/>
      <c r="F82" s="431"/>
      <c r="G82" s="431"/>
      <c r="H82" s="431"/>
      <c r="I82" s="431"/>
      <c r="J82" s="431"/>
      <c r="K82" s="431"/>
      <c r="L82" s="431"/>
      <c r="M82" s="431"/>
      <c r="N82" s="449"/>
    </row>
    <row r="83" hidden="1" spans="2:14">
      <c r="B83" s="430"/>
      <c r="C83" s="431"/>
      <c r="D83" s="431"/>
      <c r="E83" s="431"/>
      <c r="F83" s="431"/>
      <c r="G83" s="431"/>
      <c r="H83" s="431"/>
      <c r="I83" s="431"/>
      <c r="J83" s="431"/>
      <c r="K83" s="431"/>
      <c r="L83" s="431"/>
      <c r="M83" s="431"/>
      <c r="N83" s="449"/>
    </row>
    <row r="84" hidden="1" spans="2:14">
      <c r="B84" s="428"/>
      <c r="C84" s="429"/>
      <c r="D84" s="429"/>
      <c r="E84" s="429"/>
      <c r="F84" s="429"/>
      <c r="G84" s="429"/>
      <c r="H84" s="429"/>
      <c r="I84" s="429"/>
      <c r="J84" s="429"/>
      <c r="K84" s="429"/>
      <c r="L84" s="429"/>
      <c r="M84" s="429"/>
      <c r="N84" s="448"/>
    </row>
    <row r="85" hidden="1" spans="2:14">
      <c r="B85" s="434"/>
      <c r="C85" s="300"/>
      <c r="D85" s="300"/>
      <c r="E85" s="300" t="s">
        <v>2332</v>
      </c>
      <c r="F85" s="435"/>
      <c r="G85" s="435"/>
      <c r="H85" s="300"/>
      <c r="I85" s="300"/>
      <c r="J85" s="300"/>
      <c r="K85" s="300"/>
      <c r="L85" s="300"/>
      <c r="M85" s="300"/>
      <c r="N85" s="414"/>
    </row>
    <row r="86" hidden="1" spans="2:14">
      <c r="B86" s="434"/>
      <c r="C86" s="300"/>
      <c r="D86" s="300"/>
      <c r="E86" s="436" t="s">
        <v>2333</v>
      </c>
      <c r="F86" s="300"/>
      <c r="G86" s="300"/>
      <c r="H86" s="436"/>
      <c r="I86" s="436"/>
      <c r="J86" s="436"/>
      <c r="K86" s="300"/>
      <c r="L86" s="300"/>
      <c r="M86" s="300"/>
      <c r="N86" s="414"/>
    </row>
    <row r="87" hidden="1" spans="2:14">
      <c r="B87" s="434"/>
      <c r="C87" s="300"/>
      <c r="D87" s="300"/>
      <c r="E87" s="437" t="s">
        <v>2334</v>
      </c>
      <c r="F87" s="300"/>
      <c r="G87" s="300"/>
      <c r="H87" s="437"/>
      <c r="I87" s="437"/>
      <c r="J87" s="437"/>
      <c r="K87" s="300"/>
      <c r="L87" s="300"/>
      <c r="M87" s="300"/>
      <c r="N87" s="414"/>
    </row>
    <row r="88" hidden="1" spans="2:14">
      <c r="B88" s="438"/>
      <c r="C88" s="429"/>
      <c r="D88" s="429"/>
      <c r="E88" s="300" t="s">
        <v>390</v>
      </c>
      <c r="F88" s="300"/>
      <c r="G88" s="300"/>
      <c r="H88" s="300"/>
      <c r="I88" s="300"/>
      <c r="J88" s="300"/>
      <c r="K88" s="429"/>
      <c r="L88" s="429"/>
      <c r="M88" s="429"/>
      <c r="N88" s="448"/>
    </row>
    <row r="89" hidden="1" spans="2:14">
      <c r="B89" s="438"/>
      <c r="C89" s="429"/>
      <c r="D89" s="429"/>
      <c r="E89" s="429"/>
      <c r="F89" s="300"/>
      <c r="G89" s="300"/>
      <c r="H89" s="300"/>
      <c r="I89" s="300"/>
      <c r="J89" s="300"/>
      <c r="K89" s="429"/>
      <c r="L89" s="429"/>
      <c r="M89" s="429"/>
      <c r="N89" s="448"/>
    </row>
    <row r="90" hidden="1" spans="2:14">
      <c r="B90" s="438" t="s">
        <v>2335</v>
      </c>
      <c r="C90" s="437"/>
      <c r="D90" s="437"/>
      <c r="E90" s="300"/>
      <c r="F90" s="300"/>
      <c r="G90" s="300"/>
      <c r="H90" s="300"/>
      <c r="I90" s="300"/>
      <c r="J90" s="443"/>
      <c r="K90" s="443"/>
      <c r="L90" s="443"/>
      <c r="M90" s="443"/>
      <c r="N90" s="451"/>
    </row>
    <row r="91" ht="15.75" hidden="1" spans="2:14">
      <c r="B91" s="439" t="s">
        <v>2336</v>
      </c>
      <c r="C91" s="440"/>
      <c r="D91" s="440"/>
      <c r="E91" s="441"/>
      <c r="F91" s="441"/>
      <c r="G91" s="441"/>
      <c r="H91" s="441"/>
      <c r="I91" s="441"/>
      <c r="J91" s="452"/>
      <c r="K91" s="452"/>
      <c r="L91" s="452"/>
      <c r="M91" s="452"/>
      <c r="N91" s="453"/>
    </row>
    <row r="92" hidden="1"/>
    <row r="93" hidden="1"/>
    <row r="94" hidden="1"/>
    <row r="95" hidden="1"/>
    <row r="96" hidden="1"/>
    <row r="97" hidden="1"/>
    <row r="98" hidden="1"/>
    <row r="99" spans="2:5">
      <c r="B99" s="442"/>
      <c r="C99" s="442"/>
      <c r="D99" s="442"/>
      <c r="E99" s="442"/>
    </row>
  </sheetData>
  <mergeCells count="58">
    <mergeCell ref="B1:N1"/>
    <mergeCell ref="B2:N2"/>
    <mergeCell ref="C3:I3"/>
    <mergeCell ref="L3:M3"/>
    <mergeCell ref="C4:I4"/>
    <mergeCell ref="L4:M4"/>
    <mergeCell ref="C5:J5"/>
    <mergeCell ref="L5:M5"/>
    <mergeCell ref="B9:H9"/>
    <mergeCell ref="I9:J9"/>
    <mergeCell ref="L9:M9"/>
    <mergeCell ref="B10:H10"/>
    <mergeCell ref="B11:H11"/>
    <mergeCell ref="B12:H12"/>
    <mergeCell ref="B13:H13"/>
    <mergeCell ref="I13:J13"/>
    <mergeCell ref="L13:M13"/>
    <mergeCell ref="B14:H14"/>
    <mergeCell ref="B15:D15"/>
    <mergeCell ref="B16:H16"/>
    <mergeCell ref="I16:J16"/>
    <mergeCell ref="L16:M16"/>
    <mergeCell ref="B17:M17"/>
    <mergeCell ref="B21:I21"/>
    <mergeCell ref="L21:M21"/>
    <mergeCell ref="L22:M22"/>
    <mergeCell ref="L23:M23"/>
    <mergeCell ref="L24:M24"/>
    <mergeCell ref="L25:M25"/>
    <mergeCell ref="B27:I27"/>
    <mergeCell ref="L27:M27"/>
    <mergeCell ref="B28:M28"/>
    <mergeCell ref="L32:M32"/>
    <mergeCell ref="B33:G33"/>
    <mergeCell ref="L33:M33"/>
    <mergeCell ref="L38:M38"/>
    <mergeCell ref="B39:M39"/>
    <mergeCell ref="B43:H43"/>
    <mergeCell ref="L43:M43"/>
    <mergeCell ref="B45:H45"/>
    <mergeCell ref="B46:H46"/>
    <mergeCell ref="B47:H47"/>
    <mergeCell ref="B49:H49"/>
    <mergeCell ref="L49:M49"/>
    <mergeCell ref="B50:M50"/>
    <mergeCell ref="B52:M52"/>
    <mergeCell ref="B56:H56"/>
    <mergeCell ref="L56:M56"/>
    <mergeCell ref="B57:H57"/>
    <mergeCell ref="L57:M57"/>
    <mergeCell ref="L58:M58"/>
    <mergeCell ref="L59:M59"/>
    <mergeCell ref="B60:M60"/>
    <mergeCell ref="B62:M62"/>
    <mergeCell ref="B99:E99"/>
    <mergeCell ref="J90:N91"/>
    <mergeCell ref="B77:N78"/>
    <mergeCell ref="B79:N80"/>
  </mergeCells>
  <printOptions horizontalCentered="1"/>
  <pageMargins left="0.708661417322835" right="0.708661417322835" top="0.748031496062992" bottom="0.748031496062992" header="0.31496062992126" footer="0.31496062992126"/>
  <pageSetup paperSize="1" scale="46" orientation="portrait"/>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CC"/>
  </sheetPr>
  <dimension ref="A1:O99"/>
  <sheetViews>
    <sheetView view="pageBreakPreview" zoomScale="84" zoomScaleNormal="78" topLeftCell="B1" workbookViewId="0">
      <selection activeCell="C83" sqref="C83"/>
    </sheetView>
  </sheetViews>
  <sheetFormatPr defaultColWidth="11.4380952380952" defaultRowHeight="15"/>
  <cols>
    <col min="1" max="1" width="14.7809523809524" style="226" hidden="1" customWidth="1"/>
    <col min="2" max="2" width="17" style="226" customWidth="1"/>
    <col min="3" max="5" width="11.4380952380952" style="226"/>
    <col min="6" max="6" width="14.4380952380952" style="226" customWidth="1"/>
    <col min="7" max="8" width="11.4380952380952" style="226"/>
    <col min="9" max="9" width="13.3333333333333" style="226" customWidth="1"/>
    <col min="10" max="10" width="15.552380952381" style="226" customWidth="1"/>
    <col min="11" max="11" width="17.552380952381" style="226" customWidth="1"/>
    <col min="12" max="12" width="11.4380952380952" style="226"/>
    <col min="13" max="13" width="14" style="226" customWidth="1"/>
    <col min="14" max="14" width="17.4380952380952" style="226" customWidth="1"/>
    <col min="15" max="15" width="12" style="226" customWidth="1"/>
    <col min="16" max="16384" width="11.4380952380952" style="226"/>
  </cols>
  <sheetData>
    <row r="1" spans="2:14">
      <c r="B1" s="227" t="s">
        <v>2300</v>
      </c>
      <c r="C1" s="228"/>
      <c r="D1" s="228"/>
      <c r="E1" s="228"/>
      <c r="F1" s="228"/>
      <c r="G1" s="228"/>
      <c r="H1" s="228"/>
      <c r="I1" s="228"/>
      <c r="J1" s="228"/>
      <c r="K1" s="228"/>
      <c r="L1" s="228"/>
      <c r="M1" s="228"/>
      <c r="N1" s="301"/>
    </row>
    <row r="2" ht="15.75" spans="2:14">
      <c r="B2" s="229" t="s">
        <v>2301</v>
      </c>
      <c r="C2" s="230"/>
      <c r="D2" s="230"/>
      <c r="E2" s="230"/>
      <c r="F2" s="230"/>
      <c r="G2" s="230"/>
      <c r="H2" s="230"/>
      <c r="I2" s="230"/>
      <c r="J2" s="230"/>
      <c r="K2" s="230"/>
      <c r="L2" s="230"/>
      <c r="M2" s="230"/>
      <c r="N2" s="302"/>
    </row>
    <row r="3" ht="15.75" spans="2:14">
      <c r="B3" s="231" t="s">
        <v>89</v>
      </c>
      <c r="C3" s="232" t="s">
        <v>244</v>
      </c>
      <c r="D3" s="233"/>
      <c r="E3" s="233"/>
      <c r="F3" s="233"/>
      <c r="G3" s="233"/>
      <c r="H3" s="233"/>
      <c r="I3" s="233"/>
      <c r="J3" s="303"/>
      <c r="K3" s="304" t="s">
        <v>2337</v>
      </c>
      <c r="L3" s="305" t="s">
        <v>245</v>
      </c>
      <c r="M3" s="306"/>
      <c r="N3" s="231" t="s">
        <v>266</v>
      </c>
    </row>
    <row r="4" ht="15.75" hidden="1" spans="2:14">
      <c r="B4" s="231" t="s">
        <v>89</v>
      </c>
      <c r="C4" s="232" t="s">
        <v>244</v>
      </c>
      <c r="D4" s="233"/>
      <c r="E4" s="233"/>
      <c r="F4" s="233"/>
      <c r="G4" s="233"/>
      <c r="H4" s="233"/>
      <c r="I4" s="233"/>
      <c r="J4" s="303"/>
      <c r="K4" s="307"/>
      <c r="L4" s="305" t="s">
        <v>245</v>
      </c>
      <c r="M4" s="306"/>
      <c r="N4" s="231" t="s">
        <v>266</v>
      </c>
    </row>
    <row r="5" ht="37.5" customHeight="1" spans="1:14">
      <c r="A5" s="226" t="s">
        <v>5</v>
      </c>
      <c r="B5" s="234" t="str">
        <f>PRESUPUESTO!A12</f>
        <v>3.1</v>
      </c>
      <c r="C5" s="235" t="str">
        <f>VLOOKUP(B5,PRESUPUESTO!A3:F13,2,FALSE)</f>
        <v>Establecimiento de material  vegetal ( Incluye adecuacion de terreno y suministros)</v>
      </c>
      <c r="D5" s="236"/>
      <c r="E5" s="236"/>
      <c r="F5" s="236"/>
      <c r="G5" s="236"/>
      <c r="H5" s="236"/>
      <c r="I5" s="236"/>
      <c r="J5" s="308"/>
      <c r="K5" s="309"/>
      <c r="L5" s="310" t="str">
        <f>VLOOKUP(B5,PRESUPUESTO!A1:L38,3,FALSE)</f>
        <v>un</v>
      </c>
      <c r="M5" s="311"/>
      <c r="N5" s="312">
        <f>VLOOKUP(B5,PRESUPUESTO!A1:L38,4,FALSE)</f>
        <v>4000</v>
      </c>
    </row>
    <row r="6" ht="5.25" customHeight="1" spans="2:14">
      <c r="B6" s="237"/>
      <c r="C6" s="238"/>
      <c r="D6" s="238"/>
      <c r="E6" s="238"/>
      <c r="F6" s="238"/>
      <c r="G6" s="238"/>
      <c r="H6" s="238"/>
      <c r="I6" s="238"/>
      <c r="J6" s="238"/>
      <c r="K6" s="238"/>
      <c r="L6" s="238"/>
      <c r="M6" s="238"/>
      <c r="N6" s="313"/>
    </row>
    <row r="7" spans="2:14">
      <c r="B7" s="239" t="s">
        <v>2302</v>
      </c>
      <c r="C7" s="240"/>
      <c r="D7" s="240"/>
      <c r="E7" s="240"/>
      <c r="F7" s="240"/>
      <c r="G7" s="240"/>
      <c r="H7" s="240"/>
      <c r="I7" s="240"/>
      <c r="J7" s="240"/>
      <c r="K7" s="240"/>
      <c r="L7" s="240"/>
      <c r="M7" s="240"/>
      <c r="N7" s="314"/>
    </row>
    <row r="8" ht="15.75" spans="2:14">
      <c r="B8" s="241"/>
      <c r="C8" s="242"/>
      <c r="D8" s="242"/>
      <c r="E8" s="242"/>
      <c r="F8" s="242"/>
      <c r="G8" s="242"/>
      <c r="H8" s="242"/>
      <c r="I8" s="266"/>
      <c r="J8" s="266"/>
      <c r="K8" s="242"/>
      <c r="L8" s="242"/>
      <c r="M8" s="242"/>
      <c r="N8" s="315"/>
    </row>
    <row r="9" spans="2:14">
      <c r="B9" s="243" t="s">
        <v>244</v>
      </c>
      <c r="C9" s="244"/>
      <c r="D9" s="244"/>
      <c r="E9" s="244"/>
      <c r="F9" s="244"/>
      <c r="G9" s="244"/>
      <c r="H9" s="245"/>
      <c r="I9" s="316" t="s">
        <v>245</v>
      </c>
      <c r="J9" s="245"/>
      <c r="K9" s="317" t="s">
        <v>2303</v>
      </c>
      <c r="L9" s="316" t="s">
        <v>2304</v>
      </c>
      <c r="M9" s="245"/>
      <c r="N9" s="318" t="s">
        <v>2305</v>
      </c>
    </row>
    <row r="10" spans="1:14">
      <c r="A10" s="246"/>
      <c r="B10" s="247"/>
      <c r="C10" s="248"/>
      <c r="D10" s="248"/>
      <c r="E10" s="248"/>
      <c r="F10" s="248"/>
      <c r="G10" s="248"/>
      <c r="H10" s="249"/>
      <c r="I10" s="319"/>
      <c r="J10" s="320"/>
      <c r="K10" s="321"/>
      <c r="L10" s="322"/>
      <c r="M10" s="323"/>
      <c r="N10" s="324"/>
    </row>
    <row r="11" spans="1:14">
      <c r="A11" s="250" t="s">
        <v>2187</v>
      </c>
      <c r="B11" s="247" t="str">
        <f>VLOOKUP(A11,EQUIPOS!C4:G201,3,FALSE)</f>
        <v>Tractor </v>
      </c>
      <c r="C11" s="248"/>
      <c r="D11" s="248"/>
      <c r="E11" s="248"/>
      <c r="F11" s="248"/>
      <c r="G11" s="248"/>
      <c r="H11" s="249"/>
      <c r="I11" s="319"/>
      <c r="J11" s="320" t="str">
        <f>VLOOKUP(A11,EQUIPOS!C4:G201,2,FALSE)</f>
        <v>dia</v>
      </c>
      <c r="K11" s="321">
        <f>VLOOKUP(A11,EQUIPOS!C4:G201,5,FALSE)</f>
        <v>87500</v>
      </c>
      <c r="L11" s="322"/>
      <c r="M11" s="323">
        <v>0.025</v>
      </c>
      <c r="N11" s="324">
        <f>K11*M11</f>
        <v>2187.5</v>
      </c>
    </row>
    <row r="12" spans="1:14">
      <c r="A12" s="250" t="s">
        <v>2191</v>
      </c>
      <c r="B12" s="247" t="str">
        <f>VLOOKUP(A12,EQUIPOS!C5:G202,3,FALSE)</f>
        <v>Trailer</v>
      </c>
      <c r="C12" s="248"/>
      <c r="D12" s="248"/>
      <c r="E12" s="248"/>
      <c r="F12" s="248"/>
      <c r="G12" s="248"/>
      <c r="H12" s="249"/>
      <c r="I12" s="319"/>
      <c r="J12" s="320" t="str">
        <f>VLOOKUP(A12,EQUIPOS!C5:G202,2,FALSE)</f>
        <v>dia</v>
      </c>
      <c r="K12" s="321">
        <f>VLOOKUP(A12,EQUIPOS!C5:G202,5,FALSE)</f>
        <v>37500</v>
      </c>
      <c r="L12" s="322"/>
      <c r="M12" s="323">
        <v>0.025</v>
      </c>
      <c r="N12" s="324">
        <f>K12*M12</f>
        <v>937.5</v>
      </c>
    </row>
    <row r="13" spans="1:14">
      <c r="A13" s="251"/>
      <c r="B13" s="247"/>
      <c r="C13" s="248"/>
      <c r="D13" s="248"/>
      <c r="E13" s="248"/>
      <c r="F13" s="248"/>
      <c r="G13" s="248"/>
      <c r="H13" s="249"/>
      <c r="I13" s="325"/>
      <c r="J13" s="326"/>
      <c r="K13" s="321"/>
      <c r="L13" s="327"/>
      <c r="M13" s="328"/>
      <c r="N13" s="324"/>
    </row>
    <row r="14" spans="2:14">
      <c r="B14" s="247"/>
      <c r="C14" s="248"/>
      <c r="D14" s="248"/>
      <c r="E14" s="252"/>
      <c r="F14" s="248"/>
      <c r="G14" s="248"/>
      <c r="H14" s="249"/>
      <c r="I14" s="329"/>
      <c r="J14" s="330"/>
      <c r="K14" s="331"/>
      <c r="L14" s="332"/>
      <c r="M14" s="333"/>
      <c r="N14" s="334"/>
    </row>
    <row r="15" spans="2:14">
      <c r="B15" s="253"/>
      <c r="C15" s="254"/>
      <c r="D15" s="254"/>
      <c r="E15" s="255"/>
      <c r="F15" s="256"/>
      <c r="G15" s="256"/>
      <c r="H15" s="257"/>
      <c r="I15" s="329"/>
      <c r="J15" s="330"/>
      <c r="K15" s="335"/>
      <c r="L15" s="332"/>
      <c r="M15" s="333"/>
      <c r="N15" s="336"/>
    </row>
    <row r="16" ht="15.75" spans="2:14">
      <c r="B16" s="258" t="s">
        <v>2306</v>
      </c>
      <c r="C16" s="258"/>
      <c r="D16" s="258"/>
      <c r="E16" s="258"/>
      <c r="F16" s="258"/>
      <c r="G16" s="258"/>
      <c r="H16" s="258"/>
      <c r="I16" s="337"/>
      <c r="J16" s="338"/>
      <c r="K16" s="339"/>
      <c r="L16" s="340">
        <v>0.05</v>
      </c>
      <c r="M16" s="341"/>
      <c r="N16" s="342">
        <f>L16*N50</f>
        <v>303.365992647059</v>
      </c>
    </row>
    <row r="17" ht="15.75" spans="2:14">
      <c r="B17" s="259" t="s">
        <v>2307</v>
      </c>
      <c r="C17" s="260"/>
      <c r="D17" s="260"/>
      <c r="E17" s="260"/>
      <c r="F17" s="260"/>
      <c r="G17" s="260"/>
      <c r="H17" s="260"/>
      <c r="I17" s="260"/>
      <c r="J17" s="260"/>
      <c r="K17" s="260"/>
      <c r="L17" s="260"/>
      <c r="M17" s="343"/>
      <c r="N17" s="344">
        <f>SUM(N10:N16)</f>
        <v>3428.36599264706</v>
      </c>
    </row>
    <row r="18" spans="2:14">
      <c r="B18" s="261"/>
      <c r="C18" s="262"/>
      <c r="D18" s="262"/>
      <c r="E18" s="262"/>
      <c r="F18" s="262"/>
      <c r="G18" s="262"/>
      <c r="H18" s="262"/>
      <c r="I18" s="262"/>
      <c r="J18" s="262"/>
      <c r="K18" s="262"/>
      <c r="L18" s="262"/>
      <c r="M18" s="262"/>
      <c r="N18" s="345"/>
    </row>
    <row r="19" spans="2:14">
      <c r="B19" s="263" t="s">
        <v>2308</v>
      </c>
      <c r="C19" s="264"/>
      <c r="D19" s="264"/>
      <c r="E19" s="264"/>
      <c r="F19" s="264"/>
      <c r="G19" s="264"/>
      <c r="H19" s="264"/>
      <c r="I19" s="264"/>
      <c r="J19" s="264"/>
      <c r="K19" s="264"/>
      <c r="L19" s="264"/>
      <c r="M19" s="264"/>
      <c r="N19" s="346"/>
    </row>
    <row r="20" ht="15.75" spans="2:14">
      <c r="B20" s="265"/>
      <c r="C20" s="266"/>
      <c r="D20" s="266"/>
      <c r="E20" s="266"/>
      <c r="F20" s="266"/>
      <c r="G20" s="266"/>
      <c r="H20" s="266"/>
      <c r="I20" s="266"/>
      <c r="J20" s="242"/>
      <c r="K20" s="242"/>
      <c r="L20" s="242"/>
      <c r="M20" s="242"/>
      <c r="N20" s="315"/>
    </row>
    <row r="21" spans="2:14">
      <c r="B21" s="267" t="s">
        <v>244</v>
      </c>
      <c r="C21" s="268"/>
      <c r="D21" s="268"/>
      <c r="E21" s="268"/>
      <c r="F21" s="268"/>
      <c r="G21" s="268"/>
      <c r="H21" s="268"/>
      <c r="I21" s="347"/>
      <c r="J21" s="348" t="s">
        <v>245</v>
      </c>
      <c r="K21" s="349" t="s">
        <v>266</v>
      </c>
      <c r="L21" s="348" t="s">
        <v>2309</v>
      </c>
      <c r="M21" s="347"/>
      <c r="N21" s="350" t="s">
        <v>2305</v>
      </c>
    </row>
    <row r="22" ht="14.4" customHeight="1" spans="1:14">
      <c r="A22" s="250" t="s">
        <v>1763</v>
      </c>
      <c r="B22" s="269" t="str">
        <f>VLOOKUP(A22,MATERIALES!B3:E797,3,FALSE)</f>
        <v>Biofertilizante</v>
      </c>
      <c r="C22" s="270"/>
      <c r="D22" s="270"/>
      <c r="E22" s="270"/>
      <c r="F22" s="270"/>
      <c r="G22" s="270"/>
      <c r="H22" s="270"/>
      <c r="I22" s="320"/>
      <c r="J22" s="351" t="str">
        <f>VLOOKUP(A22,MATERIALES!B3:E844,2,FALSE)</f>
        <v>kg</v>
      </c>
      <c r="K22" s="352">
        <v>0.004</v>
      </c>
      <c r="L22" s="353">
        <f>VLOOKUP(A22,MATERIALES!B3:E844,4,FALSE)</f>
        <v>35000</v>
      </c>
      <c r="M22" s="354"/>
      <c r="N22" s="355">
        <f>L22*K22</f>
        <v>140</v>
      </c>
    </row>
    <row r="23" ht="14.4" customHeight="1" spans="1:14">
      <c r="A23" s="250" t="s">
        <v>1765</v>
      </c>
      <c r="B23" s="269" t="str">
        <f>VLOOKUP(A23,MATERIALES!B4:E798,3,FALSE)</f>
        <v>Fertilizante 15-15-15</v>
      </c>
      <c r="C23" s="270"/>
      <c r="D23" s="270"/>
      <c r="E23" s="270"/>
      <c r="F23" s="270"/>
      <c r="G23" s="270"/>
      <c r="H23" s="270"/>
      <c r="I23" s="320"/>
      <c r="J23" s="351" t="str">
        <f>VLOOKUP(A23,MATERIALES!B4:E845,2,FALSE)</f>
        <v>kg</v>
      </c>
      <c r="K23" s="352">
        <v>0.05</v>
      </c>
      <c r="L23" s="353">
        <f>VLOOKUP(A23,MATERIALES!B4:E845,4,FALSE)</f>
        <v>18000</v>
      </c>
      <c r="M23" s="354"/>
      <c r="N23" s="355">
        <f>L23*K23</f>
        <v>900</v>
      </c>
    </row>
    <row r="24" spans="1:14">
      <c r="A24" s="250" t="s">
        <v>637</v>
      </c>
      <c r="B24" s="269" t="str">
        <f>VLOOKUP(A24,MATERIALES!B5:E799,3,FALSE)</f>
        <v>Agua</v>
      </c>
      <c r="C24" s="270"/>
      <c r="D24" s="270"/>
      <c r="E24" s="270"/>
      <c r="F24" s="270"/>
      <c r="G24" s="270"/>
      <c r="H24" s="270"/>
      <c r="I24" s="320"/>
      <c r="J24" s="351" t="str">
        <f>VLOOKUP(A24,MATERIALES!B5:E846,2,FALSE)</f>
        <v>L</v>
      </c>
      <c r="K24" s="352">
        <v>10</v>
      </c>
      <c r="L24" s="353">
        <f>VLOOKUP(A24,MATERIALES!B5:E846,4,FALSE)</f>
        <v>87.4460638967675</v>
      </c>
      <c r="M24" s="354"/>
      <c r="N24" s="355">
        <f>L24*K24</f>
        <v>874.460638967675</v>
      </c>
    </row>
    <row r="25" spans="1:14">
      <c r="A25" s="250" t="s">
        <v>1771</v>
      </c>
      <c r="B25" s="269" t="str">
        <f>VLOOKUP(A25,MATERIALES!B6:E800,3,FALSE)</f>
        <v>Control Hormiga</v>
      </c>
      <c r="C25" s="270"/>
      <c r="D25" s="270"/>
      <c r="E25" s="270"/>
      <c r="F25" s="270"/>
      <c r="G25" s="270"/>
      <c r="H25" s="270"/>
      <c r="I25" s="320"/>
      <c r="J25" s="351" t="str">
        <f>VLOOKUP(A25,MATERIALES!B6:E847,2,FALSE)</f>
        <v>kg</v>
      </c>
      <c r="K25" s="352">
        <v>0.01</v>
      </c>
      <c r="L25" s="353">
        <f>VLOOKUP(A25,MATERIALES!B6:E847,4,FALSE)</f>
        <v>25000</v>
      </c>
      <c r="M25" s="354"/>
      <c r="N25" s="355">
        <f>L25*K25</f>
        <v>250</v>
      </c>
    </row>
    <row r="26" spans="1:14">
      <c r="A26" s="250" t="s">
        <v>676</v>
      </c>
      <c r="B26" s="269" t="str">
        <f>VLOOKUP(A26,MATERIALES!B7:E801,3,FALSE)</f>
        <v>Árbol tipo paisajístico de 1.20m (especie nativa)</v>
      </c>
      <c r="C26" s="270"/>
      <c r="D26" s="270"/>
      <c r="E26" s="270"/>
      <c r="F26" s="270"/>
      <c r="G26" s="270"/>
      <c r="H26" s="270"/>
      <c r="I26" s="320"/>
      <c r="J26" s="351" t="str">
        <f>VLOOKUP(A26,MATERIALES!B7:E848,2,FALSE)</f>
        <v>u</v>
      </c>
      <c r="K26" s="352">
        <v>1</v>
      </c>
      <c r="L26" s="353">
        <f>VLOOKUP(A26,MATERIALES!B7:E848,4,FALSE)</f>
        <v>35648</v>
      </c>
      <c r="M26" s="354"/>
      <c r="N26" s="355">
        <f>L26*K26</f>
        <v>35648</v>
      </c>
    </row>
    <row r="27" ht="15.75" spans="1:14">
      <c r="A27" s="250"/>
      <c r="B27" s="271"/>
      <c r="C27" s="272"/>
      <c r="D27" s="272"/>
      <c r="E27" s="272"/>
      <c r="F27" s="272"/>
      <c r="G27" s="272"/>
      <c r="H27" s="272"/>
      <c r="I27" s="326"/>
      <c r="J27" s="356"/>
      <c r="K27" s="357"/>
      <c r="L27" s="358"/>
      <c r="M27" s="359"/>
      <c r="N27" s="360"/>
    </row>
    <row r="28" ht="15.75" spans="1:14">
      <c r="A28" s="250"/>
      <c r="B28" s="259" t="s">
        <v>2307</v>
      </c>
      <c r="C28" s="260"/>
      <c r="D28" s="260"/>
      <c r="E28" s="260"/>
      <c r="F28" s="260"/>
      <c r="G28" s="260"/>
      <c r="H28" s="260"/>
      <c r="I28" s="260"/>
      <c r="J28" s="260"/>
      <c r="K28" s="260"/>
      <c r="L28" s="260"/>
      <c r="M28" s="343"/>
      <c r="N28" s="344">
        <f>SUM(N22:N27)</f>
        <v>37812.4606389677</v>
      </c>
    </row>
    <row r="29" spans="1:14">
      <c r="A29" s="250"/>
      <c r="B29" s="273"/>
      <c r="C29" s="262"/>
      <c r="D29" s="262"/>
      <c r="E29" s="262"/>
      <c r="F29" s="262"/>
      <c r="G29" s="262"/>
      <c r="H29" s="262"/>
      <c r="I29" s="262"/>
      <c r="J29" s="262"/>
      <c r="K29" s="262"/>
      <c r="L29" s="262"/>
      <c r="M29" s="262"/>
      <c r="N29" s="345"/>
    </row>
    <row r="30" spans="2:14">
      <c r="B30" s="263" t="s">
        <v>2310</v>
      </c>
      <c r="C30" s="264"/>
      <c r="D30" s="264"/>
      <c r="E30" s="264"/>
      <c r="F30" s="264"/>
      <c r="G30" s="264"/>
      <c r="H30" s="264"/>
      <c r="I30" s="264"/>
      <c r="J30" s="264"/>
      <c r="K30" s="264"/>
      <c r="L30" s="264"/>
      <c r="M30" s="264"/>
      <c r="N30" s="346"/>
    </row>
    <row r="31" ht="15.75" spans="2:14">
      <c r="B31" s="274"/>
      <c r="C31" s="242"/>
      <c r="D31" s="242"/>
      <c r="E31" s="242"/>
      <c r="F31" s="242"/>
      <c r="G31" s="242"/>
      <c r="H31" s="242"/>
      <c r="I31" s="242"/>
      <c r="J31" s="242"/>
      <c r="K31" s="242"/>
      <c r="L31" s="242"/>
      <c r="M31" s="242"/>
      <c r="N31" s="315"/>
    </row>
    <row r="32" ht="25.5" spans="2:14">
      <c r="B32" s="267" t="s">
        <v>325</v>
      </c>
      <c r="C32" s="268"/>
      <c r="D32" s="268"/>
      <c r="E32" s="268"/>
      <c r="F32" s="268"/>
      <c r="G32" s="268"/>
      <c r="H32" s="275" t="s">
        <v>245</v>
      </c>
      <c r="I32" s="361" t="s">
        <v>2311</v>
      </c>
      <c r="J32" s="362" t="s">
        <v>2312</v>
      </c>
      <c r="K32" s="275" t="s">
        <v>2313</v>
      </c>
      <c r="L32" s="363" t="s">
        <v>2314</v>
      </c>
      <c r="M32" s="364"/>
      <c r="N32" s="365" t="s">
        <v>2305</v>
      </c>
    </row>
    <row r="33" spans="1:14">
      <c r="A33" s="226" t="s">
        <v>1842</v>
      </c>
      <c r="B33" s="253" t="str">
        <f>VLOOKUP(A33,TRANSPORTE!C2:F38,3,FALSE)</f>
        <v>Transporte de material desmontado</v>
      </c>
      <c r="C33" s="276"/>
      <c r="D33" s="276"/>
      <c r="E33" s="276"/>
      <c r="F33" s="276"/>
      <c r="G33" s="277"/>
      <c r="H33" s="278" t="str">
        <f>VLOOKUP(A33,[214]TRANSPORTE!C1:F37,2,FALSE)</f>
        <v>t-km</v>
      </c>
      <c r="I33" s="335">
        <v>0</v>
      </c>
      <c r="J33" s="335">
        <f>'DISTANCIA DE ACARREO'!D6</f>
        <v>0</v>
      </c>
      <c r="K33" s="335">
        <f>J33*I33</f>
        <v>0</v>
      </c>
      <c r="L33" s="366">
        <f>VLOOKUP(A33,TRANSPORTE!C2:F38,4,FALSE)</f>
        <v>1414.03279593679</v>
      </c>
      <c r="M33" s="367"/>
      <c r="N33" s="368">
        <f>K33*L33</f>
        <v>0</v>
      </c>
    </row>
    <row r="34" spans="2:14">
      <c r="B34" s="279"/>
      <c r="C34" s="280"/>
      <c r="D34" s="280"/>
      <c r="E34" s="280"/>
      <c r="F34" s="280"/>
      <c r="G34" s="280"/>
      <c r="H34" s="278"/>
      <c r="I34" s="335"/>
      <c r="J34" s="335"/>
      <c r="K34" s="335"/>
      <c r="L34" s="369"/>
      <c r="M34" s="370"/>
      <c r="N34" s="371"/>
    </row>
    <row r="35" spans="2:14">
      <c r="B35" s="279"/>
      <c r="C35" s="280"/>
      <c r="D35" s="280"/>
      <c r="E35" s="280"/>
      <c r="F35" s="280"/>
      <c r="G35" s="280"/>
      <c r="H35" s="278"/>
      <c r="I35" s="335"/>
      <c r="J35" s="335"/>
      <c r="K35" s="335"/>
      <c r="L35" s="369"/>
      <c r="M35" s="370"/>
      <c r="N35" s="371"/>
    </row>
    <row r="36" spans="2:14">
      <c r="B36" s="279"/>
      <c r="C36" s="280"/>
      <c r="D36" s="280"/>
      <c r="E36" s="280"/>
      <c r="F36" s="280"/>
      <c r="G36" s="280"/>
      <c r="H36" s="278"/>
      <c r="I36" s="335"/>
      <c r="J36" s="335"/>
      <c r="K36" s="335"/>
      <c r="L36" s="369"/>
      <c r="M36" s="370"/>
      <c r="N36" s="371"/>
    </row>
    <row r="37" spans="2:14">
      <c r="B37" s="279"/>
      <c r="C37" s="280"/>
      <c r="D37" s="280"/>
      <c r="E37" s="280"/>
      <c r="F37" s="280"/>
      <c r="G37" s="280"/>
      <c r="H37" s="278"/>
      <c r="I37" s="335"/>
      <c r="J37" s="335"/>
      <c r="K37" s="335"/>
      <c r="L37" s="369"/>
      <c r="M37" s="370"/>
      <c r="N37" s="371"/>
    </row>
    <row r="38" ht="15.75" spans="2:14">
      <c r="B38" s="281"/>
      <c r="C38" s="282"/>
      <c r="D38" s="282"/>
      <c r="E38" s="282"/>
      <c r="F38" s="282"/>
      <c r="G38" s="282"/>
      <c r="H38" s="283"/>
      <c r="I38" s="372"/>
      <c r="J38" s="372"/>
      <c r="K38" s="372"/>
      <c r="L38" s="373"/>
      <c r="M38" s="374"/>
      <c r="N38" s="375"/>
    </row>
    <row r="39" ht="15.75" spans="2:14">
      <c r="B39" s="284" t="s">
        <v>2307</v>
      </c>
      <c r="C39" s="285"/>
      <c r="D39" s="285"/>
      <c r="E39" s="285"/>
      <c r="F39" s="285"/>
      <c r="G39" s="285"/>
      <c r="H39" s="285"/>
      <c r="I39" s="285"/>
      <c r="J39" s="285"/>
      <c r="K39" s="285"/>
      <c r="L39" s="285"/>
      <c r="M39" s="376"/>
      <c r="N39" s="377">
        <f>SUM(N33:N38)</f>
        <v>0</v>
      </c>
    </row>
    <row r="40" spans="2:14">
      <c r="B40" s="273"/>
      <c r="C40" s="262"/>
      <c r="D40" s="262"/>
      <c r="E40" s="262"/>
      <c r="F40" s="262"/>
      <c r="G40" s="262"/>
      <c r="H40" s="262"/>
      <c r="I40" s="262"/>
      <c r="J40" s="262"/>
      <c r="K40" s="262"/>
      <c r="L40" s="262"/>
      <c r="M40" s="262"/>
      <c r="N40" s="345"/>
    </row>
    <row r="41" spans="2:14">
      <c r="B41" s="263" t="s">
        <v>2315</v>
      </c>
      <c r="C41" s="264"/>
      <c r="D41" s="264"/>
      <c r="E41" s="264"/>
      <c r="F41" s="264"/>
      <c r="G41" s="264"/>
      <c r="H41" s="264"/>
      <c r="I41" s="264"/>
      <c r="J41" s="264"/>
      <c r="K41" s="264"/>
      <c r="L41" s="264"/>
      <c r="M41" s="264"/>
      <c r="N41" s="346"/>
    </row>
    <row r="42" ht="15.75" spans="2:14">
      <c r="B42" s="274"/>
      <c r="C42" s="242"/>
      <c r="D42" s="242"/>
      <c r="E42" s="242"/>
      <c r="F42" s="242"/>
      <c r="G42" s="242"/>
      <c r="H42" s="242"/>
      <c r="I42" s="242"/>
      <c r="J42" s="242"/>
      <c r="K42" s="242"/>
      <c r="L42" s="242"/>
      <c r="M42" s="242"/>
      <c r="N42" s="315"/>
    </row>
    <row r="43" ht="25.5" spans="2:14">
      <c r="B43" s="286" t="s">
        <v>2316</v>
      </c>
      <c r="C43" s="287"/>
      <c r="D43" s="287"/>
      <c r="E43" s="287"/>
      <c r="F43" s="287"/>
      <c r="G43" s="287"/>
      <c r="H43" s="287"/>
      <c r="I43" s="275" t="s">
        <v>2317</v>
      </c>
      <c r="J43" s="362" t="s">
        <v>2318</v>
      </c>
      <c r="K43" s="361" t="s">
        <v>2319</v>
      </c>
      <c r="L43" s="378" t="s">
        <v>2304</v>
      </c>
      <c r="M43" s="379"/>
      <c r="N43" s="380" t="s">
        <v>2305</v>
      </c>
    </row>
    <row r="44" spans="2:15">
      <c r="B44" s="288"/>
      <c r="C44" s="280"/>
      <c r="D44" s="280"/>
      <c r="E44" s="280"/>
      <c r="F44" s="280"/>
      <c r="G44" s="280"/>
      <c r="H44" s="280"/>
      <c r="I44" s="381"/>
      <c r="J44" s="382"/>
      <c r="K44" s="383"/>
      <c r="L44" s="384"/>
      <c r="M44" s="385"/>
      <c r="N44" s="386"/>
      <c r="O44" s="387"/>
    </row>
    <row r="45" spans="1:14">
      <c r="A45" s="226" t="s">
        <v>418</v>
      </c>
      <c r="B45" s="253" t="str">
        <f>VLOOKUP(A45,'MANO DE OBRA'!C13:H78,3,FALSE)</f>
        <v>Obrero (3)</v>
      </c>
      <c r="C45" s="276"/>
      <c r="D45" s="276"/>
      <c r="E45" s="276"/>
      <c r="F45" s="276"/>
      <c r="G45" s="276"/>
      <c r="H45" s="277"/>
      <c r="I45" s="381">
        <f>VLOOKUP(A45,'MANO DE OBRA'!C13:H78,4,FALSE)</f>
        <v>142350</v>
      </c>
      <c r="J45" s="388">
        <f>VLOOKUP(A45,'MANO DE OBRA'!C13:H78,6,FALSE)</f>
        <v>1.85</v>
      </c>
      <c r="K45" s="383">
        <f>J45*I45</f>
        <v>263347.5</v>
      </c>
      <c r="L45" s="384"/>
      <c r="M45" s="385">
        <v>68</v>
      </c>
      <c r="N45" s="389">
        <f>K45/M45</f>
        <v>3872.75735294117</v>
      </c>
    </row>
    <row r="46" spans="1:14">
      <c r="A46" s="226" t="s">
        <v>444</v>
      </c>
      <c r="B46" s="253" t="str">
        <f>VLOOKUP(A46,'MANO DE OBRA'!C14:H79,3,FALSE)</f>
        <v>Oficial</v>
      </c>
      <c r="C46" s="276"/>
      <c r="D46" s="276"/>
      <c r="E46" s="276"/>
      <c r="F46" s="276"/>
      <c r="G46" s="276"/>
      <c r="H46" s="277"/>
      <c r="I46" s="381">
        <f>VLOOKUP(A46,'MANO DE OBRA'!C14:H79,4,FALSE)</f>
        <v>80665</v>
      </c>
      <c r="J46" s="388">
        <f>VLOOKUP(A46,'MANO DE OBRA'!C14:H79,6,FALSE)</f>
        <v>1.85</v>
      </c>
      <c r="K46" s="383">
        <f>J46*I46</f>
        <v>149230.25</v>
      </c>
      <c r="L46" s="384"/>
      <c r="M46" s="385">
        <f>M45</f>
        <v>68</v>
      </c>
      <c r="N46" s="389">
        <f>K46/M46</f>
        <v>2194.5625</v>
      </c>
    </row>
    <row r="47" spans="2:14">
      <c r="B47" s="253"/>
      <c r="C47" s="276"/>
      <c r="D47" s="276"/>
      <c r="E47" s="276"/>
      <c r="F47" s="276"/>
      <c r="G47" s="276"/>
      <c r="H47" s="277"/>
      <c r="I47" s="381"/>
      <c r="J47" s="388"/>
      <c r="K47" s="383"/>
      <c r="L47" s="384"/>
      <c r="M47" s="385"/>
      <c r="N47" s="389"/>
    </row>
    <row r="48" spans="2:14">
      <c r="B48" s="288"/>
      <c r="C48" s="280"/>
      <c r="D48" s="280"/>
      <c r="E48" s="280"/>
      <c r="F48" s="280"/>
      <c r="G48" s="280"/>
      <c r="H48" s="280"/>
      <c r="I48" s="335"/>
      <c r="J48" s="390"/>
      <c r="K48" s="391"/>
      <c r="L48" s="358"/>
      <c r="M48" s="392"/>
      <c r="N48" s="389"/>
    </row>
    <row r="49" ht="15.75" spans="2:14">
      <c r="B49" s="281"/>
      <c r="C49" s="282"/>
      <c r="D49" s="282"/>
      <c r="E49" s="282"/>
      <c r="F49" s="282"/>
      <c r="G49" s="282"/>
      <c r="H49" s="282"/>
      <c r="I49" s="372"/>
      <c r="J49" s="372"/>
      <c r="K49" s="372"/>
      <c r="L49" s="393"/>
      <c r="M49" s="393"/>
      <c r="N49" s="360"/>
    </row>
    <row r="50" ht="15.75" spans="2:14">
      <c r="B50" s="259" t="s">
        <v>2307</v>
      </c>
      <c r="C50" s="260"/>
      <c r="D50" s="260"/>
      <c r="E50" s="260"/>
      <c r="F50" s="260"/>
      <c r="G50" s="260"/>
      <c r="H50" s="260"/>
      <c r="I50" s="285"/>
      <c r="J50" s="285"/>
      <c r="K50" s="285"/>
      <c r="L50" s="285"/>
      <c r="M50" s="376"/>
      <c r="N50" s="394">
        <f>SUM(N44:N49)</f>
        <v>6067.31985294117</v>
      </c>
    </row>
    <row r="51" ht="15.75" spans="2:14">
      <c r="B51" s="273"/>
      <c r="C51" s="262"/>
      <c r="D51" s="262"/>
      <c r="E51" s="262"/>
      <c r="F51" s="262"/>
      <c r="G51" s="262"/>
      <c r="H51" s="262"/>
      <c r="I51" s="262"/>
      <c r="J51" s="262"/>
      <c r="K51" s="262"/>
      <c r="L51" s="262"/>
      <c r="M51" s="262"/>
      <c r="N51" s="345"/>
    </row>
    <row r="52" ht="15.75" spans="2:14">
      <c r="B52" s="259" t="s">
        <v>2320</v>
      </c>
      <c r="C52" s="260"/>
      <c r="D52" s="260"/>
      <c r="E52" s="260"/>
      <c r="F52" s="260"/>
      <c r="G52" s="260"/>
      <c r="H52" s="260"/>
      <c r="I52" s="260"/>
      <c r="J52" s="260"/>
      <c r="K52" s="260"/>
      <c r="L52" s="260"/>
      <c r="M52" s="343"/>
      <c r="N52" s="395">
        <f>ROUND(N17+N28+N39+N50,0)</f>
        <v>47308</v>
      </c>
    </row>
    <row r="53" ht="15.75" spans="2:14">
      <c r="B53" s="273"/>
      <c r="C53" s="262"/>
      <c r="D53" s="262"/>
      <c r="E53" s="262"/>
      <c r="F53" s="262"/>
      <c r="G53" s="262"/>
      <c r="H53" s="262"/>
      <c r="I53" s="262"/>
      <c r="J53" s="262"/>
      <c r="K53" s="262"/>
      <c r="L53" s="262"/>
      <c r="M53" s="262"/>
      <c r="N53" s="345"/>
    </row>
    <row r="54" hidden="1" spans="2:14">
      <c r="B54" s="263" t="s">
        <v>2321</v>
      </c>
      <c r="C54" s="264"/>
      <c r="D54" s="264"/>
      <c r="E54" s="264"/>
      <c r="F54" s="264"/>
      <c r="G54" s="264"/>
      <c r="H54" s="264"/>
      <c r="I54" s="264"/>
      <c r="J54" s="264"/>
      <c r="K54" s="264"/>
      <c r="L54" s="264"/>
      <c r="M54" s="264"/>
      <c r="N54" s="346"/>
    </row>
    <row r="55" ht="15.75" hidden="1" spans="2:14">
      <c r="B55" s="274"/>
      <c r="C55" s="242"/>
      <c r="D55" s="242"/>
      <c r="E55" s="242"/>
      <c r="F55" s="242"/>
      <c r="G55" s="242"/>
      <c r="H55" s="242"/>
      <c r="I55" s="242"/>
      <c r="J55" s="242"/>
      <c r="K55" s="242"/>
      <c r="L55" s="242"/>
      <c r="M55" s="242"/>
      <c r="N55" s="315"/>
    </row>
    <row r="56" hidden="1" spans="2:14">
      <c r="B56" s="267" t="s">
        <v>2322</v>
      </c>
      <c r="C56" s="268"/>
      <c r="D56" s="268"/>
      <c r="E56" s="268"/>
      <c r="F56" s="268"/>
      <c r="G56" s="268"/>
      <c r="H56" s="268"/>
      <c r="I56" s="268"/>
      <c r="J56" s="396"/>
      <c r="K56" s="397" t="s">
        <v>2323</v>
      </c>
      <c r="L56" s="398" t="s">
        <v>184</v>
      </c>
      <c r="M56" s="396"/>
      <c r="N56" s="399"/>
    </row>
    <row r="57" hidden="1" spans="2:14">
      <c r="B57" s="289" t="s">
        <v>2324</v>
      </c>
      <c r="C57" s="290"/>
      <c r="D57" s="290"/>
      <c r="E57" s="290"/>
      <c r="F57" s="290"/>
      <c r="G57" s="290"/>
      <c r="H57" s="290"/>
      <c r="I57" s="400"/>
      <c r="J57" s="401"/>
      <c r="K57" s="402">
        <v>0.2</v>
      </c>
      <c r="L57" s="403">
        <f>N52*K57</f>
        <v>9461.6</v>
      </c>
      <c r="M57" s="404"/>
      <c r="N57" s="405"/>
    </row>
    <row r="58" hidden="1" spans="2:14">
      <c r="B58" s="291" t="s">
        <v>172</v>
      </c>
      <c r="C58" s="292"/>
      <c r="D58" s="292"/>
      <c r="E58" s="292"/>
      <c r="F58" s="292"/>
      <c r="G58" s="292"/>
      <c r="H58" s="292"/>
      <c r="I58" s="400"/>
      <c r="J58" s="401"/>
      <c r="K58" s="402">
        <v>0.05</v>
      </c>
      <c r="L58" s="403">
        <f>N52*K58</f>
        <v>2365.4</v>
      </c>
      <c r="M58" s="404"/>
      <c r="N58" s="405"/>
    </row>
    <row r="59" ht="15.75" hidden="1" spans="2:14">
      <c r="B59" s="293" t="s">
        <v>2325</v>
      </c>
      <c r="C59" s="294"/>
      <c r="D59" s="294"/>
      <c r="E59" s="294"/>
      <c r="F59" s="294"/>
      <c r="G59" s="294"/>
      <c r="H59" s="294"/>
      <c r="I59" s="406"/>
      <c r="J59" s="407"/>
      <c r="K59" s="408">
        <v>0.05</v>
      </c>
      <c r="L59" s="409">
        <f>N52*K59</f>
        <v>2365.4</v>
      </c>
      <c r="M59" s="410"/>
      <c r="N59" s="405"/>
    </row>
    <row r="60" ht="15.75" hidden="1" spans="2:14">
      <c r="B60" s="259" t="s">
        <v>2307</v>
      </c>
      <c r="C60" s="260"/>
      <c r="D60" s="260"/>
      <c r="E60" s="260"/>
      <c r="F60" s="260"/>
      <c r="G60" s="260"/>
      <c r="H60" s="260"/>
      <c r="I60" s="260"/>
      <c r="J60" s="260"/>
      <c r="K60" s="260"/>
      <c r="L60" s="260"/>
      <c r="M60" s="343"/>
      <c r="N60" s="411">
        <f>L57+L58+L59</f>
        <v>14192.4</v>
      </c>
    </row>
    <row r="61" ht="15.75" hidden="1" spans="2:14">
      <c r="B61" s="273"/>
      <c r="C61" s="262"/>
      <c r="D61" s="262"/>
      <c r="E61" s="262"/>
      <c r="F61" s="262"/>
      <c r="G61" s="262"/>
      <c r="H61" s="262"/>
      <c r="I61" s="262"/>
      <c r="J61" s="262"/>
      <c r="K61" s="262"/>
      <c r="L61" s="262"/>
      <c r="M61" s="262"/>
      <c r="N61" s="345"/>
    </row>
    <row r="62" ht="15.75" hidden="1" spans="1:14">
      <c r="A62" s="226" t="s">
        <v>2326</v>
      </c>
      <c r="B62" s="259" t="s">
        <v>2327</v>
      </c>
      <c r="C62" s="260"/>
      <c r="D62" s="260"/>
      <c r="E62" s="260"/>
      <c r="F62" s="260"/>
      <c r="G62" s="260"/>
      <c r="H62" s="260"/>
      <c r="I62" s="260"/>
      <c r="J62" s="260"/>
      <c r="K62" s="260"/>
      <c r="L62" s="260"/>
      <c r="M62" s="343"/>
      <c r="N62" s="412">
        <f>N52+N60</f>
        <v>61500.4</v>
      </c>
    </row>
    <row r="63" spans="2:14">
      <c r="B63" s="295"/>
      <c r="C63" s="296"/>
      <c r="D63" s="296"/>
      <c r="E63" s="296"/>
      <c r="F63" s="296"/>
      <c r="G63" s="296"/>
      <c r="H63" s="296"/>
      <c r="I63" s="296"/>
      <c r="J63" s="296"/>
      <c r="K63" s="296"/>
      <c r="L63" s="296"/>
      <c r="M63" s="296"/>
      <c r="N63" s="413"/>
    </row>
    <row r="64" spans="2:14">
      <c r="B64" s="297"/>
      <c r="C64" s="298"/>
      <c r="D64" s="299"/>
      <c r="E64" s="300"/>
      <c r="F64" s="300"/>
      <c r="G64" s="300"/>
      <c r="H64" s="300"/>
      <c r="I64" s="300"/>
      <c r="J64" s="300"/>
      <c r="K64" s="300"/>
      <c r="L64" s="300"/>
      <c r="M64" s="300"/>
      <c r="N64" s="414"/>
    </row>
    <row r="65" spans="2:14">
      <c r="B65" s="415"/>
      <c r="C65" s="416"/>
      <c r="D65" s="417"/>
      <c r="E65" s="300"/>
      <c r="F65" s="300"/>
      <c r="G65" s="300"/>
      <c r="H65" s="300"/>
      <c r="I65" s="300"/>
      <c r="J65" s="300"/>
      <c r="K65" s="300"/>
      <c r="L65" s="300"/>
      <c r="M65" s="300"/>
      <c r="N65" s="414"/>
    </row>
    <row r="66" spans="2:14">
      <c r="B66" s="415"/>
      <c r="C66" s="416"/>
      <c r="D66" s="417"/>
      <c r="E66" s="300"/>
      <c r="F66" s="300"/>
      <c r="G66" s="300"/>
      <c r="H66" s="300"/>
      <c r="I66" s="300"/>
      <c r="J66" s="300"/>
      <c r="K66" s="300"/>
      <c r="L66" s="300"/>
      <c r="M66" s="300"/>
      <c r="N66" s="414"/>
    </row>
    <row r="67" spans="2:14">
      <c r="B67" s="415"/>
      <c r="C67" s="416"/>
      <c r="D67" s="417"/>
      <c r="E67" s="300"/>
      <c r="F67" s="300"/>
      <c r="G67" s="300"/>
      <c r="H67" s="300"/>
      <c r="I67" s="300"/>
      <c r="J67" s="300"/>
      <c r="K67" s="300"/>
      <c r="L67" s="300"/>
      <c r="M67" s="300"/>
      <c r="N67" s="414"/>
    </row>
    <row r="68" spans="2:14">
      <c r="B68" s="418"/>
      <c r="C68" s="416"/>
      <c r="D68" s="419"/>
      <c r="E68" s="300"/>
      <c r="F68" s="300"/>
      <c r="G68" s="300"/>
      <c r="H68" s="300"/>
      <c r="I68" s="300"/>
      <c r="J68" s="300"/>
      <c r="K68" s="443"/>
      <c r="L68" s="300"/>
      <c r="M68" s="300"/>
      <c r="N68" s="414"/>
    </row>
    <row r="69" spans="2:14">
      <c r="B69" s="418"/>
      <c r="C69" s="416"/>
      <c r="D69" s="419"/>
      <c r="E69" s="300"/>
      <c r="F69" s="300"/>
      <c r="G69" s="300"/>
      <c r="H69" s="300"/>
      <c r="I69" s="300"/>
      <c r="J69" s="300"/>
      <c r="K69" s="443"/>
      <c r="L69" s="300"/>
      <c r="M69" s="300"/>
      <c r="N69" s="414"/>
    </row>
    <row r="70" hidden="1" spans="2:14">
      <c r="B70" s="420" t="s">
        <v>2328</v>
      </c>
      <c r="C70" s="421"/>
      <c r="D70" s="421"/>
      <c r="E70" s="421"/>
      <c r="F70" s="421"/>
      <c r="G70" s="421"/>
      <c r="H70" s="421"/>
      <c r="I70" s="421"/>
      <c r="J70" s="421"/>
      <c r="K70" s="421"/>
      <c r="L70" s="421"/>
      <c r="M70" s="421"/>
      <c r="N70" s="444"/>
    </row>
    <row r="71" hidden="1" spans="2:14">
      <c r="B71" s="422"/>
      <c r="C71" s="423"/>
      <c r="D71" s="423"/>
      <c r="E71" s="423"/>
      <c r="F71" s="423"/>
      <c r="G71" s="423"/>
      <c r="H71" s="423"/>
      <c r="I71" s="423"/>
      <c r="J71" s="423"/>
      <c r="K71" s="423"/>
      <c r="L71" s="423"/>
      <c r="M71" s="423"/>
      <c r="N71" s="445"/>
    </row>
    <row r="72" hidden="1" spans="2:14">
      <c r="B72" s="422"/>
      <c r="C72" s="423"/>
      <c r="D72" s="423"/>
      <c r="E72" s="423"/>
      <c r="F72" s="423"/>
      <c r="G72" s="423"/>
      <c r="H72" s="423"/>
      <c r="I72" s="423"/>
      <c r="J72" s="423"/>
      <c r="K72" s="423"/>
      <c r="L72" s="423"/>
      <c r="M72" s="423"/>
      <c r="N72" s="445"/>
    </row>
    <row r="73" hidden="1" spans="2:14">
      <c r="B73" s="422"/>
      <c r="C73" s="423"/>
      <c r="D73" s="423"/>
      <c r="E73" s="423"/>
      <c r="F73" s="423"/>
      <c r="G73" s="423"/>
      <c r="H73" s="423"/>
      <c r="I73" s="423"/>
      <c r="J73" s="423"/>
      <c r="K73" s="423"/>
      <c r="L73" s="423"/>
      <c r="M73" s="423"/>
      <c r="N73" s="445"/>
    </row>
    <row r="74" ht="15.75" hidden="1" spans="2:14">
      <c r="B74" s="424"/>
      <c r="C74" s="425"/>
      <c r="D74" s="425"/>
      <c r="E74" s="425"/>
      <c r="F74" s="425"/>
      <c r="G74" s="425"/>
      <c r="H74" s="425"/>
      <c r="I74" s="425"/>
      <c r="J74" s="425"/>
      <c r="K74" s="425"/>
      <c r="L74" s="425"/>
      <c r="M74" s="425"/>
      <c r="N74" s="446"/>
    </row>
    <row r="75" hidden="1" spans="2:14">
      <c r="B75" s="426"/>
      <c r="C75" s="427"/>
      <c r="D75" s="427"/>
      <c r="E75" s="427"/>
      <c r="F75" s="427"/>
      <c r="G75" s="427"/>
      <c r="H75" s="427"/>
      <c r="I75" s="427"/>
      <c r="J75" s="427"/>
      <c r="K75" s="427"/>
      <c r="L75" s="427"/>
      <c r="M75" s="427"/>
      <c r="N75" s="447"/>
    </row>
    <row r="76" hidden="1" spans="2:14">
      <c r="B76" s="428" t="s">
        <v>2329</v>
      </c>
      <c r="C76" s="429"/>
      <c r="D76" s="429"/>
      <c r="E76" s="429"/>
      <c r="F76" s="429"/>
      <c r="G76" s="429"/>
      <c r="H76" s="429"/>
      <c r="I76" s="429"/>
      <c r="J76" s="429"/>
      <c r="K76" s="429"/>
      <c r="L76" s="429"/>
      <c r="M76" s="429"/>
      <c r="N76" s="448"/>
    </row>
    <row r="77" hidden="1" customHeight="1" spans="2:14">
      <c r="B77" s="430" t="s">
        <v>2330</v>
      </c>
      <c r="C77" s="431"/>
      <c r="D77" s="431"/>
      <c r="E77" s="431"/>
      <c r="F77" s="431"/>
      <c r="G77" s="431"/>
      <c r="H77" s="431"/>
      <c r="I77" s="431"/>
      <c r="J77" s="431"/>
      <c r="K77" s="431"/>
      <c r="L77" s="431"/>
      <c r="M77" s="431"/>
      <c r="N77" s="449"/>
    </row>
    <row r="78" hidden="1" customHeight="1" spans="2:14">
      <c r="B78" s="430"/>
      <c r="C78" s="431"/>
      <c r="D78" s="431"/>
      <c r="E78" s="431"/>
      <c r="F78" s="431"/>
      <c r="G78" s="431"/>
      <c r="H78" s="431"/>
      <c r="I78" s="431"/>
      <c r="J78" s="431"/>
      <c r="K78" s="431"/>
      <c r="L78" s="431"/>
      <c r="M78" s="431"/>
      <c r="N78" s="449"/>
    </row>
    <row r="79" ht="31.5" hidden="1" customHeight="1" spans="2:14">
      <c r="B79" s="432" t="s">
        <v>2331</v>
      </c>
      <c r="C79" s="433"/>
      <c r="D79" s="433"/>
      <c r="E79" s="433"/>
      <c r="F79" s="433"/>
      <c r="G79" s="433"/>
      <c r="H79" s="433"/>
      <c r="I79" s="433"/>
      <c r="J79" s="433"/>
      <c r="K79" s="433"/>
      <c r="L79" s="433"/>
      <c r="M79" s="433"/>
      <c r="N79" s="450"/>
    </row>
    <row r="80" hidden="1" spans="2:14">
      <c r="B80" s="432"/>
      <c r="C80" s="433"/>
      <c r="D80" s="433"/>
      <c r="E80" s="433"/>
      <c r="F80" s="433"/>
      <c r="G80" s="433"/>
      <c r="H80" s="433"/>
      <c r="I80" s="433"/>
      <c r="J80" s="433"/>
      <c r="K80" s="433"/>
      <c r="L80" s="433"/>
      <c r="M80" s="433"/>
      <c r="N80" s="450"/>
    </row>
    <row r="81" hidden="1" spans="2:14">
      <c r="B81" s="430"/>
      <c r="C81" s="431"/>
      <c r="D81" s="431"/>
      <c r="E81" s="431"/>
      <c r="F81" s="431"/>
      <c r="G81" s="431"/>
      <c r="H81" s="431"/>
      <c r="I81" s="431"/>
      <c r="J81" s="431"/>
      <c r="K81" s="431"/>
      <c r="L81" s="431"/>
      <c r="M81" s="431"/>
      <c r="N81" s="449"/>
    </row>
    <row r="82" hidden="1" spans="2:14">
      <c r="B82" s="430"/>
      <c r="C82" s="431"/>
      <c r="D82" s="431"/>
      <c r="E82" s="431"/>
      <c r="F82" s="431"/>
      <c r="G82" s="431"/>
      <c r="H82" s="431"/>
      <c r="I82" s="431"/>
      <c r="J82" s="431"/>
      <c r="K82" s="431"/>
      <c r="L82" s="431"/>
      <c r="M82" s="431"/>
      <c r="N82" s="449"/>
    </row>
    <row r="83" hidden="1" spans="2:14">
      <c r="B83" s="430"/>
      <c r="C83" s="431"/>
      <c r="D83" s="431"/>
      <c r="E83" s="431"/>
      <c r="F83" s="431"/>
      <c r="G83" s="431"/>
      <c r="H83" s="431"/>
      <c r="I83" s="431"/>
      <c r="J83" s="431"/>
      <c r="K83" s="431"/>
      <c r="L83" s="431"/>
      <c r="M83" s="431"/>
      <c r="N83" s="449"/>
    </row>
    <row r="84" hidden="1" spans="2:14">
      <c r="B84" s="428"/>
      <c r="C84" s="429"/>
      <c r="D84" s="429"/>
      <c r="E84" s="429"/>
      <c r="F84" s="429"/>
      <c r="G84" s="429"/>
      <c r="H84" s="429"/>
      <c r="I84" s="429"/>
      <c r="J84" s="429"/>
      <c r="K84" s="429"/>
      <c r="L84" s="429"/>
      <c r="M84" s="429"/>
      <c r="N84" s="448"/>
    </row>
    <row r="85" hidden="1" spans="2:14">
      <c r="B85" s="434"/>
      <c r="C85" s="300"/>
      <c r="D85" s="300"/>
      <c r="E85" s="300" t="s">
        <v>2332</v>
      </c>
      <c r="F85" s="435"/>
      <c r="G85" s="435"/>
      <c r="H85" s="300"/>
      <c r="I85" s="300"/>
      <c r="J85" s="300"/>
      <c r="K85" s="300"/>
      <c r="L85" s="300"/>
      <c r="M85" s="300"/>
      <c r="N85" s="414"/>
    </row>
    <row r="86" hidden="1" spans="2:14">
      <c r="B86" s="434"/>
      <c r="C86" s="300"/>
      <c r="D86" s="300"/>
      <c r="E86" s="436" t="s">
        <v>2333</v>
      </c>
      <c r="F86" s="300"/>
      <c r="G86" s="300"/>
      <c r="H86" s="436"/>
      <c r="I86" s="436"/>
      <c r="J86" s="436"/>
      <c r="K86" s="300"/>
      <c r="L86" s="300"/>
      <c r="M86" s="300"/>
      <c r="N86" s="414"/>
    </row>
    <row r="87" hidden="1" spans="2:14">
      <c r="B87" s="434"/>
      <c r="C87" s="300"/>
      <c r="D87" s="300"/>
      <c r="E87" s="437" t="s">
        <v>2334</v>
      </c>
      <c r="F87" s="300"/>
      <c r="G87" s="300"/>
      <c r="H87" s="437"/>
      <c r="I87" s="437"/>
      <c r="J87" s="437"/>
      <c r="K87" s="300"/>
      <c r="L87" s="300"/>
      <c r="M87" s="300"/>
      <c r="N87" s="414"/>
    </row>
    <row r="88" hidden="1" spans="2:14">
      <c r="B88" s="438"/>
      <c r="C88" s="429"/>
      <c r="D88" s="429"/>
      <c r="E88" s="300" t="s">
        <v>390</v>
      </c>
      <c r="F88" s="300"/>
      <c r="G88" s="300"/>
      <c r="H88" s="300"/>
      <c r="I88" s="300"/>
      <c r="J88" s="300"/>
      <c r="K88" s="429"/>
      <c r="L88" s="429"/>
      <c r="M88" s="429"/>
      <c r="N88" s="448"/>
    </row>
    <row r="89" hidden="1" spans="2:14">
      <c r="B89" s="438"/>
      <c r="C89" s="429"/>
      <c r="D89" s="429"/>
      <c r="E89" s="429"/>
      <c r="F89" s="300"/>
      <c r="G89" s="300"/>
      <c r="H89" s="300"/>
      <c r="I89" s="300"/>
      <c r="J89" s="300"/>
      <c r="K89" s="429"/>
      <c r="L89" s="429"/>
      <c r="M89" s="429"/>
      <c r="N89" s="448"/>
    </row>
    <row r="90" hidden="1" spans="2:14">
      <c r="B90" s="438" t="s">
        <v>2335</v>
      </c>
      <c r="C90" s="437"/>
      <c r="D90" s="437"/>
      <c r="E90" s="300"/>
      <c r="F90" s="300"/>
      <c r="G90" s="300"/>
      <c r="H90" s="300"/>
      <c r="I90" s="300"/>
      <c r="J90" s="443"/>
      <c r="K90" s="443"/>
      <c r="L90" s="443"/>
      <c r="M90" s="443"/>
      <c r="N90" s="451"/>
    </row>
    <row r="91" ht="15.75" hidden="1" spans="2:14">
      <c r="B91" s="439" t="s">
        <v>2336</v>
      </c>
      <c r="C91" s="440"/>
      <c r="D91" s="440"/>
      <c r="E91" s="441"/>
      <c r="F91" s="441"/>
      <c r="G91" s="441"/>
      <c r="H91" s="441"/>
      <c r="I91" s="441"/>
      <c r="J91" s="452"/>
      <c r="K91" s="452"/>
      <c r="L91" s="452"/>
      <c r="M91" s="452"/>
      <c r="N91" s="453"/>
    </row>
    <row r="92" hidden="1"/>
    <row r="93" hidden="1"/>
    <row r="94" hidden="1"/>
    <row r="95" hidden="1"/>
    <row r="96" hidden="1"/>
    <row r="97" hidden="1"/>
    <row r="98" hidden="1"/>
    <row r="99" spans="2:5">
      <c r="B99" s="442"/>
      <c r="C99" s="442"/>
      <c r="D99" s="442"/>
      <c r="E99" s="442"/>
    </row>
  </sheetData>
  <mergeCells count="59">
    <mergeCell ref="B1:N1"/>
    <mergeCell ref="B2:N2"/>
    <mergeCell ref="C3:I3"/>
    <mergeCell ref="L3:M3"/>
    <mergeCell ref="C4:I4"/>
    <mergeCell ref="L4:M4"/>
    <mergeCell ref="C5:J5"/>
    <mergeCell ref="L5:M5"/>
    <mergeCell ref="B9:H9"/>
    <mergeCell ref="I9:J9"/>
    <mergeCell ref="L9:M9"/>
    <mergeCell ref="B10:H10"/>
    <mergeCell ref="B11:H11"/>
    <mergeCell ref="B12:H12"/>
    <mergeCell ref="B13:H13"/>
    <mergeCell ref="I13:J13"/>
    <mergeCell ref="L13:M13"/>
    <mergeCell ref="B14:H14"/>
    <mergeCell ref="B15:D15"/>
    <mergeCell ref="B16:H16"/>
    <mergeCell ref="I16:J16"/>
    <mergeCell ref="L16:M16"/>
    <mergeCell ref="B17:M17"/>
    <mergeCell ref="B21:I21"/>
    <mergeCell ref="L21:M21"/>
    <mergeCell ref="L22:M22"/>
    <mergeCell ref="L23:M23"/>
    <mergeCell ref="L24:M24"/>
    <mergeCell ref="L25:M25"/>
    <mergeCell ref="L26:M26"/>
    <mergeCell ref="B27:I27"/>
    <mergeCell ref="L27:M27"/>
    <mergeCell ref="B28:M28"/>
    <mergeCell ref="L32:M32"/>
    <mergeCell ref="B33:G33"/>
    <mergeCell ref="L33:M33"/>
    <mergeCell ref="L38:M38"/>
    <mergeCell ref="B39:M39"/>
    <mergeCell ref="B43:H43"/>
    <mergeCell ref="L43:M43"/>
    <mergeCell ref="B45:H45"/>
    <mergeCell ref="B46:H46"/>
    <mergeCell ref="B47:H47"/>
    <mergeCell ref="B49:H49"/>
    <mergeCell ref="L49:M49"/>
    <mergeCell ref="B50:M50"/>
    <mergeCell ref="B52:M52"/>
    <mergeCell ref="B56:H56"/>
    <mergeCell ref="L56:M56"/>
    <mergeCell ref="B57:H57"/>
    <mergeCell ref="L57:M57"/>
    <mergeCell ref="L58:M58"/>
    <mergeCell ref="L59:M59"/>
    <mergeCell ref="B60:M60"/>
    <mergeCell ref="B62:M62"/>
    <mergeCell ref="B99:E99"/>
    <mergeCell ref="J90:N91"/>
    <mergeCell ref="B77:N78"/>
    <mergeCell ref="B79:N80"/>
  </mergeCells>
  <printOptions horizontalCentered="1"/>
  <pageMargins left="0.708661417322835" right="0.708661417322835" top="0.748031496062992" bottom="0.748031496062992" header="0.31496062992126" footer="0.31496062992126"/>
  <pageSetup paperSize="1" scale="46" orientation="portrait"/>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Hoja4">
    <pageSetUpPr fitToPage="1"/>
  </sheetPr>
  <dimension ref="A1:G54"/>
  <sheetViews>
    <sheetView view="pageBreakPreview" zoomScale="91" zoomScaleNormal="86" topLeftCell="A24" workbookViewId="0">
      <selection activeCell="G38" sqref="G38"/>
    </sheetView>
  </sheetViews>
  <sheetFormatPr defaultColWidth="11.4380952380952" defaultRowHeight="12" outlineLevelCol="6"/>
  <cols>
    <col min="1" max="1" width="31.3333333333333" style="4" customWidth="1"/>
    <col min="2" max="2" width="25.6666666666667" style="4" customWidth="1"/>
    <col min="3" max="3" width="14.6666666666667" style="4" customWidth="1"/>
    <col min="4" max="4" width="17.4380952380952" style="4" customWidth="1"/>
    <col min="5" max="5" width="15.4380952380952" style="4" customWidth="1"/>
    <col min="6" max="6" width="14.1047619047619" style="4" customWidth="1"/>
    <col min="7" max="16384" width="11.4380952380952" style="4"/>
  </cols>
  <sheetData>
    <row r="1" s="176" customFormat="1" ht="39" customHeight="1" spans="1:5">
      <c r="A1" s="537"/>
      <c r="B1" s="538" t="str">
        <f>+PRESUPUESTO!B12</f>
        <v>Establecimiento de material  vegetal ( Incluye adecuacion de terreno y suministros)</v>
      </c>
      <c r="C1" s="539"/>
      <c r="D1" s="538"/>
      <c r="E1" s="539"/>
    </row>
    <row r="2" s="176" customFormat="1" ht="25.05" customHeight="1" spans="1:5">
      <c r="A2" s="181" t="s">
        <v>2338</v>
      </c>
      <c r="B2" s="182"/>
      <c r="C2" s="182"/>
      <c r="D2" s="182"/>
      <c r="E2" s="182"/>
    </row>
    <row r="3" s="176" customFormat="1" ht="25.05" customHeight="1" spans="1:5">
      <c r="A3" s="181" t="s">
        <v>2339</v>
      </c>
      <c r="B3" s="183" t="s">
        <v>2340</v>
      </c>
      <c r="C3" s="183"/>
      <c r="D3" s="183"/>
      <c r="E3" s="183"/>
    </row>
    <row r="4" s="176" customFormat="1" ht="25.05" customHeight="1" spans="1:5">
      <c r="A4" s="181" t="s">
        <v>2341</v>
      </c>
      <c r="B4" s="182"/>
      <c r="C4" s="182"/>
      <c r="D4" s="182"/>
      <c r="E4" s="182"/>
    </row>
    <row r="5" s="176" customFormat="1" ht="40.5" customHeight="1" spans="1:5">
      <c r="A5" s="181" t="s">
        <v>2342</v>
      </c>
      <c r="B5" s="540" t="str">
        <f>+PRESUPUESTO!B12</f>
        <v>Establecimiento de material  vegetal ( Incluye adecuacion de terreno y suministros)</v>
      </c>
      <c r="C5" s="186" t="s">
        <v>89</v>
      </c>
      <c r="D5" s="187" t="str">
        <f>+PRESUPUESTO!A12</f>
        <v>3.1</v>
      </c>
      <c r="E5" s="473" t="str">
        <f>+PRESUPUESTO!C12</f>
        <v>un</v>
      </c>
    </row>
    <row r="6" s="176" customFormat="1" ht="25.05" customHeight="1" spans="1:5">
      <c r="A6" s="181"/>
      <c r="B6" s="189"/>
      <c r="C6" s="190" t="s">
        <v>2344</v>
      </c>
      <c r="D6" s="190"/>
      <c r="E6" s="541">
        <v>10</v>
      </c>
    </row>
    <row r="7" s="176" customFormat="1" ht="25.05" customHeight="1" spans="1:5">
      <c r="A7" s="181" t="s">
        <v>2345</v>
      </c>
      <c r="B7" s="194">
        <v>8</v>
      </c>
      <c r="C7" s="195"/>
      <c r="D7" s="195"/>
      <c r="E7" s="195"/>
    </row>
    <row r="8" ht="25.05" customHeight="1" spans="1:5">
      <c r="A8" s="542" t="s">
        <v>2357</v>
      </c>
      <c r="C8" s="515" t="s">
        <v>2358</v>
      </c>
      <c r="D8" s="27" t="s">
        <v>2359</v>
      </c>
      <c r="E8" s="515" t="s">
        <v>2360</v>
      </c>
    </row>
    <row r="9" ht="25.05" customHeight="1" spans="1:4">
      <c r="A9" s="7" t="s">
        <v>2361</v>
      </c>
      <c r="B9" s="543">
        <v>3.5</v>
      </c>
      <c r="C9" s="543">
        <v>3.5</v>
      </c>
      <c r="D9" s="515" t="s">
        <v>2362</v>
      </c>
    </row>
    <row r="10" ht="51.75" customHeight="1" spans="1:4">
      <c r="A10" s="7" t="s">
        <v>2363</v>
      </c>
      <c r="B10" s="544"/>
      <c r="C10" s="15">
        <f>10000/(B9*C9)</f>
        <v>816.326530612245</v>
      </c>
      <c r="D10" s="544">
        <v>2600</v>
      </c>
    </row>
    <row r="11" ht="25.05" customHeight="1" spans="1:4">
      <c r="A11" s="7" t="s">
        <v>2364</v>
      </c>
      <c r="B11" s="7"/>
      <c r="C11" s="545">
        <v>0.1</v>
      </c>
      <c r="D11" s="7"/>
    </row>
    <row r="12" ht="25.05" customHeight="1" spans="1:4">
      <c r="A12" s="7" t="s">
        <v>2365</v>
      </c>
      <c r="B12" s="515" t="s">
        <v>2366</v>
      </c>
      <c r="C12" s="515" t="s">
        <v>6</v>
      </c>
      <c r="D12" s="515" t="s">
        <v>2367</v>
      </c>
    </row>
    <row r="13" ht="25.05" customHeight="1" spans="1:4">
      <c r="A13" s="7" t="s">
        <v>2368</v>
      </c>
      <c r="B13" s="27" t="s">
        <v>1762</v>
      </c>
      <c r="C13" s="15">
        <v>300</v>
      </c>
      <c r="D13" s="546">
        <f>BASE!B20</f>
        <v>200</v>
      </c>
    </row>
    <row r="14" ht="25.05" customHeight="1" spans="1:4">
      <c r="A14" s="7" t="s">
        <v>2369</v>
      </c>
      <c r="B14" s="27" t="s">
        <v>1764</v>
      </c>
      <c r="C14" s="15">
        <v>50</v>
      </c>
      <c r="D14" s="546">
        <v>1800</v>
      </c>
    </row>
    <row r="15" ht="25.05" customHeight="1" spans="1:4">
      <c r="A15" s="7" t="s">
        <v>2370</v>
      </c>
      <c r="B15" s="27" t="s">
        <v>2371</v>
      </c>
      <c r="C15" s="15">
        <v>200</v>
      </c>
      <c r="D15" s="546">
        <v>500</v>
      </c>
    </row>
    <row r="16" ht="25.05" customHeight="1" spans="1:4">
      <c r="A16" s="7" t="s">
        <v>2372</v>
      </c>
      <c r="B16" s="27" t="s">
        <v>1768</v>
      </c>
      <c r="C16" s="15">
        <v>0</v>
      </c>
      <c r="D16" s="546">
        <v>0</v>
      </c>
    </row>
    <row r="17" ht="25.05" customHeight="1" spans="1:4">
      <c r="A17" s="7" t="s">
        <v>2373</v>
      </c>
      <c r="B17" s="27" t="s">
        <v>1770</v>
      </c>
      <c r="C17" s="15">
        <v>0</v>
      </c>
      <c r="D17" s="546">
        <v>0</v>
      </c>
    </row>
    <row r="18" ht="25.05" customHeight="1" spans="1:4">
      <c r="A18" s="7" t="s">
        <v>2373</v>
      </c>
      <c r="B18" s="27" t="s">
        <v>1772</v>
      </c>
      <c r="C18" s="15">
        <v>2</v>
      </c>
      <c r="D18" s="546">
        <v>6000</v>
      </c>
    </row>
    <row r="19" ht="25.05" customHeight="1" spans="1:4">
      <c r="A19" s="7" t="s">
        <v>2374</v>
      </c>
      <c r="B19" s="7"/>
      <c r="C19" s="544"/>
      <c r="D19" s="547">
        <f>BASE!E22</f>
        <v>57683.5010851852</v>
      </c>
    </row>
    <row r="20" ht="25.05" customHeight="1" spans="1:2">
      <c r="A20" s="7" t="s">
        <v>2375</v>
      </c>
      <c r="B20" s="545">
        <v>0.05</v>
      </c>
    </row>
    <row r="21" ht="25.05" customHeight="1" spans="1:2">
      <c r="A21" s="7" t="s">
        <v>2376</v>
      </c>
      <c r="B21" s="545">
        <v>0.1</v>
      </c>
    </row>
    <row r="22" ht="25.05" customHeight="1" spans="2:2">
      <c r="B22" s="548"/>
    </row>
    <row r="23" ht="25.05" customHeight="1" spans="3:5">
      <c r="C23" s="19" t="s">
        <v>2377</v>
      </c>
      <c r="D23" s="549">
        <v>1</v>
      </c>
      <c r="E23" s="549" t="s">
        <v>2378</v>
      </c>
    </row>
    <row r="24" ht="25.05" customHeight="1" spans="3:5">
      <c r="C24" s="550"/>
      <c r="D24" s="550"/>
      <c r="E24" s="551"/>
    </row>
    <row r="25" ht="25.05" customHeight="1" spans="1:5">
      <c r="A25" s="515" t="s">
        <v>2379</v>
      </c>
      <c r="B25" s="515" t="s">
        <v>5</v>
      </c>
      <c r="C25" s="515" t="s">
        <v>2380</v>
      </c>
      <c r="D25" s="515" t="s">
        <v>2381</v>
      </c>
      <c r="E25" s="515" t="s">
        <v>2382</v>
      </c>
    </row>
    <row r="26" ht="25.05" customHeight="1" spans="1:5">
      <c r="A26" s="542" t="s">
        <v>2383</v>
      </c>
      <c r="B26" s="7"/>
      <c r="C26" s="7"/>
      <c r="D26" s="7"/>
      <c r="E26" s="7"/>
    </row>
    <row r="27" ht="25.05" customHeight="1" spans="1:5">
      <c r="A27" s="542" t="s">
        <v>2384</v>
      </c>
      <c r="B27" s="7"/>
      <c r="C27" s="7"/>
      <c r="D27" s="7"/>
      <c r="E27" s="7"/>
    </row>
    <row r="28" ht="25.05" customHeight="1" spans="1:5">
      <c r="A28" s="7" t="s">
        <v>2385</v>
      </c>
      <c r="B28" s="27" t="s">
        <v>2386</v>
      </c>
      <c r="C28" s="15">
        <v>5</v>
      </c>
      <c r="D28" s="552">
        <f t="shared" ref="D28:D37" si="0">$D$19</f>
        <v>57683.5010851852</v>
      </c>
      <c r="E28" s="552">
        <f>ROUND(C28*D28,0)</f>
        <v>288418</v>
      </c>
    </row>
    <row r="29" ht="25.05" customHeight="1" spans="1:5">
      <c r="A29" s="7" t="s">
        <v>2387</v>
      </c>
      <c r="B29" s="27" t="s">
        <v>2386</v>
      </c>
      <c r="C29" s="15">
        <v>5.32</v>
      </c>
      <c r="D29" s="552">
        <f t="shared" si="0"/>
        <v>57683.5010851852</v>
      </c>
      <c r="E29" s="552">
        <f t="shared" ref="E29:E37" si="1">ROUND(C29*D29,0)</f>
        <v>306876</v>
      </c>
    </row>
    <row r="30" ht="25.05" customHeight="1" spans="1:5">
      <c r="A30" s="7" t="s">
        <v>2388</v>
      </c>
      <c r="B30" s="27" t="s">
        <v>2386</v>
      </c>
      <c r="C30" s="15">
        <v>3</v>
      </c>
      <c r="D30" s="552">
        <f t="shared" si="0"/>
        <v>57683.5010851852</v>
      </c>
      <c r="E30" s="552">
        <f t="shared" si="1"/>
        <v>173051</v>
      </c>
    </row>
    <row r="31" ht="25.05" customHeight="1" spans="1:5">
      <c r="A31" s="7" t="s">
        <v>2389</v>
      </c>
      <c r="B31" s="27" t="s">
        <v>2386</v>
      </c>
      <c r="C31" s="15">
        <v>8</v>
      </c>
      <c r="D31" s="552">
        <f t="shared" si="0"/>
        <v>57683.5010851852</v>
      </c>
      <c r="E31" s="552">
        <f t="shared" si="1"/>
        <v>461468</v>
      </c>
    </row>
    <row r="32" ht="25.05" customHeight="1" spans="1:5">
      <c r="A32" s="7" t="s">
        <v>2390</v>
      </c>
      <c r="B32" s="27" t="s">
        <v>2386</v>
      </c>
      <c r="C32" s="15">
        <v>4</v>
      </c>
      <c r="D32" s="552">
        <f t="shared" si="0"/>
        <v>57683.5010851852</v>
      </c>
      <c r="E32" s="552">
        <f t="shared" si="1"/>
        <v>230734</v>
      </c>
    </row>
    <row r="33" ht="25.05" customHeight="1" spans="1:5">
      <c r="A33" s="7" t="s">
        <v>2391</v>
      </c>
      <c r="B33" s="27" t="s">
        <v>2386</v>
      </c>
      <c r="C33" s="15">
        <v>4</v>
      </c>
      <c r="D33" s="552">
        <f t="shared" si="0"/>
        <v>57683.5010851852</v>
      </c>
      <c r="E33" s="552">
        <f t="shared" si="1"/>
        <v>230734</v>
      </c>
    </row>
    <row r="34" ht="25.05" customHeight="1" spans="1:5">
      <c r="A34" s="7" t="s">
        <v>2392</v>
      </c>
      <c r="B34" s="27" t="s">
        <v>2386</v>
      </c>
      <c r="C34" s="15">
        <v>2</v>
      </c>
      <c r="D34" s="552">
        <f t="shared" si="0"/>
        <v>57683.5010851852</v>
      </c>
      <c r="E34" s="552">
        <f t="shared" si="1"/>
        <v>115367</v>
      </c>
    </row>
    <row r="35" ht="25.05" customHeight="1" spans="1:5">
      <c r="A35" s="7" t="s">
        <v>2393</v>
      </c>
      <c r="B35" s="27" t="s">
        <v>2386</v>
      </c>
      <c r="C35" s="15">
        <v>2.36</v>
      </c>
      <c r="D35" s="552">
        <f t="shared" si="0"/>
        <v>57683.5010851852</v>
      </c>
      <c r="E35" s="552">
        <f t="shared" si="1"/>
        <v>136133</v>
      </c>
    </row>
    <row r="36" ht="25.05" customHeight="1" spans="1:5">
      <c r="A36" s="7" t="s">
        <v>2394</v>
      </c>
      <c r="B36" s="27" t="s">
        <v>2386</v>
      </c>
      <c r="C36" s="15">
        <v>3</v>
      </c>
      <c r="D36" s="552">
        <f t="shared" si="0"/>
        <v>57683.5010851852</v>
      </c>
      <c r="E36" s="552">
        <f t="shared" si="1"/>
        <v>173051</v>
      </c>
    </row>
    <row r="37" ht="25.05" customHeight="1" spans="1:5">
      <c r="A37" s="7" t="s">
        <v>2395</v>
      </c>
      <c r="B37" s="27" t="s">
        <v>2386</v>
      </c>
      <c r="C37" s="15">
        <v>5</v>
      </c>
      <c r="D37" s="552">
        <f t="shared" si="0"/>
        <v>57683.5010851852</v>
      </c>
      <c r="E37" s="552">
        <f t="shared" si="1"/>
        <v>288418</v>
      </c>
    </row>
    <row r="38" ht="25.05" customHeight="1" spans="1:7">
      <c r="A38" s="542" t="s">
        <v>2396</v>
      </c>
      <c r="B38" s="7"/>
      <c r="C38" s="15">
        <f>SUM(C28:C37)</f>
        <v>41.68</v>
      </c>
      <c r="D38" s="544"/>
      <c r="E38" s="546">
        <f>SUM(E28:E37)</f>
        <v>2404250</v>
      </c>
      <c r="F38" s="553">
        <v>2404250</v>
      </c>
      <c r="G38" s="554">
        <f>E38/C40</f>
        <v>2677.33853006682</v>
      </c>
    </row>
    <row r="39" ht="25.05" customHeight="1" spans="1:5">
      <c r="A39" s="542" t="s">
        <v>2397</v>
      </c>
      <c r="B39" s="7"/>
      <c r="C39" s="544"/>
      <c r="D39" s="544"/>
      <c r="E39" s="555"/>
    </row>
    <row r="40" ht="25.05" customHeight="1" spans="1:7">
      <c r="A40" s="7" t="s">
        <v>2398</v>
      </c>
      <c r="B40" s="27" t="s">
        <v>2399</v>
      </c>
      <c r="C40" s="543">
        <f>ROUND(C10+(C10*C11),0)</f>
        <v>898</v>
      </c>
      <c r="D40" s="546">
        <f>D10</f>
        <v>2600</v>
      </c>
      <c r="E40" s="546">
        <f>ROUND(C40*D40,0)</f>
        <v>2334800</v>
      </c>
      <c r="G40" s="4">
        <f>5000/C40</f>
        <v>5.56792873051225</v>
      </c>
    </row>
    <row r="41" ht="25.05" customHeight="1" spans="1:5">
      <c r="A41" s="7" t="s">
        <v>1762</v>
      </c>
      <c r="B41" s="27" t="s">
        <v>1321</v>
      </c>
      <c r="C41" s="543">
        <f>+ROUND(($C$10*C13)/1000,0)</f>
        <v>245</v>
      </c>
      <c r="D41" s="546">
        <f>D13</f>
        <v>200</v>
      </c>
      <c r="E41" s="546">
        <f>ROUND(C41*D41,0)</f>
        <v>49000</v>
      </c>
    </row>
    <row r="42" ht="25.05" customHeight="1" spans="1:5">
      <c r="A42" s="7" t="s">
        <v>1764</v>
      </c>
      <c r="B42" s="27" t="s">
        <v>1321</v>
      </c>
      <c r="C42" s="543">
        <f>+ROUND(($C$10*C14)/1000,0)</f>
        <v>41</v>
      </c>
      <c r="D42" s="546">
        <f>D14</f>
        <v>1800</v>
      </c>
      <c r="E42" s="546">
        <f>ROUND(C42*D42,0)</f>
        <v>73800</v>
      </c>
    </row>
    <row r="43" ht="25.05" customHeight="1" spans="1:5">
      <c r="A43" s="7" t="s">
        <v>1772</v>
      </c>
      <c r="B43" s="27" t="s">
        <v>1321</v>
      </c>
      <c r="C43" s="543">
        <f>C18</f>
        <v>2</v>
      </c>
      <c r="D43" s="546">
        <f>D18</f>
        <v>6000</v>
      </c>
      <c r="E43" s="546">
        <f>ROUND(C43*D43,0)</f>
        <v>12000</v>
      </c>
    </row>
    <row r="44" ht="25.05" customHeight="1" spans="1:6">
      <c r="A44" s="542" t="s">
        <v>2400</v>
      </c>
      <c r="B44" s="7"/>
      <c r="C44" s="544"/>
      <c r="D44" s="544"/>
      <c r="E44" s="556">
        <f>SUM(E40:E43)</f>
        <v>2469600</v>
      </c>
      <c r="F44" s="553">
        <f>E44*D23</f>
        <v>2469600</v>
      </c>
    </row>
    <row r="45" ht="25.05" customHeight="1" spans="1:5">
      <c r="A45" s="542" t="s">
        <v>2401</v>
      </c>
      <c r="B45" s="7"/>
      <c r="C45" s="544"/>
      <c r="D45" s="544"/>
      <c r="E45" s="516"/>
    </row>
    <row r="46" ht="25.05" customHeight="1" spans="1:5">
      <c r="A46" s="7" t="s">
        <v>2402</v>
      </c>
      <c r="B46" s="7"/>
      <c r="C46" s="544"/>
      <c r="D46" s="544"/>
      <c r="E46" s="546">
        <f>ROUND(E38*B20,0)</f>
        <v>120213</v>
      </c>
    </row>
    <row r="47" ht="25.05" customHeight="1" spans="1:5">
      <c r="A47" s="7" t="s">
        <v>2403</v>
      </c>
      <c r="B47" s="7"/>
      <c r="C47" s="544"/>
      <c r="D47" s="544"/>
      <c r="E47" s="546">
        <f>ROUND(E44*B21,0)</f>
        <v>246960</v>
      </c>
    </row>
    <row r="48" ht="25.05" customHeight="1" spans="1:6">
      <c r="A48" s="542" t="s">
        <v>2404</v>
      </c>
      <c r="B48" s="7"/>
      <c r="C48" s="544"/>
      <c r="D48" s="544"/>
      <c r="E48" s="556">
        <f>E46+E47</f>
        <v>367173</v>
      </c>
      <c r="F48" s="553">
        <f>E48*D23</f>
        <v>367173</v>
      </c>
    </row>
    <row r="49" ht="25.05" customHeight="1" spans="1:5">
      <c r="A49" s="542" t="s">
        <v>2353</v>
      </c>
      <c r="B49" s="7"/>
      <c r="C49" s="544"/>
      <c r="D49" s="544"/>
      <c r="E49" s="556">
        <f>+E48+E44+E38+D54</f>
        <v>5241023</v>
      </c>
    </row>
    <row r="50" s="1" customFormat="1" ht="27" customHeight="1" spans="1:5">
      <c r="A50" s="557"/>
      <c r="B50" s="529" t="s">
        <v>2405</v>
      </c>
      <c r="C50" s="558"/>
      <c r="D50" s="530">
        <f>+D51+D52+D53</f>
        <v>0.24</v>
      </c>
      <c r="E50" s="559"/>
    </row>
    <row r="51" s="1" customFormat="1" ht="27" customHeight="1" spans="2:5">
      <c r="B51" s="532" t="s">
        <v>2406</v>
      </c>
      <c r="C51" s="560"/>
      <c r="D51" s="21">
        <v>0.18</v>
      </c>
      <c r="E51" s="561">
        <f>+E49*D51</f>
        <v>943384.14</v>
      </c>
    </row>
    <row r="52" s="1" customFormat="1" ht="27" customHeight="1" spans="2:5">
      <c r="B52" s="532" t="s">
        <v>2407</v>
      </c>
      <c r="C52" s="560"/>
      <c r="D52" s="21">
        <v>0.01</v>
      </c>
      <c r="E52" s="561">
        <f>+E49*D52</f>
        <v>52410.23</v>
      </c>
    </row>
    <row r="53" s="1" customFormat="1" ht="27" customHeight="1" spans="2:6">
      <c r="B53" s="532" t="s">
        <v>2408</v>
      </c>
      <c r="C53" s="560"/>
      <c r="D53" s="21">
        <v>0.05</v>
      </c>
      <c r="E53" s="561">
        <f>+D53*E49</f>
        <v>262051.15</v>
      </c>
      <c r="F53" s="562">
        <f>SUM(E51:E53)*D23</f>
        <v>1257845.52</v>
      </c>
    </row>
    <row r="54" s="1" customFormat="1" ht="28.5" customHeight="1" spans="2:6">
      <c r="B54" s="563" t="s">
        <v>2409</v>
      </c>
      <c r="C54" s="564"/>
      <c r="D54" s="564"/>
      <c r="E54" s="565">
        <f>SUM(E51:E53)+E49</f>
        <v>6498868.52</v>
      </c>
      <c r="F54" s="562"/>
    </row>
  </sheetData>
  <mergeCells count="7">
    <mergeCell ref="B1:C1"/>
    <mergeCell ref="D1:E1"/>
    <mergeCell ref="B2:E2"/>
    <mergeCell ref="B3:E3"/>
    <mergeCell ref="B4:E4"/>
    <mergeCell ref="C6:D6"/>
    <mergeCell ref="B7:E7"/>
  </mergeCells>
  <pageMargins left="0.708661417322835" right="0.708661417322835" top="0.748031496062992" bottom="0.748031496062992" header="0.31496062992126" footer="0.31496062992126"/>
  <pageSetup paperSize="1" scale="47" orientation="portrait"/>
  <headerFooter/>
  <drawing r:id="rId1"/>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Hoja5"/>
  <dimension ref="A1:G140"/>
  <sheetViews>
    <sheetView view="pageBreakPreview" zoomScale="125" zoomScaleNormal="100" topLeftCell="A43" workbookViewId="0">
      <selection activeCell="F43" sqref="F43"/>
    </sheetView>
  </sheetViews>
  <sheetFormatPr defaultColWidth="11.4380952380952" defaultRowHeight="12" outlineLevelCol="6"/>
  <cols>
    <col min="1" max="1" width="31.4380952380952" style="4" customWidth="1"/>
    <col min="2" max="2" width="23.1047619047619" style="487" customWidth="1"/>
    <col min="3" max="4" width="15.4380952380952" style="487" customWidth="1"/>
    <col min="5" max="5" width="10.6666666666667" style="4" customWidth="1"/>
    <col min="6" max="6" width="10.2190476190476" style="4" customWidth="1"/>
    <col min="7" max="7" width="12" style="4" customWidth="1"/>
    <col min="8" max="16384" width="11.4380952380952" style="4"/>
  </cols>
  <sheetData>
    <row r="1" s="176" customFormat="1" ht="39" customHeight="1" spans="1:6">
      <c r="A1" s="177"/>
      <c r="B1" s="178" t="str">
        <f>+PRESUPUESTO!B9</f>
        <v>Aislamiento de las áreas con mayor presencia del tensionante identificado en cercas de puas</v>
      </c>
      <c r="C1" s="180"/>
      <c r="D1" s="177"/>
      <c r="E1" s="177"/>
      <c r="F1" s="177"/>
    </row>
    <row r="2" s="176" customFormat="1" ht="25.05" customHeight="1" spans="1:6">
      <c r="A2" s="181" t="s">
        <v>2338</v>
      </c>
      <c r="B2" s="187"/>
      <c r="C2" s="187"/>
      <c r="D2" s="187"/>
      <c r="E2" s="187"/>
      <c r="F2" s="187"/>
    </row>
    <row r="3" s="176" customFormat="1" ht="25.05" customHeight="1" spans="1:6">
      <c r="A3" s="181" t="s">
        <v>2339</v>
      </c>
      <c r="B3" s="474" t="s">
        <v>2340</v>
      </c>
      <c r="C3" s="474"/>
      <c r="D3" s="474"/>
      <c r="E3" s="474"/>
      <c r="F3" s="474"/>
    </row>
    <row r="4" s="176" customFormat="1" ht="25.05" customHeight="1" spans="1:6">
      <c r="A4" s="181" t="s">
        <v>2341</v>
      </c>
      <c r="B4" s="187"/>
      <c r="C4" s="187"/>
      <c r="D4" s="187"/>
      <c r="E4" s="187"/>
      <c r="F4" s="187"/>
    </row>
    <row r="5" s="176" customFormat="1" ht="42.75" customHeight="1" spans="1:6">
      <c r="A5" s="181" t="s">
        <v>2342</v>
      </c>
      <c r="B5" s="184" t="str">
        <f>+PRESUPUESTO!B9</f>
        <v>Aislamiento de las áreas con mayor presencia del tensionante identificado en cercas de puas</v>
      </c>
      <c r="C5" s="217"/>
      <c r="D5" s="186" t="s">
        <v>89</v>
      </c>
      <c r="E5" s="187" t="str">
        <f>+PRESUPUESTO!A9</f>
        <v>2.1</v>
      </c>
      <c r="F5" s="186" t="str">
        <f>+PRESUPUESTO!C9</f>
        <v>m</v>
      </c>
    </row>
    <row r="6" s="176" customFormat="1" ht="25.05" customHeight="1" spans="1:6">
      <c r="A6" s="181"/>
      <c r="B6" s="189"/>
      <c r="C6" s="190" t="s">
        <v>2410</v>
      </c>
      <c r="D6" s="190"/>
      <c r="E6" s="208">
        <v>8.3</v>
      </c>
      <c r="F6" s="208"/>
    </row>
    <row r="7" s="176" customFormat="1" ht="25.05" customHeight="1" spans="1:6">
      <c r="A7" s="488" t="s">
        <v>2345</v>
      </c>
      <c r="B7" s="489"/>
      <c r="C7" s="489"/>
      <c r="D7" s="489"/>
      <c r="E7" s="475"/>
      <c r="F7" s="475"/>
    </row>
    <row r="8" ht="25.05" customHeight="1" spans="1:6">
      <c r="A8" s="490" t="s">
        <v>2411</v>
      </c>
      <c r="B8" s="491"/>
      <c r="C8" s="491"/>
      <c r="D8" s="492" t="s">
        <v>2362</v>
      </c>
      <c r="E8" s="493"/>
      <c r="F8" s="494"/>
    </row>
    <row r="9" ht="25.05" customHeight="1" spans="1:6">
      <c r="A9" s="495" t="s">
        <v>2412</v>
      </c>
      <c r="B9" s="496"/>
      <c r="C9" s="497">
        <v>2.5</v>
      </c>
      <c r="D9" s="498"/>
      <c r="E9" s="499"/>
      <c r="F9" s="487"/>
    </row>
    <row r="10" ht="25.05" customHeight="1" spans="1:6">
      <c r="A10" s="495" t="s">
        <v>2413</v>
      </c>
      <c r="B10" s="496"/>
      <c r="C10" s="500">
        <v>25</v>
      </c>
      <c r="D10" s="501"/>
      <c r="E10" s="499"/>
      <c r="F10" s="487"/>
    </row>
    <row r="11" ht="25.05" customHeight="1" spans="1:6">
      <c r="A11" s="495" t="s">
        <v>2414</v>
      </c>
      <c r="B11" s="496"/>
      <c r="C11" s="500">
        <v>3</v>
      </c>
      <c r="D11" s="502"/>
      <c r="E11" s="499"/>
      <c r="F11" s="487"/>
    </row>
    <row r="12" ht="25.05" customHeight="1" spans="1:6">
      <c r="A12" s="495" t="s">
        <v>2415</v>
      </c>
      <c r="B12" s="496"/>
      <c r="C12" s="500">
        <f>1000/C9</f>
        <v>400</v>
      </c>
      <c r="D12" s="503"/>
      <c r="E12" s="499"/>
      <c r="F12" s="487"/>
    </row>
    <row r="13" ht="25.05" customHeight="1" spans="1:6">
      <c r="A13" s="495" t="s">
        <v>2416</v>
      </c>
      <c r="B13" s="496"/>
      <c r="C13" s="500">
        <f>1000/C10</f>
        <v>40</v>
      </c>
      <c r="D13" s="503"/>
      <c r="E13" s="499"/>
      <c r="F13" s="487"/>
    </row>
    <row r="14" ht="25.05" customHeight="1" spans="1:6">
      <c r="A14" s="495" t="s">
        <v>2417</v>
      </c>
      <c r="B14" s="496"/>
      <c r="C14" s="497">
        <f>(((E6*1000)*3)/300)/E6</f>
        <v>10</v>
      </c>
      <c r="D14" s="503"/>
      <c r="E14" s="499"/>
      <c r="F14" s="487"/>
    </row>
    <row r="15" ht="25.05" customHeight="1" spans="1:6">
      <c r="A15" s="495" t="s">
        <v>2418</v>
      </c>
      <c r="B15" s="496"/>
      <c r="C15" s="497">
        <v>9</v>
      </c>
      <c r="D15" s="503"/>
      <c r="E15" s="499"/>
      <c r="F15" s="487"/>
    </row>
    <row r="16" ht="25.05" customHeight="1" spans="1:6">
      <c r="A16" s="495" t="s">
        <v>2419</v>
      </c>
      <c r="B16" s="496"/>
      <c r="C16" s="500"/>
      <c r="D16" s="503">
        <f>BASE!E22</f>
        <v>57683.5010851852</v>
      </c>
      <c r="E16" s="499"/>
      <c r="F16" s="487"/>
    </row>
    <row r="17" ht="25.05" customHeight="1" spans="1:6">
      <c r="A17" s="495" t="s">
        <v>2420</v>
      </c>
      <c r="B17" s="496"/>
      <c r="C17" s="504">
        <v>0.1</v>
      </c>
      <c r="D17" s="505"/>
      <c r="E17" s="499"/>
      <c r="F17" s="487"/>
    </row>
    <row r="18" ht="25.05" customHeight="1" spans="1:6">
      <c r="A18" s="495" t="s">
        <v>2421</v>
      </c>
      <c r="B18" s="496"/>
      <c r="C18" s="504">
        <v>0.05</v>
      </c>
      <c r="D18" s="505"/>
      <c r="E18" s="499"/>
      <c r="F18" s="487"/>
    </row>
    <row r="19" s="486" customFormat="1" ht="25.05" customHeight="1" spans="1:6">
      <c r="A19" s="506" t="s">
        <v>2422</v>
      </c>
      <c r="B19" s="507"/>
      <c r="C19" s="508">
        <v>166</v>
      </c>
      <c r="D19" s="509"/>
      <c r="E19" s="499"/>
      <c r="F19" s="487"/>
    </row>
    <row r="20" ht="25.05" customHeight="1" spans="1:4">
      <c r="A20" s="510"/>
      <c r="B20" s="510"/>
      <c r="C20" s="511"/>
      <c r="D20" s="512"/>
    </row>
    <row r="21" ht="25.05" customHeight="1" spans="4:6">
      <c r="D21" s="513" t="s">
        <v>2377</v>
      </c>
      <c r="E21" s="514">
        <f>E6</f>
        <v>8.3</v>
      </c>
      <c r="F21" s="514" t="s">
        <v>2423</v>
      </c>
    </row>
    <row r="22" ht="25.05" customHeight="1" spans="1:4">
      <c r="A22" s="510"/>
      <c r="B22" s="512"/>
      <c r="C22" s="512"/>
      <c r="D22" s="512"/>
    </row>
    <row r="23" s="487" customFormat="1" ht="25.05" customHeight="1" spans="1:4">
      <c r="A23" s="515" t="s">
        <v>89</v>
      </c>
      <c r="B23" s="515" t="s">
        <v>2424</v>
      </c>
      <c r="C23" s="515"/>
      <c r="D23" s="515"/>
    </row>
    <row r="24" s="487" customFormat="1" ht="25.05" customHeight="1" spans="1:4">
      <c r="A24" s="515"/>
      <c r="B24" s="515" t="s">
        <v>6</v>
      </c>
      <c r="C24" s="515" t="s">
        <v>2425</v>
      </c>
      <c r="D24" s="515" t="s">
        <v>2426</v>
      </c>
    </row>
    <row r="25" ht="25.05" customHeight="1" spans="1:4">
      <c r="A25" s="7" t="s">
        <v>2427</v>
      </c>
      <c r="B25" s="27"/>
      <c r="C25" s="27"/>
      <c r="D25" s="516"/>
    </row>
    <row r="26" ht="25.05" customHeight="1" spans="1:4">
      <c r="A26" s="7" t="s">
        <v>2428</v>
      </c>
      <c r="B26" s="27">
        <v>3</v>
      </c>
      <c r="C26" s="517">
        <f t="shared" ref="C26:C31" si="0">$D$16</f>
        <v>57683.5010851852</v>
      </c>
      <c r="D26" s="517">
        <f t="shared" ref="D26:D31" si="1">ROUND(B26*C26,0)</f>
        <v>173051</v>
      </c>
    </row>
    <row r="27" ht="25.05" customHeight="1" spans="1:4">
      <c r="A27" s="7" t="s">
        <v>2389</v>
      </c>
      <c r="B27" s="518">
        <v>10</v>
      </c>
      <c r="C27" s="517">
        <f t="shared" si="0"/>
        <v>57683.5010851852</v>
      </c>
      <c r="D27" s="517">
        <f t="shared" si="1"/>
        <v>576835</v>
      </c>
    </row>
    <row r="28" ht="25.05" customHeight="1" spans="1:4">
      <c r="A28" s="7" t="s">
        <v>2429</v>
      </c>
      <c r="B28" s="27">
        <v>9</v>
      </c>
      <c r="C28" s="517">
        <f t="shared" si="0"/>
        <v>57683.5010851852</v>
      </c>
      <c r="D28" s="517">
        <f t="shared" si="1"/>
        <v>519152</v>
      </c>
    </row>
    <row r="29" ht="25.05" customHeight="1" spans="1:4">
      <c r="A29" s="7" t="s">
        <v>2430</v>
      </c>
      <c r="B29" s="27">
        <v>4</v>
      </c>
      <c r="C29" s="517">
        <f t="shared" si="0"/>
        <v>57683.5010851852</v>
      </c>
      <c r="D29" s="517">
        <f t="shared" si="1"/>
        <v>230734</v>
      </c>
    </row>
    <row r="30" ht="25.05" customHeight="1" spans="1:4">
      <c r="A30" s="7" t="s">
        <v>2431</v>
      </c>
      <c r="B30" s="27">
        <v>4</v>
      </c>
      <c r="C30" s="517">
        <f t="shared" si="0"/>
        <v>57683.5010851852</v>
      </c>
      <c r="D30" s="517">
        <f t="shared" si="1"/>
        <v>230734</v>
      </c>
    </row>
    <row r="31" ht="25.05" customHeight="1" spans="1:4">
      <c r="A31" s="519" t="s">
        <v>2432</v>
      </c>
      <c r="B31" s="520">
        <v>2</v>
      </c>
      <c r="C31" s="477">
        <f t="shared" si="0"/>
        <v>57683.5010851852</v>
      </c>
      <c r="D31" s="477">
        <f t="shared" si="1"/>
        <v>115367</v>
      </c>
    </row>
    <row r="32" ht="25.05" customHeight="1" spans="1:7">
      <c r="A32" s="7" t="s">
        <v>2396</v>
      </c>
      <c r="B32" s="27">
        <f>SUM(B26:B31)</f>
        <v>32</v>
      </c>
      <c r="C32" s="15"/>
      <c r="D32" s="517">
        <f>SUM(D26:D31)</f>
        <v>1845873</v>
      </c>
      <c r="G32" s="521">
        <f>D32*E21</f>
        <v>15320745.9</v>
      </c>
    </row>
    <row r="33" ht="25.05" customHeight="1" spans="1:4">
      <c r="A33" s="7" t="s">
        <v>2433</v>
      </c>
      <c r="B33" s="27"/>
      <c r="C33" s="27"/>
      <c r="D33" s="516"/>
    </row>
    <row r="34" ht="25.05" customHeight="1" spans="1:5">
      <c r="A34" s="522" t="s">
        <v>2434</v>
      </c>
      <c r="B34" s="523">
        <f>C14</f>
        <v>10</v>
      </c>
      <c r="C34" s="524">
        <v>290000</v>
      </c>
      <c r="D34" s="524">
        <f>ROUND(B34*C34,0)</f>
        <v>2900000</v>
      </c>
      <c r="E34" s="525"/>
    </row>
    <row r="35" ht="25.05" customHeight="1" spans="1:4">
      <c r="A35" s="522" t="s">
        <v>2435</v>
      </c>
      <c r="B35" s="526">
        <f>C12</f>
        <v>400</v>
      </c>
      <c r="C35" s="524">
        <v>17000</v>
      </c>
      <c r="D35" s="524">
        <f>ROUND(B35*C35,0)</f>
        <v>6800000</v>
      </c>
    </row>
    <row r="36" ht="25.05" customHeight="1" spans="1:4">
      <c r="A36" s="522" t="s">
        <v>2436</v>
      </c>
      <c r="B36" s="526">
        <f>C13</f>
        <v>40</v>
      </c>
      <c r="C36" s="524">
        <v>17000</v>
      </c>
      <c r="D36" s="524">
        <f>ROUND(B36*C36,0)</f>
        <v>680000</v>
      </c>
    </row>
    <row r="37" ht="25.05" customHeight="1" spans="1:4">
      <c r="A37" s="522" t="s">
        <v>2437</v>
      </c>
      <c r="B37" s="523">
        <f>C15</f>
        <v>9</v>
      </c>
      <c r="C37" s="524">
        <v>5300</v>
      </c>
      <c r="D37" s="524">
        <f>ROUND(B37*C37,0)</f>
        <v>47700</v>
      </c>
    </row>
    <row r="38" ht="25.05" customHeight="1" spans="1:7">
      <c r="A38" s="7" t="s">
        <v>2400</v>
      </c>
      <c r="B38" s="27"/>
      <c r="C38" s="15"/>
      <c r="D38" s="517">
        <f>SUM(D34:D37)</f>
        <v>10427700</v>
      </c>
      <c r="G38" s="521">
        <f>D38*E21</f>
        <v>86549910</v>
      </c>
    </row>
    <row r="39" ht="25.05" customHeight="1" spans="1:4">
      <c r="A39" s="7" t="s">
        <v>2438</v>
      </c>
      <c r="B39" s="27"/>
      <c r="C39" s="15"/>
      <c r="D39" s="516"/>
    </row>
    <row r="40" ht="25.05" customHeight="1" spans="1:4">
      <c r="A40" s="7" t="s">
        <v>2439</v>
      </c>
      <c r="B40" s="27"/>
      <c r="C40" s="15"/>
      <c r="D40" s="517">
        <f>ROUND(D32*C18,0)</f>
        <v>92294</v>
      </c>
    </row>
    <row r="41" ht="25.05" customHeight="1" spans="1:4">
      <c r="A41" s="7" t="s">
        <v>2440</v>
      </c>
      <c r="B41" s="27"/>
      <c r="C41" s="15"/>
      <c r="D41" s="517">
        <f>D38*10%</f>
        <v>1042770</v>
      </c>
    </row>
    <row r="42" ht="25.05" customHeight="1" spans="1:7">
      <c r="A42" s="7" t="s">
        <v>2441</v>
      </c>
      <c r="B42" s="27"/>
      <c r="C42" s="15"/>
      <c r="D42" s="517">
        <f>D41+D40</f>
        <v>1135064</v>
      </c>
      <c r="G42" s="521">
        <f>D42*E21</f>
        <v>9421031.2</v>
      </c>
    </row>
    <row r="43" ht="25.05" customHeight="1" spans="1:6">
      <c r="A43" s="7" t="s">
        <v>2442</v>
      </c>
      <c r="B43" s="527"/>
      <c r="C43" s="527"/>
      <c r="D43" s="528">
        <f>+D38+D32+D42</f>
        <v>13408637</v>
      </c>
      <c r="F43" s="525">
        <f>D43/1000</f>
        <v>13408.637</v>
      </c>
    </row>
    <row r="44" ht="25.05" customHeight="1" spans="2:4">
      <c r="B44" s="529" t="s">
        <v>2405</v>
      </c>
      <c r="C44" s="530">
        <f>+C45+C46+C47</f>
        <v>0.24</v>
      </c>
      <c r="D44" s="531"/>
    </row>
    <row r="45" ht="25.05" customHeight="1" spans="2:4">
      <c r="B45" s="532" t="s">
        <v>2406</v>
      </c>
      <c r="C45" s="21">
        <v>0.18</v>
      </c>
      <c r="D45" s="533">
        <f>$D$43*C45</f>
        <v>2413554.66</v>
      </c>
    </row>
    <row r="46" ht="25.05" customHeight="1" spans="2:4">
      <c r="B46" s="532" t="s">
        <v>2407</v>
      </c>
      <c r="C46" s="21">
        <v>0.01</v>
      </c>
      <c r="D46" s="533">
        <f t="shared" ref="D46:D47" si="2">$D$43*C46</f>
        <v>134086.37</v>
      </c>
    </row>
    <row r="47" ht="25.05" customHeight="1" spans="2:7">
      <c r="B47" s="532" t="s">
        <v>2408</v>
      </c>
      <c r="C47" s="21">
        <v>0.05</v>
      </c>
      <c r="D47" s="533">
        <f t="shared" si="2"/>
        <v>670431.85</v>
      </c>
      <c r="G47" s="521">
        <f>SUM(D45:D47)*E21</f>
        <v>26710004.904</v>
      </c>
    </row>
    <row r="48" ht="25.05" customHeight="1" spans="2:4">
      <c r="B48" s="534" t="s">
        <v>2443</v>
      </c>
      <c r="C48" s="535"/>
      <c r="D48" s="536">
        <f>(D45+D46+D47)+D43</f>
        <v>16626709.88</v>
      </c>
    </row>
    <row r="49" ht="15" customHeight="1" spans="1:1">
      <c r="A49" s="4" t="s">
        <v>2444</v>
      </c>
    </row>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sheetData>
  <mergeCells count="24">
    <mergeCell ref="B1:C1"/>
    <mergeCell ref="B2:F2"/>
    <mergeCell ref="B3:F3"/>
    <mergeCell ref="B4:F4"/>
    <mergeCell ref="B5:C5"/>
    <mergeCell ref="C6:D6"/>
    <mergeCell ref="B7:F7"/>
    <mergeCell ref="A8:C8"/>
    <mergeCell ref="A9:B9"/>
    <mergeCell ref="A10:B10"/>
    <mergeCell ref="A11:B11"/>
    <mergeCell ref="A12:B12"/>
    <mergeCell ref="A13:B13"/>
    <mergeCell ref="A14:B14"/>
    <mergeCell ref="A15:B15"/>
    <mergeCell ref="A16:B16"/>
    <mergeCell ref="A17:B17"/>
    <mergeCell ref="A18:B18"/>
    <mergeCell ref="A19:B19"/>
    <mergeCell ref="A20:B20"/>
    <mergeCell ref="B23:D23"/>
    <mergeCell ref="A23:A24"/>
    <mergeCell ref="D9:D11"/>
    <mergeCell ref="E8:F19"/>
  </mergeCells>
  <printOptions horizontalCentered="1"/>
  <pageMargins left="0.393700787401575" right="0.393700787401575" top="0.551181102362205" bottom="0.393700787401575" header="0.31496062992126" footer="0.31496062992126"/>
  <pageSetup paperSize="1" scale="94" fitToWidth="2" fitToHeight="2" orientation="portrait"/>
  <headerFooter/>
  <drawing r:id="rId1"/>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Hoja6"/>
  <dimension ref="A1:G18"/>
  <sheetViews>
    <sheetView view="pageBreakPreview" zoomScale="120" zoomScaleNormal="104" topLeftCell="A5" workbookViewId="0">
      <selection activeCell="A10" sqref="A10"/>
    </sheetView>
  </sheetViews>
  <sheetFormatPr defaultColWidth="10.7809523809524" defaultRowHeight="12" outlineLevelCol="6"/>
  <cols>
    <col min="1" max="1" width="30.6666666666667" style="176" customWidth="1"/>
    <col min="2" max="5" width="10.7809523809524" style="176"/>
    <col min="6" max="6" width="16.1047619047619" style="176" customWidth="1"/>
    <col min="7" max="7" width="12.7809523809524" style="176" customWidth="1"/>
    <col min="8" max="16384" width="10.7809523809524" style="176"/>
  </cols>
  <sheetData>
    <row r="1" ht="34.5" customHeight="1" spans="1:7">
      <c r="A1" s="216" t="e">
        <f>+PRESUPUESTO!#REF!</f>
        <v>#REF!</v>
      </c>
      <c r="B1" s="216"/>
      <c r="C1" s="216"/>
      <c r="D1" s="216"/>
      <c r="E1" s="216"/>
      <c r="F1" s="216"/>
      <c r="G1" s="216"/>
    </row>
    <row r="2" ht="25.05" customHeight="1" spans="1:7">
      <c r="A2" s="181" t="s">
        <v>2338</v>
      </c>
      <c r="B2" s="182"/>
      <c r="C2" s="182"/>
      <c r="D2" s="182"/>
      <c r="E2" s="182"/>
      <c r="F2" s="182"/>
      <c r="G2" s="182"/>
    </row>
    <row r="3" ht="25.05" customHeight="1" spans="1:7">
      <c r="A3" s="181" t="s">
        <v>2339</v>
      </c>
      <c r="B3" s="183" t="s">
        <v>2340</v>
      </c>
      <c r="C3" s="183"/>
      <c r="D3" s="183"/>
      <c r="E3" s="183"/>
      <c r="F3" s="183"/>
      <c r="G3" s="183"/>
    </row>
    <row r="4" ht="25.05" customHeight="1" spans="1:7">
      <c r="A4" s="181" t="s">
        <v>2341</v>
      </c>
      <c r="B4" s="182"/>
      <c r="C4" s="182"/>
      <c r="D4" s="182"/>
      <c r="E4" s="182"/>
      <c r="F4" s="182"/>
      <c r="G4" s="182"/>
    </row>
    <row r="5" ht="42.75" customHeight="1" spans="1:7">
      <c r="A5" s="181" t="s">
        <v>2445</v>
      </c>
      <c r="B5" s="184" t="e">
        <f>+PRESUPUESTO!#REF!</f>
        <v>#REF!</v>
      </c>
      <c r="C5" s="185"/>
      <c r="D5" s="217"/>
      <c r="E5" s="186" t="s">
        <v>89</v>
      </c>
      <c r="F5" s="187" t="e">
        <f>+PRESUPUESTO!#REF!</f>
        <v>#REF!</v>
      </c>
      <c r="G5" s="473" t="e">
        <f>+PRESUPUESTO!#REF!</f>
        <v>#REF!</v>
      </c>
    </row>
    <row r="6" ht="25.05" customHeight="1" spans="1:7">
      <c r="A6" s="181" t="s">
        <v>2446</v>
      </c>
      <c r="B6" s="189">
        <v>10</v>
      </c>
      <c r="C6" s="190" t="s">
        <v>2344</v>
      </c>
      <c r="D6" s="190"/>
      <c r="E6" s="474">
        <v>100</v>
      </c>
      <c r="F6" s="474"/>
      <c r="G6" s="474"/>
    </row>
    <row r="7" ht="34.5" customHeight="1" spans="1:7">
      <c r="A7" s="181" t="s">
        <v>2345</v>
      </c>
      <c r="B7" s="475"/>
      <c r="C7" s="190" t="s">
        <v>2447</v>
      </c>
      <c r="D7" s="190"/>
      <c r="E7" s="475" t="s">
        <v>2448</v>
      </c>
      <c r="F7" s="475"/>
      <c r="G7" s="475"/>
    </row>
    <row r="8" ht="35.25" customHeight="1" spans="1:7">
      <c r="A8" s="190" t="s">
        <v>244</v>
      </c>
      <c r="B8" s="197" t="s">
        <v>245</v>
      </c>
      <c r="C8" s="190" t="s">
        <v>266</v>
      </c>
      <c r="D8" s="190" t="s">
        <v>2449</v>
      </c>
      <c r="E8" s="190" t="s">
        <v>2346</v>
      </c>
      <c r="F8" s="190" t="s">
        <v>2347</v>
      </c>
      <c r="G8" s="198" t="s">
        <v>285</v>
      </c>
    </row>
    <row r="9" ht="25.05" customHeight="1" spans="1:7">
      <c r="A9" s="199" t="s">
        <v>2348</v>
      </c>
      <c r="B9" s="200"/>
      <c r="C9" s="200"/>
      <c r="D9" s="200"/>
      <c r="E9" s="200"/>
      <c r="F9" s="200"/>
      <c r="G9" s="200"/>
    </row>
    <row r="10" ht="25.05" customHeight="1" spans="1:7">
      <c r="A10" s="201" t="s">
        <v>2349</v>
      </c>
      <c r="B10" s="202" t="s">
        <v>15</v>
      </c>
      <c r="C10" s="203">
        <v>1</v>
      </c>
      <c r="D10" s="203">
        <v>2</v>
      </c>
      <c r="E10" s="204">
        <v>1</v>
      </c>
      <c r="F10" s="476">
        <v>357000</v>
      </c>
      <c r="G10" s="477">
        <f>+F10*E10*D10*C10</f>
        <v>714000</v>
      </c>
    </row>
    <row r="11" ht="25.05" customHeight="1" spans="1:7">
      <c r="A11" s="478" t="s">
        <v>2350</v>
      </c>
      <c r="B11" s="479"/>
      <c r="C11" s="479"/>
      <c r="D11" s="479"/>
      <c r="E11" s="479"/>
      <c r="F11" s="479"/>
      <c r="G11" s="479"/>
    </row>
    <row r="12" ht="25.05" customHeight="1" spans="1:7">
      <c r="A12" s="480" t="s">
        <v>2450</v>
      </c>
      <c r="B12" s="210" t="s">
        <v>15</v>
      </c>
      <c r="C12" s="481">
        <v>6</v>
      </c>
      <c r="D12" s="481">
        <v>2</v>
      </c>
      <c r="E12" s="482">
        <v>1</v>
      </c>
      <c r="F12" s="483">
        <v>13804</v>
      </c>
      <c r="G12" s="483">
        <f>C12*D12*E12*F12</f>
        <v>165648</v>
      </c>
    </row>
    <row r="13" ht="25.05" customHeight="1" spans="1:7">
      <c r="A13" s="480" t="s">
        <v>2451</v>
      </c>
      <c r="B13" s="210" t="s">
        <v>15</v>
      </c>
      <c r="C13" s="481">
        <v>800</v>
      </c>
      <c r="D13" s="481">
        <v>2</v>
      </c>
      <c r="E13" s="482">
        <v>1</v>
      </c>
      <c r="F13" s="483">
        <v>416.5</v>
      </c>
      <c r="G13" s="483">
        <f t="shared" ref="G13:G15" si="0">C13*D13*E13*F13</f>
        <v>666400</v>
      </c>
    </row>
    <row r="14" ht="25.05" customHeight="1" spans="1:7">
      <c r="A14" s="480" t="s">
        <v>2452</v>
      </c>
      <c r="B14" s="210" t="s">
        <v>15</v>
      </c>
      <c r="C14" s="481">
        <v>1</v>
      </c>
      <c r="D14" s="481">
        <v>2</v>
      </c>
      <c r="E14" s="482">
        <v>1</v>
      </c>
      <c r="F14" s="483">
        <v>59500</v>
      </c>
      <c r="G14" s="483">
        <f t="shared" si="0"/>
        <v>119000</v>
      </c>
    </row>
    <row r="15" ht="25.05" customHeight="1" spans="1:7">
      <c r="A15" s="484" t="s">
        <v>2453</v>
      </c>
      <c r="B15" s="210" t="s">
        <v>15</v>
      </c>
      <c r="C15" s="203">
        <v>1400</v>
      </c>
      <c r="D15" s="203">
        <v>2</v>
      </c>
      <c r="E15" s="482">
        <v>1</v>
      </c>
      <c r="F15" s="476">
        <v>297.5</v>
      </c>
      <c r="G15" s="483">
        <f t="shared" si="0"/>
        <v>833000</v>
      </c>
    </row>
    <row r="16" ht="25.05" customHeight="1" spans="1:7">
      <c r="A16" s="211" t="s">
        <v>2353</v>
      </c>
      <c r="B16" s="212"/>
      <c r="C16" s="212"/>
      <c r="D16" s="212"/>
      <c r="E16" s="212"/>
      <c r="F16" s="213"/>
      <c r="G16" s="485">
        <f>SUM(G10:G15)</f>
        <v>2498048</v>
      </c>
    </row>
    <row r="17" ht="25.05" customHeight="1" spans="1:7">
      <c r="A17" s="214"/>
      <c r="B17" s="214"/>
      <c r="C17" s="214"/>
      <c r="D17" s="214"/>
      <c r="E17" s="215" t="s">
        <v>2354</v>
      </c>
      <c r="F17" s="215"/>
      <c r="G17" s="485">
        <f>+G16</f>
        <v>2498048</v>
      </c>
    </row>
    <row r="18" spans="1:1">
      <c r="A18" s="176" t="s">
        <v>2356</v>
      </c>
    </row>
  </sheetData>
  <mergeCells count="12">
    <mergeCell ref="A1:G1"/>
    <mergeCell ref="B2:G2"/>
    <mergeCell ref="B3:G3"/>
    <mergeCell ref="B4:G4"/>
    <mergeCell ref="B5:D5"/>
    <mergeCell ref="C6:D6"/>
    <mergeCell ref="E6:G6"/>
    <mergeCell ref="C7:D7"/>
    <mergeCell ref="E7:G7"/>
    <mergeCell ref="B9:G9"/>
    <mergeCell ref="A16:F16"/>
    <mergeCell ref="E17:F17"/>
  </mergeCells>
  <pageMargins left="0.7" right="0.7" top="0.75" bottom="0.75" header="0.3" footer="0.3"/>
  <pageSetup paperSize="1" scale="93" orientation="portrait"/>
  <headerFooter/>
  <drawing r:id="rId2"/>
  <legacyDrawing r:id="rId3"/>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CC"/>
  </sheetPr>
  <dimension ref="A1:O99"/>
  <sheetViews>
    <sheetView view="pageBreakPreview" zoomScale="84" zoomScaleNormal="78" topLeftCell="B1" workbookViewId="0">
      <selection activeCell="C83" sqref="C83"/>
    </sheetView>
  </sheetViews>
  <sheetFormatPr defaultColWidth="11.4380952380952" defaultRowHeight="15"/>
  <cols>
    <col min="1" max="1" width="14.7809523809524" style="226" hidden="1" customWidth="1"/>
    <col min="2" max="2" width="17" style="226" customWidth="1"/>
    <col min="3" max="5" width="11.4380952380952" style="226"/>
    <col min="6" max="6" width="14.4380952380952" style="226" customWidth="1"/>
    <col min="7" max="8" width="11.4380952380952" style="226"/>
    <col min="9" max="9" width="13.3333333333333" style="226" customWidth="1"/>
    <col min="10" max="10" width="15.552380952381" style="226" customWidth="1"/>
    <col min="11" max="11" width="17.552380952381" style="226" customWidth="1"/>
    <col min="12" max="12" width="11.4380952380952" style="226"/>
    <col min="13" max="13" width="14" style="226" customWidth="1"/>
    <col min="14" max="14" width="17.4380952380952" style="226" customWidth="1"/>
    <col min="15" max="15" width="12" style="226" customWidth="1"/>
    <col min="16" max="16384" width="11.4380952380952" style="226"/>
  </cols>
  <sheetData>
    <row r="1" spans="2:14">
      <c r="B1" s="227" t="s">
        <v>2300</v>
      </c>
      <c r="C1" s="228"/>
      <c r="D1" s="228"/>
      <c r="E1" s="228"/>
      <c r="F1" s="228"/>
      <c r="G1" s="228"/>
      <c r="H1" s="228"/>
      <c r="I1" s="228"/>
      <c r="J1" s="228"/>
      <c r="K1" s="228"/>
      <c r="L1" s="228"/>
      <c r="M1" s="228"/>
      <c r="N1" s="301"/>
    </row>
    <row r="2" ht="15.75" spans="2:14">
      <c r="B2" s="229" t="s">
        <v>2301</v>
      </c>
      <c r="C2" s="230"/>
      <c r="D2" s="230"/>
      <c r="E2" s="230"/>
      <c r="F2" s="230"/>
      <c r="G2" s="230"/>
      <c r="H2" s="230"/>
      <c r="I2" s="230"/>
      <c r="J2" s="230"/>
      <c r="K2" s="230"/>
      <c r="L2" s="230"/>
      <c r="M2" s="230"/>
      <c r="N2" s="302"/>
    </row>
    <row r="3" ht="15.75" spans="2:14">
      <c r="B3" s="231" t="s">
        <v>89</v>
      </c>
      <c r="C3" s="232" t="s">
        <v>244</v>
      </c>
      <c r="D3" s="233"/>
      <c r="E3" s="233"/>
      <c r="F3" s="233"/>
      <c r="G3" s="233"/>
      <c r="H3" s="233"/>
      <c r="I3" s="233"/>
      <c r="J3" s="303"/>
      <c r="K3" s="304" t="s">
        <v>2337</v>
      </c>
      <c r="L3" s="305" t="s">
        <v>245</v>
      </c>
      <c r="M3" s="306"/>
      <c r="N3" s="231" t="s">
        <v>266</v>
      </c>
    </row>
    <row r="4" ht="15.75" hidden="1" spans="2:14">
      <c r="B4" s="231" t="s">
        <v>89</v>
      </c>
      <c r="C4" s="232" t="s">
        <v>244</v>
      </c>
      <c r="D4" s="233"/>
      <c r="E4" s="233"/>
      <c r="F4" s="233"/>
      <c r="G4" s="233"/>
      <c r="H4" s="233"/>
      <c r="I4" s="233"/>
      <c r="J4" s="303"/>
      <c r="K4" s="307"/>
      <c r="L4" s="305" t="s">
        <v>245</v>
      </c>
      <c r="M4" s="306"/>
      <c r="N4" s="231" t="s">
        <v>266</v>
      </c>
    </row>
    <row r="5" ht="37.5" customHeight="1" spans="1:14">
      <c r="A5" s="226" t="s">
        <v>5</v>
      </c>
      <c r="B5" s="234" t="str">
        <f>PRESUPUESTO!A13</f>
        <v>3.2</v>
      </c>
      <c r="C5" s="235" t="str">
        <f>VLOOKUP(B5,PRESUPUESTO!A3:F13,2,FALSE)</f>
        <v>Riego con agua a las  plantulas</v>
      </c>
      <c r="D5" s="236"/>
      <c r="E5" s="236"/>
      <c r="F5" s="236"/>
      <c r="G5" s="236"/>
      <c r="H5" s="236"/>
      <c r="I5" s="236"/>
      <c r="J5" s="308"/>
      <c r="K5" s="309"/>
      <c r="L5" s="310" t="str">
        <f>VLOOKUP(B5,PRESUPUESTO!A1:L38,3,FALSE)</f>
        <v>Dia</v>
      </c>
      <c r="M5" s="311"/>
      <c r="N5" s="312">
        <f>VLOOKUP(B5,PRESUPUESTO!A1:L38,4,FALSE)</f>
        <v>30</v>
      </c>
    </row>
    <row r="6" ht="5.25" customHeight="1" spans="2:14">
      <c r="B6" s="237"/>
      <c r="C6" s="238"/>
      <c r="D6" s="238"/>
      <c r="E6" s="238"/>
      <c r="F6" s="238"/>
      <c r="G6" s="238"/>
      <c r="H6" s="238"/>
      <c r="I6" s="238"/>
      <c r="J6" s="238"/>
      <c r="K6" s="238"/>
      <c r="L6" s="238"/>
      <c r="M6" s="238"/>
      <c r="N6" s="313"/>
    </row>
    <row r="7" spans="2:14">
      <c r="B7" s="239" t="s">
        <v>2302</v>
      </c>
      <c r="C7" s="240"/>
      <c r="D7" s="240"/>
      <c r="E7" s="240"/>
      <c r="F7" s="240"/>
      <c r="G7" s="240"/>
      <c r="H7" s="240"/>
      <c r="I7" s="240"/>
      <c r="J7" s="240"/>
      <c r="K7" s="240"/>
      <c r="L7" s="240"/>
      <c r="M7" s="240"/>
      <c r="N7" s="314"/>
    </row>
    <row r="8" ht="15.75" spans="2:14">
      <c r="B8" s="241"/>
      <c r="C8" s="242"/>
      <c r="D8" s="242"/>
      <c r="E8" s="242"/>
      <c r="F8" s="242"/>
      <c r="G8" s="242"/>
      <c r="H8" s="242"/>
      <c r="I8" s="266"/>
      <c r="J8" s="266"/>
      <c r="K8" s="242"/>
      <c r="L8" s="242"/>
      <c r="M8" s="242"/>
      <c r="N8" s="315"/>
    </row>
    <row r="9" spans="2:14">
      <c r="B9" s="243" t="s">
        <v>244</v>
      </c>
      <c r="C9" s="244"/>
      <c r="D9" s="244"/>
      <c r="E9" s="244"/>
      <c r="F9" s="244"/>
      <c r="G9" s="244"/>
      <c r="H9" s="245"/>
      <c r="I9" s="316" t="s">
        <v>245</v>
      </c>
      <c r="J9" s="245"/>
      <c r="K9" s="317" t="s">
        <v>2303</v>
      </c>
      <c r="L9" s="316" t="s">
        <v>2304</v>
      </c>
      <c r="M9" s="245"/>
      <c r="N9" s="318" t="s">
        <v>2305</v>
      </c>
    </row>
    <row r="10" spans="1:14">
      <c r="A10" s="246"/>
      <c r="B10" s="247"/>
      <c r="C10" s="248"/>
      <c r="D10" s="248"/>
      <c r="E10" s="248"/>
      <c r="F10" s="248"/>
      <c r="G10" s="248"/>
      <c r="H10" s="249"/>
      <c r="I10" s="319"/>
      <c r="J10" s="320"/>
      <c r="K10" s="321"/>
      <c r="L10" s="322"/>
      <c r="M10" s="323"/>
      <c r="N10" s="324"/>
    </row>
    <row r="11" spans="1:14">
      <c r="A11" s="471" t="s">
        <v>1929</v>
      </c>
      <c r="B11" s="247" t="str">
        <f>VLOOKUP(A11,EQUIPOS!C4:G201,3,FALSE)</f>
        <v>Carrotanque de agua(1000 Galones)</v>
      </c>
      <c r="C11" s="248"/>
      <c r="D11" s="248"/>
      <c r="E11" s="248"/>
      <c r="F11" s="248"/>
      <c r="G11" s="248"/>
      <c r="H11" s="249"/>
      <c r="I11" s="319"/>
      <c r="J11" s="320" t="str">
        <f>VLOOKUP(A11,EQUIPOS!C4:G201,2,FALSE)</f>
        <v>h</v>
      </c>
      <c r="K11" s="321">
        <f>VLOOKUP(A11,EQUIPOS!C4:G201,5,FALSE)</f>
        <v>89366.5661873918</v>
      </c>
      <c r="L11" s="322"/>
      <c r="M11" s="472">
        <v>8</v>
      </c>
      <c r="N11" s="324">
        <f>K11*M11</f>
        <v>714932.529499135</v>
      </c>
    </row>
    <row r="12" spans="1:14">
      <c r="A12" s="250"/>
      <c r="B12" s="247"/>
      <c r="C12" s="248"/>
      <c r="D12" s="248"/>
      <c r="E12" s="248"/>
      <c r="F12" s="248"/>
      <c r="G12" s="248"/>
      <c r="H12" s="249"/>
      <c r="I12" s="319"/>
      <c r="J12" s="320"/>
      <c r="K12" s="321"/>
      <c r="L12" s="322"/>
      <c r="M12" s="323"/>
      <c r="N12" s="324"/>
    </row>
    <row r="13" spans="1:14">
      <c r="A13" s="251"/>
      <c r="B13" s="247"/>
      <c r="C13" s="248"/>
      <c r="D13" s="248"/>
      <c r="E13" s="248"/>
      <c r="F13" s="248"/>
      <c r="G13" s="248"/>
      <c r="H13" s="249"/>
      <c r="I13" s="325"/>
      <c r="J13" s="326"/>
      <c r="K13" s="321"/>
      <c r="L13" s="327"/>
      <c r="M13" s="328"/>
      <c r="N13" s="324"/>
    </row>
    <row r="14" spans="2:14">
      <c r="B14" s="247"/>
      <c r="C14" s="248"/>
      <c r="D14" s="248"/>
      <c r="E14" s="252"/>
      <c r="F14" s="248"/>
      <c r="G14" s="248"/>
      <c r="H14" s="249"/>
      <c r="I14" s="329"/>
      <c r="J14" s="330"/>
      <c r="K14" s="331"/>
      <c r="L14" s="332"/>
      <c r="M14" s="333"/>
      <c r="N14" s="334"/>
    </row>
    <row r="15" spans="2:14">
      <c r="B15" s="253"/>
      <c r="C15" s="254"/>
      <c r="D15" s="254"/>
      <c r="E15" s="255"/>
      <c r="F15" s="256"/>
      <c r="G15" s="256"/>
      <c r="H15" s="257"/>
      <c r="I15" s="329"/>
      <c r="J15" s="330"/>
      <c r="K15" s="335"/>
      <c r="L15" s="332"/>
      <c r="M15" s="333"/>
      <c r="N15" s="336"/>
    </row>
    <row r="16" ht="15.75" spans="2:14">
      <c r="B16" s="258" t="s">
        <v>2306</v>
      </c>
      <c r="C16" s="258"/>
      <c r="D16" s="258"/>
      <c r="E16" s="258"/>
      <c r="F16" s="258"/>
      <c r="G16" s="258"/>
      <c r="H16" s="258"/>
      <c r="I16" s="337"/>
      <c r="J16" s="338"/>
      <c r="K16" s="339"/>
      <c r="L16" s="340">
        <v>0.05</v>
      </c>
      <c r="M16" s="341"/>
      <c r="N16" s="342">
        <f>L16*N50</f>
        <v>8778.24999999999</v>
      </c>
    </row>
    <row r="17" ht="15.75" spans="2:14">
      <c r="B17" s="259" t="s">
        <v>2307</v>
      </c>
      <c r="C17" s="260"/>
      <c r="D17" s="260"/>
      <c r="E17" s="260"/>
      <c r="F17" s="260"/>
      <c r="G17" s="260"/>
      <c r="H17" s="260"/>
      <c r="I17" s="260"/>
      <c r="J17" s="260"/>
      <c r="K17" s="260"/>
      <c r="L17" s="260"/>
      <c r="M17" s="343"/>
      <c r="N17" s="344">
        <f>SUM(N10:N16)</f>
        <v>723710.779499135</v>
      </c>
    </row>
    <row r="18" spans="2:14">
      <c r="B18" s="261"/>
      <c r="C18" s="262"/>
      <c r="D18" s="262"/>
      <c r="E18" s="262"/>
      <c r="F18" s="262"/>
      <c r="G18" s="262"/>
      <c r="H18" s="262"/>
      <c r="I18" s="262"/>
      <c r="J18" s="262"/>
      <c r="K18" s="262"/>
      <c r="L18" s="262"/>
      <c r="M18" s="262"/>
      <c r="N18" s="345"/>
    </row>
    <row r="19" spans="2:14">
      <c r="B19" s="263" t="s">
        <v>2308</v>
      </c>
      <c r="C19" s="264"/>
      <c r="D19" s="264"/>
      <c r="E19" s="264"/>
      <c r="F19" s="264"/>
      <c r="G19" s="264"/>
      <c r="H19" s="264"/>
      <c r="I19" s="264"/>
      <c r="J19" s="264"/>
      <c r="K19" s="264"/>
      <c r="L19" s="264"/>
      <c r="M19" s="264"/>
      <c r="N19" s="346"/>
    </row>
    <row r="20" ht="15.75" spans="2:14">
      <c r="B20" s="265"/>
      <c r="C20" s="266"/>
      <c r="D20" s="266"/>
      <c r="E20" s="266"/>
      <c r="F20" s="266"/>
      <c r="G20" s="266"/>
      <c r="H20" s="266"/>
      <c r="I20" s="266"/>
      <c r="J20" s="242"/>
      <c r="K20" s="242"/>
      <c r="L20" s="242"/>
      <c r="M20" s="242"/>
      <c r="N20" s="315"/>
    </row>
    <row r="21" spans="2:14">
      <c r="B21" s="267" t="s">
        <v>244</v>
      </c>
      <c r="C21" s="268"/>
      <c r="D21" s="268"/>
      <c r="E21" s="268"/>
      <c r="F21" s="268"/>
      <c r="G21" s="268"/>
      <c r="H21" s="268"/>
      <c r="I21" s="347"/>
      <c r="J21" s="348" t="s">
        <v>245</v>
      </c>
      <c r="K21" s="349" t="s">
        <v>266</v>
      </c>
      <c r="L21" s="348" t="s">
        <v>2309</v>
      </c>
      <c r="M21" s="347"/>
      <c r="N21" s="350" t="s">
        <v>2305</v>
      </c>
    </row>
    <row r="22" ht="14.4" customHeight="1" spans="1:14">
      <c r="A22" s="250" t="s">
        <v>637</v>
      </c>
      <c r="B22" s="269" t="str">
        <f>VLOOKUP(A22,MATERIALES!B3:E797,3,FALSE)</f>
        <v>Agua</v>
      </c>
      <c r="C22" s="270"/>
      <c r="D22" s="270"/>
      <c r="E22" s="270"/>
      <c r="F22" s="270"/>
      <c r="G22" s="270"/>
      <c r="H22" s="270"/>
      <c r="I22" s="320"/>
      <c r="J22" s="351" t="str">
        <f>VLOOKUP(A22,MATERIALES!B3:E844,2,FALSE)</f>
        <v>L</v>
      </c>
      <c r="K22" s="352">
        <v>8000</v>
      </c>
      <c r="L22" s="353">
        <f>VLOOKUP(A22,MATERIALES!B3:E844,4,FALSE)</f>
        <v>87.4460638967675</v>
      </c>
      <c r="M22" s="354"/>
      <c r="N22" s="355">
        <f>L22*K22</f>
        <v>699568.51117414</v>
      </c>
    </row>
    <row r="23" ht="14.4" customHeight="1" spans="1:14">
      <c r="A23" s="250"/>
      <c r="B23" s="269"/>
      <c r="C23" s="270"/>
      <c r="D23" s="270"/>
      <c r="E23" s="270"/>
      <c r="F23" s="270"/>
      <c r="G23" s="270"/>
      <c r="H23" s="270"/>
      <c r="I23" s="320"/>
      <c r="J23" s="351"/>
      <c r="K23" s="352"/>
      <c r="L23" s="353"/>
      <c r="M23" s="354"/>
      <c r="N23" s="355"/>
    </row>
    <row r="24" spans="1:14">
      <c r="A24" s="250"/>
      <c r="B24" s="269"/>
      <c r="C24" s="270"/>
      <c r="D24" s="270"/>
      <c r="E24" s="270"/>
      <c r="F24" s="270"/>
      <c r="G24" s="270"/>
      <c r="H24" s="270"/>
      <c r="I24" s="320"/>
      <c r="J24" s="351"/>
      <c r="K24" s="352"/>
      <c r="L24" s="353"/>
      <c r="M24" s="354"/>
      <c r="N24" s="355"/>
    </row>
    <row r="25" spans="1:14">
      <c r="A25" s="250"/>
      <c r="B25" s="269"/>
      <c r="C25" s="270"/>
      <c r="D25" s="270"/>
      <c r="E25" s="270"/>
      <c r="F25" s="270"/>
      <c r="G25" s="270"/>
      <c r="H25" s="270"/>
      <c r="I25" s="320"/>
      <c r="J25" s="351"/>
      <c r="K25" s="352"/>
      <c r="L25" s="353"/>
      <c r="M25" s="354"/>
      <c r="N25" s="355"/>
    </row>
    <row r="26" spans="1:14">
      <c r="A26" s="250"/>
      <c r="B26" s="269"/>
      <c r="C26" s="270"/>
      <c r="D26" s="270"/>
      <c r="E26" s="270"/>
      <c r="F26" s="270"/>
      <c r="G26" s="270"/>
      <c r="H26" s="270"/>
      <c r="I26" s="320"/>
      <c r="J26" s="351"/>
      <c r="K26" s="352"/>
      <c r="L26" s="353"/>
      <c r="M26" s="354"/>
      <c r="N26" s="355"/>
    </row>
    <row r="27" ht="15.75" spans="1:14">
      <c r="A27" s="250"/>
      <c r="B27" s="271"/>
      <c r="C27" s="272"/>
      <c r="D27" s="272"/>
      <c r="E27" s="272"/>
      <c r="F27" s="272"/>
      <c r="G27" s="272"/>
      <c r="H27" s="272"/>
      <c r="I27" s="326"/>
      <c r="J27" s="356"/>
      <c r="K27" s="357"/>
      <c r="L27" s="358"/>
      <c r="M27" s="359"/>
      <c r="N27" s="360"/>
    </row>
    <row r="28" ht="15.75" spans="1:14">
      <c r="A28" s="250"/>
      <c r="B28" s="259" t="s">
        <v>2307</v>
      </c>
      <c r="C28" s="260"/>
      <c r="D28" s="260"/>
      <c r="E28" s="260"/>
      <c r="F28" s="260"/>
      <c r="G28" s="260"/>
      <c r="H28" s="260"/>
      <c r="I28" s="260"/>
      <c r="J28" s="260"/>
      <c r="K28" s="260"/>
      <c r="L28" s="260"/>
      <c r="M28" s="343"/>
      <c r="N28" s="344">
        <f>SUM(N22:N27)</f>
        <v>699568.51117414</v>
      </c>
    </row>
    <row r="29" spans="1:14">
      <c r="A29" s="250"/>
      <c r="B29" s="273"/>
      <c r="C29" s="262"/>
      <c r="D29" s="262"/>
      <c r="E29" s="262"/>
      <c r="F29" s="262"/>
      <c r="G29" s="262"/>
      <c r="H29" s="262"/>
      <c r="I29" s="262"/>
      <c r="J29" s="262"/>
      <c r="K29" s="262"/>
      <c r="L29" s="262"/>
      <c r="M29" s="262"/>
      <c r="N29" s="345"/>
    </row>
    <row r="30" spans="2:14">
      <c r="B30" s="263" t="s">
        <v>2310</v>
      </c>
      <c r="C30" s="264"/>
      <c r="D30" s="264"/>
      <c r="E30" s="264"/>
      <c r="F30" s="264"/>
      <c r="G30" s="264"/>
      <c r="H30" s="264"/>
      <c r="I30" s="264"/>
      <c r="J30" s="264"/>
      <c r="K30" s="264"/>
      <c r="L30" s="264"/>
      <c r="M30" s="264"/>
      <c r="N30" s="346"/>
    </row>
    <row r="31" ht="15.75" spans="2:14">
      <c r="B31" s="274"/>
      <c r="C31" s="242"/>
      <c r="D31" s="242"/>
      <c r="E31" s="242"/>
      <c r="F31" s="242"/>
      <c r="G31" s="242"/>
      <c r="H31" s="242"/>
      <c r="I31" s="242"/>
      <c r="J31" s="242"/>
      <c r="K31" s="242"/>
      <c r="L31" s="242"/>
      <c r="M31" s="242"/>
      <c r="N31" s="315"/>
    </row>
    <row r="32" ht="25.5" spans="2:14">
      <c r="B32" s="267" t="s">
        <v>325</v>
      </c>
      <c r="C32" s="268"/>
      <c r="D32" s="268"/>
      <c r="E32" s="268"/>
      <c r="F32" s="268"/>
      <c r="G32" s="268"/>
      <c r="H32" s="275" t="s">
        <v>245</v>
      </c>
      <c r="I32" s="361" t="s">
        <v>2311</v>
      </c>
      <c r="J32" s="362" t="s">
        <v>2312</v>
      </c>
      <c r="K32" s="275" t="s">
        <v>2313</v>
      </c>
      <c r="L32" s="363" t="s">
        <v>2314</v>
      </c>
      <c r="M32" s="364"/>
      <c r="N32" s="365" t="s">
        <v>2305</v>
      </c>
    </row>
    <row r="33" spans="1:14">
      <c r="A33" s="226" t="s">
        <v>1842</v>
      </c>
      <c r="B33" s="253" t="str">
        <f>VLOOKUP(A33,TRANSPORTE!C2:F38,3,FALSE)</f>
        <v>Transporte de material desmontado</v>
      </c>
      <c r="C33" s="276"/>
      <c r="D33" s="276"/>
      <c r="E33" s="276"/>
      <c r="F33" s="276"/>
      <c r="G33" s="277"/>
      <c r="H33" s="278" t="str">
        <f>VLOOKUP(A33,[214]TRANSPORTE!C1:F37,2,FALSE)</f>
        <v>t-km</v>
      </c>
      <c r="I33" s="335">
        <v>0</v>
      </c>
      <c r="J33" s="335">
        <f>'DISTANCIA DE ACARREO'!D6</f>
        <v>0</v>
      </c>
      <c r="K33" s="335">
        <f>J33*I33</f>
        <v>0</v>
      </c>
      <c r="L33" s="366">
        <f>VLOOKUP(A33,TRANSPORTE!C2:F38,4,FALSE)</f>
        <v>1414.03279593679</v>
      </c>
      <c r="M33" s="367"/>
      <c r="N33" s="368">
        <f>K33*L33</f>
        <v>0</v>
      </c>
    </row>
    <row r="34" spans="2:14">
      <c r="B34" s="279"/>
      <c r="C34" s="280"/>
      <c r="D34" s="280"/>
      <c r="E34" s="280"/>
      <c r="F34" s="280"/>
      <c r="G34" s="280"/>
      <c r="H34" s="278"/>
      <c r="I34" s="335"/>
      <c r="J34" s="335"/>
      <c r="K34" s="335"/>
      <c r="L34" s="369"/>
      <c r="M34" s="370"/>
      <c r="N34" s="371"/>
    </row>
    <row r="35" spans="2:14">
      <c r="B35" s="279"/>
      <c r="C35" s="280"/>
      <c r="D35" s="280"/>
      <c r="E35" s="280"/>
      <c r="F35" s="280"/>
      <c r="G35" s="280"/>
      <c r="H35" s="278"/>
      <c r="I35" s="335"/>
      <c r="J35" s="335"/>
      <c r="K35" s="335"/>
      <c r="L35" s="369"/>
      <c r="M35" s="370"/>
      <c r="N35" s="371"/>
    </row>
    <row r="36" spans="2:14">
      <c r="B36" s="279"/>
      <c r="C36" s="280"/>
      <c r="D36" s="280"/>
      <c r="E36" s="280"/>
      <c r="F36" s="280"/>
      <c r="G36" s="280"/>
      <c r="H36" s="278"/>
      <c r="I36" s="335"/>
      <c r="J36" s="335"/>
      <c r="K36" s="335"/>
      <c r="L36" s="369"/>
      <c r="M36" s="370"/>
      <c r="N36" s="371"/>
    </row>
    <row r="37" spans="2:14">
      <c r="B37" s="279"/>
      <c r="C37" s="280"/>
      <c r="D37" s="280"/>
      <c r="E37" s="280"/>
      <c r="F37" s="280"/>
      <c r="G37" s="280"/>
      <c r="H37" s="278"/>
      <c r="I37" s="335"/>
      <c r="J37" s="335"/>
      <c r="K37" s="335"/>
      <c r="L37" s="369"/>
      <c r="M37" s="370"/>
      <c r="N37" s="371"/>
    </row>
    <row r="38" ht="15.75" spans="2:14">
      <c r="B38" s="281"/>
      <c r="C38" s="282"/>
      <c r="D38" s="282"/>
      <c r="E38" s="282"/>
      <c r="F38" s="282"/>
      <c r="G38" s="282"/>
      <c r="H38" s="283"/>
      <c r="I38" s="372"/>
      <c r="J38" s="372"/>
      <c r="K38" s="372"/>
      <c r="L38" s="373"/>
      <c r="M38" s="374"/>
      <c r="N38" s="375"/>
    </row>
    <row r="39" ht="15.75" spans="2:14">
      <c r="B39" s="284" t="s">
        <v>2307</v>
      </c>
      <c r="C39" s="285"/>
      <c r="D39" s="285"/>
      <c r="E39" s="285"/>
      <c r="F39" s="285"/>
      <c r="G39" s="285"/>
      <c r="H39" s="285"/>
      <c r="I39" s="285"/>
      <c r="J39" s="285"/>
      <c r="K39" s="285"/>
      <c r="L39" s="285"/>
      <c r="M39" s="376"/>
      <c r="N39" s="377">
        <f>SUM(N33:N38)</f>
        <v>0</v>
      </c>
    </row>
    <row r="40" spans="2:14">
      <c r="B40" s="273"/>
      <c r="C40" s="262"/>
      <c r="D40" s="262"/>
      <c r="E40" s="262"/>
      <c r="F40" s="262"/>
      <c r="G40" s="262"/>
      <c r="H40" s="262"/>
      <c r="I40" s="262"/>
      <c r="J40" s="262"/>
      <c r="K40" s="262"/>
      <c r="L40" s="262"/>
      <c r="M40" s="262"/>
      <c r="N40" s="345"/>
    </row>
    <row r="41" spans="2:14">
      <c r="B41" s="263" t="s">
        <v>2315</v>
      </c>
      <c r="C41" s="264"/>
      <c r="D41" s="264"/>
      <c r="E41" s="264"/>
      <c r="F41" s="264"/>
      <c r="G41" s="264"/>
      <c r="H41" s="264"/>
      <c r="I41" s="264"/>
      <c r="J41" s="264"/>
      <c r="K41" s="264"/>
      <c r="L41" s="264"/>
      <c r="M41" s="264"/>
      <c r="N41" s="346"/>
    </row>
    <row r="42" ht="15.75" spans="2:14">
      <c r="B42" s="274"/>
      <c r="C42" s="242"/>
      <c r="D42" s="242"/>
      <c r="E42" s="242"/>
      <c r="F42" s="242"/>
      <c r="G42" s="242"/>
      <c r="H42" s="242"/>
      <c r="I42" s="242"/>
      <c r="J42" s="242"/>
      <c r="K42" s="242"/>
      <c r="L42" s="242"/>
      <c r="M42" s="242"/>
      <c r="N42" s="315"/>
    </row>
    <row r="43" ht="25.5" spans="2:14">
      <c r="B43" s="286" t="s">
        <v>2316</v>
      </c>
      <c r="C43" s="287"/>
      <c r="D43" s="287"/>
      <c r="E43" s="287"/>
      <c r="F43" s="287"/>
      <c r="G43" s="287"/>
      <c r="H43" s="287"/>
      <c r="I43" s="275" t="s">
        <v>2317</v>
      </c>
      <c r="J43" s="362" t="s">
        <v>2318</v>
      </c>
      <c r="K43" s="361" t="s">
        <v>2319</v>
      </c>
      <c r="L43" s="378" t="s">
        <v>2304</v>
      </c>
      <c r="M43" s="379"/>
      <c r="N43" s="380" t="s">
        <v>2305</v>
      </c>
    </row>
    <row r="44" spans="2:15">
      <c r="B44" s="288"/>
      <c r="C44" s="280"/>
      <c r="D44" s="280"/>
      <c r="E44" s="280"/>
      <c r="F44" s="280"/>
      <c r="G44" s="280"/>
      <c r="H44" s="280"/>
      <c r="I44" s="381"/>
      <c r="J44" s="382"/>
      <c r="K44" s="383"/>
      <c r="L44" s="384"/>
      <c r="M44" s="385"/>
      <c r="N44" s="386"/>
      <c r="O44" s="387"/>
    </row>
    <row r="45" spans="1:14">
      <c r="A45" s="226" t="s">
        <v>416</v>
      </c>
      <c r="B45" s="253" t="str">
        <f>VLOOKUP(A45,'MANO DE OBRA'!C13:H78,3,FALSE)</f>
        <v>Obrero (2)</v>
      </c>
      <c r="C45" s="276"/>
      <c r="D45" s="276"/>
      <c r="E45" s="276"/>
      <c r="F45" s="276"/>
      <c r="G45" s="276"/>
      <c r="H45" s="277"/>
      <c r="I45" s="381">
        <f>VLOOKUP(A45,'MANO DE OBRA'!C13:H78,4,FALSE)</f>
        <v>94900</v>
      </c>
      <c r="J45" s="388">
        <f>VLOOKUP(A45,'MANO DE OBRA'!C13:H78,6,FALSE)</f>
        <v>1.85</v>
      </c>
      <c r="K45" s="383">
        <f>J45*I45</f>
        <v>175565</v>
      </c>
      <c r="L45" s="384"/>
      <c r="M45" s="385">
        <v>1</v>
      </c>
      <c r="N45" s="389">
        <f>K45/M45</f>
        <v>175565</v>
      </c>
    </row>
    <row r="46" spans="2:14">
      <c r="B46" s="253"/>
      <c r="C46" s="276"/>
      <c r="D46" s="276"/>
      <c r="E46" s="276"/>
      <c r="F46" s="276"/>
      <c r="G46" s="276"/>
      <c r="H46" s="277"/>
      <c r="I46" s="381"/>
      <c r="J46" s="388"/>
      <c r="K46" s="383"/>
      <c r="L46" s="384"/>
      <c r="M46" s="385"/>
      <c r="N46" s="389"/>
    </row>
    <row r="47" spans="2:14">
      <c r="B47" s="253"/>
      <c r="C47" s="276"/>
      <c r="D47" s="276"/>
      <c r="E47" s="276"/>
      <c r="F47" s="276"/>
      <c r="G47" s="276"/>
      <c r="H47" s="277"/>
      <c r="I47" s="381"/>
      <c r="J47" s="388"/>
      <c r="K47" s="383"/>
      <c r="L47" s="384"/>
      <c r="M47" s="385"/>
      <c r="N47" s="389"/>
    </row>
    <row r="48" spans="2:14">
      <c r="B48" s="288"/>
      <c r="C48" s="280"/>
      <c r="D48" s="280"/>
      <c r="E48" s="280"/>
      <c r="F48" s="280"/>
      <c r="G48" s="280"/>
      <c r="H48" s="280"/>
      <c r="I48" s="335"/>
      <c r="J48" s="390"/>
      <c r="K48" s="391"/>
      <c r="L48" s="358"/>
      <c r="M48" s="392"/>
      <c r="N48" s="389"/>
    </row>
    <row r="49" ht="15.75" spans="2:14">
      <c r="B49" s="281"/>
      <c r="C49" s="282"/>
      <c r="D49" s="282"/>
      <c r="E49" s="282"/>
      <c r="F49" s="282"/>
      <c r="G49" s="282"/>
      <c r="H49" s="282"/>
      <c r="I49" s="372"/>
      <c r="J49" s="372"/>
      <c r="K49" s="372"/>
      <c r="L49" s="393"/>
      <c r="M49" s="393"/>
      <c r="N49" s="360"/>
    </row>
    <row r="50" ht="15.75" spans="2:14">
      <c r="B50" s="259" t="s">
        <v>2307</v>
      </c>
      <c r="C50" s="260"/>
      <c r="D50" s="260"/>
      <c r="E50" s="260"/>
      <c r="F50" s="260"/>
      <c r="G50" s="260"/>
      <c r="H50" s="260"/>
      <c r="I50" s="285"/>
      <c r="J50" s="285"/>
      <c r="K50" s="285"/>
      <c r="L50" s="285"/>
      <c r="M50" s="376"/>
      <c r="N50" s="394">
        <f>SUM(N44:N49)</f>
        <v>175565</v>
      </c>
    </row>
    <row r="51" ht="15.75" spans="2:14">
      <c r="B51" s="273"/>
      <c r="C51" s="262"/>
      <c r="D51" s="262"/>
      <c r="E51" s="262"/>
      <c r="F51" s="262"/>
      <c r="G51" s="262"/>
      <c r="H51" s="262"/>
      <c r="I51" s="262"/>
      <c r="J51" s="262"/>
      <c r="K51" s="262"/>
      <c r="L51" s="262"/>
      <c r="M51" s="262"/>
      <c r="N51" s="345"/>
    </row>
    <row r="52" ht="15.75" spans="2:14">
      <c r="B52" s="259" t="s">
        <v>2320</v>
      </c>
      <c r="C52" s="260"/>
      <c r="D52" s="260"/>
      <c r="E52" s="260"/>
      <c r="F52" s="260"/>
      <c r="G52" s="260"/>
      <c r="H52" s="260"/>
      <c r="I52" s="260"/>
      <c r="J52" s="260"/>
      <c r="K52" s="260"/>
      <c r="L52" s="260"/>
      <c r="M52" s="343"/>
      <c r="N52" s="395">
        <f>ROUND(N17+N28+N39+N50,0)</f>
        <v>1598844</v>
      </c>
    </row>
    <row r="53" ht="15.75" spans="2:14">
      <c r="B53" s="273"/>
      <c r="C53" s="262"/>
      <c r="D53" s="262"/>
      <c r="E53" s="262"/>
      <c r="F53" s="262"/>
      <c r="G53" s="262"/>
      <c r="H53" s="262"/>
      <c r="I53" s="262"/>
      <c r="J53" s="262"/>
      <c r="K53" s="262"/>
      <c r="L53" s="262"/>
      <c r="M53" s="262"/>
      <c r="N53" s="345"/>
    </row>
    <row r="54" hidden="1" spans="2:14">
      <c r="B54" s="263" t="s">
        <v>2321</v>
      </c>
      <c r="C54" s="264"/>
      <c r="D54" s="264"/>
      <c r="E54" s="264"/>
      <c r="F54" s="264"/>
      <c r="G54" s="264"/>
      <c r="H54" s="264"/>
      <c r="I54" s="264"/>
      <c r="J54" s="264"/>
      <c r="K54" s="264"/>
      <c r="L54" s="264"/>
      <c r="M54" s="264"/>
      <c r="N54" s="346"/>
    </row>
    <row r="55" ht="15.75" hidden="1" spans="2:14">
      <c r="B55" s="274"/>
      <c r="C55" s="242"/>
      <c r="D55" s="242"/>
      <c r="E55" s="242"/>
      <c r="F55" s="242"/>
      <c r="G55" s="242"/>
      <c r="H55" s="242"/>
      <c r="I55" s="242"/>
      <c r="J55" s="242"/>
      <c r="K55" s="242"/>
      <c r="L55" s="242"/>
      <c r="M55" s="242"/>
      <c r="N55" s="315"/>
    </row>
    <row r="56" hidden="1" spans="2:14">
      <c r="B56" s="267" t="s">
        <v>2322</v>
      </c>
      <c r="C56" s="268"/>
      <c r="D56" s="268"/>
      <c r="E56" s="268"/>
      <c r="F56" s="268"/>
      <c r="G56" s="268"/>
      <c r="H56" s="268"/>
      <c r="I56" s="268"/>
      <c r="J56" s="396"/>
      <c r="K56" s="397" t="s">
        <v>2323</v>
      </c>
      <c r="L56" s="398" t="s">
        <v>184</v>
      </c>
      <c r="M56" s="396"/>
      <c r="N56" s="399"/>
    </row>
    <row r="57" hidden="1" spans="2:14">
      <c r="B57" s="289" t="s">
        <v>2324</v>
      </c>
      <c r="C57" s="290"/>
      <c r="D57" s="290"/>
      <c r="E57" s="290"/>
      <c r="F57" s="290"/>
      <c r="G57" s="290"/>
      <c r="H57" s="290"/>
      <c r="I57" s="400"/>
      <c r="J57" s="401"/>
      <c r="K57" s="402">
        <v>0.2</v>
      </c>
      <c r="L57" s="403">
        <f>N52*K57</f>
        <v>319768.8</v>
      </c>
      <c r="M57" s="404"/>
      <c r="N57" s="405"/>
    </row>
    <row r="58" hidden="1" spans="2:14">
      <c r="B58" s="291" t="s">
        <v>172</v>
      </c>
      <c r="C58" s="292"/>
      <c r="D58" s="292"/>
      <c r="E58" s="292"/>
      <c r="F58" s="292"/>
      <c r="G58" s="292"/>
      <c r="H58" s="292"/>
      <c r="I58" s="400"/>
      <c r="J58" s="401"/>
      <c r="K58" s="402">
        <v>0.05</v>
      </c>
      <c r="L58" s="403">
        <f>N52*K58</f>
        <v>79942.2</v>
      </c>
      <c r="M58" s="404"/>
      <c r="N58" s="405"/>
    </row>
    <row r="59" ht="15.75" hidden="1" spans="2:14">
      <c r="B59" s="293" t="s">
        <v>2325</v>
      </c>
      <c r="C59" s="294"/>
      <c r="D59" s="294"/>
      <c r="E59" s="294"/>
      <c r="F59" s="294"/>
      <c r="G59" s="294"/>
      <c r="H59" s="294"/>
      <c r="I59" s="406"/>
      <c r="J59" s="407"/>
      <c r="K59" s="408">
        <v>0.05</v>
      </c>
      <c r="L59" s="409">
        <f>N52*K59</f>
        <v>79942.2</v>
      </c>
      <c r="M59" s="410"/>
      <c r="N59" s="405"/>
    </row>
    <row r="60" ht="15.75" hidden="1" spans="2:14">
      <c r="B60" s="259" t="s">
        <v>2307</v>
      </c>
      <c r="C60" s="260"/>
      <c r="D60" s="260"/>
      <c r="E60" s="260"/>
      <c r="F60" s="260"/>
      <c r="G60" s="260"/>
      <c r="H60" s="260"/>
      <c r="I60" s="260"/>
      <c r="J60" s="260"/>
      <c r="K60" s="260"/>
      <c r="L60" s="260"/>
      <c r="M60" s="343"/>
      <c r="N60" s="411">
        <f>L57+L58+L59</f>
        <v>479653.2</v>
      </c>
    </row>
    <row r="61" ht="15.75" hidden="1" spans="2:14">
      <c r="B61" s="273"/>
      <c r="C61" s="262"/>
      <c r="D61" s="262"/>
      <c r="E61" s="262"/>
      <c r="F61" s="262"/>
      <c r="G61" s="262"/>
      <c r="H61" s="262"/>
      <c r="I61" s="262"/>
      <c r="J61" s="262"/>
      <c r="K61" s="262"/>
      <c r="L61" s="262"/>
      <c r="M61" s="262"/>
      <c r="N61" s="345"/>
    </row>
    <row r="62" ht="15.75" hidden="1" spans="1:14">
      <c r="A62" s="226" t="s">
        <v>2326</v>
      </c>
      <c r="B62" s="259" t="s">
        <v>2327</v>
      </c>
      <c r="C62" s="260"/>
      <c r="D62" s="260"/>
      <c r="E62" s="260"/>
      <c r="F62" s="260"/>
      <c r="G62" s="260"/>
      <c r="H62" s="260"/>
      <c r="I62" s="260"/>
      <c r="J62" s="260"/>
      <c r="K62" s="260"/>
      <c r="L62" s="260"/>
      <c r="M62" s="343"/>
      <c r="N62" s="412">
        <f>N52+N60</f>
        <v>2078497.2</v>
      </c>
    </row>
    <row r="63" spans="2:14">
      <c r="B63" s="295"/>
      <c r="C63" s="296"/>
      <c r="D63" s="296"/>
      <c r="E63" s="296"/>
      <c r="F63" s="296"/>
      <c r="G63" s="296"/>
      <c r="H63" s="296"/>
      <c r="I63" s="296"/>
      <c r="J63" s="296"/>
      <c r="K63" s="296"/>
      <c r="L63" s="296"/>
      <c r="M63" s="296"/>
      <c r="N63" s="413"/>
    </row>
    <row r="64" spans="2:14">
      <c r="B64" s="297"/>
      <c r="C64" s="298"/>
      <c r="D64" s="299"/>
      <c r="E64" s="300"/>
      <c r="F64" s="300"/>
      <c r="G64" s="300"/>
      <c r="H64" s="300"/>
      <c r="I64" s="300"/>
      <c r="J64" s="300"/>
      <c r="K64" s="300"/>
      <c r="L64" s="300"/>
      <c r="M64" s="300"/>
      <c r="N64" s="414"/>
    </row>
    <row r="65" spans="2:14">
      <c r="B65" s="415"/>
      <c r="C65" s="416"/>
      <c r="D65" s="417"/>
      <c r="E65" s="300"/>
      <c r="F65" s="300"/>
      <c r="G65" s="300"/>
      <c r="H65" s="300"/>
      <c r="I65" s="300"/>
      <c r="J65" s="300"/>
      <c r="K65" s="300"/>
      <c r="L65" s="300"/>
      <c r="M65" s="300"/>
      <c r="N65" s="414"/>
    </row>
    <row r="66" spans="2:14">
      <c r="B66" s="415"/>
      <c r="C66" s="416"/>
      <c r="D66" s="417"/>
      <c r="E66" s="300"/>
      <c r="F66" s="300"/>
      <c r="G66" s="300"/>
      <c r="H66" s="300"/>
      <c r="I66" s="300"/>
      <c r="J66" s="300"/>
      <c r="K66" s="300"/>
      <c r="L66" s="300"/>
      <c r="M66" s="300"/>
      <c r="N66" s="414"/>
    </row>
    <row r="67" spans="2:14">
      <c r="B67" s="415"/>
      <c r="C67" s="416"/>
      <c r="D67" s="417"/>
      <c r="E67" s="300"/>
      <c r="F67" s="300"/>
      <c r="G67" s="300"/>
      <c r="H67" s="300"/>
      <c r="I67" s="300"/>
      <c r="J67" s="300"/>
      <c r="K67" s="300"/>
      <c r="L67" s="300"/>
      <c r="M67" s="300"/>
      <c r="N67" s="414"/>
    </row>
    <row r="68" spans="2:14">
      <c r="B68" s="418"/>
      <c r="C68" s="416"/>
      <c r="D68" s="419"/>
      <c r="E68" s="300"/>
      <c r="F68" s="300"/>
      <c r="G68" s="300"/>
      <c r="H68" s="300"/>
      <c r="I68" s="300"/>
      <c r="J68" s="300"/>
      <c r="K68" s="443"/>
      <c r="L68" s="300"/>
      <c r="M68" s="300"/>
      <c r="N68" s="414"/>
    </row>
    <row r="69" spans="2:14">
      <c r="B69" s="418"/>
      <c r="C69" s="416"/>
      <c r="D69" s="419"/>
      <c r="E69" s="300"/>
      <c r="F69" s="300"/>
      <c r="G69" s="300"/>
      <c r="H69" s="300"/>
      <c r="I69" s="300"/>
      <c r="J69" s="300"/>
      <c r="K69" s="443"/>
      <c r="L69" s="300"/>
      <c r="M69" s="300"/>
      <c r="N69" s="414"/>
    </row>
    <row r="70" hidden="1" spans="2:14">
      <c r="B70" s="420" t="s">
        <v>2328</v>
      </c>
      <c r="C70" s="421"/>
      <c r="D70" s="421"/>
      <c r="E70" s="421"/>
      <c r="F70" s="421"/>
      <c r="G70" s="421"/>
      <c r="H70" s="421"/>
      <c r="I70" s="421"/>
      <c r="J70" s="421"/>
      <c r="K70" s="421"/>
      <c r="L70" s="421"/>
      <c r="M70" s="421"/>
      <c r="N70" s="444"/>
    </row>
    <row r="71" hidden="1" spans="2:14">
      <c r="B71" s="422"/>
      <c r="C71" s="423"/>
      <c r="D71" s="423"/>
      <c r="E71" s="423"/>
      <c r="F71" s="423"/>
      <c r="G71" s="423"/>
      <c r="H71" s="423"/>
      <c r="I71" s="423"/>
      <c r="J71" s="423"/>
      <c r="K71" s="423"/>
      <c r="L71" s="423"/>
      <c r="M71" s="423"/>
      <c r="N71" s="445"/>
    </row>
    <row r="72" hidden="1" spans="2:14">
      <c r="B72" s="422"/>
      <c r="C72" s="423"/>
      <c r="D72" s="423"/>
      <c r="E72" s="423"/>
      <c r="F72" s="423"/>
      <c r="G72" s="423"/>
      <c r="H72" s="423"/>
      <c r="I72" s="423"/>
      <c r="J72" s="423"/>
      <c r="K72" s="423"/>
      <c r="L72" s="423"/>
      <c r="M72" s="423"/>
      <c r="N72" s="445"/>
    </row>
    <row r="73" hidden="1" spans="2:14">
      <c r="B73" s="422"/>
      <c r="C73" s="423"/>
      <c r="D73" s="423"/>
      <c r="E73" s="423"/>
      <c r="F73" s="423"/>
      <c r="G73" s="423"/>
      <c r="H73" s="423"/>
      <c r="I73" s="423"/>
      <c r="J73" s="423"/>
      <c r="K73" s="423"/>
      <c r="L73" s="423"/>
      <c r="M73" s="423"/>
      <c r="N73" s="445"/>
    </row>
    <row r="74" ht="15.75" hidden="1" spans="2:14">
      <c r="B74" s="424"/>
      <c r="C74" s="425"/>
      <c r="D74" s="425"/>
      <c r="E74" s="425"/>
      <c r="F74" s="425"/>
      <c r="G74" s="425"/>
      <c r="H74" s="425"/>
      <c r="I74" s="425"/>
      <c r="J74" s="425"/>
      <c r="K74" s="425"/>
      <c r="L74" s="425"/>
      <c r="M74" s="425"/>
      <c r="N74" s="446"/>
    </row>
    <row r="75" hidden="1" spans="2:14">
      <c r="B75" s="426"/>
      <c r="C75" s="427"/>
      <c r="D75" s="427"/>
      <c r="E75" s="427"/>
      <c r="F75" s="427"/>
      <c r="G75" s="427"/>
      <c r="H75" s="427"/>
      <c r="I75" s="427"/>
      <c r="J75" s="427"/>
      <c r="K75" s="427"/>
      <c r="L75" s="427"/>
      <c r="M75" s="427"/>
      <c r="N75" s="447"/>
    </row>
    <row r="76" hidden="1" spans="2:14">
      <c r="B76" s="428" t="s">
        <v>2329</v>
      </c>
      <c r="C76" s="429"/>
      <c r="D76" s="429"/>
      <c r="E76" s="429"/>
      <c r="F76" s="429"/>
      <c r="G76" s="429"/>
      <c r="H76" s="429"/>
      <c r="I76" s="429"/>
      <c r="J76" s="429"/>
      <c r="K76" s="429"/>
      <c r="L76" s="429"/>
      <c r="M76" s="429"/>
      <c r="N76" s="448"/>
    </row>
    <row r="77" hidden="1" customHeight="1" spans="2:14">
      <c r="B77" s="430" t="s">
        <v>2330</v>
      </c>
      <c r="C77" s="431"/>
      <c r="D77" s="431"/>
      <c r="E77" s="431"/>
      <c r="F77" s="431"/>
      <c r="G77" s="431"/>
      <c r="H77" s="431"/>
      <c r="I77" s="431"/>
      <c r="J77" s="431"/>
      <c r="K77" s="431"/>
      <c r="L77" s="431"/>
      <c r="M77" s="431"/>
      <c r="N77" s="449"/>
    </row>
    <row r="78" hidden="1" customHeight="1" spans="2:14">
      <c r="B78" s="430"/>
      <c r="C78" s="431"/>
      <c r="D78" s="431"/>
      <c r="E78" s="431"/>
      <c r="F78" s="431"/>
      <c r="G78" s="431"/>
      <c r="H78" s="431"/>
      <c r="I78" s="431"/>
      <c r="J78" s="431"/>
      <c r="K78" s="431"/>
      <c r="L78" s="431"/>
      <c r="M78" s="431"/>
      <c r="N78" s="449"/>
    </row>
    <row r="79" ht="31.5" hidden="1" customHeight="1" spans="2:14">
      <c r="B79" s="432" t="s">
        <v>2331</v>
      </c>
      <c r="C79" s="433"/>
      <c r="D79" s="433"/>
      <c r="E79" s="433"/>
      <c r="F79" s="433"/>
      <c r="G79" s="433"/>
      <c r="H79" s="433"/>
      <c r="I79" s="433"/>
      <c r="J79" s="433"/>
      <c r="K79" s="433"/>
      <c r="L79" s="433"/>
      <c r="M79" s="433"/>
      <c r="N79" s="450"/>
    </row>
    <row r="80" hidden="1" spans="2:14">
      <c r="B80" s="432"/>
      <c r="C80" s="433"/>
      <c r="D80" s="433"/>
      <c r="E80" s="433"/>
      <c r="F80" s="433"/>
      <c r="G80" s="433"/>
      <c r="H80" s="433"/>
      <c r="I80" s="433"/>
      <c r="J80" s="433"/>
      <c r="K80" s="433"/>
      <c r="L80" s="433"/>
      <c r="M80" s="433"/>
      <c r="N80" s="450"/>
    </row>
    <row r="81" hidden="1" spans="2:14">
      <c r="B81" s="430"/>
      <c r="C81" s="431"/>
      <c r="D81" s="431"/>
      <c r="E81" s="431"/>
      <c r="F81" s="431"/>
      <c r="G81" s="431"/>
      <c r="H81" s="431"/>
      <c r="I81" s="431"/>
      <c r="J81" s="431"/>
      <c r="K81" s="431"/>
      <c r="L81" s="431"/>
      <c r="M81" s="431"/>
      <c r="N81" s="449"/>
    </row>
    <row r="82" hidden="1" spans="2:14">
      <c r="B82" s="430"/>
      <c r="C82" s="431"/>
      <c r="D82" s="431"/>
      <c r="E82" s="431"/>
      <c r="F82" s="431"/>
      <c r="G82" s="431"/>
      <c r="H82" s="431"/>
      <c r="I82" s="431"/>
      <c r="J82" s="431"/>
      <c r="K82" s="431"/>
      <c r="L82" s="431"/>
      <c r="M82" s="431"/>
      <c r="N82" s="449"/>
    </row>
    <row r="83" hidden="1" spans="2:14">
      <c r="B83" s="430"/>
      <c r="C83" s="431"/>
      <c r="D83" s="431"/>
      <c r="E83" s="431"/>
      <c r="F83" s="431"/>
      <c r="G83" s="431"/>
      <c r="H83" s="431"/>
      <c r="I83" s="431"/>
      <c r="J83" s="431"/>
      <c r="K83" s="431"/>
      <c r="L83" s="431"/>
      <c r="M83" s="431"/>
      <c r="N83" s="449"/>
    </row>
    <row r="84" hidden="1" spans="2:14">
      <c r="B84" s="428"/>
      <c r="C84" s="429"/>
      <c r="D84" s="429"/>
      <c r="E84" s="429"/>
      <c r="F84" s="429"/>
      <c r="G84" s="429"/>
      <c r="H84" s="429"/>
      <c r="I84" s="429"/>
      <c r="J84" s="429"/>
      <c r="K84" s="429"/>
      <c r="L84" s="429"/>
      <c r="M84" s="429"/>
      <c r="N84" s="448"/>
    </row>
    <row r="85" hidden="1" spans="2:14">
      <c r="B85" s="434"/>
      <c r="C85" s="300"/>
      <c r="D85" s="300"/>
      <c r="E85" s="300" t="s">
        <v>2332</v>
      </c>
      <c r="F85" s="435"/>
      <c r="G85" s="435"/>
      <c r="H85" s="300"/>
      <c r="I85" s="300"/>
      <c r="J85" s="300"/>
      <c r="K85" s="300"/>
      <c r="L85" s="300"/>
      <c r="M85" s="300"/>
      <c r="N85" s="414"/>
    </row>
    <row r="86" hidden="1" spans="2:14">
      <c r="B86" s="434"/>
      <c r="C86" s="300"/>
      <c r="D86" s="300"/>
      <c r="E86" s="436" t="s">
        <v>2333</v>
      </c>
      <c r="F86" s="300"/>
      <c r="G86" s="300"/>
      <c r="H86" s="436"/>
      <c r="I86" s="436"/>
      <c r="J86" s="436"/>
      <c r="K86" s="300"/>
      <c r="L86" s="300"/>
      <c r="M86" s="300"/>
      <c r="N86" s="414"/>
    </row>
    <row r="87" hidden="1" spans="2:14">
      <c r="B87" s="434"/>
      <c r="C87" s="300"/>
      <c r="D87" s="300"/>
      <c r="E87" s="437" t="s">
        <v>2334</v>
      </c>
      <c r="F87" s="300"/>
      <c r="G87" s="300"/>
      <c r="H87" s="437"/>
      <c r="I87" s="437"/>
      <c r="J87" s="437"/>
      <c r="K87" s="300"/>
      <c r="L87" s="300"/>
      <c r="M87" s="300"/>
      <c r="N87" s="414"/>
    </row>
    <row r="88" hidden="1" spans="2:14">
      <c r="B88" s="438"/>
      <c r="C88" s="429"/>
      <c r="D88" s="429"/>
      <c r="E88" s="300" t="s">
        <v>390</v>
      </c>
      <c r="F88" s="300"/>
      <c r="G88" s="300"/>
      <c r="H88" s="300"/>
      <c r="I88" s="300"/>
      <c r="J88" s="300"/>
      <c r="K88" s="429"/>
      <c r="L88" s="429"/>
      <c r="M88" s="429"/>
      <c r="N88" s="448"/>
    </row>
    <row r="89" hidden="1" spans="2:14">
      <c r="B89" s="438"/>
      <c r="C89" s="429"/>
      <c r="D89" s="429"/>
      <c r="E89" s="429"/>
      <c r="F89" s="300"/>
      <c r="G89" s="300"/>
      <c r="H89" s="300"/>
      <c r="I89" s="300"/>
      <c r="J89" s="300"/>
      <c r="K89" s="429"/>
      <c r="L89" s="429"/>
      <c r="M89" s="429"/>
      <c r="N89" s="448"/>
    </row>
    <row r="90" hidden="1" spans="2:14">
      <c r="B90" s="438" t="s">
        <v>2335</v>
      </c>
      <c r="C90" s="437"/>
      <c r="D90" s="437"/>
      <c r="E90" s="300"/>
      <c r="F90" s="300"/>
      <c r="G90" s="300"/>
      <c r="H90" s="300"/>
      <c r="I90" s="300"/>
      <c r="J90" s="443"/>
      <c r="K90" s="443"/>
      <c r="L90" s="443"/>
      <c r="M90" s="443"/>
      <c r="N90" s="451"/>
    </row>
    <row r="91" ht="15.75" hidden="1" spans="2:14">
      <c r="B91" s="439" t="s">
        <v>2336</v>
      </c>
      <c r="C91" s="440"/>
      <c r="D91" s="440"/>
      <c r="E91" s="441"/>
      <c r="F91" s="441"/>
      <c r="G91" s="441"/>
      <c r="H91" s="441"/>
      <c r="I91" s="441"/>
      <c r="J91" s="452"/>
      <c r="K91" s="452"/>
      <c r="L91" s="452"/>
      <c r="M91" s="452"/>
      <c r="N91" s="453"/>
    </row>
    <row r="92" hidden="1"/>
    <row r="93" hidden="1"/>
    <row r="94" hidden="1"/>
    <row r="95" hidden="1"/>
    <row r="96" hidden="1"/>
    <row r="97" hidden="1"/>
    <row r="98" hidden="1"/>
    <row r="99" spans="2:5">
      <c r="B99" s="442"/>
      <c r="C99" s="442"/>
      <c r="D99" s="442"/>
      <c r="E99" s="442"/>
    </row>
  </sheetData>
  <mergeCells count="59">
    <mergeCell ref="B1:N1"/>
    <mergeCell ref="B2:N2"/>
    <mergeCell ref="C3:I3"/>
    <mergeCell ref="L3:M3"/>
    <mergeCell ref="C4:I4"/>
    <mergeCell ref="L4:M4"/>
    <mergeCell ref="C5:J5"/>
    <mergeCell ref="L5:M5"/>
    <mergeCell ref="B9:H9"/>
    <mergeCell ref="I9:J9"/>
    <mergeCell ref="L9:M9"/>
    <mergeCell ref="B10:H10"/>
    <mergeCell ref="B11:H11"/>
    <mergeCell ref="B12:H12"/>
    <mergeCell ref="B13:H13"/>
    <mergeCell ref="I13:J13"/>
    <mergeCell ref="L13:M13"/>
    <mergeCell ref="B14:H14"/>
    <mergeCell ref="B15:D15"/>
    <mergeCell ref="B16:H16"/>
    <mergeCell ref="I16:J16"/>
    <mergeCell ref="L16:M16"/>
    <mergeCell ref="B17:M17"/>
    <mergeCell ref="B21:I21"/>
    <mergeCell ref="L21:M21"/>
    <mergeCell ref="L22:M22"/>
    <mergeCell ref="L23:M23"/>
    <mergeCell ref="L24:M24"/>
    <mergeCell ref="L25:M25"/>
    <mergeCell ref="L26:M26"/>
    <mergeCell ref="B27:I27"/>
    <mergeCell ref="L27:M27"/>
    <mergeCell ref="B28:M28"/>
    <mergeCell ref="L32:M32"/>
    <mergeCell ref="B33:G33"/>
    <mergeCell ref="L33:M33"/>
    <mergeCell ref="L38:M38"/>
    <mergeCell ref="B39:M39"/>
    <mergeCell ref="B43:H43"/>
    <mergeCell ref="L43:M43"/>
    <mergeCell ref="B45:H45"/>
    <mergeCell ref="B46:H46"/>
    <mergeCell ref="B47:H47"/>
    <mergeCell ref="B49:H49"/>
    <mergeCell ref="L49:M49"/>
    <mergeCell ref="B50:M50"/>
    <mergeCell ref="B52:M52"/>
    <mergeCell ref="B56:H56"/>
    <mergeCell ref="L56:M56"/>
    <mergeCell ref="B57:H57"/>
    <mergeCell ref="L57:M57"/>
    <mergeCell ref="L58:M58"/>
    <mergeCell ref="L59:M59"/>
    <mergeCell ref="B60:M60"/>
    <mergeCell ref="B62:M62"/>
    <mergeCell ref="B99:E99"/>
    <mergeCell ref="J90:N91"/>
    <mergeCell ref="B77:N78"/>
    <mergeCell ref="B79:N80"/>
  </mergeCells>
  <printOptions horizontalCentered="1"/>
  <pageMargins left="0.708661417322835" right="0.708661417322835" top="0.748031496062992" bottom="0.748031496062992" header="0.31496062992126" footer="0.31496062992126"/>
  <pageSetup paperSize="1" scale="46" orientation="portrait"/>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CC"/>
  </sheetPr>
  <dimension ref="A1:P99"/>
  <sheetViews>
    <sheetView view="pageBreakPreview" zoomScale="84" zoomScaleNormal="78" topLeftCell="B32" workbookViewId="0">
      <selection activeCell="C83" sqref="C83"/>
    </sheetView>
  </sheetViews>
  <sheetFormatPr defaultColWidth="11.4380952380952" defaultRowHeight="15"/>
  <cols>
    <col min="1" max="1" width="7.33333333333333" style="226" hidden="1" customWidth="1"/>
    <col min="2" max="2" width="17" style="226" customWidth="1"/>
    <col min="3" max="5" width="11.4380952380952" style="226"/>
    <col min="6" max="6" width="14.4380952380952" style="226" customWidth="1"/>
    <col min="7" max="8" width="11.4380952380952" style="226"/>
    <col min="9" max="9" width="13.3333333333333" style="226" customWidth="1"/>
    <col min="10" max="10" width="15.552380952381" style="226" customWidth="1"/>
    <col min="11" max="11" width="17.552380952381" style="226" customWidth="1"/>
    <col min="12" max="12" width="11.4380952380952" style="226"/>
    <col min="13" max="13" width="14" style="226" customWidth="1"/>
    <col min="14" max="14" width="17.4380952380952" style="226" customWidth="1"/>
    <col min="15" max="15" width="6.21904761904762" style="226" customWidth="1"/>
    <col min="16" max="16384" width="11.4380952380952" style="226"/>
  </cols>
  <sheetData>
    <row r="1" spans="2:14">
      <c r="B1" s="227" t="s">
        <v>2300</v>
      </c>
      <c r="C1" s="228"/>
      <c r="D1" s="228"/>
      <c r="E1" s="228"/>
      <c r="F1" s="228"/>
      <c r="G1" s="228"/>
      <c r="H1" s="228"/>
      <c r="I1" s="228"/>
      <c r="J1" s="228"/>
      <c r="K1" s="228"/>
      <c r="L1" s="228"/>
      <c r="M1" s="228"/>
      <c r="N1" s="301"/>
    </row>
    <row r="2" ht="15.75" spans="2:14">
      <c r="B2" s="229" t="s">
        <v>2301</v>
      </c>
      <c r="C2" s="230"/>
      <c r="D2" s="230"/>
      <c r="E2" s="230"/>
      <c r="F2" s="230"/>
      <c r="G2" s="230"/>
      <c r="H2" s="230"/>
      <c r="I2" s="230"/>
      <c r="J2" s="230"/>
      <c r="K2" s="230"/>
      <c r="L2" s="230"/>
      <c r="M2" s="230"/>
      <c r="N2" s="302"/>
    </row>
    <row r="3" ht="15.75" spans="2:14">
      <c r="B3" s="231" t="s">
        <v>89</v>
      </c>
      <c r="C3" s="232" t="s">
        <v>244</v>
      </c>
      <c r="D3" s="233"/>
      <c r="E3" s="233"/>
      <c r="F3" s="233"/>
      <c r="G3" s="233"/>
      <c r="H3" s="233"/>
      <c r="I3" s="233"/>
      <c r="J3" s="303"/>
      <c r="K3" s="304" t="s">
        <v>2337</v>
      </c>
      <c r="L3" s="305" t="s">
        <v>245</v>
      </c>
      <c r="M3" s="306"/>
      <c r="N3" s="231" t="s">
        <v>266</v>
      </c>
    </row>
    <row r="4" ht="15.75" hidden="1" spans="2:14">
      <c r="B4" s="231" t="s">
        <v>89</v>
      </c>
      <c r="C4" s="232" t="s">
        <v>244</v>
      </c>
      <c r="D4" s="233"/>
      <c r="E4" s="233"/>
      <c r="F4" s="233"/>
      <c r="G4" s="233"/>
      <c r="H4" s="233"/>
      <c r="I4" s="233"/>
      <c r="J4" s="303"/>
      <c r="K4" s="307"/>
      <c r="L4" s="305" t="s">
        <v>245</v>
      </c>
      <c r="M4" s="306"/>
      <c r="N4" s="231" t="s">
        <v>266</v>
      </c>
    </row>
    <row r="5" ht="37.5" customHeight="1" spans="1:14">
      <c r="A5" s="226" t="s">
        <v>5</v>
      </c>
      <c r="B5" s="234" t="str">
        <f>PRESUPUESTO!A21</f>
        <v>4.1</v>
      </c>
      <c r="C5" s="235" t="str">
        <f>PRESUPUESTO!B21</f>
        <v>Taller para el fortalecimiento de capacidades técnicas en la siembra, cuidado y aprovechamiento sostenible de especies arbóreas nativas, dirigido a propietarios y poseedores de predios vinculados al proyecto. (Grupos de 30  Personas)</v>
      </c>
      <c r="D5" s="236"/>
      <c r="E5" s="236"/>
      <c r="F5" s="236"/>
      <c r="G5" s="236"/>
      <c r="H5" s="236"/>
      <c r="I5" s="236"/>
      <c r="J5" s="308"/>
      <c r="K5" s="309"/>
      <c r="L5" s="310" t="str">
        <f>PRESUPUESTO!C21</f>
        <v>Sesión           (4 horas )</v>
      </c>
      <c r="M5" s="311"/>
      <c r="N5" s="312">
        <f>PRESUPUESTO!D21</f>
        <v>3</v>
      </c>
    </row>
    <row r="6" ht="5.25" customHeight="1" spans="2:14">
      <c r="B6" s="237"/>
      <c r="C6" s="238"/>
      <c r="D6" s="238"/>
      <c r="E6" s="238"/>
      <c r="F6" s="238"/>
      <c r="G6" s="238"/>
      <c r="H6" s="238"/>
      <c r="I6" s="238"/>
      <c r="J6" s="238"/>
      <c r="K6" s="238"/>
      <c r="L6" s="238"/>
      <c r="M6" s="238"/>
      <c r="N6" s="313"/>
    </row>
    <row r="7" spans="2:14">
      <c r="B7" s="239" t="s">
        <v>2302</v>
      </c>
      <c r="C7" s="240"/>
      <c r="D7" s="240"/>
      <c r="E7" s="240"/>
      <c r="F7" s="240"/>
      <c r="G7" s="240"/>
      <c r="H7" s="240"/>
      <c r="I7" s="240"/>
      <c r="J7" s="240"/>
      <c r="K7" s="240"/>
      <c r="L7" s="240"/>
      <c r="M7" s="240"/>
      <c r="N7" s="314"/>
    </row>
    <row r="8" ht="15.75" spans="2:14">
      <c r="B8" s="241"/>
      <c r="C8" s="242"/>
      <c r="D8" s="242"/>
      <c r="E8" s="242"/>
      <c r="F8" s="242"/>
      <c r="G8" s="242"/>
      <c r="H8" s="242"/>
      <c r="I8" s="266"/>
      <c r="J8" s="266"/>
      <c r="K8" s="242"/>
      <c r="L8" s="242"/>
      <c r="M8" s="242"/>
      <c r="N8" s="315"/>
    </row>
    <row r="9" spans="2:14">
      <c r="B9" s="243" t="s">
        <v>244</v>
      </c>
      <c r="C9" s="244"/>
      <c r="D9" s="244"/>
      <c r="E9" s="244"/>
      <c r="F9" s="244"/>
      <c r="G9" s="244"/>
      <c r="H9" s="245"/>
      <c r="I9" s="316" t="s">
        <v>245</v>
      </c>
      <c r="J9" s="245"/>
      <c r="K9" s="317" t="s">
        <v>2303</v>
      </c>
      <c r="L9" s="316" t="s">
        <v>2304</v>
      </c>
      <c r="M9" s="245"/>
      <c r="N9" s="318" t="s">
        <v>2305</v>
      </c>
    </row>
    <row r="10" spans="1:14">
      <c r="A10" s="246"/>
      <c r="B10" s="247"/>
      <c r="C10" s="248"/>
      <c r="D10" s="248"/>
      <c r="E10" s="248"/>
      <c r="F10" s="248"/>
      <c r="G10" s="248"/>
      <c r="H10" s="249"/>
      <c r="I10" s="319"/>
      <c r="J10" s="320"/>
      <c r="K10" s="321"/>
      <c r="L10" s="322"/>
      <c r="M10" s="323"/>
      <c r="N10" s="324"/>
    </row>
    <row r="11" spans="1:14">
      <c r="A11" s="250"/>
      <c r="B11" s="247" t="s">
        <v>2454</v>
      </c>
      <c r="C11" s="248"/>
      <c r="D11" s="248"/>
      <c r="E11" s="248"/>
      <c r="F11" s="248"/>
      <c r="G11" s="248"/>
      <c r="H11" s="249"/>
      <c r="I11" s="325" t="s">
        <v>540</v>
      </c>
      <c r="J11" s="326"/>
      <c r="K11" s="321">
        <v>500000</v>
      </c>
      <c r="L11" s="322"/>
      <c r="M11" s="323">
        <v>1</v>
      </c>
      <c r="N11" s="324">
        <f>M11*K11</f>
        <v>500000</v>
      </c>
    </row>
    <row r="12" spans="1:14">
      <c r="A12" s="250"/>
      <c r="B12" s="247"/>
      <c r="C12" s="248"/>
      <c r="D12" s="248"/>
      <c r="E12" s="248"/>
      <c r="F12" s="248"/>
      <c r="G12" s="248"/>
      <c r="H12" s="249"/>
      <c r="I12" s="319"/>
      <c r="J12" s="320"/>
      <c r="K12" s="321"/>
      <c r="L12" s="322"/>
      <c r="M12" s="323"/>
      <c r="N12" s="324"/>
    </row>
    <row r="13" spans="1:16">
      <c r="A13" s="251"/>
      <c r="B13" s="247" t="s">
        <v>2455</v>
      </c>
      <c r="C13" s="248"/>
      <c r="D13" s="248"/>
      <c r="E13" s="248"/>
      <c r="F13" s="248"/>
      <c r="G13" s="248"/>
      <c r="H13" s="249"/>
      <c r="I13" s="325" t="s">
        <v>540</v>
      </c>
      <c r="J13" s="326"/>
      <c r="K13" s="321">
        <f>'4.2'!K13</f>
        <v>250000</v>
      </c>
      <c r="L13" s="327">
        <v>1</v>
      </c>
      <c r="M13" s="328"/>
      <c r="N13" s="324">
        <f>L13*K13</f>
        <v>250000</v>
      </c>
      <c r="P13" s="470" t="e">
        <f>PRESUPUESTO!#REF!</f>
        <v>#REF!</v>
      </c>
    </row>
    <row r="14" spans="2:14">
      <c r="B14" s="247"/>
      <c r="C14" s="248"/>
      <c r="D14" s="248"/>
      <c r="E14" s="252"/>
      <c r="F14" s="248"/>
      <c r="G14" s="248"/>
      <c r="H14" s="249"/>
      <c r="I14" s="329"/>
      <c r="J14" s="330"/>
      <c r="K14" s="331"/>
      <c r="L14" s="332"/>
      <c r="M14" s="333"/>
      <c r="N14" s="334"/>
    </row>
    <row r="15" spans="2:14">
      <c r="B15" s="253"/>
      <c r="C15" s="254"/>
      <c r="D15" s="254"/>
      <c r="E15" s="255"/>
      <c r="F15" s="256"/>
      <c r="G15" s="256"/>
      <c r="H15" s="257"/>
      <c r="I15" s="329"/>
      <c r="J15" s="330"/>
      <c r="K15" s="335"/>
      <c r="L15" s="332"/>
      <c r="M15" s="333"/>
      <c r="N15" s="336"/>
    </row>
    <row r="16" ht="15.75" spans="2:14">
      <c r="B16" s="258" t="s">
        <v>2306</v>
      </c>
      <c r="C16" s="258"/>
      <c r="D16" s="258"/>
      <c r="E16" s="258"/>
      <c r="F16" s="258"/>
      <c r="G16" s="258"/>
      <c r="H16" s="258"/>
      <c r="I16" s="337"/>
      <c r="J16" s="338"/>
      <c r="K16" s="339"/>
      <c r="L16" s="340">
        <v>0.05</v>
      </c>
      <c r="M16" s="341"/>
      <c r="N16" s="342">
        <f>L16*N50</f>
        <v>79858.35</v>
      </c>
    </row>
    <row r="17" ht="15.75" spans="2:14">
      <c r="B17" s="259" t="s">
        <v>2307</v>
      </c>
      <c r="C17" s="260"/>
      <c r="D17" s="260"/>
      <c r="E17" s="260"/>
      <c r="F17" s="260"/>
      <c r="G17" s="260"/>
      <c r="H17" s="260"/>
      <c r="I17" s="260"/>
      <c r="J17" s="260"/>
      <c r="K17" s="260"/>
      <c r="L17" s="260"/>
      <c r="M17" s="343"/>
      <c r="N17" s="344">
        <f>SUM(N10:N16)</f>
        <v>829858.35</v>
      </c>
    </row>
    <row r="18" spans="2:14">
      <c r="B18" s="261"/>
      <c r="C18" s="262"/>
      <c r="D18" s="262"/>
      <c r="E18" s="262"/>
      <c r="F18" s="262"/>
      <c r="G18" s="262"/>
      <c r="H18" s="262"/>
      <c r="I18" s="262"/>
      <c r="J18" s="262"/>
      <c r="K18" s="262"/>
      <c r="L18" s="262"/>
      <c r="M18" s="262"/>
      <c r="N18" s="345"/>
    </row>
    <row r="19" spans="2:14">
      <c r="B19" s="263" t="s">
        <v>2308</v>
      </c>
      <c r="C19" s="264"/>
      <c r="D19" s="264"/>
      <c r="E19" s="264"/>
      <c r="F19" s="264"/>
      <c r="G19" s="264"/>
      <c r="H19" s="264"/>
      <c r="I19" s="264"/>
      <c r="J19" s="264"/>
      <c r="K19" s="264"/>
      <c r="L19" s="264"/>
      <c r="M19" s="264"/>
      <c r="N19" s="346"/>
    </row>
    <row r="20" ht="15.75" spans="2:14">
      <c r="B20" s="265"/>
      <c r="C20" s="266"/>
      <c r="D20" s="266"/>
      <c r="E20" s="266"/>
      <c r="F20" s="266"/>
      <c r="G20" s="266"/>
      <c r="H20" s="266"/>
      <c r="I20" s="266"/>
      <c r="J20" s="242"/>
      <c r="K20" s="242"/>
      <c r="L20" s="242"/>
      <c r="M20" s="242"/>
      <c r="N20" s="315"/>
    </row>
    <row r="21" ht="15.75" spans="2:14">
      <c r="B21" s="454" t="s">
        <v>244</v>
      </c>
      <c r="C21" s="455"/>
      <c r="D21" s="455"/>
      <c r="E21" s="455"/>
      <c r="F21" s="455"/>
      <c r="G21" s="455"/>
      <c r="H21" s="455"/>
      <c r="I21" s="459"/>
      <c r="J21" s="460" t="s">
        <v>245</v>
      </c>
      <c r="K21" s="461" t="s">
        <v>266</v>
      </c>
      <c r="L21" s="460" t="s">
        <v>2309</v>
      </c>
      <c r="M21" s="459"/>
      <c r="N21" s="462" t="s">
        <v>2305</v>
      </c>
    </row>
    <row r="22" ht="14.4" customHeight="1" spans="1:14">
      <c r="A22" s="250"/>
      <c r="B22" s="456" t="s">
        <v>2456</v>
      </c>
      <c r="C22" s="457"/>
      <c r="D22" s="457"/>
      <c r="E22" s="457"/>
      <c r="F22" s="457"/>
      <c r="G22" s="457"/>
      <c r="H22" s="457"/>
      <c r="I22" s="463"/>
      <c r="J22" s="464" t="s">
        <v>45</v>
      </c>
      <c r="K22" s="465">
        <v>40</v>
      </c>
      <c r="L22" s="466">
        <v>9000</v>
      </c>
      <c r="M22" s="467"/>
      <c r="N22" s="334">
        <f>L22*K22</f>
        <v>360000</v>
      </c>
    </row>
    <row r="23" ht="14.4" customHeight="1" spans="1:14">
      <c r="A23" s="250"/>
      <c r="B23" s="456" t="s">
        <v>2457</v>
      </c>
      <c r="C23" s="457"/>
      <c r="D23" s="457"/>
      <c r="E23" s="457"/>
      <c r="F23" s="457"/>
      <c r="G23" s="457"/>
      <c r="H23" s="457"/>
      <c r="I23" s="463"/>
      <c r="J23" s="351" t="s">
        <v>45</v>
      </c>
      <c r="K23" s="352">
        <v>40</v>
      </c>
      <c r="L23" s="353">
        <v>3000</v>
      </c>
      <c r="M23" s="354"/>
      <c r="N23" s="334">
        <f>L23*K23</f>
        <v>120000</v>
      </c>
    </row>
    <row r="24" spans="1:14">
      <c r="A24" s="250"/>
      <c r="B24" s="456" t="s">
        <v>2458</v>
      </c>
      <c r="C24" s="457"/>
      <c r="D24" s="457"/>
      <c r="E24" s="457"/>
      <c r="F24" s="457"/>
      <c r="G24" s="457"/>
      <c r="H24" s="457"/>
      <c r="I24" s="463"/>
      <c r="J24" s="351" t="s">
        <v>45</v>
      </c>
      <c r="K24" s="352">
        <v>40</v>
      </c>
      <c r="L24" s="353">
        <v>500</v>
      </c>
      <c r="M24" s="354"/>
      <c r="N24" s="334">
        <f>L24*K24</f>
        <v>20000</v>
      </c>
    </row>
    <row r="25" spans="1:14">
      <c r="A25" s="250"/>
      <c r="B25" s="456" t="s">
        <v>2459</v>
      </c>
      <c r="C25" s="457"/>
      <c r="D25" s="457"/>
      <c r="E25" s="457"/>
      <c r="F25" s="457"/>
      <c r="G25" s="457"/>
      <c r="H25" s="457"/>
      <c r="I25" s="463"/>
      <c r="J25" s="351" t="s">
        <v>45</v>
      </c>
      <c r="K25" s="352">
        <v>6</v>
      </c>
      <c r="L25" s="353">
        <v>30000</v>
      </c>
      <c r="M25" s="354"/>
      <c r="N25" s="334">
        <f>L25*K25</f>
        <v>180000</v>
      </c>
    </row>
    <row r="26" spans="1:14">
      <c r="A26" s="250"/>
      <c r="B26" s="269"/>
      <c r="C26" s="270"/>
      <c r="D26" s="270"/>
      <c r="E26" s="270"/>
      <c r="F26" s="270"/>
      <c r="G26" s="270"/>
      <c r="H26" s="270"/>
      <c r="I26" s="320"/>
      <c r="J26" s="351"/>
      <c r="K26" s="352"/>
      <c r="L26" s="353"/>
      <c r="M26" s="354"/>
      <c r="N26" s="334"/>
    </row>
    <row r="27" ht="15.75" spans="1:14">
      <c r="A27" s="250"/>
      <c r="B27" s="281"/>
      <c r="C27" s="282"/>
      <c r="D27" s="282"/>
      <c r="E27" s="282"/>
      <c r="F27" s="282"/>
      <c r="G27" s="282"/>
      <c r="H27" s="282"/>
      <c r="I27" s="338"/>
      <c r="J27" s="468"/>
      <c r="K27" s="372"/>
      <c r="L27" s="469"/>
      <c r="M27" s="341"/>
      <c r="N27" s="375"/>
    </row>
    <row r="28" ht="15.75" spans="1:14">
      <c r="A28" s="250"/>
      <c r="B28" s="259" t="s">
        <v>2307</v>
      </c>
      <c r="C28" s="260"/>
      <c r="D28" s="260"/>
      <c r="E28" s="260"/>
      <c r="F28" s="260"/>
      <c r="G28" s="260"/>
      <c r="H28" s="260"/>
      <c r="I28" s="260"/>
      <c r="J28" s="260"/>
      <c r="K28" s="260"/>
      <c r="L28" s="260"/>
      <c r="M28" s="343"/>
      <c r="N28" s="344">
        <f>SUM(N22:N27)</f>
        <v>680000</v>
      </c>
    </row>
    <row r="29" spans="1:14">
      <c r="A29" s="250"/>
      <c r="B29" s="273"/>
      <c r="C29" s="262"/>
      <c r="D29" s="262"/>
      <c r="E29" s="262"/>
      <c r="F29" s="262"/>
      <c r="G29" s="262"/>
      <c r="H29" s="262"/>
      <c r="I29" s="262"/>
      <c r="J29" s="262"/>
      <c r="K29" s="262"/>
      <c r="L29" s="262"/>
      <c r="M29" s="262"/>
      <c r="N29" s="345"/>
    </row>
    <row r="30" spans="2:14">
      <c r="B30" s="263" t="s">
        <v>2310</v>
      </c>
      <c r="C30" s="264"/>
      <c r="D30" s="264"/>
      <c r="E30" s="264"/>
      <c r="F30" s="264"/>
      <c r="G30" s="264"/>
      <c r="H30" s="264"/>
      <c r="I30" s="264"/>
      <c r="J30" s="264"/>
      <c r="K30" s="264"/>
      <c r="L30" s="264"/>
      <c r="M30" s="264"/>
      <c r="N30" s="346"/>
    </row>
    <row r="31" ht="15.75" spans="2:14">
      <c r="B31" s="274"/>
      <c r="C31" s="242"/>
      <c r="D31" s="242"/>
      <c r="E31" s="242"/>
      <c r="F31" s="242"/>
      <c r="G31" s="242"/>
      <c r="H31" s="242"/>
      <c r="I31" s="242"/>
      <c r="J31" s="242"/>
      <c r="K31" s="242"/>
      <c r="L31" s="242"/>
      <c r="M31" s="242"/>
      <c r="N31" s="315"/>
    </row>
    <row r="32" ht="25.5" spans="2:14">
      <c r="B32" s="267" t="s">
        <v>325</v>
      </c>
      <c r="C32" s="268"/>
      <c r="D32" s="268"/>
      <c r="E32" s="268"/>
      <c r="F32" s="268"/>
      <c r="G32" s="268"/>
      <c r="H32" s="275" t="s">
        <v>245</v>
      </c>
      <c r="I32" s="361" t="s">
        <v>2311</v>
      </c>
      <c r="J32" s="362" t="s">
        <v>2312</v>
      </c>
      <c r="K32" s="275" t="s">
        <v>2313</v>
      </c>
      <c r="L32" s="363" t="s">
        <v>2314</v>
      </c>
      <c r="M32" s="364"/>
      <c r="N32" s="365" t="s">
        <v>2305</v>
      </c>
    </row>
    <row r="33" spans="2:14">
      <c r="B33" s="253"/>
      <c r="C33" s="276"/>
      <c r="D33" s="276"/>
      <c r="E33" s="276"/>
      <c r="F33" s="276"/>
      <c r="G33" s="277"/>
      <c r="H33" s="278"/>
      <c r="I33" s="335"/>
      <c r="J33" s="335"/>
      <c r="K33" s="335"/>
      <c r="L33" s="366"/>
      <c r="M33" s="367"/>
      <c r="N33" s="368"/>
    </row>
    <row r="34" spans="2:14">
      <c r="B34" s="279"/>
      <c r="C34" s="280"/>
      <c r="D34" s="280"/>
      <c r="E34" s="280"/>
      <c r="F34" s="280"/>
      <c r="G34" s="280"/>
      <c r="H34" s="278"/>
      <c r="I34" s="335"/>
      <c r="J34" s="335"/>
      <c r="K34" s="335"/>
      <c r="L34" s="369"/>
      <c r="M34" s="370"/>
      <c r="N34" s="371"/>
    </row>
    <row r="35" spans="2:14">
      <c r="B35" s="279"/>
      <c r="C35" s="280"/>
      <c r="D35" s="280"/>
      <c r="E35" s="280"/>
      <c r="F35" s="280"/>
      <c r="G35" s="280"/>
      <c r="H35" s="278"/>
      <c r="I35" s="335"/>
      <c r="J35" s="335"/>
      <c r="K35" s="335"/>
      <c r="L35" s="369"/>
      <c r="M35" s="370"/>
      <c r="N35" s="371"/>
    </row>
    <row r="36" spans="2:14">
      <c r="B36" s="279"/>
      <c r="C36" s="280"/>
      <c r="D36" s="280"/>
      <c r="E36" s="280"/>
      <c r="F36" s="280"/>
      <c r="G36" s="280"/>
      <c r="H36" s="278"/>
      <c r="I36" s="335"/>
      <c r="J36" s="335"/>
      <c r="K36" s="335"/>
      <c r="L36" s="369"/>
      <c r="M36" s="370"/>
      <c r="N36" s="371"/>
    </row>
    <row r="37" spans="2:14">
      <c r="B37" s="279"/>
      <c r="C37" s="280"/>
      <c r="D37" s="280"/>
      <c r="E37" s="280"/>
      <c r="F37" s="280"/>
      <c r="G37" s="280"/>
      <c r="H37" s="278"/>
      <c r="I37" s="335"/>
      <c r="J37" s="335"/>
      <c r="K37" s="335"/>
      <c r="L37" s="369"/>
      <c r="M37" s="370"/>
      <c r="N37" s="371"/>
    </row>
    <row r="38" ht="15.75" spans="2:14">
      <c r="B38" s="281"/>
      <c r="C38" s="282"/>
      <c r="D38" s="282"/>
      <c r="E38" s="282"/>
      <c r="F38" s="282"/>
      <c r="G38" s="282"/>
      <c r="H38" s="283"/>
      <c r="I38" s="372"/>
      <c r="J38" s="372"/>
      <c r="K38" s="372"/>
      <c r="L38" s="373"/>
      <c r="M38" s="374"/>
      <c r="N38" s="375"/>
    </row>
    <row r="39" ht="15.75" spans="2:14">
      <c r="B39" s="284" t="s">
        <v>2307</v>
      </c>
      <c r="C39" s="285"/>
      <c r="D39" s="285"/>
      <c r="E39" s="285"/>
      <c r="F39" s="285"/>
      <c r="G39" s="285"/>
      <c r="H39" s="285"/>
      <c r="I39" s="285"/>
      <c r="J39" s="285"/>
      <c r="K39" s="285"/>
      <c r="L39" s="285"/>
      <c r="M39" s="376"/>
      <c r="N39" s="377">
        <f>SUM(N33:N38)</f>
        <v>0</v>
      </c>
    </row>
    <row r="40" spans="2:14">
      <c r="B40" s="273"/>
      <c r="C40" s="262"/>
      <c r="D40" s="262"/>
      <c r="E40" s="262"/>
      <c r="F40" s="262"/>
      <c r="G40" s="262"/>
      <c r="H40" s="262"/>
      <c r="I40" s="262"/>
      <c r="J40" s="262"/>
      <c r="K40" s="262"/>
      <c r="L40" s="262"/>
      <c r="M40" s="262"/>
      <c r="N40" s="345"/>
    </row>
    <row r="41" spans="2:14">
      <c r="B41" s="263" t="s">
        <v>2315</v>
      </c>
      <c r="C41" s="264"/>
      <c r="D41" s="264"/>
      <c r="E41" s="264"/>
      <c r="F41" s="264"/>
      <c r="G41" s="264"/>
      <c r="H41" s="264"/>
      <c r="I41" s="264"/>
      <c r="J41" s="264"/>
      <c r="K41" s="264"/>
      <c r="L41" s="264"/>
      <c r="M41" s="264"/>
      <c r="N41" s="346"/>
    </row>
    <row r="42" ht="15.75" spans="2:14">
      <c r="B42" s="274"/>
      <c r="C42" s="242"/>
      <c r="D42" s="242"/>
      <c r="E42" s="242"/>
      <c r="F42" s="242"/>
      <c r="G42" s="242"/>
      <c r="H42" s="242"/>
      <c r="I42" s="242"/>
      <c r="J42" s="242"/>
      <c r="K42" s="242"/>
      <c r="L42" s="242"/>
      <c r="M42" s="242"/>
      <c r="N42" s="315"/>
    </row>
    <row r="43" ht="25.5" spans="2:14">
      <c r="B43" s="286" t="s">
        <v>2316</v>
      </c>
      <c r="C43" s="287"/>
      <c r="D43" s="287"/>
      <c r="E43" s="287"/>
      <c r="F43" s="287"/>
      <c r="G43" s="287"/>
      <c r="H43" s="287"/>
      <c r="I43" s="275" t="s">
        <v>2317</v>
      </c>
      <c r="J43" s="362" t="s">
        <v>2318</v>
      </c>
      <c r="K43" s="361" t="s">
        <v>2319</v>
      </c>
      <c r="L43" s="378" t="s">
        <v>2304</v>
      </c>
      <c r="M43" s="379"/>
      <c r="N43" s="380" t="s">
        <v>2305</v>
      </c>
    </row>
    <row r="44" spans="2:15">
      <c r="B44" s="288"/>
      <c r="C44" s="280"/>
      <c r="D44" s="280"/>
      <c r="E44" s="280"/>
      <c r="F44" s="280"/>
      <c r="G44" s="280"/>
      <c r="H44" s="280"/>
      <c r="I44" s="381"/>
      <c r="J44" s="382"/>
      <c r="K44" s="383"/>
      <c r="L44" s="384"/>
      <c r="M44" s="385"/>
      <c r="N44" s="386"/>
      <c r="O44" s="387"/>
    </row>
    <row r="45" spans="1:14">
      <c r="A45" s="226" t="s">
        <v>545</v>
      </c>
      <c r="B45" s="253" t="str">
        <f>VLOOKUP(A45,'MANO DE OBRA'!C13:H100,3,FALSE)</f>
        <v>Ingeniero Ambiental o Forestal</v>
      </c>
      <c r="C45" s="276"/>
      <c r="D45" s="276"/>
      <c r="E45" s="276"/>
      <c r="F45" s="276"/>
      <c r="G45" s="276"/>
      <c r="H45" s="277"/>
      <c r="I45" s="381">
        <f>VLOOKUP(A45,'MANO DE OBRA'!C13:H100,4,FALSE)</f>
        <v>142350</v>
      </c>
      <c r="J45" s="388">
        <f>VLOOKUP(A45,'MANO DE OBRA'!C13:H100,6,FALSE)</f>
        <v>1.7</v>
      </c>
      <c r="K45" s="383">
        <f>J45*I45</f>
        <v>241995</v>
      </c>
      <c r="L45" s="384"/>
      <c r="M45" s="385">
        <v>2.3</v>
      </c>
      <c r="N45" s="389">
        <f>K45*M45</f>
        <v>556588.5</v>
      </c>
    </row>
    <row r="46" spans="1:14">
      <c r="A46" s="226" t="s">
        <v>542</v>
      </c>
      <c r="B46" s="253" t="str">
        <f>VLOOKUP(A46,'MANO DE OBRA'!C14:H101,3,FALSE)</f>
        <v>Profesional Psicólogo(a)  </v>
      </c>
      <c r="C46" s="276"/>
      <c r="D46" s="276"/>
      <c r="E46" s="276"/>
      <c r="F46" s="276"/>
      <c r="G46" s="276"/>
      <c r="H46" s="277"/>
      <c r="I46" s="381">
        <f>VLOOKUP(A46,'MANO DE OBRA'!C14:H101,4,FALSE)</f>
        <v>142350</v>
      </c>
      <c r="J46" s="388">
        <f>VLOOKUP(A46,'MANO DE OBRA'!C14:H101,6,FALSE)</f>
        <v>1.7</v>
      </c>
      <c r="K46" s="383">
        <f>J46*I46</f>
        <v>241995</v>
      </c>
      <c r="L46" s="384"/>
      <c r="M46" s="385">
        <v>2.3</v>
      </c>
      <c r="N46" s="389">
        <f>M46*K46</f>
        <v>556588.5</v>
      </c>
    </row>
    <row r="47" spans="1:14">
      <c r="A47" s="226" t="s">
        <v>547</v>
      </c>
      <c r="B47" s="253" t="str">
        <f>VLOOKUP(A47,'MANO DE OBRA'!C15:H102,3,FALSE)</f>
        <v>Fotografo</v>
      </c>
      <c r="C47" s="276"/>
      <c r="D47" s="276"/>
      <c r="E47" s="276"/>
      <c r="F47" s="276"/>
      <c r="G47" s="276"/>
      <c r="H47" s="277"/>
      <c r="I47" s="381">
        <f>VLOOKUP(A47,'MANO DE OBRA'!C15:H102,4,FALSE)</f>
        <v>142350</v>
      </c>
      <c r="J47" s="388">
        <f>VLOOKUP(A47,'MANO DE OBRA'!C15:H102,6,FALSE)</f>
        <v>1.7</v>
      </c>
      <c r="K47" s="383">
        <f>J47*I47</f>
        <v>241995</v>
      </c>
      <c r="L47" s="384"/>
      <c r="M47" s="385">
        <v>2</v>
      </c>
      <c r="N47" s="389">
        <f>M47*K47</f>
        <v>483990</v>
      </c>
    </row>
    <row r="48" spans="2:14">
      <c r="B48" s="288"/>
      <c r="C48" s="280"/>
      <c r="D48" s="280"/>
      <c r="E48" s="280"/>
      <c r="F48" s="280"/>
      <c r="G48" s="280"/>
      <c r="H48" s="280"/>
      <c r="I48" s="335"/>
      <c r="J48" s="390"/>
      <c r="K48" s="391"/>
      <c r="L48" s="358"/>
      <c r="M48" s="392"/>
      <c r="N48" s="389"/>
    </row>
    <row r="49" ht="15.75" spans="2:14">
      <c r="B49" s="281"/>
      <c r="C49" s="282"/>
      <c r="D49" s="282"/>
      <c r="E49" s="282"/>
      <c r="F49" s="282"/>
      <c r="G49" s="282"/>
      <c r="H49" s="282"/>
      <c r="I49" s="372"/>
      <c r="J49" s="372"/>
      <c r="K49" s="372"/>
      <c r="L49" s="393"/>
      <c r="M49" s="393"/>
      <c r="N49" s="360"/>
    </row>
    <row r="50" ht="15.75" spans="2:14">
      <c r="B50" s="259" t="s">
        <v>2307</v>
      </c>
      <c r="C50" s="260"/>
      <c r="D50" s="260"/>
      <c r="E50" s="260"/>
      <c r="F50" s="260"/>
      <c r="G50" s="260"/>
      <c r="H50" s="260"/>
      <c r="I50" s="285"/>
      <c r="J50" s="285"/>
      <c r="K50" s="285"/>
      <c r="L50" s="285"/>
      <c r="M50" s="376"/>
      <c r="N50" s="394">
        <f>SUM(N44:N49)</f>
        <v>1597167</v>
      </c>
    </row>
    <row r="51" ht="15.75" spans="2:14">
      <c r="B51" s="273"/>
      <c r="C51" s="262"/>
      <c r="D51" s="262"/>
      <c r="E51" s="262"/>
      <c r="F51" s="262"/>
      <c r="G51" s="262"/>
      <c r="H51" s="262"/>
      <c r="I51" s="262"/>
      <c r="J51" s="262"/>
      <c r="K51" s="262"/>
      <c r="L51" s="262"/>
      <c r="M51" s="262"/>
      <c r="N51" s="345"/>
    </row>
    <row r="52" ht="15.75" spans="2:14">
      <c r="B52" s="259" t="s">
        <v>2320</v>
      </c>
      <c r="C52" s="260"/>
      <c r="D52" s="260"/>
      <c r="E52" s="260"/>
      <c r="F52" s="260"/>
      <c r="G52" s="260"/>
      <c r="H52" s="260"/>
      <c r="I52" s="260"/>
      <c r="J52" s="260"/>
      <c r="K52" s="260"/>
      <c r="L52" s="260"/>
      <c r="M52" s="343"/>
      <c r="N52" s="395">
        <f>ROUND(N17+N28+N39+N50,0)</f>
        <v>3107025</v>
      </c>
    </row>
    <row r="53" ht="15.75" spans="2:14">
      <c r="B53" s="273"/>
      <c r="C53" s="262"/>
      <c r="D53" s="262"/>
      <c r="E53" s="262"/>
      <c r="F53" s="262"/>
      <c r="G53" s="262"/>
      <c r="H53" s="262"/>
      <c r="I53" s="262"/>
      <c r="J53" s="262"/>
      <c r="K53" s="262"/>
      <c r="L53" s="262"/>
      <c r="M53" s="262"/>
      <c r="N53" s="345"/>
    </row>
    <row r="54" hidden="1" spans="2:14">
      <c r="B54" s="263" t="s">
        <v>2321</v>
      </c>
      <c r="C54" s="264"/>
      <c r="D54" s="264"/>
      <c r="E54" s="264"/>
      <c r="F54" s="264"/>
      <c r="G54" s="264"/>
      <c r="H54" s="264"/>
      <c r="I54" s="264"/>
      <c r="J54" s="264"/>
      <c r="K54" s="264"/>
      <c r="L54" s="264"/>
      <c r="M54" s="264"/>
      <c r="N54" s="346"/>
    </row>
    <row r="55" ht="15.75" hidden="1" spans="2:14">
      <c r="B55" s="274"/>
      <c r="C55" s="242"/>
      <c r="D55" s="242"/>
      <c r="E55" s="242"/>
      <c r="F55" s="242"/>
      <c r="G55" s="242"/>
      <c r="H55" s="242"/>
      <c r="I55" s="242"/>
      <c r="J55" s="242"/>
      <c r="K55" s="242"/>
      <c r="L55" s="242"/>
      <c r="M55" s="242"/>
      <c r="N55" s="315"/>
    </row>
    <row r="56" hidden="1" spans="2:14">
      <c r="B56" s="267" t="s">
        <v>2322</v>
      </c>
      <c r="C56" s="268"/>
      <c r="D56" s="268"/>
      <c r="E56" s="268"/>
      <c r="F56" s="268"/>
      <c r="G56" s="268"/>
      <c r="H56" s="268"/>
      <c r="I56" s="268"/>
      <c r="J56" s="396"/>
      <c r="K56" s="397" t="s">
        <v>2323</v>
      </c>
      <c r="L56" s="398" t="s">
        <v>184</v>
      </c>
      <c r="M56" s="396"/>
      <c r="N56" s="399"/>
    </row>
    <row r="57" hidden="1" spans="2:14">
      <c r="B57" s="289" t="s">
        <v>2324</v>
      </c>
      <c r="C57" s="290"/>
      <c r="D57" s="290"/>
      <c r="E57" s="290"/>
      <c r="F57" s="290"/>
      <c r="G57" s="290"/>
      <c r="H57" s="290"/>
      <c r="I57" s="400"/>
      <c r="J57" s="401"/>
      <c r="K57" s="402">
        <v>0.2</v>
      </c>
      <c r="L57" s="403">
        <f>N52*K57</f>
        <v>621405</v>
      </c>
      <c r="M57" s="404"/>
      <c r="N57" s="405"/>
    </row>
    <row r="58" hidden="1" spans="2:14">
      <c r="B58" s="291" t="s">
        <v>172</v>
      </c>
      <c r="C58" s="292"/>
      <c r="D58" s="292"/>
      <c r="E58" s="292"/>
      <c r="F58" s="292"/>
      <c r="G58" s="292"/>
      <c r="H58" s="292"/>
      <c r="I58" s="400"/>
      <c r="J58" s="401"/>
      <c r="K58" s="402">
        <v>0.05</v>
      </c>
      <c r="L58" s="403">
        <f>N52*K58</f>
        <v>155351.25</v>
      </c>
      <c r="M58" s="404"/>
      <c r="N58" s="405"/>
    </row>
    <row r="59" ht="15.75" hidden="1" spans="2:14">
      <c r="B59" s="293" t="s">
        <v>2325</v>
      </c>
      <c r="C59" s="294"/>
      <c r="D59" s="294"/>
      <c r="E59" s="294"/>
      <c r="F59" s="294"/>
      <c r="G59" s="294"/>
      <c r="H59" s="294"/>
      <c r="I59" s="406"/>
      <c r="J59" s="407"/>
      <c r="K59" s="408">
        <v>0.05</v>
      </c>
      <c r="L59" s="409">
        <f>N52*K59</f>
        <v>155351.25</v>
      </c>
      <c r="M59" s="410"/>
      <c r="N59" s="405"/>
    </row>
    <row r="60" ht="15.75" hidden="1" spans="2:14">
      <c r="B60" s="259" t="s">
        <v>2307</v>
      </c>
      <c r="C60" s="260"/>
      <c r="D60" s="260"/>
      <c r="E60" s="260"/>
      <c r="F60" s="260"/>
      <c r="G60" s="260"/>
      <c r="H60" s="260"/>
      <c r="I60" s="260"/>
      <c r="J60" s="260"/>
      <c r="K60" s="260"/>
      <c r="L60" s="260"/>
      <c r="M60" s="343"/>
      <c r="N60" s="411">
        <f>L57+L58+L59</f>
        <v>932107.5</v>
      </c>
    </row>
    <row r="61" ht="15.75" hidden="1" spans="2:14">
      <c r="B61" s="273"/>
      <c r="C61" s="262"/>
      <c r="D61" s="262"/>
      <c r="E61" s="262"/>
      <c r="F61" s="262"/>
      <c r="G61" s="262"/>
      <c r="H61" s="262"/>
      <c r="I61" s="262"/>
      <c r="J61" s="262"/>
      <c r="K61" s="262"/>
      <c r="L61" s="262"/>
      <c r="M61" s="262"/>
      <c r="N61" s="345"/>
    </row>
    <row r="62" ht="15.75" hidden="1" spans="1:14">
      <c r="A62" s="226" t="s">
        <v>2326</v>
      </c>
      <c r="B62" s="259" t="s">
        <v>2327</v>
      </c>
      <c r="C62" s="260"/>
      <c r="D62" s="260"/>
      <c r="E62" s="260"/>
      <c r="F62" s="260"/>
      <c r="G62" s="260"/>
      <c r="H62" s="260"/>
      <c r="I62" s="260"/>
      <c r="J62" s="260"/>
      <c r="K62" s="260"/>
      <c r="L62" s="260"/>
      <c r="M62" s="343"/>
      <c r="N62" s="412">
        <f>N52+N60</f>
        <v>4039132.5</v>
      </c>
    </row>
    <row r="63" spans="2:15">
      <c r="B63" s="295"/>
      <c r="C63" s="296"/>
      <c r="D63" s="296"/>
      <c r="E63" s="296"/>
      <c r="F63" s="296"/>
      <c r="G63" s="296"/>
      <c r="H63" s="296"/>
      <c r="I63" s="296"/>
      <c r="J63" s="296"/>
      <c r="K63" s="296"/>
      <c r="L63" s="296"/>
      <c r="M63" s="296"/>
      <c r="N63" s="296"/>
      <c r="O63" s="419"/>
    </row>
    <row r="64" spans="2:15">
      <c r="B64" s="297"/>
      <c r="C64" s="298"/>
      <c r="D64" s="299"/>
      <c r="E64" s="300"/>
      <c r="F64" s="300"/>
      <c r="G64" s="300"/>
      <c r="H64" s="300"/>
      <c r="I64" s="300"/>
      <c r="J64" s="300"/>
      <c r="K64" s="300"/>
      <c r="L64" s="300"/>
      <c r="M64" s="300"/>
      <c r="N64" s="300"/>
      <c r="O64" s="419"/>
    </row>
    <row r="65" spans="2:15">
      <c r="B65" s="415"/>
      <c r="C65" s="416"/>
      <c r="D65" s="417"/>
      <c r="E65" s="300"/>
      <c r="F65" s="300"/>
      <c r="G65" s="300"/>
      <c r="H65" s="300"/>
      <c r="I65" s="300"/>
      <c r="J65" s="300"/>
      <c r="K65" s="300"/>
      <c r="L65" s="300"/>
      <c r="M65" s="300"/>
      <c r="N65" s="300"/>
      <c r="O65" s="419"/>
    </row>
    <row r="66" spans="2:15">
      <c r="B66" s="415"/>
      <c r="C66" s="416"/>
      <c r="D66" s="417"/>
      <c r="E66" s="300"/>
      <c r="F66" s="300"/>
      <c r="G66" s="300"/>
      <c r="H66" s="300"/>
      <c r="I66" s="300"/>
      <c r="J66" s="300"/>
      <c r="K66" s="300"/>
      <c r="L66" s="300"/>
      <c r="M66" s="300"/>
      <c r="N66" s="300"/>
      <c r="O66" s="419"/>
    </row>
    <row r="67" spans="2:15">
      <c r="B67" s="415"/>
      <c r="C67" s="416"/>
      <c r="D67" s="417"/>
      <c r="E67" s="300"/>
      <c r="F67" s="300"/>
      <c r="G67" s="300"/>
      <c r="H67" s="300"/>
      <c r="I67" s="300"/>
      <c r="J67" s="300"/>
      <c r="K67" s="300"/>
      <c r="L67" s="300"/>
      <c r="M67" s="300"/>
      <c r="N67" s="300"/>
      <c r="O67" s="419"/>
    </row>
    <row r="68" spans="2:15">
      <c r="B68" s="418"/>
      <c r="C68" s="416"/>
      <c r="D68" s="419"/>
      <c r="E68" s="300"/>
      <c r="F68" s="300"/>
      <c r="G68" s="300"/>
      <c r="H68" s="300"/>
      <c r="I68" s="300"/>
      <c r="J68" s="300"/>
      <c r="K68" s="443"/>
      <c r="L68" s="300"/>
      <c r="M68" s="300"/>
      <c r="N68" s="300"/>
      <c r="O68" s="419"/>
    </row>
    <row r="69" spans="2:15">
      <c r="B69" s="418"/>
      <c r="C69" s="416"/>
      <c r="D69" s="419"/>
      <c r="E69" s="300"/>
      <c r="F69" s="300"/>
      <c r="G69" s="300"/>
      <c r="H69" s="300"/>
      <c r="I69" s="300"/>
      <c r="J69" s="300"/>
      <c r="K69" s="443"/>
      <c r="L69" s="300"/>
      <c r="M69" s="300"/>
      <c r="N69" s="300"/>
      <c r="O69" s="419"/>
    </row>
    <row r="70" hidden="1" spans="2:14">
      <c r="B70" s="420" t="s">
        <v>2328</v>
      </c>
      <c r="C70" s="421"/>
      <c r="D70" s="421"/>
      <c r="E70" s="421"/>
      <c r="F70" s="421"/>
      <c r="G70" s="421"/>
      <c r="H70" s="421"/>
      <c r="I70" s="421"/>
      <c r="J70" s="421"/>
      <c r="K70" s="421"/>
      <c r="L70" s="421"/>
      <c r="M70" s="421"/>
      <c r="N70" s="444"/>
    </row>
    <row r="71" hidden="1" spans="2:14">
      <c r="B71" s="422"/>
      <c r="C71" s="423"/>
      <c r="D71" s="423"/>
      <c r="E71" s="423"/>
      <c r="F71" s="423"/>
      <c r="G71" s="423"/>
      <c r="H71" s="423"/>
      <c r="I71" s="423"/>
      <c r="J71" s="423"/>
      <c r="K71" s="423"/>
      <c r="L71" s="423"/>
      <c r="M71" s="423"/>
      <c r="N71" s="445"/>
    </row>
    <row r="72" hidden="1" spans="2:14">
      <c r="B72" s="422"/>
      <c r="C72" s="423"/>
      <c r="D72" s="423"/>
      <c r="E72" s="423"/>
      <c r="F72" s="423"/>
      <c r="G72" s="423"/>
      <c r="H72" s="423"/>
      <c r="I72" s="423"/>
      <c r="J72" s="423"/>
      <c r="K72" s="423"/>
      <c r="L72" s="423"/>
      <c r="M72" s="423"/>
      <c r="N72" s="445"/>
    </row>
    <row r="73" hidden="1" spans="2:14">
      <c r="B73" s="422"/>
      <c r="C73" s="423"/>
      <c r="D73" s="423"/>
      <c r="E73" s="423"/>
      <c r="F73" s="423"/>
      <c r="G73" s="423"/>
      <c r="H73" s="423"/>
      <c r="I73" s="423"/>
      <c r="J73" s="423"/>
      <c r="K73" s="423"/>
      <c r="L73" s="423"/>
      <c r="M73" s="423"/>
      <c r="N73" s="445"/>
    </row>
    <row r="74" ht="15.75" hidden="1" spans="2:14">
      <c r="B74" s="424"/>
      <c r="C74" s="425"/>
      <c r="D74" s="425"/>
      <c r="E74" s="425"/>
      <c r="F74" s="425"/>
      <c r="G74" s="425"/>
      <c r="H74" s="425"/>
      <c r="I74" s="425"/>
      <c r="J74" s="425"/>
      <c r="K74" s="425"/>
      <c r="L74" s="425"/>
      <c r="M74" s="425"/>
      <c r="N74" s="446"/>
    </row>
    <row r="75" hidden="1" spans="2:14">
      <c r="B75" s="426"/>
      <c r="C75" s="427"/>
      <c r="D75" s="427"/>
      <c r="E75" s="427"/>
      <c r="F75" s="427"/>
      <c r="G75" s="427"/>
      <c r="H75" s="427"/>
      <c r="I75" s="427"/>
      <c r="J75" s="427"/>
      <c r="K75" s="427"/>
      <c r="L75" s="427"/>
      <c r="M75" s="427"/>
      <c r="N75" s="447"/>
    </row>
    <row r="76" hidden="1" spans="2:14">
      <c r="B76" s="428" t="s">
        <v>2329</v>
      </c>
      <c r="C76" s="429"/>
      <c r="D76" s="429"/>
      <c r="E76" s="429"/>
      <c r="F76" s="429"/>
      <c r="G76" s="429"/>
      <c r="H76" s="429"/>
      <c r="I76" s="429"/>
      <c r="J76" s="429"/>
      <c r="K76" s="429"/>
      <c r="L76" s="429"/>
      <c r="M76" s="429"/>
      <c r="N76" s="448"/>
    </row>
    <row r="77" hidden="1" customHeight="1" spans="2:14">
      <c r="B77" s="430" t="s">
        <v>2330</v>
      </c>
      <c r="C77" s="431"/>
      <c r="D77" s="431"/>
      <c r="E77" s="431"/>
      <c r="F77" s="431"/>
      <c r="G77" s="431"/>
      <c r="H77" s="431"/>
      <c r="I77" s="431"/>
      <c r="J77" s="431"/>
      <c r="K77" s="431"/>
      <c r="L77" s="431"/>
      <c r="M77" s="431"/>
      <c r="N77" s="449"/>
    </row>
    <row r="78" hidden="1" customHeight="1" spans="2:14">
      <c r="B78" s="430"/>
      <c r="C78" s="431"/>
      <c r="D78" s="431"/>
      <c r="E78" s="431"/>
      <c r="F78" s="431"/>
      <c r="G78" s="431"/>
      <c r="H78" s="431"/>
      <c r="I78" s="431"/>
      <c r="J78" s="431"/>
      <c r="K78" s="431"/>
      <c r="L78" s="431"/>
      <c r="M78" s="431"/>
      <c r="N78" s="449"/>
    </row>
    <row r="79" ht="31.5" hidden="1" customHeight="1" spans="2:14">
      <c r="B79" s="432" t="s">
        <v>2331</v>
      </c>
      <c r="C79" s="433"/>
      <c r="D79" s="433"/>
      <c r="E79" s="433"/>
      <c r="F79" s="433"/>
      <c r="G79" s="433"/>
      <c r="H79" s="433"/>
      <c r="I79" s="433"/>
      <c r="J79" s="433"/>
      <c r="K79" s="433"/>
      <c r="L79" s="433"/>
      <c r="M79" s="433"/>
      <c r="N79" s="450"/>
    </row>
    <row r="80" hidden="1" spans="2:14">
      <c r="B80" s="432"/>
      <c r="C80" s="433"/>
      <c r="D80" s="433"/>
      <c r="E80" s="433"/>
      <c r="F80" s="433"/>
      <c r="G80" s="433"/>
      <c r="H80" s="433"/>
      <c r="I80" s="433"/>
      <c r="J80" s="433"/>
      <c r="K80" s="433"/>
      <c r="L80" s="433"/>
      <c r="M80" s="433"/>
      <c r="N80" s="450"/>
    </row>
    <row r="81" hidden="1" spans="2:14">
      <c r="B81" s="430"/>
      <c r="C81" s="431"/>
      <c r="D81" s="431"/>
      <c r="E81" s="431"/>
      <c r="F81" s="431"/>
      <c r="G81" s="431"/>
      <c r="H81" s="431"/>
      <c r="I81" s="431"/>
      <c r="J81" s="431"/>
      <c r="K81" s="431"/>
      <c r="L81" s="431"/>
      <c r="M81" s="431"/>
      <c r="N81" s="449"/>
    </row>
    <row r="82" hidden="1" spans="2:14">
      <c r="B82" s="430"/>
      <c r="C82" s="431"/>
      <c r="D82" s="431"/>
      <c r="E82" s="431"/>
      <c r="F82" s="431"/>
      <c r="G82" s="431"/>
      <c r="H82" s="431"/>
      <c r="I82" s="431"/>
      <c r="J82" s="431"/>
      <c r="K82" s="431"/>
      <c r="L82" s="431"/>
      <c r="M82" s="431"/>
      <c r="N82" s="449"/>
    </row>
    <row r="83" hidden="1" spans="2:14">
      <c r="B83" s="430"/>
      <c r="C83" s="431"/>
      <c r="D83" s="431"/>
      <c r="E83" s="431"/>
      <c r="F83" s="431"/>
      <c r="G83" s="431"/>
      <c r="H83" s="431"/>
      <c r="I83" s="431"/>
      <c r="J83" s="431"/>
      <c r="K83" s="431"/>
      <c r="L83" s="431"/>
      <c r="M83" s="431"/>
      <c r="N83" s="449"/>
    </row>
    <row r="84" hidden="1" spans="2:14">
      <c r="B84" s="428"/>
      <c r="C84" s="429"/>
      <c r="D84" s="429"/>
      <c r="E84" s="429"/>
      <c r="F84" s="429"/>
      <c r="G84" s="429"/>
      <c r="H84" s="429"/>
      <c r="I84" s="429"/>
      <c r="J84" s="429"/>
      <c r="K84" s="429"/>
      <c r="L84" s="429"/>
      <c r="M84" s="429"/>
      <c r="N84" s="448"/>
    </row>
    <row r="85" hidden="1" spans="2:14">
      <c r="B85" s="434"/>
      <c r="C85" s="300"/>
      <c r="D85" s="300"/>
      <c r="E85" s="300" t="s">
        <v>2332</v>
      </c>
      <c r="F85" s="435"/>
      <c r="G85" s="435"/>
      <c r="H85" s="300"/>
      <c r="I85" s="300"/>
      <c r="J85" s="300"/>
      <c r="K85" s="300"/>
      <c r="L85" s="300"/>
      <c r="M85" s="300"/>
      <c r="N85" s="414"/>
    </row>
    <row r="86" hidden="1" spans="2:14">
      <c r="B86" s="434"/>
      <c r="C86" s="300"/>
      <c r="D86" s="300"/>
      <c r="E86" s="436" t="s">
        <v>2333</v>
      </c>
      <c r="F86" s="300"/>
      <c r="G86" s="300"/>
      <c r="H86" s="436"/>
      <c r="I86" s="436"/>
      <c r="J86" s="436"/>
      <c r="K86" s="300"/>
      <c r="L86" s="300"/>
      <c r="M86" s="300"/>
      <c r="N86" s="414"/>
    </row>
    <row r="87" hidden="1" spans="2:14">
      <c r="B87" s="434"/>
      <c r="C87" s="300"/>
      <c r="D87" s="300"/>
      <c r="E87" s="437" t="s">
        <v>2334</v>
      </c>
      <c r="F87" s="300"/>
      <c r="G87" s="300"/>
      <c r="H87" s="437"/>
      <c r="I87" s="437"/>
      <c r="J87" s="437"/>
      <c r="K87" s="300"/>
      <c r="L87" s="300"/>
      <c r="M87" s="300"/>
      <c r="N87" s="414"/>
    </row>
    <row r="88" hidden="1" spans="2:14">
      <c r="B88" s="438"/>
      <c r="C88" s="429"/>
      <c r="D88" s="429"/>
      <c r="E88" s="300" t="s">
        <v>390</v>
      </c>
      <c r="F88" s="300"/>
      <c r="G88" s="300"/>
      <c r="H88" s="300"/>
      <c r="I88" s="300"/>
      <c r="J88" s="300"/>
      <c r="K88" s="429"/>
      <c r="L88" s="429"/>
      <c r="M88" s="429"/>
      <c r="N88" s="448"/>
    </row>
    <row r="89" hidden="1" spans="2:14">
      <c r="B89" s="438"/>
      <c r="C89" s="429"/>
      <c r="D89" s="429"/>
      <c r="E89" s="429"/>
      <c r="F89" s="300"/>
      <c r="G89" s="300"/>
      <c r="H89" s="300"/>
      <c r="I89" s="300"/>
      <c r="J89" s="300"/>
      <c r="K89" s="429"/>
      <c r="L89" s="429"/>
      <c r="M89" s="429"/>
      <c r="N89" s="448"/>
    </row>
    <row r="90" hidden="1" spans="2:14">
      <c r="B90" s="438" t="s">
        <v>2335</v>
      </c>
      <c r="C90" s="437"/>
      <c r="D90" s="437"/>
      <c r="E90" s="300"/>
      <c r="F90" s="300"/>
      <c r="G90" s="300"/>
      <c r="H90" s="300"/>
      <c r="I90" s="300"/>
      <c r="J90" s="443"/>
      <c r="K90" s="443"/>
      <c r="L90" s="443"/>
      <c r="M90" s="443"/>
      <c r="N90" s="451"/>
    </row>
    <row r="91" ht="15.75" hidden="1" spans="2:14">
      <c r="B91" s="439" t="s">
        <v>2336</v>
      </c>
      <c r="C91" s="440"/>
      <c r="D91" s="440"/>
      <c r="E91" s="441"/>
      <c r="F91" s="441"/>
      <c r="G91" s="441"/>
      <c r="H91" s="441"/>
      <c r="I91" s="441"/>
      <c r="J91" s="452"/>
      <c r="K91" s="452"/>
      <c r="L91" s="452"/>
      <c r="M91" s="452"/>
      <c r="N91" s="453"/>
    </row>
    <row r="92" hidden="1"/>
    <row r="93" hidden="1"/>
    <row r="94" hidden="1"/>
    <row r="95" hidden="1"/>
    <row r="96" hidden="1"/>
    <row r="97" hidden="1"/>
    <row r="98" hidden="1"/>
    <row r="99" spans="2:5">
      <c r="B99" s="442"/>
      <c r="C99" s="442"/>
      <c r="D99" s="442"/>
      <c r="E99" s="442"/>
    </row>
  </sheetData>
  <mergeCells count="64">
    <mergeCell ref="B1:N1"/>
    <mergeCell ref="B2:N2"/>
    <mergeCell ref="C3:I3"/>
    <mergeCell ref="L3:M3"/>
    <mergeCell ref="C4:I4"/>
    <mergeCell ref="L4:M4"/>
    <mergeCell ref="C5:J5"/>
    <mergeCell ref="L5:M5"/>
    <mergeCell ref="B9:H9"/>
    <mergeCell ref="I9:J9"/>
    <mergeCell ref="L9:M9"/>
    <mergeCell ref="B10:H10"/>
    <mergeCell ref="B11:H11"/>
    <mergeCell ref="I11:J11"/>
    <mergeCell ref="B12:H12"/>
    <mergeCell ref="B13:H13"/>
    <mergeCell ref="I13:J13"/>
    <mergeCell ref="L13:M13"/>
    <mergeCell ref="B14:H14"/>
    <mergeCell ref="B15:D15"/>
    <mergeCell ref="B16:H16"/>
    <mergeCell ref="I16:J16"/>
    <mergeCell ref="L16:M16"/>
    <mergeCell ref="B17:M17"/>
    <mergeCell ref="B21:I21"/>
    <mergeCell ref="L21:M21"/>
    <mergeCell ref="B22:I22"/>
    <mergeCell ref="L22:M22"/>
    <mergeCell ref="B23:I23"/>
    <mergeCell ref="L23:M23"/>
    <mergeCell ref="B24:I24"/>
    <mergeCell ref="L24:M24"/>
    <mergeCell ref="B25:I25"/>
    <mergeCell ref="L25:M25"/>
    <mergeCell ref="L26:M26"/>
    <mergeCell ref="B27:I27"/>
    <mergeCell ref="L27:M27"/>
    <mergeCell ref="B28:M28"/>
    <mergeCell ref="L32:M32"/>
    <mergeCell ref="B33:G33"/>
    <mergeCell ref="L33:M33"/>
    <mergeCell ref="L38:M38"/>
    <mergeCell ref="B39:M39"/>
    <mergeCell ref="B43:H43"/>
    <mergeCell ref="L43:M43"/>
    <mergeCell ref="B45:H45"/>
    <mergeCell ref="B46:H46"/>
    <mergeCell ref="B47:H47"/>
    <mergeCell ref="B49:H49"/>
    <mergeCell ref="L49:M49"/>
    <mergeCell ref="B50:M50"/>
    <mergeCell ref="B52:M52"/>
    <mergeCell ref="B56:H56"/>
    <mergeCell ref="L56:M56"/>
    <mergeCell ref="B57:H57"/>
    <mergeCell ref="L57:M57"/>
    <mergeCell ref="L58:M58"/>
    <mergeCell ref="L59:M59"/>
    <mergeCell ref="B60:M60"/>
    <mergeCell ref="B62:M62"/>
    <mergeCell ref="B99:E99"/>
    <mergeCell ref="J90:N91"/>
    <mergeCell ref="B77:N78"/>
    <mergeCell ref="B79:N80"/>
  </mergeCells>
  <printOptions horizontalCentered="1"/>
  <pageMargins left="0.708661417322835" right="0.708661417322835" top="0.748031496062992" bottom="0.748031496062992" header="0.31496062992126" footer="0.31496062992126"/>
  <pageSetup paperSize="1" scale="46" orientation="portrait"/>
  <headerFooter/>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CC"/>
  </sheetPr>
  <dimension ref="A1:O99"/>
  <sheetViews>
    <sheetView view="pageBreakPreview" zoomScale="84" zoomScaleNormal="78" topLeftCell="B30" workbookViewId="0">
      <selection activeCell="C83" sqref="C83"/>
    </sheetView>
  </sheetViews>
  <sheetFormatPr defaultColWidth="11.4380952380952" defaultRowHeight="15"/>
  <cols>
    <col min="1" max="1" width="12.1047619047619" style="226" hidden="1" customWidth="1"/>
    <col min="2" max="2" width="17" style="226" customWidth="1"/>
    <col min="3" max="5" width="11.4380952380952" style="226"/>
    <col min="6" max="6" width="14.4380952380952" style="226" customWidth="1"/>
    <col min="7" max="8" width="11.4380952380952" style="226"/>
    <col min="9" max="9" width="13.3333333333333" style="226" customWidth="1"/>
    <col min="10" max="10" width="15.552380952381" style="226" customWidth="1"/>
    <col min="11" max="11" width="17.552380952381" style="226" customWidth="1"/>
    <col min="12" max="12" width="11.4380952380952" style="226"/>
    <col min="13" max="13" width="14" style="226" customWidth="1"/>
    <col min="14" max="14" width="17.4380952380952" style="226" customWidth="1"/>
    <col min="15" max="15" width="6.21904761904762" style="226" customWidth="1"/>
    <col min="16" max="16384" width="11.4380952380952" style="226"/>
  </cols>
  <sheetData>
    <row r="1" spans="2:14">
      <c r="B1" s="227" t="s">
        <v>2300</v>
      </c>
      <c r="C1" s="228"/>
      <c r="D1" s="228"/>
      <c r="E1" s="228"/>
      <c r="F1" s="228"/>
      <c r="G1" s="228"/>
      <c r="H1" s="228"/>
      <c r="I1" s="228"/>
      <c r="J1" s="228"/>
      <c r="K1" s="228"/>
      <c r="L1" s="228"/>
      <c r="M1" s="228"/>
      <c r="N1" s="301"/>
    </row>
    <row r="2" ht="15.75" spans="2:14">
      <c r="B2" s="229" t="s">
        <v>2301</v>
      </c>
      <c r="C2" s="230"/>
      <c r="D2" s="230"/>
      <c r="E2" s="230"/>
      <c r="F2" s="230"/>
      <c r="G2" s="230"/>
      <c r="H2" s="230"/>
      <c r="I2" s="230"/>
      <c r="J2" s="230"/>
      <c r="K2" s="230"/>
      <c r="L2" s="230"/>
      <c r="M2" s="230"/>
      <c r="N2" s="302"/>
    </row>
    <row r="3" ht="15.75" spans="2:14">
      <c r="B3" s="231" t="s">
        <v>89</v>
      </c>
      <c r="C3" s="232" t="s">
        <v>244</v>
      </c>
      <c r="D3" s="233"/>
      <c r="E3" s="233"/>
      <c r="F3" s="233"/>
      <c r="G3" s="233"/>
      <c r="H3" s="233"/>
      <c r="I3" s="233"/>
      <c r="J3" s="303"/>
      <c r="K3" s="304" t="s">
        <v>2337</v>
      </c>
      <c r="L3" s="305" t="s">
        <v>245</v>
      </c>
      <c r="M3" s="306"/>
      <c r="N3" s="231" t="s">
        <v>266</v>
      </c>
    </row>
    <row r="4" ht="15.75" hidden="1" spans="2:14">
      <c r="B4" s="231" t="s">
        <v>89</v>
      </c>
      <c r="C4" s="232" t="s">
        <v>244</v>
      </c>
      <c r="D4" s="233"/>
      <c r="E4" s="233"/>
      <c r="F4" s="233"/>
      <c r="G4" s="233"/>
      <c r="H4" s="233"/>
      <c r="I4" s="233"/>
      <c r="J4" s="303"/>
      <c r="K4" s="307"/>
      <c r="L4" s="305" t="s">
        <v>245</v>
      </c>
      <c r="M4" s="306"/>
      <c r="N4" s="231" t="s">
        <v>266</v>
      </c>
    </row>
    <row r="5" ht="37.5" customHeight="1" spans="1:14">
      <c r="A5" s="226" t="s">
        <v>5</v>
      </c>
      <c r="B5" s="234" t="str">
        <f>PRESUPUESTO!A22</f>
        <v>4.2</v>
      </c>
      <c r="C5" s="235" t="str">
        <f>PRESUPUESTO!B22</f>
        <v>Taller sobre cambio climático, manejo de residuos sólidos, uso eficiente del agua y reforestación, dirigidos a estudiantes, niños y niñas del área de influencia del proyecto (grupos de hasta 30 personas).</v>
      </c>
      <c r="D5" s="236"/>
      <c r="E5" s="236"/>
      <c r="F5" s="236"/>
      <c r="G5" s="236"/>
      <c r="H5" s="236"/>
      <c r="I5" s="236"/>
      <c r="J5" s="308"/>
      <c r="K5" s="309"/>
      <c r="L5" s="310" t="str">
        <f>PRESUPUESTO!C22</f>
        <v>Sesión (3 horas )</v>
      </c>
      <c r="M5" s="311"/>
      <c r="N5" s="312">
        <f>PRESUPUESTO!D22</f>
        <v>6</v>
      </c>
    </row>
    <row r="6" ht="5.25" customHeight="1" spans="2:14">
      <c r="B6" s="237"/>
      <c r="C6" s="238"/>
      <c r="D6" s="238"/>
      <c r="E6" s="238"/>
      <c r="F6" s="238"/>
      <c r="G6" s="238"/>
      <c r="H6" s="238"/>
      <c r="I6" s="238"/>
      <c r="J6" s="238"/>
      <c r="K6" s="238"/>
      <c r="L6" s="238"/>
      <c r="M6" s="238"/>
      <c r="N6" s="313"/>
    </row>
    <row r="7" spans="2:14">
      <c r="B7" s="239" t="s">
        <v>2302</v>
      </c>
      <c r="C7" s="240"/>
      <c r="D7" s="240"/>
      <c r="E7" s="240"/>
      <c r="F7" s="240"/>
      <c r="G7" s="240"/>
      <c r="H7" s="240"/>
      <c r="I7" s="240"/>
      <c r="J7" s="240"/>
      <c r="K7" s="240"/>
      <c r="L7" s="240"/>
      <c r="M7" s="240"/>
      <c r="N7" s="314"/>
    </row>
    <row r="8" ht="15.75" spans="2:14">
      <c r="B8" s="241"/>
      <c r="C8" s="242"/>
      <c r="D8" s="242"/>
      <c r="E8" s="242"/>
      <c r="F8" s="242"/>
      <c r="G8" s="242"/>
      <c r="H8" s="242"/>
      <c r="I8" s="266"/>
      <c r="J8" s="266"/>
      <c r="K8" s="242"/>
      <c r="L8" s="242"/>
      <c r="M8" s="242"/>
      <c r="N8" s="315"/>
    </row>
    <row r="9" spans="2:14">
      <c r="B9" s="243" t="s">
        <v>244</v>
      </c>
      <c r="C9" s="244"/>
      <c r="D9" s="244"/>
      <c r="E9" s="244"/>
      <c r="F9" s="244"/>
      <c r="G9" s="244"/>
      <c r="H9" s="245"/>
      <c r="I9" s="316" t="s">
        <v>245</v>
      </c>
      <c r="J9" s="245"/>
      <c r="K9" s="317" t="s">
        <v>2303</v>
      </c>
      <c r="L9" s="316" t="s">
        <v>2304</v>
      </c>
      <c r="M9" s="245"/>
      <c r="N9" s="318" t="s">
        <v>2305</v>
      </c>
    </row>
    <row r="10" spans="1:14">
      <c r="A10" s="246"/>
      <c r="B10" s="247"/>
      <c r="C10" s="248"/>
      <c r="D10" s="248"/>
      <c r="E10" s="248"/>
      <c r="F10" s="248"/>
      <c r="G10" s="248"/>
      <c r="H10" s="249"/>
      <c r="I10" s="319"/>
      <c r="J10" s="320"/>
      <c r="K10" s="321"/>
      <c r="L10" s="322"/>
      <c r="M10" s="323"/>
      <c r="N10" s="324"/>
    </row>
    <row r="11" spans="1:14">
      <c r="A11" s="250"/>
      <c r="B11" s="247" t="s">
        <v>2454</v>
      </c>
      <c r="C11" s="248"/>
      <c r="D11" s="248"/>
      <c r="E11" s="248"/>
      <c r="F11" s="248"/>
      <c r="G11" s="248"/>
      <c r="H11" s="249"/>
      <c r="I11" s="325" t="s">
        <v>540</v>
      </c>
      <c r="J11" s="326"/>
      <c r="K11" s="321">
        <v>500000</v>
      </c>
      <c r="L11" s="322"/>
      <c r="M11" s="323">
        <v>1</v>
      </c>
      <c r="N11" s="324">
        <f>M11*K11</f>
        <v>500000</v>
      </c>
    </row>
    <row r="12" spans="1:14">
      <c r="A12" s="250"/>
      <c r="B12" s="247"/>
      <c r="C12" s="248"/>
      <c r="D12" s="248"/>
      <c r="E12" s="248"/>
      <c r="F12" s="248"/>
      <c r="G12" s="248"/>
      <c r="H12" s="249"/>
      <c r="I12" s="319"/>
      <c r="J12" s="320"/>
      <c r="K12" s="321"/>
      <c r="L12" s="322"/>
      <c r="M12" s="323"/>
      <c r="N12" s="324"/>
    </row>
    <row r="13" spans="1:14">
      <c r="A13" s="251"/>
      <c r="B13" s="247" t="s">
        <v>2455</v>
      </c>
      <c r="C13" s="248"/>
      <c r="D13" s="248"/>
      <c r="E13" s="248"/>
      <c r="F13" s="248"/>
      <c r="G13" s="248"/>
      <c r="H13" s="249"/>
      <c r="I13" s="325" t="s">
        <v>540</v>
      </c>
      <c r="J13" s="326"/>
      <c r="K13" s="321">
        <v>250000</v>
      </c>
      <c r="L13" s="327">
        <v>1</v>
      </c>
      <c r="M13" s="328"/>
      <c r="N13" s="324">
        <f>L13*K13</f>
        <v>250000</v>
      </c>
    </row>
    <row r="14" spans="2:14">
      <c r="B14" s="247"/>
      <c r="C14" s="248"/>
      <c r="D14" s="248"/>
      <c r="E14" s="252"/>
      <c r="F14" s="248"/>
      <c r="G14" s="248"/>
      <c r="H14" s="249"/>
      <c r="I14" s="329"/>
      <c r="J14" s="330"/>
      <c r="K14" s="331"/>
      <c r="L14" s="332"/>
      <c r="M14" s="333"/>
      <c r="N14" s="334"/>
    </row>
    <row r="15" spans="2:14">
      <c r="B15" s="253"/>
      <c r="C15" s="254"/>
      <c r="D15" s="254"/>
      <c r="E15" s="255"/>
      <c r="F15" s="256"/>
      <c r="G15" s="256"/>
      <c r="H15" s="257"/>
      <c r="I15" s="329"/>
      <c r="J15" s="330"/>
      <c r="K15" s="335"/>
      <c r="L15" s="332"/>
      <c r="M15" s="333"/>
      <c r="N15" s="336"/>
    </row>
    <row r="16" ht="15.75" spans="2:14">
      <c r="B16" s="258" t="s">
        <v>2306</v>
      </c>
      <c r="C16" s="258"/>
      <c r="D16" s="258"/>
      <c r="E16" s="258"/>
      <c r="F16" s="258"/>
      <c r="G16" s="258"/>
      <c r="H16" s="258"/>
      <c r="I16" s="337"/>
      <c r="J16" s="338"/>
      <c r="K16" s="339"/>
      <c r="L16" s="340">
        <v>0.05</v>
      </c>
      <c r="M16" s="341"/>
      <c r="N16" s="342">
        <f>L16*N50</f>
        <v>85303.2375</v>
      </c>
    </row>
    <row r="17" ht="15.75" spans="2:14">
      <c r="B17" s="259" t="s">
        <v>2307</v>
      </c>
      <c r="C17" s="260"/>
      <c r="D17" s="260"/>
      <c r="E17" s="260"/>
      <c r="F17" s="260"/>
      <c r="G17" s="260"/>
      <c r="H17" s="260"/>
      <c r="I17" s="260"/>
      <c r="J17" s="260"/>
      <c r="K17" s="260"/>
      <c r="L17" s="260"/>
      <c r="M17" s="343"/>
      <c r="N17" s="344">
        <f>SUM(N10:N16)</f>
        <v>835303.2375</v>
      </c>
    </row>
    <row r="18" spans="2:14">
      <c r="B18" s="261"/>
      <c r="C18" s="262"/>
      <c r="D18" s="262"/>
      <c r="E18" s="262"/>
      <c r="F18" s="262"/>
      <c r="G18" s="262"/>
      <c r="H18" s="262"/>
      <c r="I18" s="262"/>
      <c r="J18" s="262"/>
      <c r="K18" s="262"/>
      <c r="L18" s="262"/>
      <c r="M18" s="262"/>
      <c r="N18" s="345"/>
    </row>
    <row r="19" spans="2:14">
      <c r="B19" s="263" t="s">
        <v>2308</v>
      </c>
      <c r="C19" s="264"/>
      <c r="D19" s="264"/>
      <c r="E19" s="264"/>
      <c r="F19" s="264"/>
      <c r="G19" s="264"/>
      <c r="H19" s="264"/>
      <c r="I19" s="264"/>
      <c r="J19" s="264"/>
      <c r="K19" s="264"/>
      <c r="L19" s="264"/>
      <c r="M19" s="264"/>
      <c r="N19" s="346"/>
    </row>
    <row r="20" ht="15.75" spans="2:14">
      <c r="B20" s="265"/>
      <c r="C20" s="266"/>
      <c r="D20" s="266"/>
      <c r="E20" s="266"/>
      <c r="F20" s="266"/>
      <c r="G20" s="266"/>
      <c r="H20" s="266"/>
      <c r="I20" s="266"/>
      <c r="J20" s="242"/>
      <c r="K20" s="242"/>
      <c r="L20" s="242"/>
      <c r="M20" s="242"/>
      <c r="N20" s="315"/>
    </row>
    <row r="21" ht="15.75" spans="2:14">
      <c r="B21" s="454" t="s">
        <v>244</v>
      </c>
      <c r="C21" s="455"/>
      <c r="D21" s="455"/>
      <c r="E21" s="455"/>
      <c r="F21" s="455"/>
      <c r="G21" s="455"/>
      <c r="H21" s="455"/>
      <c r="I21" s="459"/>
      <c r="J21" s="460" t="s">
        <v>245</v>
      </c>
      <c r="K21" s="461" t="s">
        <v>266</v>
      </c>
      <c r="L21" s="460" t="s">
        <v>2309</v>
      </c>
      <c r="M21" s="459"/>
      <c r="N21" s="462" t="s">
        <v>2305</v>
      </c>
    </row>
    <row r="22" ht="14.4" customHeight="1" spans="1:14">
      <c r="A22" s="250"/>
      <c r="B22" s="456" t="s">
        <v>2456</v>
      </c>
      <c r="C22" s="457"/>
      <c r="D22" s="457"/>
      <c r="E22" s="457"/>
      <c r="F22" s="457"/>
      <c r="G22" s="457"/>
      <c r="H22" s="457"/>
      <c r="I22" s="463"/>
      <c r="J22" s="464" t="s">
        <v>45</v>
      </c>
      <c r="K22" s="465">
        <v>50</v>
      </c>
      <c r="L22" s="466">
        <v>9000</v>
      </c>
      <c r="M22" s="467"/>
      <c r="N22" s="334">
        <f>L22*K22</f>
        <v>450000</v>
      </c>
    </row>
    <row r="23" ht="14.4" customHeight="1" spans="1:14">
      <c r="A23" s="250"/>
      <c r="B23" s="456" t="s">
        <v>2457</v>
      </c>
      <c r="C23" s="457"/>
      <c r="D23" s="457"/>
      <c r="E23" s="457"/>
      <c r="F23" s="457"/>
      <c r="G23" s="457"/>
      <c r="H23" s="457"/>
      <c r="I23" s="463"/>
      <c r="J23" s="351" t="s">
        <v>45</v>
      </c>
      <c r="K23" s="352">
        <v>50</v>
      </c>
      <c r="L23" s="353">
        <v>3000</v>
      </c>
      <c r="M23" s="354"/>
      <c r="N23" s="334">
        <f>L23*K23</f>
        <v>150000</v>
      </c>
    </row>
    <row r="24" spans="1:14">
      <c r="A24" s="250"/>
      <c r="B24" s="456" t="s">
        <v>2460</v>
      </c>
      <c r="C24" s="457"/>
      <c r="D24" s="457"/>
      <c r="E24" s="457"/>
      <c r="F24" s="457"/>
      <c r="G24" s="457"/>
      <c r="H24" s="457"/>
      <c r="I24" s="463"/>
      <c r="J24" s="351" t="s">
        <v>45</v>
      </c>
      <c r="K24" s="352">
        <v>50</v>
      </c>
      <c r="L24" s="353">
        <v>500</v>
      </c>
      <c r="M24" s="354"/>
      <c r="N24" s="334">
        <f>L24*K24</f>
        <v>25000</v>
      </c>
    </row>
    <row r="25" spans="1:14">
      <c r="A25" s="250"/>
      <c r="B25" s="456" t="s">
        <v>2459</v>
      </c>
      <c r="C25" s="457"/>
      <c r="D25" s="457"/>
      <c r="E25" s="457"/>
      <c r="F25" s="457"/>
      <c r="G25" s="457"/>
      <c r="H25" s="457"/>
      <c r="I25" s="463"/>
      <c r="J25" s="351" t="s">
        <v>45</v>
      </c>
      <c r="K25" s="352">
        <v>8</v>
      </c>
      <c r="L25" s="353">
        <v>30000</v>
      </c>
      <c r="M25" s="354"/>
      <c r="N25" s="334">
        <f>L25*K25</f>
        <v>240000</v>
      </c>
    </row>
    <row r="26" spans="1:14">
      <c r="A26" s="250"/>
      <c r="B26" s="269"/>
      <c r="C26" s="270"/>
      <c r="D26" s="270"/>
      <c r="E26" s="270"/>
      <c r="F26" s="270"/>
      <c r="G26" s="270"/>
      <c r="H26" s="270"/>
      <c r="I26" s="320"/>
      <c r="J26" s="351"/>
      <c r="K26" s="352"/>
      <c r="L26" s="353"/>
      <c r="M26" s="354"/>
      <c r="N26" s="334"/>
    </row>
    <row r="27" ht="15.75" spans="1:14">
      <c r="A27" s="250"/>
      <c r="B27" s="281"/>
      <c r="C27" s="282"/>
      <c r="D27" s="282"/>
      <c r="E27" s="282"/>
      <c r="F27" s="282"/>
      <c r="G27" s="282"/>
      <c r="H27" s="282"/>
      <c r="I27" s="338"/>
      <c r="J27" s="468"/>
      <c r="K27" s="372"/>
      <c r="L27" s="469"/>
      <c r="M27" s="341"/>
      <c r="N27" s="375"/>
    </row>
    <row r="28" ht="15.75" spans="1:14">
      <c r="A28" s="250"/>
      <c r="B28" s="259" t="s">
        <v>2307</v>
      </c>
      <c r="C28" s="260"/>
      <c r="D28" s="260"/>
      <c r="E28" s="260"/>
      <c r="F28" s="260"/>
      <c r="G28" s="260"/>
      <c r="H28" s="260"/>
      <c r="I28" s="260"/>
      <c r="J28" s="260"/>
      <c r="K28" s="260"/>
      <c r="L28" s="260"/>
      <c r="M28" s="343"/>
      <c r="N28" s="344">
        <f>SUM(N22:N27)</f>
        <v>865000</v>
      </c>
    </row>
    <row r="29" spans="1:14">
      <c r="A29" s="250"/>
      <c r="B29" s="273"/>
      <c r="C29" s="262"/>
      <c r="D29" s="262"/>
      <c r="E29" s="262"/>
      <c r="F29" s="262"/>
      <c r="G29" s="262"/>
      <c r="H29" s="262"/>
      <c r="I29" s="262"/>
      <c r="J29" s="262"/>
      <c r="K29" s="262"/>
      <c r="L29" s="262"/>
      <c r="M29" s="262"/>
      <c r="N29" s="345"/>
    </row>
    <row r="30" spans="2:14">
      <c r="B30" s="263" t="s">
        <v>2310</v>
      </c>
      <c r="C30" s="264"/>
      <c r="D30" s="264"/>
      <c r="E30" s="264"/>
      <c r="F30" s="264"/>
      <c r="G30" s="264"/>
      <c r="H30" s="264"/>
      <c r="I30" s="264"/>
      <c r="J30" s="264"/>
      <c r="K30" s="264"/>
      <c r="L30" s="264"/>
      <c r="M30" s="264"/>
      <c r="N30" s="346"/>
    </row>
    <row r="31" ht="15.75" spans="2:14">
      <c r="B31" s="274"/>
      <c r="C31" s="242"/>
      <c r="D31" s="242"/>
      <c r="E31" s="242"/>
      <c r="F31" s="242"/>
      <c r="G31" s="242"/>
      <c r="H31" s="242"/>
      <c r="I31" s="242"/>
      <c r="J31" s="242"/>
      <c r="K31" s="242"/>
      <c r="L31" s="242"/>
      <c r="M31" s="242"/>
      <c r="N31" s="315"/>
    </row>
    <row r="32" ht="25.5" spans="2:14">
      <c r="B32" s="267" t="s">
        <v>325</v>
      </c>
      <c r="C32" s="268"/>
      <c r="D32" s="268"/>
      <c r="E32" s="268"/>
      <c r="F32" s="268"/>
      <c r="G32" s="268"/>
      <c r="H32" s="275" t="s">
        <v>245</v>
      </c>
      <c r="I32" s="361" t="s">
        <v>2311</v>
      </c>
      <c r="J32" s="362" t="s">
        <v>2312</v>
      </c>
      <c r="K32" s="275" t="s">
        <v>2313</v>
      </c>
      <c r="L32" s="363" t="s">
        <v>2314</v>
      </c>
      <c r="M32" s="364"/>
      <c r="N32" s="365" t="s">
        <v>2305</v>
      </c>
    </row>
    <row r="33" spans="2:14">
      <c r="B33" s="253"/>
      <c r="C33" s="276"/>
      <c r="D33" s="276"/>
      <c r="E33" s="276"/>
      <c r="F33" s="276"/>
      <c r="G33" s="277"/>
      <c r="H33" s="278"/>
      <c r="I33" s="335"/>
      <c r="J33" s="335"/>
      <c r="K33" s="335"/>
      <c r="L33" s="366"/>
      <c r="M33" s="367"/>
      <c r="N33" s="368"/>
    </row>
    <row r="34" spans="2:14">
      <c r="B34" s="279"/>
      <c r="C34" s="280"/>
      <c r="D34" s="280"/>
      <c r="E34" s="280"/>
      <c r="F34" s="280"/>
      <c r="G34" s="280"/>
      <c r="H34" s="278"/>
      <c r="I34" s="335"/>
      <c r="J34" s="335"/>
      <c r="K34" s="335"/>
      <c r="L34" s="369"/>
      <c r="M34" s="370"/>
      <c r="N34" s="371"/>
    </row>
    <row r="35" spans="2:14">
      <c r="B35" s="279"/>
      <c r="C35" s="280"/>
      <c r="D35" s="280"/>
      <c r="E35" s="280"/>
      <c r="F35" s="280"/>
      <c r="G35" s="280"/>
      <c r="H35" s="278"/>
      <c r="I35" s="335"/>
      <c r="J35" s="335"/>
      <c r="K35" s="335"/>
      <c r="L35" s="369"/>
      <c r="M35" s="370"/>
      <c r="N35" s="371"/>
    </row>
    <row r="36" spans="2:14">
      <c r="B36" s="279"/>
      <c r="C36" s="280"/>
      <c r="D36" s="280"/>
      <c r="E36" s="280"/>
      <c r="F36" s="280"/>
      <c r="G36" s="280"/>
      <c r="H36" s="278"/>
      <c r="I36" s="335"/>
      <c r="J36" s="335"/>
      <c r="K36" s="335"/>
      <c r="L36" s="369"/>
      <c r="M36" s="370"/>
      <c r="N36" s="371"/>
    </row>
    <row r="37" spans="2:14">
      <c r="B37" s="279"/>
      <c r="C37" s="280"/>
      <c r="D37" s="280"/>
      <c r="E37" s="280"/>
      <c r="F37" s="280"/>
      <c r="G37" s="280"/>
      <c r="H37" s="278"/>
      <c r="I37" s="335"/>
      <c r="J37" s="335"/>
      <c r="K37" s="335"/>
      <c r="L37" s="369"/>
      <c r="M37" s="370"/>
      <c r="N37" s="371"/>
    </row>
    <row r="38" ht="15.75" spans="2:14">
      <c r="B38" s="281"/>
      <c r="C38" s="282"/>
      <c r="D38" s="282"/>
      <c r="E38" s="282"/>
      <c r="F38" s="282"/>
      <c r="G38" s="282"/>
      <c r="H38" s="283"/>
      <c r="I38" s="372"/>
      <c r="J38" s="372"/>
      <c r="K38" s="372"/>
      <c r="L38" s="373"/>
      <c r="M38" s="374"/>
      <c r="N38" s="375"/>
    </row>
    <row r="39" ht="15.75" spans="2:14">
      <c r="B39" s="284" t="s">
        <v>2307</v>
      </c>
      <c r="C39" s="285"/>
      <c r="D39" s="285"/>
      <c r="E39" s="285"/>
      <c r="F39" s="285"/>
      <c r="G39" s="285"/>
      <c r="H39" s="285"/>
      <c r="I39" s="285"/>
      <c r="J39" s="285"/>
      <c r="K39" s="285"/>
      <c r="L39" s="285"/>
      <c r="M39" s="376"/>
      <c r="N39" s="377">
        <f>SUM(N33:N38)</f>
        <v>0</v>
      </c>
    </row>
    <row r="40" spans="2:14">
      <c r="B40" s="273"/>
      <c r="C40" s="262"/>
      <c r="D40" s="262"/>
      <c r="E40" s="262"/>
      <c r="F40" s="262"/>
      <c r="G40" s="262"/>
      <c r="H40" s="262"/>
      <c r="I40" s="262"/>
      <c r="J40" s="262"/>
      <c r="K40" s="262"/>
      <c r="L40" s="262"/>
      <c r="M40" s="262"/>
      <c r="N40" s="345"/>
    </row>
    <row r="41" spans="2:14">
      <c r="B41" s="263" t="s">
        <v>2315</v>
      </c>
      <c r="C41" s="264"/>
      <c r="D41" s="264"/>
      <c r="E41" s="264"/>
      <c r="F41" s="264"/>
      <c r="G41" s="264"/>
      <c r="H41" s="264"/>
      <c r="I41" s="264"/>
      <c r="J41" s="264"/>
      <c r="K41" s="264"/>
      <c r="L41" s="264"/>
      <c r="M41" s="264"/>
      <c r="N41" s="346"/>
    </row>
    <row r="42" ht="15.75" spans="2:14">
      <c r="B42" s="274"/>
      <c r="C42" s="242"/>
      <c r="D42" s="242"/>
      <c r="E42" s="242"/>
      <c r="F42" s="242"/>
      <c r="G42" s="242"/>
      <c r="H42" s="242"/>
      <c r="I42" s="242"/>
      <c r="J42" s="242"/>
      <c r="K42" s="242"/>
      <c r="L42" s="242"/>
      <c r="M42" s="242"/>
      <c r="N42" s="315"/>
    </row>
    <row r="43" ht="25.5" spans="2:14">
      <c r="B43" s="286" t="s">
        <v>2316</v>
      </c>
      <c r="C43" s="287"/>
      <c r="D43" s="287"/>
      <c r="E43" s="287"/>
      <c r="F43" s="287"/>
      <c r="G43" s="287"/>
      <c r="H43" s="287"/>
      <c r="I43" s="275" t="s">
        <v>2317</v>
      </c>
      <c r="J43" s="362" t="s">
        <v>2318</v>
      </c>
      <c r="K43" s="361" t="s">
        <v>2319</v>
      </c>
      <c r="L43" s="378" t="s">
        <v>2304</v>
      </c>
      <c r="M43" s="379"/>
      <c r="N43" s="380" t="s">
        <v>2305</v>
      </c>
    </row>
    <row r="44" spans="2:15">
      <c r="B44" s="288"/>
      <c r="C44" s="280"/>
      <c r="D44" s="280"/>
      <c r="E44" s="280"/>
      <c r="F44" s="280"/>
      <c r="G44" s="280"/>
      <c r="H44" s="280"/>
      <c r="I44" s="381"/>
      <c r="J44" s="382"/>
      <c r="K44" s="383"/>
      <c r="L44" s="384"/>
      <c r="M44" s="385"/>
      <c r="N44" s="386"/>
      <c r="O44" s="387"/>
    </row>
    <row r="45" spans="1:14">
      <c r="A45" s="226" t="s">
        <v>545</v>
      </c>
      <c r="B45" s="253" t="str">
        <f>VLOOKUP(A45,'MANO DE OBRA'!C13:H100,3,FALSE)</f>
        <v>Ingeniero Ambiental o Forestal</v>
      </c>
      <c r="C45" s="276"/>
      <c r="D45" s="276"/>
      <c r="E45" s="276"/>
      <c r="F45" s="276"/>
      <c r="G45" s="276"/>
      <c r="H45" s="277"/>
      <c r="I45" s="381">
        <f>VLOOKUP(A45,'MANO DE OBRA'!C13:H100,4,FALSE)</f>
        <v>142350</v>
      </c>
      <c r="J45" s="388">
        <f>VLOOKUP(A45,'MANO DE OBRA'!C13:H100,6,FALSE)</f>
        <v>1.7</v>
      </c>
      <c r="K45" s="383">
        <f>J45*I45</f>
        <v>241995</v>
      </c>
      <c r="L45" s="384"/>
      <c r="M45" s="385">
        <v>2.35</v>
      </c>
      <c r="N45" s="389">
        <f>K45*M45</f>
        <v>568688.25</v>
      </c>
    </row>
    <row r="46" spans="1:14">
      <c r="A46" s="226" t="s">
        <v>542</v>
      </c>
      <c r="B46" s="253" t="str">
        <f>VLOOKUP(A46,'MANO DE OBRA'!C14:H101,3,FALSE)</f>
        <v>Profesional Psicólogo(a)  </v>
      </c>
      <c r="C46" s="276"/>
      <c r="D46" s="276"/>
      <c r="E46" s="276"/>
      <c r="F46" s="276"/>
      <c r="G46" s="276"/>
      <c r="H46" s="277"/>
      <c r="I46" s="381">
        <f>VLOOKUP(A46,'MANO DE OBRA'!C14:H101,4,FALSE)</f>
        <v>142350</v>
      </c>
      <c r="J46" s="388">
        <f>VLOOKUP(A46,'MANO DE OBRA'!C14:H101,6,FALSE)</f>
        <v>1.7</v>
      </c>
      <c r="K46" s="383">
        <f>J46*I46</f>
        <v>241995</v>
      </c>
      <c r="L46" s="384"/>
      <c r="M46" s="385">
        <f>M45</f>
        <v>2.35</v>
      </c>
      <c r="N46" s="389">
        <f>M46*K46</f>
        <v>568688.25</v>
      </c>
    </row>
    <row r="47" spans="1:14">
      <c r="A47" s="226" t="s">
        <v>547</v>
      </c>
      <c r="B47" s="253" t="str">
        <f>VLOOKUP(A47,'MANO DE OBRA'!C15:H102,3,FALSE)</f>
        <v>Fotografo</v>
      </c>
      <c r="C47" s="276"/>
      <c r="D47" s="276"/>
      <c r="E47" s="276"/>
      <c r="F47" s="276"/>
      <c r="G47" s="276"/>
      <c r="H47" s="277"/>
      <c r="I47" s="381">
        <f>VLOOKUP(A47,'MANO DE OBRA'!C15:H102,4,FALSE)</f>
        <v>142350</v>
      </c>
      <c r="J47" s="388">
        <f>VLOOKUP(A47,'MANO DE OBRA'!C15:H102,6,FALSE)</f>
        <v>1.7</v>
      </c>
      <c r="K47" s="383">
        <f>J47*I47</f>
        <v>241995</v>
      </c>
      <c r="L47" s="384"/>
      <c r="M47" s="385">
        <f>M46</f>
        <v>2.35</v>
      </c>
      <c r="N47" s="389">
        <f>M47*K47</f>
        <v>568688.25</v>
      </c>
    </row>
    <row r="48" spans="2:14">
      <c r="B48" s="288"/>
      <c r="C48" s="280"/>
      <c r="D48" s="280"/>
      <c r="E48" s="280"/>
      <c r="F48" s="280"/>
      <c r="G48" s="280"/>
      <c r="H48" s="280"/>
      <c r="I48" s="335"/>
      <c r="J48" s="390"/>
      <c r="K48" s="391"/>
      <c r="L48" s="358"/>
      <c r="M48" s="392"/>
      <c r="N48" s="389"/>
    </row>
    <row r="49" ht="15.75" spans="2:14">
      <c r="B49" s="281"/>
      <c r="C49" s="282"/>
      <c r="D49" s="282"/>
      <c r="E49" s="282"/>
      <c r="F49" s="282"/>
      <c r="G49" s="282"/>
      <c r="H49" s="282"/>
      <c r="I49" s="372"/>
      <c r="J49" s="372"/>
      <c r="K49" s="372"/>
      <c r="L49" s="393"/>
      <c r="M49" s="393"/>
      <c r="N49" s="360"/>
    </row>
    <row r="50" ht="15.75" spans="2:14">
      <c r="B50" s="259" t="s">
        <v>2307</v>
      </c>
      <c r="C50" s="260"/>
      <c r="D50" s="260"/>
      <c r="E50" s="260"/>
      <c r="F50" s="260"/>
      <c r="G50" s="260"/>
      <c r="H50" s="260"/>
      <c r="I50" s="285"/>
      <c r="J50" s="285"/>
      <c r="K50" s="285"/>
      <c r="L50" s="285"/>
      <c r="M50" s="376"/>
      <c r="N50" s="394">
        <f>SUM(N44:N49)</f>
        <v>1706064.75</v>
      </c>
    </row>
    <row r="51" ht="15.75" spans="2:14">
      <c r="B51" s="273"/>
      <c r="C51" s="262"/>
      <c r="D51" s="262"/>
      <c r="E51" s="262"/>
      <c r="F51" s="262"/>
      <c r="G51" s="262"/>
      <c r="H51" s="262"/>
      <c r="I51" s="262"/>
      <c r="J51" s="262"/>
      <c r="K51" s="262"/>
      <c r="L51" s="262"/>
      <c r="M51" s="262"/>
      <c r="N51" s="345"/>
    </row>
    <row r="52" ht="15.75" spans="2:14">
      <c r="B52" s="259" t="s">
        <v>2320</v>
      </c>
      <c r="C52" s="260"/>
      <c r="D52" s="260"/>
      <c r="E52" s="260"/>
      <c r="F52" s="260"/>
      <c r="G52" s="260"/>
      <c r="H52" s="260"/>
      <c r="I52" s="260"/>
      <c r="J52" s="260"/>
      <c r="K52" s="260"/>
      <c r="L52" s="260"/>
      <c r="M52" s="343"/>
      <c r="N52" s="395">
        <f>ROUND(N17+N28+N39+N50,0)</f>
        <v>3406368</v>
      </c>
    </row>
    <row r="53" ht="15.75" spans="2:14">
      <c r="B53" s="273"/>
      <c r="C53" s="262"/>
      <c r="D53" s="262"/>
      <c r="E53" s="262"/>
      <c r="F53" s="262"/>
      <c r="G53" s="262"/>
      <c r="H53" s="262"/>
      <c r="I53" s="262"/>
      <c r="J53" s="262"/>
      <c r="K53" s="262"/>
      <c r="L53" s="262"/>
      <c r="M53" s="262"/>
      <c r="N53" s="345"/>
    </row>
    <row r="54" hidden="1" spans="2:14">
      <c r="B54" s="263" t="s">
        <v>2321</v>
      </c>
      <c r="C54" s="264"/>
      <c r="D54" s="264"/>
      <c r="E54" s="264"/>
      <c r="F54" s="264"/>
      <c r="G54" s="264"/>
      <c r="H54" s="264"/>
      <c r="I54" s="264"/>
      <c r="J54" s="264"/>
      <c r="K54" s="264"/>
      <c r="L54" s="264"/>
      <c r="M54" s="264"/>
      <c r="N54" s="346"/>
    </row>
    <row r="55" ht="15.75" hidden="1" spans="2:14">
      <c r="B55" s="274"/>
      <c r="C55" s="242"/>
      <c r="D55" s="242"/>
      <c r="E55" s="242"/>
      <c r="F55" s="242"/>
      <c r="G55" s="242"/>
      <c r="H55" s="242"/>
      <c r="I55" s="242"/>
      <c r="J55" s="242"/>
      <c r="K55" s="242"/>
      <c r="L55" s="242"/>
      <c r="M55" s="242"/>
      <c r="N55" s="315"/>
    </row>
    <row r="56" hidden="1" spans="2:14">
      <c r="B56" s="267" t="s">
        <v>2322</v>
      </c>
      <c r="C56" s="268"/>
      <c r="D56" s="268"/>
      <c r="E56" s="268"/>
      <c r="F56" s="268"/>
      <c r="G56" s="268"/>
      <c r="H56" s="268"/>
      <c r="I56" s="268"/>
      <c r="J56" s="396"/>
      <c r="K56" s="397" t="s">
        <v>2323</v>
      </c>
      <c r="L56" s="398" t="s">
        <v>184</v>
      </c>
      <c r="M56" s="396"/>
      <c r="N56" s="399"/>
    </row>
    <row r="57" hidden="1" spans="2:14">
      <c r="B57" s="289" t="s">
        <v>2324</v>
      </c>
      <c r="C57" s="290"/>
      <c r="D57" s="290"/>
      <c r="E57" s="290"/>
      <c r="F57" s="290"/>
      <c r="G57" s="290"/>
      <c r="H57" s="290"/>
      <c r="I57" s="400"/>
      <c r="J57" s="401"/>
      <c r="K57" s="402">
        <v>0.2</v>
      </c>
      <c r="L57" s="403">
        <f>N52*K57</f>
        <v>681273.6</v>
      </c>
      <c r="M57" s="404"/>
      <c r="N57" s="405"/>
    </row>
    <row r="58" hidden="1" spans="2:14">
      <c r="B58" s="291" t="s">
        <v>172</v>
      </c>
      <c r="C58" s="292"/>
      <c r="D58" s="292"/>
      <c r="E58" s="292"/>
      <c r="F58" s="292"/>
      <c r="G58" s="292"/>
      <c r="H58" s="292"/>
      <c r="I58" s="400"/>
      <c r="J58" s="401"/>
      <c r="K58" s="402">
        <v>0.05</v>
      </c>
      <c r="L58" s="403">
        <f>N52*K58</f>
        <v>170318.4</v>
      </c>
      <c r="M58" s="404"/>
      <c r="N58" s="405"/>
    </row>
    <row r="59" ht="15.75" hidden="1" spans="2:14">
      <c r="B59" s="293" t="s">
        <v>2325</v>
      </c>
      <c r="C59" s="294"/>
      <c r="D59" s="294"/>
      <c r="E59" s="294"/>
      <c r="F59" s="294"/>
      <c r="G59" s="294"/>
      <c r="H59" s="294"/>
      <c r="I59" s="406"/>
      <c r="J59" s="407"/>
      <c r="K59" s="408">
        <v>0.05</v>
      </c>
      <c r="L59" s="409">
        <f>N52*K59</f>
        <v>170318.4</v>
      </c>
      <c r="M59" s="410"/>
      <c r="N59" s="405"/>
    </row>
    <row r="60" ht="15.75" hidden="1" spans="2:14">
      <c r="B60" s="259" t="s">
        <v>2307</v>
      </c>
      <c r="C60" s="260"/>
      <c r="D60" s="260"/>
      <c r="E60" s="260"/>
      <c r="F60" s="260"/>
      <c r="G60" s="260"/>
      <c r="H60" s="260"/>
      <c r="I60" s="260"/>
      <c r="J60" s="260"/>
      <c r="K60" s="260"/>
      <c r="L60" s="260"/>
      <c r="M60" s="343"/>
      <c r="N60" s="411">
        <f>L57+L58+L59</f>
        <v>1021910.4</v>
      </c>
    </row>
    <row r="61" ht="15.75" hidden="1" spans="2:14">
      <c r="B61" s="273"/>
      <c r="C61" s="262"/>
      <c r="D61" s="262"/>
      <c r="E61" s="262"/>
      <c r="F61" s="262"/>
      <c r="G61" s="262"/>
      <c r="H61" s="262"/>
      <c r="I61" s="262"/>
      <c r="J61" s="262"/>
      <c r="K61" s="262"/>
      <c r="L61" s="262"/>
      <c r="M61" s="262"/>
      <c r="N61" s="345"/>
    </row>
    <row r="62" ht="15.75" hidden="1" spans="1:14">
      <c r="A62" s="226" t="s">
        <v>2326</v>
      </c>
      <c r="B62" s="259" t="s">
        <v>2327</v>
      </c>
      <c r="C62" s="260"/>
      <c r="D62" s="260"/>
      <c r="E62" s="260"/>
      <c r="F62" s="260"/>
      <c r="G62" s="260"/>
      <c r="H62" s="260"/>
      <c r="I62" s="260"/>
      <c r="J62" s="260"/>
      <c r="K62" s="260"/>
      <c r="L62" s="260"/>
      <c r="M62" s="343"/>
      <c r="N62" s="412">
        <f>N52+N60</f>
        <v>4428278.4</v>
      </c>
    </row>
    <row r="63" spans="2:15">
      <c r="B63" s="295"/>
      <c r="C63" s="296"/>
      <c r="D63" s="296"/>
      <c r="E63" s="296"/>
      <c r="F63" s="296"/>
      <c r="G63" s="296"/>
      <c r="H63" s="296"/>
      <c r="I63" s="296"/>
      <c r="J63" s="296"/>
      <c r="K63" s="296"/>
      <c r="L63" s="296"/>
      <c r="M63" s="296"/>
      <c r="N63" s="296"/>
      <c r="O63" s="419"/>
    </row>
    <row r="64" spans="2:15">
      <c r="B64" s="297"/>
      <c r="C64" s="298"/>
      <c r="D64" s="299"/>
      <c r="E64" s="300"/>
      <c r="F64" s="300"/>
      <c r="G64" s="300"/>
      <c r="H64" s="300"/>
      <c r="I64" s="300"/>
      <c r="J64" s="300"/>
      <c r="K64" s="300"/>
      <c r="L64" s="300"/>
      <c r="M64" s="300"/>
      <c r="N64" s="300"/>
      <c r="O64" s="419"/>
    </row>
    <row r="65" spans="2:15">
      <c r="B65" s="415"/>
      <c r="C65" s="416"/>
      <c r="D65" s="417"/>
      <c r="E65" s="300"/>
      <c r="F65" s="300"/>
      <c r="G65" s="300"/>
      <c r="H65" s="300"/>
      <c r="I65" s="300"/>
      <c r="J65" s="300"/>
      <c r="K65" s="300"/>
      <c r="L65" s="300"/>
      <c r="M65" s="300"/>
      <c r="N65" s="300"/>
      <c r="O65" s="419"/>
    </row>
    <row r="66" spans="2:15">
      <c r="B66" s="415"/>
      <c r="C66" s="416"/>
      <c r="D66" s="417"/>
      <c r="E66" s="300"/>
      <c r="F66" s="300"/>
      <c r="G66" s="300"/>
      <c r="H66" s="300"/>
      <c r="I66" s="300"/>
      <c r="J66" s="300"/>
      <c r="K66" s="300"/>
      <c r="L66" s="300"/>
      <c r="M66" s="300"/>
      <c r="N66" s="300"/>
      <c r="O66" s="419"/>
    </row>
    <row r="67" spans="2:15">
      <c r="B67" s="415"/>
      <c r="C67" s="416"/>
      <c r="D67" s="417"/>
      <c r="E67" s="300"/>
      <c r="F67" s="300"/>
      <c r="G67" s="300"/>
      <c r="H67" s="300"/>
      <c r="I67" s="300"/>
      <c r="J67" s="300"/>
      <c r="K67" s="300"/>
      <c r="L67" s="300"/>
      <c r="M67" s="300"/>
      <c r="N67" s="300"/>
      <c r="O67" s="419"/>
    </row>
    <row r="68" spans="2:15">
      <c r="B68" s="418"/>
      <c r="C68" s="416"/>
      <c r="D68" s="419"/>
      <c r="E68" s="300"/>
      <c r="F68" s="300"/>
      <c r="G68" s="300"/>
      <c r="H68" s="300"/>
      <c r="I68" s="300"/>
      <c r="J68" s="300"/>
      <c r="K68" s="443"/>
      <c r="L68" s="300"/>
      <c r="M68" s="300"/>
      <c r="N68" s="300"/>
      <c r="O68" s="419"/>
    </row>
    <row r="69" spans="2:15">
      <c r="B69" s="418"/>
      <c r="C69" s="416"/>
      <c r="D69" s="419"/>
      <c r="E69" s="300"/>
      <c r="F69" s="300"/>
      <c r="G69" s="300"/>
      <c r="H69" s="300"/>
      <c r="I69" s="300"/>
      <c r="J69" s="300"/>
      <c r="K69" s="443"/>
      <c r="L69" s="300"/>
      <c r="M69" s="300"/>
      <c r="N69" s="300"/>
      <c r="O69" s="419"/>
    </row>
    <row r="70" hidden="1" spans="2:14">
      <c r="B70" s="420" t="s">
        <v>2328</v>
      </c>
      <c r="C70" s="421"/>
      <c r="D70" s="421"/>
      <c r="E70" s="421"/>
      <c r="F70" s="421"/>
      <c r="G70" s="421"/>
      <c r="H70" s="421"/>
      <c r="I70" s="421"/>
      <c r="J70" s="421"/>
      <c r="K70" s="421"/>
      <c r="L70" s="421"/>
      <c r="M70" s="421"/>
      <c r="N70" s="444"/>
    </row>
    <row r="71" hidden="1" spans="2:14">
      <c r="B71" s="422"/>
      <c r="C71" s="423"/>
      <c r="D71" s="423"/>
      <c r="E71" s="423"/>
      <c r="F71" s="423"/>
      <c r="G71" s="423"/>
      <c r="H71" s="423"/>
      <c r="I71" s="423"/>
      <c r="J71" s="423"/>
      <c r="K71" s="423"/>
      <c r="L71" s="423"/>
      <c r="M71" s="423"/>
      <c r="N71" s="445"/>
    </row>
    <row r="72" hidden="1" spans="2:14">
      <c r="B72" s="422"/>
      <c r="C72" s="423"/>
      <c r="D72" s="423"/>
      <c r="E72" s="423"/>
      <c r="F72" s="423"/>
      <c r="G72" s="423"/>
      <c r="H72" s="423"/>
      <c r="I72" s="423"/>
      <c r="J72" s="423"/>
      <c r="K72" s="423"/>
      <c r="L72" s="423"/>
      <c r="M72" s="423"/>
      <c r="N72" s="445"/>
    </row>
    <row r="73" hidden="1" spans="2:14">
      <c r="B73" s="422"/>
      <c r="C73" s="423"/>
      <c r="D73" s="423"/>
      <c r="E73" s="423"/>
      <c r="F73" s="423"/>
      <c r="G73" s="423"/>
      <c r="H73" s="423"/>
      <c r="I73" s="423"/>
      <c r="J73" s="423"/>
      <c r="K73" s="423"/>
      <c r="L73" s="423"/>
      <c r="M73" s="423"/>
      <c r="N73" s="445"/>
    </row>
    <row r="74" ht="15.75" hidden="1" spans="2:14">
      <c r="B74" s="424"/>
      <c r="C74" s="425"/>
      <c r="D74" s="425"/>
      <c r="E74" s="425"/>
      <c r="F74" s="425"/>
      <c r="G74" s="425"/>
      <c r="H74" s="425"/>
      <c r="I74" s="425"/>
      <c r="J74" s="425"/>
      <c r="K74" s="425"/>
      <c r="L74" s="425"/>
      <c r="M74" s="425"/>
      <c r="N74" s="446"/>
    </row>
    <row r="75" hidden="1" spans="2:14">
      <c r="B75" s="426"/>
      <c r="C75" s="427"/>
      <c r="D75" s="427"/>
      <c r="E75" s="427"/>
      <c r="F75" s="427"/>
      <c r="G75" s="427"/>
      <c r="H75" s="427"/>
      <c r="I75" s="427"/>
      <c r="J75" s="427"/>
      <c r="K75" s="427"/>
      <c r="L75" s="427"/>
      <c r="M75" s="427"/>
      <c r="N75" s="447"/>
    </row>
    <row r="76" hidden="1" spans="2:14">
      <c r="B76" s="428" t="s">
        <v>2329</v>
      </c>
      <c r="C76" s="429"/>
      <c r="D76" s="429"/>
      <c r="E76" s="429"/>
      <c r="F76" s="429"/>
      <c r="G76" s="429"/>
      <c r="H76" s="429"/>
      <c r="I76" s="429"/>
      <c r="J76" s="429"/>
      <c r="K76" s="429"/>
      <c r="L76" s="429"/>
      <c r="M76" s="429"/>
      <c r="N76" s="448"/>
    </row>
    <row r="77" hidden="1" customHeight="1" spans="2:14">
      <c r="B77" s="430" t="s">
        <v>2330</v>
      </c>
      <c r="C77" s="431"/>
      <c r="D77" s="431"/>
      <c r="E77" s="431"/>
      <c r="F77" s="431"/>
      <c r="G77" s="431"/>
      <c r="H77" s="431"/>
      <c r="I77" s="431"/>
      <c r="J77" s="431"/>
      <c r="K77" s="431"/>
      <c r="L77" s="431"/>
      <c r="M77" s="431"/>
      <c r="N77" s="449"/>
    </row>
    <row r="78" hidden="1" customHeight="1" spans="2:14">
      <c r="B78" s="430"/>
      <c r="C78" s="431"/>
      <c r="D78" s="431"/>
      <c r="E78" s="431"/>
      <c r="F78" s="431"/>
      <c r="G78" s="431"/>
      <c r="H78" s="431"/>
      <c r="I78" s="431"/>
      <c r="J78" s="431"/>
      <c r="K78" s="431"/>
      <c r="L78" s="431"/>
      <c r="M78" s="431"/>
      <c r="N78" s="449"/>
    </row>
    <row r="79" ht="31.5" hidden="1" customHeight="1" spans="2:14">
      <c r="B79" s="432" t="s">
        <v>2331</v>
      </c>
      <c r="C79" s="433"/>
      <c r="D79" s="433"/>
      <c r="E79" s="433"/>
      <c r="F79" s="433"/>
      <c r="G79" s="433"/>
      <c r="H79" s="433"/>
      <c r="I79" s="433"/>
      <c r="J79" s="433"/>
      <c r="K79" s="433"/>
      <c r="L79" s="433"/>
      <c r="M79" s="433"/>
      <c r="N79" s="450"/>
    </row>
    <row r="80" hidden="1" spans="2:14">
      <c r="B80" s="432"/>
      <c r="C80" s="433"/>
      <c r="D80" s="433"/>
      <c r="E80" s="433"/>
      <c r="F80" s="433"/>
      <c r="G80" s="433"/>
      <c r="H80" s="433"/>
      <c r="I80" s="433"/>
      <c r="J80" s="433"/>
      <c r="K80" s="433"/>
      <c r="L80" s="433"/>
      <c r="M80" s="433"/>
      <c r="N80" s="450"/>
    </row>
    <row r="81" hidden="1" spans="2:14">
      <c r="B81" s="430"/>
      <c r="C81" s="431"/>
      <c r="D81" s="431"/>
      <c r="E81" s="431"/>
      <c r="F81" s="431"/>
      <c r="G81" s="431"/>
      <c r="H81" s="431"/>
      <c r="I81" s="431"/>
      <c r="J81" s="431"/>
      <c r="K81" s="431"/>
      <c r="L81" s="431"/>
      <c r="M81" s="431"/>
      <c r="N81" s="449"/>
    </row>
    <row r="82" hidden="1" spans="2:14">
      <c r="B82" s="430"/>
      <c r="C82" s="431"/>
      <c r="D82" s="431"/>
      <c r="E82" s="431"/>
      <c r="F82" s="431"/>
      <c r="G82" s="431"/>
      <c r="H82" s="431"/>
      <c r="I82" s="431"/>
      <c r="J82" s="431"/>
      <c r="K82" s="431"/>
      <c r="L82" s="431"/>
      <c r="M82" s="431"/>
      <c r="N82" s="449"/>
    </row>
    <row r="83" hidden="1" spans="2:14">
      <c r="B83" s="430"/>
      <c r="C83" s="431"/>
      <c r="D83" s="431"/>
      <c r="E83" s="431"/>
      <c r="F83" s="431"/>
      <c r="G83" s="431"/>
      <c r="H83" s="431"/>
      <c r="I83" s="431"/>
      <c r="J83" s="431"/>
      <c r="K83" s="431"/>
      <c r="L83" s="431"/>
      <c r="M83" s="431"/>
      <c r="N83" s="449"/>
    </row>
    <row r="84" hidden="1" spans="2:14">
      <c r="B84" s="428"/>
      <c r="C84" s="429"/>
      <c r="D84" s="429"/>
      <c r="E84" s="429"/>
      <c r="F84" s="429"/>
      <c r="G84" s="429"/>
      <c r="H84" s="429"/>
      <c r="I84" s="429"/>
      <c r="J84" s="429"/>
      <c r="K84" s="429"/>
      <c r="L84" s="429"/>
      <c r="M84" s="429"/>
      <c r="N84" s="448"/>
    </row>
    <row r="85" hidden="1" spans="2:14">
      <c r="B85" s="434"/>
      <c r="C85" s="300"/>
      <c r="D85" s="300"/>
      <c r="E85" s="300" t="s">
        <v>2332</v>
      </c>
      <c r="F85" s="435"/>
      <c r="G85" s="435"/>
      <c r="H85" s="300"/>
      <c r="I85" s="300"/>
      <c r="J85" s="300"/>
      <c r="K85" s="300"/>
      <c r="L85" s="300"/>
      <c r="M85" s="300"/>
      <c r="N85" s="414"/>
    </row>
    <row r="86" hidden="1" spans="2:14">
      <c r="B86" s="434"/>
      <c r="C86" s="300"/>
      <c r="D86" s="300"/>
      <c r="E86" s="436" t="s">
        <v>2333</v>
      </c>
      <c r="F86" s="300"/>
      <c r="G86" s="300"/>
      <c r="H86" s="436"/>
      <c r="I86" s="436"/>
      <c r="J86" s="436"/>
      <c r="K86" s="300"/>
      <c r="L86" s="300"/>
      <c r="M86" s="300"/>
      <c r="N86" s="414"/>
    </row>
    <row r="87" hidden="1" spans="2:14">
      <c r="B87" s="434"/>
      <c r="C87" s="300"/>
      <c r="D87" s="300"/>
      <c r="E87" s="437" t="s">
        <v>2334</v>
      </c>
      <c r="F87" s="300"/>
      <c r="G87" s="300"/>
      <c r="H87" s="437"/>
      <c r="I87" s="437"/>
      <c r="J87" s="437"/>
      <c r="K87" s="300"/>
      <c r="L87" s="300"/>
      <c r="M87" s="300"/>
      <c r="N87" s="414"/>
    </row>
    <row r="88" hidden="1" spans="2:14">
      <c r="B88" s="438"/>
      <c r="C88" s="429"/>
      <c r="D88" s="429"/>
      <c r="E88" s="300" t="s">
        <v>390</v>
      </c>
      <c r="F88" s="300"/>
      <c r="G88" s="300"/>
      <c r="H88" s="300"/>
      <c r="I88" s="300"/>
      <c r="J88" s="300"/>
      <c r="K88" s="429"/>
      <c r="L88" s="429"/>
      <c r="M88" s="429"/>
      <c r="N88" s="448"/>
    </row>
    <row r="89" hidden="1" spans="2:14">
      <c r="B89" s="438"/>
      <c r="C89" s="429"/>
      <c r="D89" s="429"/>
      <c r="E89" s="429"/>
      <c r="F89" s="300"/>
      <c r="G89" s="300"/>
      <c r="H89" s="300"/>
      <c r="I89" s="300"/>
      <c r="J89" s="300"/>
      <c r="K89" s="429"/>
      <c r="L89" s="429"/>
      <c r="M89" s="429"/>
      <c r="N89" s="448"/>
    </row>
    <row r="90" hidden="1" spans="2:14">
      <c r="B90" s="438" t="s">
        <v>2335</v>
      </c>
      <c r="C90" s="437"/>
      <c r="D90" s="437"/>
      <c r="E90" s="300"/>
      <c r="F90" s="300"/>
      <c r="G90" s="300"/>
      <c r="H90" s="300"/>
      <c r="I90" s="300"/>
      <c r="J90" s="443"/>
      <c r="K90" s="443"/>
      <c r="L90" s="443"/>
      <c r="M90" s="443"/>
      <c r="N90" s="451"/>
    </row>
    <row r="91" ht="15.75" hidden="1" spans="2:14">
      <c r="B91" s="439" t="s">
        <v>2336</v>
      </c>
      <c r="C91" s="440"/>
      <c r="D91" s="440"/>
      <c r="E91" s="441"/>
      <c r="F91" s="441"/>
      <c r="G91" s="441"/>
      <c r="H91" s="441"/>
      <c r="I91" s="441"/>
      <c r="J91" s="452"/>
      <c r="K91" s="452"/>
      <c r="L91" s="452"/>
      <c r="M91" s="452"/>
      <c r="N91" s="453"/>
    </row>
    <row r="92" hidden="1"/>
    <row r="93" hidden="1"/>
    <row r="94" hidden="1"/>
    <row r="95" hidden="1"/>
    <row r="96" hidden="1"/>
    <row r="97" hidden="1"/>
    <row r="98" hidden="1"/>
    <row r="99" spans="2:5">
      <c r="B99" s="442"/>
      <c r="C99" s="442"/>
      <c r="D99" s="442"/>
      <c r="E99" s="442"/>
    </row>
  </sheetData>
  <mergeCells count="64">
    <mergeCell ref="B1:N1"/>
    <mergeCell ref="B2:N2"/>
    <mergeCell ref="C3:I3"/>
    <mergeCell ref="L3:M3"/>
    <mergeCell ref="C4:I4"/>
    <mergeCell ref="L4:M4"/>
    <mergeCell ref="C5:J5"/>
    <mergeCell ref="L5:M5"/>
    <mergeCell ref="B9:H9"/>
    <mergeCell ref="I9:J9"/>
    <mergeCell ref="L9:M9"/>
    <mergeCell ref="B10:H10"/>
    <mergeCell ref="B11:H11"/>
    <mergeCell ref="I11:J11"/>
    <mergeCell ref="B12:H12"/>
    <mergeCell ref="B13:H13"/>
    <mergeCell ref="I13:J13"/>
    <mergeCell ref="L13:M13"/>
    <mergeCell ref="B14:H14"/>
    <mergeCell ref="B15:D15"/>
    <mergeCell ref="B16:H16"/>
    <mergeCell ref="I16:J16"/>
    <mergeCell ref="L16:M16"/>
    <mergeCell ref="B17:M17"/>
    <mergeCell ref="B21:I21"/>
    <mergeCell ref="L21:M21"/>
    <mergeCell ref="B22:I22"/>
    <mergeCell ref="L22:M22"/>
    <mergeCell ref="B23:I23"/>
    <mergeCell ref="L23:M23"/>
    <mergeCell ref="B24:I24"/>
    <mergeCell ref="L24:M24"/>
    <mergeCell ref="B25:I25"/>
    <mergeCell ref="L25:M25"/>
    <mergeCell ref="L26:M26"/>
    <mergeCell ref="B27:I27"/>
    <mergeCell ref="L27:M27"/>
    <mergeCell ref="B28:M28"/>
    <mergeCell ref="L32:M32"/>
    <mergeCell ref="B33:G33"/>
    <mergeCell ref="L33:M33"/>
    <mergeCell ref="L38:M38"/>
    <mergeCell ref="B39:M39"/>
    <mergeCell ref="B43:H43"/>
    <mergeCell ref="L43:M43"/>
    <mergeCell ref="B45:H45"/>
    <mergeCell ref="B46:H46"/>
    <mergeCell ref="B47:H47"/>
    <mergeCell ref="B49:H49"/>
    <mergeCell ref="L49:M49"/>
    <mergeCell ref="B50:M50"/>
    <mergeCell ref="B52:M52"/>
    <mergeCell ref="B56:H56"/>
    <mergeCell ref="L56:M56"/>
    <mergeCell ref="B57:H57"/>
    <mergeCell ref="L57:M57"/>
    <mergeCell ref="L58:M58"/>
    <mergeCell ref="L59:M59"/>
    <mergeCell ref="B60:M60"/>
    <mergeCell ref="B62:M62"/>
    <mergeCell ref="B99:E99"/>
    <mergeCell ref="J90:N91"/>
    <mergeCell ref="B77:N78"/>
    <mergeCell ref="B79:N80"/>
  </mergeCells>
  <printOptions horizontalCentered="1"/>
  <pageMargins left="0.708661417322835" right="0.708661417322835" top="0.748031496062992" bottom="0.748031496062992" header="0.31496062992126" footer="0.31496062992126"/>
  <pageSetup paperSize="1" scale="46" orientation="portrait"/>
  <headerFooter/>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CC"/>
  </sheetPr>
  <dimension ref="A1:Q99"/>
  <sheetViews>
    <sheetView view="pageBreakPreview" zoomScale="84" zoomScaleNormal="78" topLeftCell="B1" workbookViewId="0">
      <selection activeCell="C83" sqref="C83"/>
    </sheetView>
  </sheetViews>
  <sheetFormatPr defaultColWidth="11.4380952380952" defaultRowHeight="15"/>
  <cols>
    <col min="1" max="1" width="12.1047619047619" style="226" hidden="1" customWidth="1"/>
    <col min="2" max="2" width="17" style="226" customWidth="1"/>
    <col min="3" max="5" width="11.4380952380952" style="226"/>
    <col min="6" max="6" width="14.4380952380952" style="226" customWidth="1"/>
    <col min="7" max="8" width="11.4380952380952" style="226"/>
    <col min="9" max="9" width="13.3333333333333" style="226" customWidth="1"/>
    <col min="10" max="10" width="15.552380952381" style="226" customWidth="1"/>
    <col min="11" max="11" width="17.552380952381" style="226" customWidth="1"/>
    <col min="12" max="12" width="11.4380952380952" style="226"/>
    <col min="13" max="13" width="14" style="226" customWidth="1"/>
    <col min="14" max="14" width="17.4380952380952" style="226" customWidth="1"/>
    <col min="15" max="15" width="6.21904761904762" style="226" customWidth="1"/>
    <col min="16" max="16384" width="11.4380952380952" style="226"/>
  </cols>
  <sheetData>
    <row r="1" spans="2:14">
      <c r="B1" s="227" t="s">
        <v>2300</v>
      </c>
      <c r="C1" s="228"/>
      <c r="D1" s="228"/>
      <c r="E1" s="228"/>
      <c r="F1" s="228"/>
      <c r="G1" s="228"/>
      <c r="H1" s="228"/>
      <c r="I1" s="228"/>
      <c r="J1" s="228"/>
      <c r="K1" s="228"/>
      <c r="L1" s="228"/>
      <c r="M1" s="228"/>
      <c r="N1" s="301"/>
    </row>
    <row r="2" ht="15.75" spans="2:14">
      <c r="B2" s="229" t="s">
        <v>2301</v>
      </c>
      <c r="C2" s="230"/>
      <c r="D2" s="230"/>
      <c r="E2" s="230"/>
      <c r="F2" s="230"/>
      <c r="G2" s="230"/>
      <c r="H2" s="230"/>
      <c r="I2" s="230"/>
      <c r="J2" s="230"/>
      <c r="K2" s="230"/>
      <c r="L2" s="230"/>
      <c r="M2" s="230"/>
      <c r="N2" s="302"/>
    </row>
    <row r="3" ht="15.75" spans="2:14">
      <c r="B3" s="231" t="s">
        <v>89</v>
      </c>
      <c r="C3" s="232" t="s">
        <v>244</v>
      </c>
      <c r="D3" s="233"/>
      <c r="E3" s="233"/>
      <c r="F3" s="233"/>
      <c r="G3" s="233"/>
      <c r="H3" s="233"/>
      <c r="I3" s="233"/>
      <c r="J3" s="303"/>
      <c r="K3" s="304" t="s">
        <v>2337</v>
      </c>
      <c r="L3" s="305" t="s">
        <v>245</v>
      </c>
      <c r="M3" s="306"/>
      <c r="N3" s="231" t="s">
        <v>266</v>
      </c>
    </row>
    <row r="4" ht="15.75" hidden="1" spans="2:14">
      <c r="B4" s="231" t="s">
        <v>89</v>
      </c>
      <c r="C4" s="232" t="s">
        <v>244</v>
      </c>
      <c r="D4" s="233"/>
      <c r="E4" s="233"/>
      <c r="F4" s="233"/>
      <c r="G4" s="233"/>
      <c r="H4" s="233"/>
      <c r="I4" s="233"/>
      <c r="J4" s="303"/>
      <c r="K4" s="307"/>
      <c r="L4" s="305" t="s">
        <v>245</v>
      </c>
      <c r="M4" s="306"/>
      <c r="N4" s="231" t="s">
        <v>266</v>
      </c>
    </row>
    <row r="5" ht="37.5" customHeight="1" spans="1:14">
      <c r="A5" s="226" t="s">
        <v>5</v>
      </c>
      <c r="B5" s="234" t="str">
        <f>PRESUPUESTO!A23</f>
        <v>4.3</v>
      </c>
      <c r="C5" s="235" t="str">
        <f>PRESUPUESTO!B23</f>
        <v>Campaña De Divulgación Informativa En Educación Ambiental Y Gestión Del Cambio Climático  casa a casa </v>
      </c>
      <c r="D5" s="236"/>
      <c r="E5" s="236"/>
      <c r="F5" s="236"/>
      <c r="G5" s="236"/>
      <c r="H5" s="236"/>
      <c r="I5" s="236"/>
      <c r="J5" s="308"/>
      <c r="K5" s="309"/>
      <c r="L5" s="310" t="str">
        <f>PRESUPUESTO!C23</f>
        <v>Visitas                    (1/2 hora)</v>
      </c>
      <c r="M5" s="311"/>
      <c r="N5" s="458">
        <f>PRESUPUESTO!D23</f>
        <v>200</v>
      </c>
    </row>
    <row r="6" ht="5.25" customHeight="1" spans="2:14">
      <c r="B6" s="237"/>
      <c r="C6" s="238"/>
      <c r="D6" s="238"/>
      <c r="E6" s="238"/>
      <c r="F6" s="238"/>
      <c r="G6" s="238"/>
      <c r="H6" s="238"/>
      <c r="I6" s="238"/>
      <c r="J6" s="238"/>
      <c r="K6" s="238"/>
      <c r="L6" s="238"/>
      <c r="M6" s="238"/>
      <c r="N6" s="313"/>
    </row>
    <row r="7" spans="2:14">
      <c r="B7" s="239" t="s">
        <v>2302</v>
      </c>
      <c r="C7" s="240"/>
      <c r="D7" s="240"/>
      <c r="E7" s="240"/>
      <c r="F7" s="240"/>
      <c r="G7" s="240"/>
      <c r="H7" s="240"/>
      <c r="I7" s="240"/>
      <c r="J7" s="240"/>
      <c r="K7" s="240"/>
      <c r="L7" s="240"/>
      <c r="M7" s="240"/>
      <c r="N7" s="314"/>
    </row>
    <row r="8" ht="15.75" spans="2:14">
      <c r="B8" s="241"/>
      <c r="C8" s="242"/>
      <c r="D8" s="242"/>
      <c r="E8" s="242"/>
      <c r="F8" s="242"/>
      <c r="G8" s="242"/>
      <c r="H8" s="242"/>
      <c r="I8" s="266"/>
      <c r="J8" s="266"/>
      <c r="K8" s="242"/>
      <c r="L8" s="242"/>
      <c r="M8" s="242"/>
      <c r="N8" s="315"/>
    </row>
    <row r="9" spans="2:14">
      <c r="B9" s="243" t="s">
        <v>244</v>
      </c>
      <c r="C9" s="244"/>
      <c r="D9" s="244"/>
      <c r="E9" s="244"/>
      <c r="F9" s="244"/>
      <c r="G9" s="244"/>
      <c r="H9" s="245"/>
      <c r="I9" s="316" t="s">
        <v>245</v>
      </c>
      <c r="J9" s="245"/>
      <c r="K9" s="317" t="s">
        <v>2303</v>
      </c>
      <c r="L9" s="316" t="s">
        <v>2304</v>
      </c>
      <c r="M9" s="245"/>
      <c r="N9" s="318" t="s">
        <v>2305</v>
      </c>
    </row>
    <row r="10" spans="1:14">
      <c r="A10" s="246"/>
      <c r="B10" s="247" t="s">
        <v>2461</v>
      </c>
      <c r="C10" s="248"/>
      <c r="D10" s="248"/>
      <c r="E10" s="248"/>
      <c r="F10" s="248"/>
      <c r="G10" s="248"/>
      <c r="H10" s="249"/>
      <c r="I10" s="319" t="s">
        <v>540</v>
      </c>
      <c r="J10" s="320"/>
      <c r="K10" s="321">
        <v>120000</v>
      </c>
      <c r="L10" s="322">
        <f>1/16</f>
        <v>0.0625</v>
      </c>
      <c r="M10" s="323"/>
      <c r="N10" s="324">
        <f>L10*K10*2</f>
        <v>15000</v>
      </c>
    </row>
    <row r="11" spans="1:14">
      <c r="A11" s="250"/>
      <c r="B11" s="247"/>
      <c r="C11" s="248"/>
      <c r="D11" s="248"/>
      <c r="E11" s="248"/>
      <c r="F11" s="248"/>
      <c r="G11" s="248"/>
      <c r="H11" s="249"/>
      <c r="I11" s="325"/>
      <c r="J11" s="326"/>
      <c r="K11" s="321"/>
      <c r="L11" s="322"/>
      <c r="M11" s="323"/>
      <c r="N11" s="324"/>
    </row>
    <row r="12" spans="1:14">
      <c r="A12" s="250"/>
      <c r="B12" s="247"/>
      <c r="C12" s="248"/>
      <c r="D12" s="248"/>
      <c r="E12" s="248"/>
      <c r="F12" s="248"/>
      <c r="G12" s="248"/>
      <c r="H12" s="249"/>
      <c r="I12" s="319"/>
      <c r="J12" s="320"/>
      <c r="K12" s="321"/>
      <c r="L12" s="322"/>
      <c r="M12" s="323"/>
      <c r="N12" s="324"/>
    </row>
    <row r="13" spans="1:14">
      <c r="A13" s="251"/>
      <c r="B13" s="247"/>
      <c r="C13" s="248"/>
      <c r="D13" s="248"/>
      <c r="E13" s="248"/>
      <c r="F13" s="248"/>
      <c r="G13" s="248"/>
      <c r="H13" s="249"/>
      <c r="I13" s="325"/>
      <c r="J13" s="326"/>
      <c r="K13" s="321"/>
      <c r="L13" s="327"/>
      <c r="M13" s="328"/>
      <c r="N13" s="324"/>
    </row>
    <row r="14" spans="2:14">
      <c r="B14" s="247"/>
      <c r="C14" s="248"/>
      <c r="D14" s="248"/>
      <c r="E14" s="252"/>
      <c r="F14" s="248"/>
      <c r="G14" s="248"/>
      <c r="H14" s="249"/>
      <c r="I14" s="329"/>
      <c r="J14" s="330"/>
      <c r="K14" s="331"/>
      <c r="L14" s="332"/>
      <c r="M14" s="333"/>
      <c r="N14" s="334"/>
    </row>
    <row r="15" spans="2:14">
      <c r="B15" s="253"/>
      <c r="C15" s="254"/>
      <c r="D15" s="254"/>
      <c r="E15" s="255"/>
      <c r="F15" s="256"/>
      <c r="G15" s="256"/>
      <c r="H15" s="257"/>
      <c r="I15" s="329"/>
      <c r="J15" s="330"/>
      <c r="K15" s="335"/>
      <c r="L15" s="332"/>
      <c r="M15" s="333"/>
      <c r="N15" s="336"/>
    </row>
    <row r="16" ht="15.75" spans="2:14">
      <c r="B16" s="258" t="s">
        <v>2306</v>
      </c>
      <c r="C16" s="258"/>
      <c r="D16" s="258"/>
      <c r="E16" s="258"/>
      <c r="F16" s="258"/>
      <c r="G16" s="258"/>
      <c r="H16" s="258"/>
      <c r="I16" s="337"/>
      <c r="J16" s="338"/>
      <c r="K16" s="339"/>
      <c r="L16" s="340"/>
      <c r="M16" s="341"/>
      <c r="N16" s="342"/>
    </row>
    <row r="17" ht="15.75" spans="2:14">
      <c r="B17" s="259" t="s">
        <v>2307</v>
      </c>
      <c r="C17" s="260"/>
      <c r="D17" s="260"/>
      <c r="E17" s="260"/>
      <c r="F17" s="260"/>
      <c r="G17" s="260"/>
      <c r="H17" s="260"/>
      <c r="I17" s="260"/>
      <c r="J17" s="260"/>
      <c r="K17" s="260"/>
      <c r="L17" s="260"/>
      <c r="M17" s="343"/>
      <c r="N17" s="344">
        <f>SUM(N10:N16)</f>
        <v>15000</v>
      </c>
    </row>
    <row r="18" spans="2:14">
      <c r="B18" s="261"/>
      <c r="C18" s="262"/>
      <c r="D18" s="262"/>
      <c r="E18" s="262"/>
      <c r="F18" s="262"/>
      <c r="G18" s="262"/>
      <c r="H18" s="262"/>
      <c r="I18" s="262"/>
      <c r="J18" s="262"/>
      <c r="K18" s="262"/>
      <c r="L18" s="262"/>
      <c r="M18" s="262"/>
      <c r="N18" s="345"/>
    </row>
    <row r="19" spans="2:14">
      <c r="B19" s="263" t="s">
        <v>2308</v>
      </c>
      <c r="C19" s="264"/>
      <c r="D19" s="264"/>
      <c r="E19" s="264"/>
      <c r="F19" s="264"/>
      <c r="G19" s="264"/>
      <c r="H19" s="264"/>
      <c r="I19" s="264"/>
      <c r="J19" s="264"/>
      <c r="K19" s="264"/>
      <c r="L19" s="264"/>
      <c r="M19" s="264"/>
      <c r="N19" s="346"/>
    </row>
    <row r="20" ht="15.75" spans="2:14">
      <c r="B20" s="265"/>
      <c r="C20" s="266"/>
      <c r="D20" s="266"/>
      <c r="E20" s="266"/>
      <c r="F20" s="266"/>
      <c r="G20" s="266"/>
      <c r="H20" s="266"/>
      <c r="I20" s="266"/>
      <c r="J20" s="242"/>
      <c r="K20" s="242"/>
      <c r="L20" s="242"/>
      <c r="M20" s="242"/>
      <c r="N20" s="315"/>
    </row>
    <row r="21" ht="15.75" spans="2:14">
      <c r="B21" s="454" t="s">
        <v>244</v>
      </c>
      <c r="C21" s="455"/>
      <c r="D21" s="455"/>
      <c r="E21" s="455"/>
      <c r="F21" s="455"/>
      <c r="G21" s="455"/>
      <c r="H21" s="455"/>
      <c r="I21" s="459"/>
      <c r="J21" s="460" t="s">
        <v>245</v>
      </c>
      <c r="K21" s="461" t="s">
        <v>266</v>
      </c>
      <c r="L21" s="460" t="s">
        <v>2309</v>
      </c>
      <c r="M21" s="459"/>
      <c r="N21" s="462" t="s">
        <v>2305</v>
      </c>
    </row>
    <row r="22" ht="14.4" customHeight="1" spans="1:14">
      <c r="A22" s="250"/>
      <c r="B22" s="456"/>
      <c r="C22" s="457"/>
      <c r="D22" s="457"/>
      <c r="E22" s="457"/>
      <c r="F22" s="457"/>
      <c r="G22" s="457"/>
      <c r="H22" s="457"/>
      <c r="I22" s="463"/>
      <c r="J22" s="464"/>
      <c r="K22" s="465"/>
      <c r="L22" s="466"/>
      <c r="M22" s="467"/>
      <c r="N22" s="334"/>
    </row>
    <row r="23" ht="14.4" customHeight="1" spans="1:14">
      <c r="A23" s="250"/>
      <c r="B23" s="456" t="s">
        <v>2457</v>
      </c>
      <c r="C23" s="457"/>
      <c r="D23" s="457"/>
      <c r="E23" s="457"/>
      <c r="F23" s="457"/>
      <c r="G23" s="457"/>
      <c r="H23" s="457"/>
      <c r="I23" s="463"/>
      <c r="J23" s="351" t="s">
        <v>45</v>
      </c>
      <c r="K23" s="352">
        <f>6/16</f>
        <v>0.375</v>
      </c>
      <c r="L23" s="353">
        <v>3000</v>
      </c>
      <c r="M23" s="354"/>
      <c r="N23" s="334">
        <f>L23*K23</f>
        <v>1125</v>
      </c>
    </row>
    <row r="24" spans="1:14">
      <c r="A24" s="250"/>
      <c r="B24" s="456" t="s">
        <v>2460</v>
      </c>
      <c r="C24" s="457"/>
      <c r="D24" s="457"/>
      <c r="E24" s="457"/>
      <c r="F24" s="457"/>
      <c r="G24" s="457"/>
      <c r="H24" s="457"/>
      <c r="I24" s="463"/>
      <c r="J24" s="351" t="s">
        <v>45</v>
      </c>
      <c r="K24" s="352">
        <v>2</v>
      </c>
      <c r="L24" s="353">
        <v>500</v>
      </c>
      <c r="M24" s="354"/>
      <c r="N24" s="334">
        <f>L24*K24</f>
        <v>1000</v>
      </c>
    </row>
    <row r="25" spans="1:14">
      <c r="A25" s="250"/>
      <c r="B25" s="456"/>
      <c r="C25" s="457"/>
      <c r="D25" s="457"/>
      <c r="E25" s="457"/>
      <c r="F25" s="457"/>
      <c r="G25" s="457"/>
      <c r="H25" s="457"/>
      <c r="I25" s="463"/>
      <c r="J25" s="351"/>
      <c r="K25" s="352"/>
      <c r="L25" s="353"/>
      <c r="M25" s="354"/>
      <c r="N25" s="334"/>
    </row>
    <row r="26" spans="1:14">
      <c r="A26" s="250"/>
      <c r="B26" s="269"/>
      <c r="C26" s="270"/>
      <c r="D26" s="270"/>
      <c r="E26" s="270"/>
      <c r="F26" s="270"/>
      <c r="G26" s="270"/>
      <c r="H26" s="270"/>
      <c r="I26" s="320"/>
      <c r="J26" s="351"/>
      <c r="K26" s="352"/>
      <c r="L26" s="353"/>
      <c r="M26" s="354"/>
      <c r="N26" s="334"/>
    </row>
    <row r="27" ht="15.75" spans="1:14">
      <c r="A27" s="250"/>
      <c r="B27" s="281"/>
      <c r="C27" s="282"/>
      <c r="D27" s="282"/>
      <c r="E27" s="282"/>
      <c r="F27" s="282"/>
      <c r="G27" s="282"/>
      <c r="H27" s="282"/>
      <c r="I27" s="338"/>
      <c r="J27" s="468"/>
      <c r="K27" s="372"/>
      <c r="L27" s="469"/>
      <c r="M27" s="341"/>
      <c r="N27" s="375"/>
    </row>
    <row r="28" ht="15.75" spans="1:14">
      <c r="A28" s="250"/>
      <c r="B28" s="259" t="s">
        <v>2307</v>
      </c>
      <c r="C28" s="260"/>
      <c r="D28" s="260"/>
      <c r="E28" s="260"/>
      <c r="F28" s="260"/>
      <c r="G28" s="260"/>
      <c r="H28" s="260"/>
      <c r="I28" s="260"/>
      <c r="J28" s="260"/>
      <c r="K28" s="260"/>
      <c r="L28" s="260"/>
      <c r="M28" s="343"/>
      <c r="N28" s="344">
        <f>SUM(N22:N27)</f>
        <v>2125</v>
      </c>
    </row>
    <row r="29" spans="1:14">
      <c r="A29" s="250"/>
      <c r="B29" s="273"/>
      <c r="C29" s="262"/>
      <c r="D29" s="262"/>
      <c r="E29" s="262"/>
      <c r="F29" s="262"/>
      <c r="G29" s="262"/>
      <c r="H29" s="262"/>
      <c r="I29" s="262"/>
      <c r="J29" s="262"/>
      <c r="K29" s="262"/>
      <c r="L29" s="262"/>
      <c r="M29" s="262"/>
      <c r="N29" s="345"/>
    </row>
    <row r="30" spans="2:14">
      <c r="B30" s="263" t="s">
        <v>2310</v>
      </c>
      <c r="C30" s="264"/>
      <c r="D30" s="264"/>
      <c r="E30" s="264"/>
      <c r="F30" s="264"/>
      <c r="G30" s="264"/>
      <c r="H30" s="264"/>
      <c r="I30" s="264"/>
      <c r="J30" s="264"/>
      <c r="K30" s="264"/>
      <c r="L30" s="264"/>
      <c r="M30" s="264"/>
      <c r="N30" s="346"/>
    </row>
    <row r="31" ht="15.75" spans="2:14">
      <c r="B31" s="274"/>
      <c r="C31" s="242"/>
      <c r="D31" s="242"/>
      <c r="E31" s="242"/>
      <c r="F31" s="242"/>
      <c r="G31" s="242"/>
      <c r="H31" s="242"/>
      <c r="I31" s="242"/>
      <c r="J31" s="242"/>
      <c r="K31" s="242"/>
      <c r="L31" s="242"/>
      <c r="M31" s="242"/>
      <c r="N31" s="315"/>
    </row>
    <row r="32" ht="25.5" spans="2:14">
      <c r="B32" s="267" t="s">
        <v>325</v>
      </c>
      <c r="C32" s="268"/>
      <c r="D32" s="268"/>
      <c r="E32" s="268"/>
      <c r="F32" s="268"/>
      <c r="G32" s="268"/>
      <c r="H32" s="275" t="s">
        <v>245</v>
      </c>
      <c r="I32" s="361" t="s">
        <v>2311</v>
      </c>
      <c r="J32" s="362" t="s">
        <v>2312</v>
      </c>
      <c r="K32" s="275" t="s">
        <v>2313</v>
      </c>
      <c r="L32" s="363" t="s">
        <v>2314</v>
      </c>
      <c r="M32" s="364"/>
      <c r="N32" s="365" t="s">
        <v>2305</v>
      </c>
    </row>
    <row r="33" spans="2:14">
      <c r="B33" s="253"/>
      <c r="C33" s="276"/>
      <c r="D33" s="276"/>
      <c r="E33" s="276"/>
      <c r="F33" s="276"/>
      <c r="G33" s="277"/>
      <c r="H33" s="278"/>
      <c r="I33" s="335"/>
      <c r="J33" s="335"/>
      <c r="K33" s="335"/>
      <c r="L33" s="366"/>
      <c r="M33" s="367"/>
      <c r="N33" s="368"/>
    </row>
    <row r="34" spans="2:14">
      <c r="B34" s="279"/>
      <c r="C34" s="280"/>
      <c r="D34" s="280"/>
      <c r="E34" s="280"/>
      <c r="F34" s="280"/>
      <c r="G34" s="280"/>
      <c r="H34" s="278"/>
      <c r="I34" s="335"/>
      <c r="J34" s="335"/>
      <c r="K34" s="335"/>
      <c r="L34" s="369"/>
      <c r="M34" s="370"/>
      <c r="N34" s="371"/>
    </row>
    <row r="35" spans="2:14">
      <c r="B35" s="279"/>
      <c r="C35" s="280"/>
      <c r="D35" s="280"/>
      <c r="E35" s="280"/>
      <c r="F35" s="280"/>
      <c r="G35" s="280"/>
      <c r="H35" s="278"/>
      <c r="I35" s="335"/>
      <c r="J35" s="335"/>
      <c r="K35" s="335"/>
      <c r="L35" s="369"/>
      <c r="M35" s="370"/>
      <c r="N35" s="371"/>
    </row>
    <row r="36" spans="2:14">
      <c r="B36" s="279"/>
      <c r="C36" s="280"/>
      <c r="D36" s="280"/>
      <c r="E36" s="280"/>
      <c r="F36" s="280"/>
      <c r="G36" s="280"/>
      <c r="H36" s="278"/>
      <c r="I36" s="335"/>
      <c r="J36" s="335"/>
      <c r="K36" s="335"/>
      <c r="L36" s="369"/>
      <c r="M36" s="370"/>
      <c r="N36" s="371"/>
    </row>
    <row r="37" spans="2:14">
      <c r="B37" s="279"/>
      <c r="C37" s="280"/>
      <c r="D37" s="280"/>
      <c r="E37" s="280"/>
      <c r="F37" s="280"/>
      <c r="G37" s="280"/>
      <c r="H37" s="278"/>
      <c r="I37" s="335"/>
      <c r="J37" s="335"/>
      <c r="K37" s="335"/>
      <c r="L37" s="369"/>
      <c r="M37" s="370"/>
      <c r="N37" s="371"/>
    </row>
    <row r="38" ht="15.75" spans="2:14">
      <c r="B38" s="281"/>
      <c r="C38" s="282"/>
      <c r="D38" s="282"/>
      <c r="E38" s="282"/>
      <c r="F38" s="282"/>
      <c r="G38" s="282"/>
      <c r="H38" s="283"/>
      <c r="I38" s="372"/>
      <c r="J38" s="372"/>
      <c r="K38" s="372"/>
      <c r="L38" s="373"/>
      <c r="M38" s="374"/>
      <c r="N38" s="375"/>
    </row>
    <row r="39" ht="15.75" spans="2:14">
      <c r="B39" s="284" t="s">
        <v>2307</v>
      </c>
      <c r="C39" s="285"/>
      <c r="D39" s="285"/>
      <c r="E39" s="285"/>
      <c r="F39" s="285"/>
      <c r="G39" s="285"/>
      <c r="H39" s="285"/>
      <c r="I39" s="285"/>
      <c r="J39" s="285"/>
      <c r="K39" s="285"/>
      <c r="L39" s="285"/>
      <c r="M39" s="376"/>
      <c r="N39" s="377">
        <f>SUM(N33:N38)</f>
        <v>0</v>
      </c>
    </row>
    <row r="40" spans="2:14">
      <c r="B40" s="273"/>
      <c r="C40" s="262"/>
      <c r="D40" s="262"/>
      <c r="E40" s="262"/>
      <c r="F40" s="262"/>
      <c r="G40" s="262"/>
      <c r="H40" s="262"/>
      <c r="I40" s="262"/>
      <c r="J40" s="262"/>
      <c r="K40" s="262"/>
      <c r="L40" s="262"/>
      <c r="M40" s="262"/>
      <c r="N40" s="345"/>
    </row>
    <row r="41" spans="2:14">
      <c r="B41" s="263" t="s">
        <v>2315</v>
      </c>
      <c r="C41" s="264"/>
      <c r="D41" s="264"/>
      <c r="E41" s="264"/>
      <c r="F41" s="264"/>
      <c r="G41" s="264"/>
      <c r="H41" s="264"/>
      <c r="I41" s="264"/>
      <c r="J41" s="264"/>
      <c r="K41" s="264"/>
      <c r="L41" s="264"/>
      <c r="M41" s="264"/>
      <c r="N41" s="346"/>
    </row>
    <row r="42" ht="15.75" spans="2:14">
      <c r="B42" s="274"/>
      <c r="C42" s="242"/>
      <c r="D42" s="242"/>
      <c r="E42" s="242"/>
      <c r="F42" s="242"/>
      <c r="G42" s="242"/>
      <c r="H42" s="242"/>
      <c r="I42" s="242"/>
      <c r="J42" s="242"/>
      <c r="K42" s="242"/>
      <c r="L42" s="242"/>
      <c r="M42" s="242"/>
      <c r="N42" s="315"/>
    </row>
    <row r="43" ht="25.5" spans="2:14">
      <c r="B43" s="286" t="s">
        <v>2316</v>
      </c>
      <c r="C43" s="287"/>
      <c r="D43" s="287"/>
      <c r="E43" s="287"/>
      <c r="F43" s="287"/>
      <c r="G43" s="287"/>
      <c r="H43" s="287"/>
      <c r="I43" s="275" t="s">
        <v>2317</v>
      </c>
      <c r="J43" s="362" t="s">
        <v>2318</v>
      </c>
      <c r="K43" s="361" t="s">
        <v>2319</v>
      </c>
      <c r="L43" s="378" t="s">
        <v>2304</v>
      </c>
      <c r="M43" s="379"/>
      <c r="N43" s="380" t="s">
        <v>2305</v>
      </c>
    </row>
    <row r="44" spans="2:15">
      <c r="B44" s="288"/>
      <c r="C44" s="280"/>
      <c r="D44" s="280"/>
      <c r="E44" s="280"/>
      <c r="F44" s="280"/>
      <c r="G44" s="280"/>
      <c r="H44" s="280"/>
      <c r="I44" s="381"/>
      <c r="J44" s="382"/>
      <c r="K44" s="383"/>
      <c r="L44" s="384"/>
      <c r="M44" s="385"/>
      <c r="N44" s="386"/>
      <c r="O44" s="387"/>
    </row>
    <row r="45" spans="1:14">
      <c r="A45" s="226" t="s">
        <v>545</v>
      </c>
      <c r="B45" s="253" t="str">
        <f>VLOOKUP(A45,'MANO DE OBRA'!C13:H100,3,FALSE)</f>
        <v>Ingeniero Ambiental o Forestal</v>
      </c>
      <c r="C45" s="276"/>
      <c r="D45" s="276"/>
      <c r="E45" s="276"/>
      <c r="F45" s="276"/>
      <c r="G45" s="276"/>
      <c r="H45" s="277"/>
      <c r="I45" s="381">
        <f>VLOOKUP(A45,'MANO DE OBRA'!C13:H100,4,FALSE)</f>
        <v>142350</v>
      </c>
      <c r="J45" s="388">
        <f>VLOOKUP(A45,'MANO DE OBRA'!C13:H100,6,FALSE)</f>
        <v>1.7</v>
      </c>
      <c r="K45" s="383">
        <f>J45*I45</f>
        <v>241995</v>
      </c>
      <c r="L45" s="384"/>
      <c r="M45" s="385">
        <f>1/16</f>
        <v>0.0625</v>
      </c>
      <c r="N45" s="389">
        <f>K45*M45</f>
        <v>15124.6875</v>
      </c>
    </row>
    <row r="46" spans="2:14">
      <c r="B46" s="253"/>
      <c r="C46" s="276"/>
      <c r="D46" s="276"/>
      <c r="E46" s="276"/>
      <c r="F46" s="276"/>
      <c r="G46" s="276"/>
      <c r="H46" s="277"/>
      <c r="I46" s="381"/>
      <c r="J46" s="388"/>
      <c r="K46" s="383"/>
      <c r="L46" s="384"/>
      <c r="M46" s="385"/>
      <c r="N46" s="389"/>
    </row>
    <row r="47" spans="1:14">
      <c r="A47" s="226" t="s">
        <v>547</v>
      </c>
      <c r="B47" s="253" t="str">
        <f>VLOOKUP(A47,'MANO DE OBRA'!C15:H102,3,FALSE)</f>
        <v>Fotografo</v>
      </c>
      <c r="C47" s="276"/>
      <c r="D47" s="276"/>
      <c r="E47" s="276"/>
      <c r="F47" s="276"/>
      <c r="G47" s="276"/>
      <c r="H47" s="277"/>
      <c r="I47" s="381">
        <f>VLOOKUP(A47,'MANO DE OBRA'!C15:H102,4,FALSE)</f>
        <v>142350</v>
      </c>
      <c r="J47" s="388">
        <f>VLOOKUP(A47,'MANO DE OBRA'!C15:H102,6,FALSE)</f>
        <v>1.7</v>
      </c>
      <c r="K47" s="383">
        <f>J47*I47</f>
        <v>241995</v>
      </c>
      <c r="L47" s="384"/>
      <c r="M47" s="385">
        <f>1/24</f>
        <v>0.0416666666666667</v>
      </c>
      <c r="N47" s="389">
        <f>M47*K47</f>
        <v>10083.125</v>
      </c>
    </row>
    <row r="48" spans="1:14">
      <c r="A48" s="226" t="s">
        <v>549</v>
      </c>
      <c r="B48" s="253" t="str">
        <f>VLOOKUP(A48,'MANO DE OBRA'!C16:H103,3,FALSE)</f>
        <v>Personas capacitadas para la realizacion de la campaña</v>
      </c>
      <c r="C48" s="276"/>
      <c r="D48" s="276"/>
      <c r="E48" s="276"/>
      <c r="F48" s="276"/>
      <c r="G48" s="276"/>
      <c r="H48" s="277"/>
      <c r="I48" s="381">
        <f>VLOOKUP(A48,'MANO DE OBRA'!C16:H103,4,FALSE)</f>
        <v>80665</v>
      </c>
      <c r="J48" s="388">
        <f>VLOOKUP(A48,'MANO DE OBRA'!C16:H103,6,FALSE)</f>
        <v>1.85</v>
      </c>
      <c r="K48" s="383">
        <f>J48*I48</f>
        <v>149230.25</v>
      </c>
      <c r="L48" s="384"/>
      <c r="M48" s="385">
        <f>1/16</f>
        <v>0.0625</v>
      </c>
      <c r="N48" s="389">
        <f>M48*K48</f>
        <v>9326.89062499999</v>
      </c>
    </row>
    <row r="49" ht="15.75" spans="2:14">
      <c r="B49" s="281"/>
      <c r="C49" s="282"/>
      <c r="D49" s="282"/>
      <c r="E49" s="282"/>
      <c r="F49" s="282"/>
      <c r="G49" s="282"/>
      <c r="H49" s="282"/>
      <c r="I49" s="372"/>
      <c r="J49" s="372"/>
      <c r="K49" s="372"/>
      <c r="L49" s="393"/>
      <c r="M49" s="393"/>
      <c r="N49" s="360"/>
    </row>
    <row r="50" ht="15.75" spans="2:14">
      <c r="B50" s="259" t="s">
        <v>2307</v>
      </c>
      <c r="C50" s="260"/>
      <c r="D50" s="260"/>
      <c r="E50" s="260"/>
      <c r="F50" s="260"/>
      <c r="G50" s="260"/>
      <c r="H50" s="260"/>
      <c r="I50" s="285"/>
      <c r="J50" s="285"/>
      <c r="K50" s="285"/>
      <c r="L50" s="285"/>
      <c r="M50" s="376"/>
      <c r="N50" s="394">
        <f>SUM(N44:N49)</f>
        <v>34534.703125</v>
      </c>
    </row>
    <row r="51" ht="15.75" spans="2:14">
      <c r="B51" s="273"/>
      <c r="C51" s="262"/>
      <c r="D51" s="262"/>
      <c r="E51" s="262"/>
      <c r="F51" s="262"/>
      <c r="G51" s="262"/>
      <c r="H51" s="262"/>
      <c r="I51" s="262"/>
      <c r="J51" s="262"/>
      <c r="K51" s="262"/>
      <c r="L51" s="262"/>
      <c r="M51" s="262"/>
      <c r="N51" s="345"/>
    </row>
    <row r="52" ht="15.75" spans="2:17">
      <c r="B52" s="259" t="s">
        <v>2320</v>
      </c>
      <c r="C52" s="260"/>
      <c r="D52" s="260"/>
      <c r="E52" s="260"/>
      <c r="F52" s="260"/>
      <c r="G52" s="260"/>
      <c r="H52" s="260"/>
      <c r="I52" s="260"/>
      <c r="J52" s="260"/>
      <c r="K52" s="260"/>
      <c r="L52" s="260"/>
      <c r="M52" s="343"/>
      <c r="N52" s="395">
        <f>ROUND(N17+N28+N39+N50,0)</f>
        <v>51660</v>
      </c>
      <c r="P52" s="226">
        <v>49824.9993271028</v>
      </c>
      <c r="Q52" s="470">
        <f>N52-P52</f>
        <v>1835.00067289716</v>
      </c>
    </row>
    <row r="53" ht="15.75" spans="2:14">
      <c r="B53" s="273"/>
      <c r="C53" s="262"/>
      <c r="D53" s="262"/>
      <c r="E53" s="262"/>
      <c r="F53" s="262"/>
      <c r="G53" s="262"/>
      <c r="H53" s="262"/>
      <c r="I53" s="262"/>
      <c r="J53" s="262"/>
      <c r="K53" s="262"/>
      <c r="L53" s="262"/>
      <c r="M53" s="262"/>
      <c r="N53" s="345"/>
    </row>
    <row r="54" hidden="1" spans="2:14">
      <c r="B54" s="263" t="s">
        <v>2321</v>
      </c>
      <c r="C54" s="264"/>
      <c r="D54" s="264"/>
      <c r="E54" s="264"/>
      <c r="F54" s="264"/>
      <c r="G54" s="264"/>
      <c r="H54" s="264"/>
      <c r="I54" s="264"/>
      <c r="J54" s="264"/>
      <c r="K54" s="264"/>
      <c r="L54" s="264"/>
      <c r="M54" s="264"/>
      <c r="N54" s="346"/>
    </row>
    <row r="55" ht="15.75" hidden="1" spans="2:14">
      <c r="B55" s="274"/>
      <c r="C55" s="242"/>
      <c r="D55" s="242"/>
      <c r="E55" s="242"/>
      <c r="F55" s="242"/>
      <c r="G55" s="242"/>
      <c r="H55" s="242"/>
      <c r="I55" s="242"/>
      <c r="J55" s="242"/>
      <c r="K55" s="242"/>
      <c r="L55" s="242"/>
      <c r="M55" s="242"/>
      <c r="N55" s="315"/>
    </row>
    <row r="56" hidden="1" spans="2:14">
      <c r="B56" s="267" t="s">
        <v>2322</v>
      </c>
      <c r="C56" s="268"/>
      <c r="D56" s="268"/>
      <c r="E56" s="268"/>
      <c r="F56" s="268"/>
      <c r="G56" s="268"/>
      <c r="H56" s="268"/>
      <c r="I56" s="268"/>
      <c r="J56" s="396"/>
      <c r="K56" s="397" t="s">
        <v>2323</v>
      </c>
      <c r="L56" s="398" t="s">
        <v>184</v>
      </c>
      <c r="M56" s="396"/>
      <c r="N56" s="399"/>
    </row>
    <row r="57" hidden="1" spans="2:14">
      <c r="B57" s="289" t="s">
        <v>2324</v>
      </c>
      <c r="C57" s="290"/>
      <c r="D57" s="290"/>
      <c r="E57" s="290"/>
      <c r="F57" s="290"/>
      <c r="G57" s="290"/>
      <c r="H57" s="290"/>
      <c r="I57" s="400"/>
      <c r="J57" s="401"/>
      <c r="K57" s="402">
        <v>0.2</v>
      </c>
      <c r="L57" s="403">
        <f>N52*K57</f>
        <v>10332</v>
      </c>
      <c r="M57" s="404"/>
      <c r="N57" s="405"/>
    </row>
    <row r="58" hidden="1" spans="2:14">
      <c r="B58" s="291" t="s">
        <v>172</v>
      </c>
      <c r="C58" s="292"/>
      <c r="D58" s="292"/>
      <c r="E58" s="292"/>
      <c r="F58" s="292"/>
      <c r="G58" s="292"/>
      <c r="H58" s="292"/>
      <c r="I58" s="400"/>
      <c r="J58" s="401"/>
      <c r="K58" s="402">
        <v>0.05</v>
      </c>
      <c r="L58" s="403">
        <f>N52*K58</f>
        <v>2583</v>
      </c>
      <c r="M58" s="404"/>
      <c r="N58" s="405"/>
    </row>
    <row r="59" ht="15.75" hidden="1" spans="2:14">
      <c r="B59" s="293" t="s">
        <v>2325</v>
      </c>
      <c r="C59" s="294"/>
      <c r="D59" s="294"/>
      <c r="E59" s="294"/>
      <c r="F59" s="294"/>
      <c r="G59" s="294"/>
      <c r="H59" s="294"/>
      <c r="I59" s="406"/>
      <c r="J59" s="407"/>
      <c r="K59" s="408">
        <v>0.05</v>
      </c>
      <c r="L59" s="409">
        <f>N52*K59</f>
        <v>2583</v>
      </c>
      <c r="M59" s="410"/>
      <c r="N59" s="405"/>
    </row>
    <row r="60" ht="15.75" hidden="1" spans="2:14">
      <c r="B60" s="259" t="s">
        <v>2307</v>
      </c>
      <c r="C60" s="260"/>
      <c r="D60" s="260"/>
      <c r="E60" s="260"/>
      <c r="F60" s="260"/>
      <c r="G60" s="260"/>
      <c r="H60" s="260"/>
      <c r="I60" s="260"/>
      <c r="J60" s="260"/>
      <c r="K60" s="260"/>
      <c r="L60" s="260"/>
      <c r="M60" s="343"/>
      <c r="N60" s="411">
        <f>L57+L58+L59</f>
        <v>15498</v>
      </c>
    </row>
    <row r="61" ht="15.75" hidden="1" spans="2:14">
      <c r="B61" s="273"/>
      <c r="C61" s="262"/>
      <c r="D61" s="262"/>
      <c r="E61" s="262"/>
      <c r="F61" s="262"/>
      <c r="G61" s="262"/>
      <c r="H61" s="262"/>
      <c r="I61" s="262"/>
      <c r="J61" s="262"/>
      <c r="K61" s="262"/>
      <c r="L61" s="262"/>
      <c r="M61" s="262"/>
      <c r="N61" s="345"/>
    </row>
    <row r="62" ht="15.75" hidden="1" spans="1:14">
      <c r="A62" s="226" t="s">
        <v>2326</v>
      </c>
      <c r="B62" s="259" t="s">
        <v>2327</v>
      </c>
      <c r="C62" s="260"/>
      <c r="D62" s="260"/>
      <c r="E62" s="260"/>
      <c r="F62" s="260"/>
      <c r="G62" s="260"/>
      <c r="H62" s="260"/>
      <c r="I62" s="260"/>
      <c r="J62" s="260"/>
      <c r="K62" s="260"/>
      <c r="L62" s="260"/>
      <c r="M62" s="343"/>
      <c r="N62" s="412">
        <f>N52+N60</f>
        <v>67158</v>
      </c>
    </row>
    <row r="63" spans="2:15">
      <c r="B63" s="295"/>
      <c r="C63" s="296"/>
      <c r="D63" s="296"/>
      <c r="E63" s="296"/>
      <c r="F63" s="296"/>
      <c r="G63" s="296"/>
      <c r="H63" s="296"/>
      <c r="I63" s="296"/>
      <c r="J63" s="296"/>
      <c r="K63" s="296"/>
      <c r="L63" s="296"/>
      <c r="M63" s="296"/>
      <c r="N63" s="296"/>
      <c r="O63" s="419"/>
    </row>
    <row r="64" spans="2:15">
      <c r="B64" s="297"/>
      <c r="C64" s="298"/>
      <c r="D64" s="299"/>
      <c r="E64" s="300"/>
      <c r="F64" s="300"/>
      <c r="G64" s="300"/>
      <c r="H64" s="300"/>
      <c r="I64" s="300"/>
      <c r="J64" s="300"/>
      <c r="K64" s="300"/>
      <c r="L64" s="300"/>
      <c r="M64" s="300"/>
      <c r="N64" s="300"/>
      <c r="O64" s="419"/>
    </row>
    <row r="65" spans="2:15">
      <c r="B65" s="415"/>
      <c r="C65" s="416"/>
      <c r="D65" s="417"/>
      <c r="E65" s="300"/>
      <c r="F65" s="300"/>
      <c r="G65" s="300"/>
      <c r="H65" s="300"/>
      <c r="I65" s="300"/>
      <c r="J65" s="300"/>
      <c r="K65" s="300"/>
      <c r="L65" s="300"/>
      <c r="M65" s="300"/>
      <c r="N65" s="300"/>
      <c r="O65" s="419"/>
    </row>
    <row r="66" spans="2:15">
      <c r="B66" s="415"/>
      <c r="C66" s="416"/>
      <c r="D66" s="417"/>
      <c r="E66" s="300"/>
      <c r="F66" s="300"/>
      <c r="G66" s="300"/>
      <c r="H66" s="300"/>
      <c r="I66" s="300"/>
      <c r="J66" s="300"/>
      <c r="K66" s="300"/>
      <c r="L66" s="300"/>
      <c r="M66" s="300"/>
      <c r="N66" s="300"/>
      <c r="O66" s="419"/>
    </row>
    <row r="67" spans="2:15">
      <c r="B67" s="415"/>
      <c r="C67" s="416"/>
      <c r="D67" s="417"/>
      <c r="E67" s="300"/>
      <c r="F67" s="300"/>
      <c r="G67" s="300"/>
      <c r="H67" s="300"/>
      <c r="I67" s="300"/>
      <c r="J67" s="300"/>
      <c r="K67" s="300"/>
      <c r="L67" s="300"/>
      <c r="M67" s="300"/>
      <c r="N67" s="300"/>
      <c r="O67" s="419"/>
    </row>
    <row r="68" spans="2:15">
      <c r="B68" s="418"/>
      <c r="C68" s="416"/>
      <c r="D68" s="419"/>
      <c r="E68" s="300"/>
      <c r="F68" s="300"/>
      <c r="G68" s="300"/>
      <c r="H68" s="300"/>
      <c r="I68" s="300"/>
      <c r="J68" s="300"/>
      <c r="K68" s="443"/>
      <c r="L68" s="300"/>
      <c r="M68" s="300"/>
      <c r="N68" s="300"/>
      <c r="O68" s="419"/>
    </row>
    <row r="69" spans="2:15">
      <c r="B69" s="418"/>
      <c r="C69" s="416"/>
      <c r="D69" s="419"/>
      <c r="E69" s="300"/>
      <c r="F69" s="300"/>
      <c r="G69" s="300"/>
      <c r="H69" s="300"/>
      <c r="I69" s="300"/>
      <c r="J69" s="300"/>
      <c r="K69" s="443"/>
      <c r="L69" s="300"/>
      <c r="M69" s="300"/>
      <c r="N69" s="300"/>
      <c r="O69" s="419"/>
    </row>
    <row r="70" hidden="1" spans="2:14">
      <c r="B70" s="420" t="s">
        <v>2328</v>
      </c>
      <c r="C70" s="421"/>
      <c r="D70" s="421"/>
      <c r="E70" s="421"/>
      <c r="F70" s="421"/>
      <c r="G70" s="421"/>
      <c r="H70" s="421"/>
      <c r="I70" s="421"/>
      <c r="J70" s="421"/>
      <c r="K70" s="421"/>
      <c r="L70" s="421"/>
      <c r="M70" s="421"/>
      <c r="N70" s="444"/>
    </row>
    <row r="71" hidden="1" spans="2:14">
      <c r="B71" s="422"/>
      <c r="C71" s="423"/>
      <c r="D71" s="423"/>
      <c r="E71" s="423"/>
      <c r="F71" s="423"/>
      <c r="G71" s="423"/>
      <c r="H71" s="423"/>
      <c r="I71" s="423"/>
      <c r="J71" s="423"/>
      <c r="K71" s="423"/>
      <c r="L71" s="423"/>
      <c r="M71" s="423"/>
      <c r="N71" s="445"/>
    </row>
    <row r="72" hidden="1" spans="2:14">
      <c r="B72" s="422"/>
      <c r="C72" s="423"/>
      <c r="D72" s="423"/>
      <c r="E72" s="423"/>
      <c r="F72" s="423"/>
      <c r="G72" s="423"/>
      <c r="H72" s="423"/>
      <c r="I72" s="423"/>
      <c r="J72" s="423"/>
      <c r="K72" s="423"/>
      <c r="L72" s="423"/>
      <c r="M72" s="423"/>
      <c r="N72" s="445"/>
    </row>
    <row r="73" hidden="1" spans="2:14">
      <c r="B73" s="422"/>
      <c r="C73" s="423"/>
      <c r="D73" s="423"/>
      <c r="E73" s="423"/>
      <c r="F73" s="423"/>
      <c r="G73" s="423"/>
      <c r="H73" s="423"/>
      <c r="I73" s="423"/>
      <c r="J73" s="423"/>
      <c r="K73" s="423"/>
      <c r="L73" s="423"/>
      <c r="M73" s="423"/>
      <c r="N73" s="445"/>
    </row>
    <row r="74" ht="15.75" hidden="1" spans="2:14">
      <c r="B74" s="424"/>
      <c r="C74" s="425"/>
      <c r="D74" s="425"/>
      <c r="E74" s="425"/>
      <c r="F74" s="425"/>
      <c r="G74" s="425"/>
      <c r="H74" s="425"/>
      <c r="I74" s="425"/>
      <c r="J74" s="425"/>
      <c r="K74" s="425"/>
      <c r="L74" s="425"/>
      <c r="M74" s="425"/>
      <c r="N74" s="446"/>
    </row>
    <row r="75" hidden="1" spans="2:14">
      <c r="B75" s="426"/>
      <c r="C75" s="427"/>
      <c r="D75" s="427"/>
      <c r="E75" s="427"/>
      <c r="F75" s="427"/>
      <c r="G75" s="427"/>
      <c r="H75" s="427"/>
      <c r="I75" s="427"/>
      <c r="J75" s="427"/>
      <c r="K75" s="427"/>
      <c r="L75" s="427"/>
      <c r="M75" s="427"/>
      <c r="N75" s="447"/>
    </row>
    <row r="76" hidden="1" spans="2:14">
      <c r="B76" s="428" t="s">
        <v>2329</v>
      </c>
      <c r="C76" s="429"/>
      <c r="D76" s="429"/>
      <c r="E76" s="429"/>
      <c r="F76" s="429"/>
      <c r="G76" s="429"/>
      <c r="H76" s="429"/>
      <c r="I76" s="429"/>
      <c r="J76" s="429"/>
      <c r="K76" s="429"/>
      <c r="L76" s="429"/>
      <c r="M76" s="429"/>
      <c r="N76" s="448"/>
    </row>
    <row r="77" hidden="1" customHeight="1" spans="2:14">
      <c r="B77" s="430" t="s">
        <v>2330</v>
      </c>
      <c r="C77" s="431"/>
      <c r="D77" s="431"/>
      <c r="E77" s="431"/>
      <c r="F77" s="431"/>
      <c r="G77" s="431"/>
      <c r="H77" s="431"/>
      <c r="I77" s="431"/>
      <c r="J77" s="431"/>
      <c r="K77" s="431"/>
      <c r="L77" s="431"/>
      <c r="M77" s="431"/>
      <c r="N77" s="449"/>
    </row>
    <row r="78" hidden="1" customHeight="1" spans="2:14">
      <c r="B78" s="430"/>
      <c r="C78" s="431"/>
      <c r="D78" s="431"/>
      <c r="E78" s="431"/>
      <c r="F78" s="431"/>
      <c r="G78" s="431"/>
      <c r="H78" s="431"/>
      <c r="I78" s="431"/>
      <c r="J78" s="431"/>
      <c r="K78" s="431"/>
      <c r="L78" s="431"/>
      <c r="M78" s="431"/>
      <c r="N78" s="449"/>
    </row>
    <row r="79" ht="31.5" hidden="1" customHeight="1" spans="2:14">
      <c r="B79" s="432" t="s">
        <v>2331</v>
      </c>
      <c r="C79" s="433"/>
      <c r="D79" s="433"/>
      <c r="E79" s="433"/>
      <c r="F79" s="433"/>
      <c r="G79" s="433"/>
      <c r="H79" s="433"/>
      <c r="I79" s="433"/>
      <c r="J79" s="433"/>
      <c r="K79" s="433"/>
      <c r="L79" s="433"/>
      <c r="M79" s="433"/>
      <c r="N79" s="450"/>
    </row>
    <row r="80" hidden="1" spans="2:14">
      <c r="B80" s="432"/>
      <c r="C80" s="433"/>
      <c r="D80" s="433"/>
      <c r="E80" s="433"/>
      <c r="F80" s="433"/>
      <c r="G80" s="433"/>
      <c r="H80" s="433"/>
      <c r="I80" s="433"/>
      <c r="J80" s="433"/>
      <c r="K80" s="433"/>
      <c r="L80" s="433"/>
      <c r="M80" s="433"/>
      <c r="N80" s="450"/>
    </row>
    <row r="81" hidden="1" spans="2:14">
      <c r="B81" s="430"/>
      <c r="C81" s="431"/>
      <c r="D81" s="431"/>
      <c r="E81" s="431"/>
      <c r="F81" s="431"/>
      <c r="G81" s="431"/>
      <c r="H81" s="431"/>
      <c r="I81" s="431"/>
      <c r="J81" s="431"/>
      <c r="K81" s="431"/>
      <c r="L81" s="431"/>
      <c r="M81" s="431"/>
      <c r="N81" s="449"/>
    </row>
    <row r="82" hidden="1" spans="2:14">
      <c r="B82" s="430"/>
      <c r="C82" s="431"/>
      <c r="D82" s="431"/>
      <c r="E82" s="431"/>
      <c r="F82" s="431"/>
      <c r="G82" s="431"/>
      <c r="H82" s="431"/>
      <c r="I82" s="431"/>
      <c r="J82" s="431"/>
      <c r="K82" s="431"/>
      <c r="L82" s="431"/>
      <c r="M82" s="431"/>
      <c r="N82" s="449"/>
    </row>
    <row r="83" hidden="1" spans="2:14">
      <c r="B83" s="430"/>
      <c r="C83" s="431"/>
      <c r="D83" s="431"/>
      <c r="E83" s="431"/>
      <c r="F83" s="431"/>
      <c r="G83" s="431"/>
      <c r="H83" s="431"/>
      <c r="I83" s="431"/>
      <c r="J83" s="431"/>
      <c r="K83" s="431"/>
      <c r="L83" s="431"/>
      <c r="M83" s="431"/>
      <c r="N83" s="449"/>
    </row>
    <row r="84" hidden="1" spans="2:14">
      <c r="B84" s="428"/>
      <c r="C84" s="429"/>
      <c r="D84" s="429"/>
      <c r="E84" s="429"/>
      <c r="F84" s="429"/>
      <c r="G84" s="429"/>
      <c r="H84" s="429"/>
      <c r="I84" s="429"/>
      <c r="J84" s="429"/>
      <c r="K84" s="429"/>
      <c r="L84" s="429"/>
      <c r="M84" s="429"/>
      <c r="N84" s="448"/>
    </row>
    <row r="85" hidden="1" spans="2:14">
      <c r="B85" s="434"/>
      <c r="C85" s="300"/>
      <c r="D85" s="300"/>
      <c r="E85" s="300" t="s">
        <v>2332</v>
      </c>
      <c r="F85" s="435"/>
      <c r="G85" s="435"/>
      <c r="H85" s="300"/>
      <c r="I85" s="300"/>
      <c r="J85" s="300"/>
      <c r="K85" s="300"/>
      <c r="L85" s="300"/>
      <c r="M85" s="300"/>
      <c r="N85" s="414"/>
    </row>
    <row r="86" hidden="1" spans="2:14">
      <c r="B86" s="434"/>
      <c r="C86" s="300"/>
      <c r="D86" s="300"/>
      <c r="E86" s="436" t="s">
        <v>2333</v>
      </c>
      <c r="F86" s="300"/>
      <c r="G86" s="300"/>
      <c r="H86" s="436"/>
      <c r="I86" s="436"/>
      <c r="J86" s="436"/>
      <c r="K86" s="300"/>
      <c r="L86" s="300"/>
      <c r="M86" s="300"/>
      <c r="N86" s="414"/>
    </row>
    <row r="87" hidden="1" spans="2:14">
      <c r="B87" s="434"/>
      <c r="C87" s="300"/>
      <c r="D87" s="300"/>
      <c r="E87" s="437" t="s">
        <v>2334</v>
      </c>
      <c r="F87" s="300"/>
      <c r="G87" s="300"/>
      <c r="H87" s="437"/>
      <c r="I87" s="437"/>
      <c r="J87" s="437"/>
      <c r="K87" s="300"/>
      <c r="L87" s="300"/>
      <c r="M87" s="300"/>
      <c r="N87" s="414"/>
    </row>
    <row r="88" hidden="1" spans="2:14">
      <c r="B88" s="438"/>
      <c r="C88" s="429"/>
      <c r="D88" s="429"/>
      <c r="E88" s="300" t="s">
        <v>390</v>
      </c>
      <c r="F88" s="300"/>
      <c r="G88" s="300"/>
      <c r="H88" s="300"/>
      <c r="I88" s="300"/>
      <c r="J88" s="300"/>
      <c r="K88" s="429"/>
      <c r="L88" s="429"/>
      <c r="M88" s="429"/>
      <c r="N88" s="448"/>
    </row>
    <row r="89" hidden="1" spans="2:14">
      <c r="B89" s="438"/>
      <c r="C89" s="429"/>
      <c r="D89" s="429"/>
      <c r="E89" s="429"/>
      <c r="F89" s="300"/>
      <c r="G89" s="300"/>
      <c r="H89" s="300"/>
      <c r="I89" s="300"/>
      <c r="J89" s="300"/>
      <c r="K89" s="429"/>
      <c r="L89" s="429"/>
      <c r="M89" s="429"/>
      <c r="N89" s="448"/>
    </row>
    <row r="90" hidden="1" spans="2:14">
      <c r="B90" s="438" t="s">
        <v>2335</v>
      </c>
      <c r="C90" s="437"/>
      <c r="D90" s="437"/>
      <c r="E90" s="300"/>
      <c r="F90" s="300"/>
      <c r="G90" s="300"/>
      <c r="H90" s="300"/>
      <c r="I90" s="300"/>
      <c r="J90" s="443"/>
      <c r="K90" s="443"/>
      <c r="L90" s="443"/>
      <c r="M90" s="443"/>
      <c r="N90" s="451"/>
    </row>
    <row r="91" ht="15.75" hidden="1" spans="2:14">
      <c r="B91" s="439" t="s">
        <v>2336</v>
      </c>
      <c r="C91" s="440"/>
      <c r="D91" s="440"/>
      <c r="E91" s="441"/>
      <c r="F91" s="441"/>
      <c r="G91" s="441"/>
      <c r="H91" s="441"/>
      <c r="I91" s="441"/>
      <c r="J91" s="452"/>
      <c r="K91" s="452"/>
      <c r="L91" s="452"/>
      <c r="M91" s="452"/>
      <c r="N91" s="453"/>
    </row>
    <row r="92" hidden="1"/>
    <row r="93" hidden="1"/>
    <row r="94" hidden="1"/>
    <row r="95" hidden="1"/>
    <row r="96" hidden="1"/>
    <row r="97" hidden="1"/>
    <row r="98" hidden="1"/>
    <row r="99" spans="2:5">
      <c r="B99" s="442"/>
      <c r="C99" s="442"/>
      <c r="D99" s="442"/>
      <c r="E99" s="442"/>
    </row>
  </sheetData>
  <mergeCells count="65">
    <mergeCell ref="B1:N1"/>
    <mergeCell ref="B2:N2"/>
    <mergeCell ref="C3:I3"/>
    <mergeCell ref="L3:M3"/>
    <mergeCell ref="C4:I4"/>
    <mergeCell ref="L4:M4"/>
    <mergeCell ref="C5:J5"/>
    <mergeCell ref="L5:M5"/>
    <mergeCell ref="B9:H9"/>
    <mergeCell ref="I9:J9"/>
    <mergeCell ref="L9:M9"/>
    <mergeCell ref="B10:H10"/>
    <mergeCell ref="B11:H11"/>
    <mergeCell ref="I11:J11"/>
    <mergeCell ref="B12:H12"/>
    <mergeCell ref="B13:H13"/>
    <mergeCell ref="I13:J13"/>
    <mergeCell ref="L13:M13"/>
    <mergeCell ref="B14:H14"/>
    <mergeCell ref="B15:D15"/>
    <mergeCell ref="B16:H16"/>
    <mergeCell ref="I16:J16"/>
    <mergeCell ref="L16:M16"/>
    <mergeCell ref="B17:M17"/>
    <mergeCell ref="B21:I21"/>
    <mergeCell ref="L21:M21"/>
    <mergeCell ref="B22:I22"/>
    <mergeCell ref="L22:M22"/>
    <mergeCell ref="B23:I23"/>
    <mergeCell ref="L23:M23"/>
    <mergeCell ref="B24:I24"/>
    <mergeCell ref="L24:M24"/>
    <mergeCell ref="B25:I25"/>
    <mergeCell ref="L25:M25"/>
    <mergeCell ref="L26:M26"/>
    <mergeCell ref="B27:I27"/>
    <mergeCell ref="L27:M27"/>
    <mergeCell ref="B28:M28"/>
    <mergeCell ref="L32:M32"/>
    <mergeCell ref="B33:G33"/>
    <mergeCell ref="L33:M33"/>
    <mergeCell ref="L38:M38"/>
    <mergeCell ref="B39:M39"/>
    <mergeCell ref="B43:H43"/>
    <mergeCell ref="L43:M43"/>
    <mergeCell ref="B45:H45"/>
    <mergeCell ref="B46:H46"/>
    <mergeCell ref="B47:H47"/>
    <mergeCell ref="B48:H48"/>
    <mergeCell ref="B49:H49"/>
    <mergeCell ref="L49:M49"/>
    <mergeCell ref="B50:M50"/>
    <mergeCell ref="B52:M52"/>
    <mergeCell ref="B56:H56"/>
    <mergeCell ref="L56:M56"/>
    <mergeCell ref="B57:H57"/>
    <mergeCell ref="L57:M57"/>
    <mergeCell ref="L58:M58"/>
    <mergeCell ref="L59:M59"/>
    <mergeCell ref="B60:M60"/>
    <mergeCell ref="B62:M62"/>
    <mergeCell ref="B99:E99"/>
    <mergeCell ref="J90:N91"/>
    <mergeCell ref="B77:N78"/>
    <mergeCell ref="B79:N80"/>
  </mergeCells>
  <printOptions horizontalCentered="1"/>
  <pageMargins left="0.708661417322835" right="0.708661417322835" top="0.748031496062992" bottom="0.748031496062992" header="0.31496062992126" footer="0.31496062992126"/>
  <pageSetup paperSize="1" scale="46" orientation="portrait"/>
  <headerFooter/>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CC"/>
  </sheetPr>
  <dimension ref="A1:O99"/>
  <sheetViews>
    <sheetView view="pageBreakPreview" zoomScale="84" zoomScaleNormal="78" workbookViewId="0">
      <selection activeCell="K21" sqref="K21"/>
    </sheetView>
  </sheetViews>
  <sheetFormatPr defaultColWidth="11.4380952380952" defaultRowHeight="15"/>
  <cols>
    <col min="1" max="1" width="14.7809523809524" style="226" customWidth="1"/>
    <col min="2" max="2" width="17" style="226" customWidth="1"/>
    <col min="3" max="5" width="11.4380952380952" style="226"/>
    <col min="6" max="6" width="14.4380952380952" style="226" customWidth="1"/>
    <col min="7" max="8" width="11.4380952380952" style="226"/>
    <col min="9" max="9" width="13.3333333333333" style="226" customWidth="1"/>
    <col min="10" max="10" width="15.552380952381" style="226" customWidth="1"/>
    <col min="11" max="11" width="17.552380952381" style="226" customWidth="1"/>
    <col min="12" max="12" width="11.4380952380952" style="226"/>
    <col min="13" max="13" width="14" style="226" customWidth="1"/>
    <col min="14" max="14" width="17.4380952380952" style="226" customWidth="1"/>
    <col min="15" max="15" width="12" style="226" customWidth="1"/>
    <col min="16" max="16384" width="11.4380952380952" style="226"/>
  </cols>
  <sheetData>
    <row r="1" spans="2:14">
      <c r="B1" s="227" t="s">
        <v>2300</v>
      </c>
      <c r="C1" s="228"/>
      <c r="D1" s="228"/>
      <c r="E1" s="228"/>
      <c r="F1" s="228"/>
      <c r="G1" s="228"/>
      <c r="H1" s="228"/>
      <c r="I1" s="228"/>
      <c r="J1" s="228"/>
      <c r="K1" s="228"/>
      <c r="L1" s="228"/>
      <c r="M1" s="228"/>
      <c r="N1" s="301"/>
    </row>
    <row r="2" ht="15.75" spans="2:14">
      <c r="B2" s="229" t="s">
        <v>2301</v>
      </c>
      <c r="C2" s="230"/>
      <c r="D2" s="230"/>
      <c r="E2" s="230"/>
      <c r="F2" s="230"/>
      <c r="G2" s="230"/>
      <c r="H2" s="230"/>
      <c r="I2" s="230"/>
      <c r="J2" s="230"/>
      <c r="K2" s="230"/>
      <c r="L2" s="230"/>
      <c r="M2" s="230"/>
      <c r="N2" s="302"/>
    </row>
    <row r="3" ht="15.75" spans="2:14">
      <c r="B3" s="231" t="s">
        <v>89</v>
      </c>
      <c r="C3" s="232" t="s">
        <v>244</v>
      </c>
      <c r="D3" s="233"/>
      <c r="E3" s="233"/>
      <c r="F3" s="233"/>
      <c r="G3" s="233"/>
      <c r="H3" s="233"/>
      <c r="I3" s="233"/>
      <c r="J3" s="303"/>
      <c r="K3" s="304" t="s">
        <v>2337</v>
      </c>
      <c r="L3" s="305" t="s">
        <v>245</v>
      </c>
      <c r="M3" s="306"/>
      <c r="N3" s="231" t="s">
        <v>266</v>
      </c>
    </row>
    <row r="4" ht="15.75" hidden="1" spans="2:14">
      <c r="B4" s="231" t="s">
        <v>89</v>
      </c>
      <c r="C4" s="232" t="s">
        <v>244</v>
      </c>
      <c r="D4" s="233"/>
      <c r="E4" s="233"/>
      <c r="F4" s="233"/>
      <c r="G4" s="233"/>
      <c r="H4" s="233"/>
      <c r="I4" s="233"/>
      <c r="J4" s="303"/>
      <c r="K4" s="307"/>
      <c r="L4" s="305" t="s">
        <v>245</v>
      </c>
      <c r="M4" s="306"/>
      <c r="N4" s="231" t="s">
        <v>266</v>
      </c>
    </row>
    <row r="5" ht="37.5" customHeight="1" spans="1:14">
      <c r="A5" s="226" t="s">
        <v>5</v>
      </c>
      <c r="B5" s="234" t="e">
        <f>PRESUPUESTO!#REF!</f>
        <v>#REF!</v>
      </c>
      <c r="C5" s="235" t="e">
        <f>VLOOKUP(B5,PRESUPUESTO!A3:F13,2,FALSE)</f>
        <v>#REF!</v>
      </c>
      <c r="D5" s="236"/>
      <c r="E5" s="236"/>
      <c r="F5" s="236"/>
      <c r="G5" s="236"/>
      <c r="H5" s="236"/>
      <c r="I5" s="236"/>
      <c r="J5" s="308"/>
      <c r="K5" s="309"/>
      <c r="L5" s="310" t="e">
        <f>VLOOKUP(B5,PRESUPUESTO!A1:L38,3,FALSE)</f>
        <v>#REF!</v>
      </c>
      <c r="M5" s="311"/>
      <c r="N5" s="312" t="e">
        <f>VLOOKUP(B5,PRESUPUESTO!A1:L38,4,FALSE)</f>
        <v>#REF!</v>
      </c>
    </row>
    <row r="6" ht="5.25" customHeight="1" spans="2:14">
      <c r="B6" s="237"/>
      <c r="C6" s="238"/>
      <c r="D6" s="238"/>
      <c r="E6" s="238"/>
      <c r="F6" s="238"/>
      <c r="G6" s="238"/>
      <c r="H6" s="238"/>
      <c r="I6" s="238"/>
      <c r="J6" s="238"/>
      <c r="K6" s="238"/>
      <c r="L6" s="238"/>
      <c r="M6" s="238"/>
      <c r="N6" s="313"/>
    </row>
    <row r="7" spans="2:14">
      <c r="B7" s="239" t="s">
        <v>2302</v>
      </c>
      <c r="C7" s="240"/>
      <c r="D7" s="240"/>
      <c r="E7" s="240"/>
      <c r="F7" s="240"/>
      <c r="G7" s="240"/>
      <c r="H7" s="240"/>
      <c r="I7" s="240"/>
      <c r="J7" s="240"/>
      <c r="K7" s="240"/>
      <c r="L7" s="240"/>
      <c r="M7" s="240"/>
      <c r="N7" s="314"/>
    </row>
    <row r="8" ht="15.75" spans="2:14">
      <c r="B8" s="241"/>
      <c r="C8" s="242"/>
      <c r="D8" s="242"/>
      <c r="E8" s="242"/>
      <c r="F8" s="242"/>
      <c r="G8" s="242"/>
      <c r="H8" s="242"/>
      <c r="I8" s="266"/>
      <c r="J8" s="266"/>
      <c r="K8" s="242"/>
      <c r="L8" s="242"/>
      <c r="M8" s="242"/>
      <c r="N8" s="315"/>
    </row>
    <row r="9" spans="2:14">
      <c r="B9" s="243" t="s">
        <v>244</v>
      </c>
      <c r="C9" s="244"/>
      <c r="D9" s="244"/>
      <c r="E9" s="244"/>
      <c r="F9" s="244"/>
      <c r="G9" s="244"/>
      <c r="H9" s="245"/>
      <c r="I9" s="316" t="s">
        <v>245</v>
      </c>
      <c r="J9" s="245"/>
      <c r="K9" s="317" t="s">
        <v>2303</v>
      </c>
      <c r="L9" s="316" t="s">
        <v>2304</v>
      </c>
      <c r="M9" s="245"/>
      <c r="N9" s="318" t="s">
        <v>2305</v>
      </c>
    </row>
    <row r="10" spans="1:14">
      <c r="A10" s="246"/>
      <c r="B10" s="247"/>
      <c r="C10" s="248"/>
      <c r="D10" s="248"/>
      <c r="E10" s="248"/>
      <c r="F10" s="248"/>
      <c r="G10" s="248"/>
      <c r="H10" s="249"/>
      <c r="I10" s="319"/>
      <c r="J10" s="320"/>
      <c r="K10" s="321"/>
      <c r="L10" s="322"/>
      <c r="M10" s="323"/>
      <c r="N10" s="324"/>
    </row>
    <row r="11" spans="1:14">
      <c r="A11" s="250" t="s">
        <v>2187</v>
      </c>
      <c r="B11" s="247" t="str">
        <f>VLOOKUP(A11,EQUIPOS!C4:G201,3,FALSE)</f>
        <v>Tractor </v>
      </c>
      <c r="C11" s="248"/>
      <c r="D11" s="248"/>
      <c r="E11" s="248"/>
      <c r="F11" s="248"/>
      <c r="G11" s="248"/>
      <c r="H11" s="249"/>
      <c r="I11" s="319"/>
      <c r="J11" s="320" t="str">
        <f>VLOOKUP(A11,EQUIPOS!C4:G201,2,FALSE)</f>
        <v>dia</v>
      </c>
      <c r="K11" s="321">
        <f>VLOOKUP(A11,EQUIPOS!C4:G201,5,FALSE)</f>
        <v>87500</v>
      </c>
      <c r="L11" s="322"/>
      <c r="M11" s="323">
        <v>0.025</v>
      </c>
      <c r="N11" s="324">
        <f>K11*M11</f>
        <v>2187.5</v>
      </c>
    </row>
    <row r="12" spans="1:14">
      <c r="A12" s="250" t="s">
        <v>2191</v>
      </c>
      <c r="B12" s="247" t="str">
        <f>VLOOKUP(A12,EQUIPOS!C5:G202,3,FALSE)</f>
        <v>Trailer</v>
      </c>
      <c r="C12" s="248"/>
      <c r="D12" s="248"/>
      <c r="E12" s="248"/>
      <c r="F12" s="248"/>
      <c r="G12" s="248"/>
      <c r="H12" s="249"/>
      <c r="I12" s="319"/>
      <c r="J12" s="320" t="str">
        <f>VLOOKUP(A12,EQUIPOS!C5:G202,2,FALSE)</f>
        <v>dia</v>
      </c>
      <c r="K12" s="321">
        <f>VLOOKUP(A12,EQUIPOS!C5:G202,5,FALSE)</f>
        <v>37500</v>
      </c>
      <c r="L12" s="322"/>
      <c r="M12" s="323">
        <v>0.025</v>
      </c>
      <c r="N12" s="324">
        <f>K12*M12</f>
        <v>937.5</v>
      </c>
    </row>
    <row r="13" spans="1:14">
      <c r="A13" s="251"/>
      <c r="B13" s="247"/>
      <c r="C13" s="248"/>
      <c r="D13" s="248"/>
      <c r="E13" s="248"/>
      <c r="F13" s="248"/>
      <c r="G13" s="248"/>
      <c r="H13" s="249"/>
      <c r="I13" s="325"/>
      <c r="J13" s="326"/>
      <c r="K13" s="321"/>
      <c r="L13" s="327"/>
      <c r="M13" s="328"/>
      <c r="N13" s="324"/>
    </row>
    <row r="14" spans="2:14">
      <c r="B14" s="247"/>
      <c r="C14" s="248"/>
      <c r="D14" s="248"/>
      <c r="E14" s="252"/>
      <c r="F14" s="248"/>
      <c r="G14" s="248"/>
      <c r="H14" s="249"/>
      <c r="I14" s="329"/>
      <c r="J14" s="330"/>
      <c r="K14" s="331"/>
      <c r="L14" s="332"/>
      <c r="M14" s="333"/>
      <c r="N14" s="334"/>
    </row>
    <row r="15" spans="2:14">
      <c r="B15" s="253"/>
      <c r="C15" s="254"/>
      <c r="D15" s="254"/>
      <c r="E15" s="255"/>
      <c r="F15" s="256"/>
      <c r="G15" s="256"/>
      <c r="H15" s="257"/>
      <c r="I15" s="329"/>
      <c r="J15" s="330"/>
      <c r="K15" s="335"/>
      <c r="L15" s="332"/>
      <c r="M15" s="333"/>
      <c r="N15" s="336"/>
    </row>
    <row r="16" ht="15.75" spans="2:14">
      <c r="B16" s="258" t="s">
        <v>2306</v>
      </c>
      <c r="C16" s="258"/>
      <c r="D16" s="258"/>
      <c r="E16" s="258"/>
      <c r="F16" s="258"/>
      <c r="G16" s="258"/>
      <c r="H16" s="258"/>
      <c r="I16" s="337"/>
      <c r="J16" s="338"/>
      <c r="K16" s="339"/>
      <c r="L16" s="340">
        <v>0.05</v>
      </c>
      <c r="M16" s="341"/>
      <c r="N16" s="342">
        <f>L16*N50</f>
        <v>343.814791666666</v>
      </c>
    </row>
    <row r="17" ht="15.75" spans="2:14">
      <c r="B17" s="259" t="s">
        <v>2307</v>
      </c>
      <c r="C17" s="260"/>
      <c r="D17" s="260"/>
      <c r="E17" s="260"/>
      <c r="F17" s="260"/>
      <c r="G17" s="260"/>
      <c r="H17" s="260"/>
      <c r="I17" s="260"/>
      <c r="J17" s="260"/>
      <c r="K17" s="260"/>
      <c r="L17" s="260"/>
      <c r="M17" s="343"/>
      <c r="N17" s="344">
        <f>SUM(N10:N16)</f>
        <v>3468.81479166667</v>
      </c>
    </row>
    <row r="18" spans="2:14">
      <c r="B18" s="261"/>
      <c r="C18" s="262"/>
      <c r="D18" s="262"/>
      <c r="E18" s="262"/>
      <c r="F18" s="262"/>
      <c r="G18" s="262"/>
      <c r="H18" s="262"/>
      <c r="I18" s="262"/>
      <c r="J18" s="262"/>
      <c r="K18" s="262"/>
      <c r="L18" s="262"/>
      <c r="M18" s="262"/>
      <c r="N18" s="345"/>
    </row>
    <row r="19" spans="2:14">
      <c r="B19" s="263" t="s">
        <v>2308</v>
      </c>
      <c r="C19" s="264"/>
      <c r="D19" s="264"/>
      <c r="E19" s="264"/>
      <c r="F19" s="264"/>
      <c r="G19" s="264"/>
      <c r="H19" s="264"/>
      <c r="I19" s="264"/>
      <c r="J19" s="264"/>
      <c r="K19" s="264"/>
      <c r="L19" s="264"/>
      <c r="M19" s="264"/>
      <c r="N19" s="346"/>
    </row>
    <row r="20" ht="15.75" spans="2:14">
      <c r="B20" s="265"/>
      <c r="C20" s="266"/>
      <c r="D20" s="266"/>
      <c r="E20" s="266"/>
      <c r="F20" s="266"/>
      <c r="G20" s="266"/>
      <c r="H20" s="266"/>
      <c r="I20" s="266"/>
      <c r="J20" s="242"/>
      <c r="K20" s="242"/>
      <c r="L20" s="242"/>
      <c r="M20" s="242"/>
      <c r="N20" s="315"/>
    </row>
    <row r="21" spans="2:14">
      <c r="B21" s="267" t="s">
        <v>244</v>
      </c>
      <c r="C21" s="268"/>
      <c r="D21" s="268"/>
      <c r="E21" s="268"/>
      <c r="F21" s="268"/>
      <c r="G21" s="268"/>
      <c r="H21" s="268"/>
      <c r="I21" s="347"/>
      <c r="J21" s="348" t="s">
        <v>245</v>
      </c>
      <c r="K21" s="349" t="s">
        <v>266</v>
      </c>
      <c r="L21" s="348" t="s">
        <v>2309</v>
      </c>
      <c r="M21" s="347"/>
      <c r="N21" s="350" t="s">
        <v>2305</v>
      </c>
    </row>
    <row r="22" ht="14.4" customHeight="1" spans="1:14">
      <c r="A22" s="250" t="s">
        <v>1763</v>
      </c>
      <c r="B22" s="269" t="str">
        <f>VLOOKUP(A22,MATERIALES!B3:E797,3,FALSE)</f>
        <v>Biofertilizante</v>
      </c>
      <c r="C22" s="270"/>
      <c r="D22" s="270"/>
      <c r="E22" s="270"/>
      <c r="F22" s="270"/>
      <c r="G22" s="270"/>
      <c r="H22" s="270"/>
      <c r="I22" s="320"/>
      <c r="J22" s="351" t="str">
        <f>VLOOKUP(A22,MATERIALES!B3:E844,2,FALSE)</f>
        <v>kg</v>
      </c>
      <c r="K22" s="352">
        <v>0.004</v>
      </c>
      <c r="L22" s="353">
        <f>VLOOKUP(A22,MATERIALES!B3:E844,4,FALSE)</f>
        <v>35000</v>
      </c>
      <c r="M22" s="354"/>
      <c r="N22" s="355">
        <f>L22*K22</f>
        <v>140</v>
      </c>
    </row>
    <row r="23" ht="14.4" customHeight="1" spans="1:14">
      <c r="A23" s="250" t="s">
        <v>1765</v>
      </c>
      <c r="B23" s="269" t="str">
        <f>VLOOKUP(A23,MATERIALES!B4:E798,3,FALSE)</f>
        <v>Fertilizante 15-15-15</v>
      </c>
      <c r="C23" s="270"/>
      <c r="D23" s="270"/>
      <c r="E23" s="270"/>
      <c r="F23" s="270"/>
      <c r="G23" s="270"/>
      <c r="H23" s="270"/>
      <c r="I23" s="320"/>
      <c r="J23" s="351" t="str">
        <f>VLOOKUP(A23,MATERIALES!B4:E845,2,FALSE)</f>
        <v>kg</v>
      </c>
      <c r="K23" s="352">
        <v>0.05</v>
      </c>
      <c r="L23" s="353">
        <f>VLOOKUP(A23,MATERIALES!B4:E845,4,FALSE)</f>
        <v>18000</v>
      </c>
      <c r="M23" s="354"/>
      <c r="N23" s="355">
        <f>L23*K23</f>
        <v>900</v>
      </c>
    </row>
    <row r="24" spans="1:14">
      <c r="A24" s="250" t="s">
        <v>637</v>
      </c>
      <c r="B24" s="269" t="str">
        <f>VLOOKUP(A24,MATERIALES!B5:E799,3,FALSE)</f>
        <v>Agua</v>
      </c>
      <c r="C24" s="270"/>
      <c r="D24" s="270"/>
      <c r="E24" s="270"/>
      <c r="F24" s="270"/>
      <c r="G24" s="270"/>
      <c r="H24" s="270"/>
      <c r="I24" s="320"/>
      <c r="J24" s="351" t="str">
        <f>VLOOKUP(A24,MATERIALES!B5:E846,2,FALSE)</f>
        <v>L</v>
      </c>
      <c r="K24" s="352">
        <v>10</v>
      </c>
      <c r="L24" s="353">
        <f>VLOOKUP(A24,MATERIALES!B5:E846,4,FALSE)</f>
        <v>87.4460638967675</v>
      </c>
      <c r="M24" s="354"/>
      <c r="N24" s="355">
        <f>L24*K24</f>
        <v>874.460638967675</v>
      </c>
    </row>
    <row r="25" spans="1:14">
      <c r="A25" s="250" t="s">
        <v>1771</v>
      </c>
      <c r="B25" s="269" t="str">
        <f>VLOOKUP(A25,MATERIALES!B6:E800,3,FALSE)</f>
        <v>Control Hormiga</v>
      </c>
      <c r="C25" s="270"/>
      <c r="D25" s="270"/>
      <c r="E25" s="270"/>
      <c r="F25" s="270"/>
      <c r="G25" s="270"/>
      <c r="H25" s="270"/>
      <c r="I25" s="320"/>
      <c r="J25" s="351" t="str">
        <f>VLOOKUP(A25,MATERIALES!B6:E847,2,FALSE)</f>
        <v>kg</v>
      </c>
      <c r="K25" s="352">
        <v>0.01</v>
      </c>
      <c r="L25" s="353">
        <f>VLOOKUP(A25,MATERIALES!B6:E847,4,FALSE)</f>
        <v>25000</v>
      </c>
      <c r="M25" s="354"/>
      <c r="N25" s="355">
        <f>L25*K25</f>
        <v>250</v>
      </c>
    </row>
    <row r="26" spans="1:14">
      <c r="A26" s="250" t="s">
        <v>676</v>
      </c>
      <c r="B26" s="269" t="str">
        <f>VLOOKUP(A26,MATERIALES!B7:E801,3,FALSE)</f>
        <v>Árbol tipo paisajístico de 1.20m (especie nativa)</v>
      </c>
      <c r="C26" s="270"/>
      <c r="D26" s="270"/>
      <c r="E26" s="270"/>
      <c r="F26" s="270"/>
      <c r="G26" s="270"/>
      <c r="H26" s="270"/>
      <c r="I26" s="320"/>
      <c r="J26" s="351" t="str">
        <f>VLOOKUP(A26,MATERIALES!B7:E848,2,FALSE)</f>
        <v>u</v>
      </c>
      <c r="K26" s="352">
        <v>1</v>
      </c>
      <c r="L26" s="353">
        <f>VLOOKUP(A26,MATERIALES!B7:E848,4,FALSE)</f>
        <v>35648</v>
      </c>
      <c r="M26" s="354"/>
      <c r="N26" s="355">
        <f>L26*K26</f>
        <v>35648</v>
      </c>
    </row>
    <row r="27" ht="15.75" spans="1:14">
      <c r="A27" s="250"/>
      <c r="B27" s="271"/>
      <c r="C27" s="272"/>
      <c r="D27" s="272"/>
      <c r="E27" s="272"/>
      <c r="F27" s="272"/>
      <c r="G27" s="272"/>
      <c r="H27" s="272"/>
      <c r="I27" s="326"/>
      <c r="J27" s="356"/>
      <c r="K27" s="357"/>
      <c r="L27" s="358"/>
      <c r="M27" s="359"/>
      <c r="N27" s="360"/>
    </row>
    <row r="28" ht="15.75" spans="1:14">
      <c r="A28" s="250"/>
      <c r="B28" s="259" t="s">
        <v>2307</v>
      </c>
      <c r="C28" s="260"/>
      <c r="D28" s="260"/>
      <c r="E28" s="260"/>
      <c r="F28" s="260"/>
      <c r="G28" s="260"/>
      <c r="H28" s="260"/>
      <c r="I28" s="260"/>
      <c r="J28" s="260"/>
      <c r="K28" s="260"/>
      <c r="L28" s="260"/>
      <c r="M28" s="343"/>
      <c r="N28" s="344">
        <f>SUM(N22:N27)</f>
        <v>37812.4606389677</v>
      </c>
    </row>
    <row r="29" spans="1:14">
      <c r="A29" s="250"/>
      <c r="B29" s="273"/>
      <c r="C29" s="262"/>
      <c r="D29" s="262"/>
      <c r="E29" s="262"/>
      <c r="F29" s="262"/>
      <c r="G29" s="262"/>
      <c r="H29" s="262"/>
      <c r="I29" s="262"/>
      <c r="J29" s="262"/>
      <c r="K29" s="262"/>
      <c r="L29" s="262"/>
      <c r="M29" s="262"/>
      <c r="N29" s="345"/>
    </row>
    <row r="30" spans="2:14">
      <c r="B30" s="263" t="s">
        <v>2310</v>
      </c>
      <c r="C30" s="264"/>
      <c r="D30" s="264"/>
      <c r="E30" s="264"/>
      <c r="F30" s="264"/>
      <c r="G30" s="264"/>
      <c r="H30" s="264"/>
      <c r="I30" s="264"/>
      <c r="J30" s="264"/>
      <c r="K30" s="264"/>
      <c r="L30" s="264"/>
      <c r="M30" s="264"/>
      <c r="N30" s="346"/>
    </row>
    <row r="31" ht="15.75" spans="2:14">
      <c r="B31" s="274"/>
      <c r="C31" s="242"/>
      <c r="D31" s="242"/>
      <c r="E31" s="242"/>
      <c r="F31" s="242"/>
      <c r="G31" s="242"/>
      <c r="H31" s="242"/>
      <c r="I31" s="242"/>
      <c r="J31" s="242"/>
      <c r="K31" s="242"/>
      <c r="L31" s="242"/>
      <c r="M31" s="242"/>
      <c r="N31" s="315"/>
    </row>
    <row r="32" ht="25.5" spans="2:14">
      <c r="B32" s="267" t="s">
        <v>325</v>
      </c>
      <c r="C32" s="268"/>
      <c r="D32" s="268"/>
      <c r="E32" s="268"/>
      <c r="F32" s="268"/>
      <c r="G32" s="268"/>
      <c r="H32" s="275" t="s">
        <v>245</v>
      </c>
      <c r="I32" s="361" t="s">
        <v>2311</v>
      </c>
      <c r="J32" s="362" t="s">
        <v>2312</v>
      </c>
      <c r="K32" s="275" t="s">
        <v>2313</v>
      </c>
      <c r="L32" s="363" t="s">
        <v>2314</v>
      </c>
      <c r="M32" s="364"/>
      <c r="N32" s="365" t="s">
        <v>2305</v>
      </c>
    </row>
    <row r="33" spans="1:14">
      <c r="A33" s="226" t="s">
        <v>1842</v>
      </c>
      <c r="B33" s="253" t="str">
        <f>VLOOKUP(A33,TRANSPORTE!C2:F38,3,FALSE)</f>
        <v>Transporte de material desmontado</v>
      </c>
      <c r="C33" s="276"/>
      <c r="D33" s="276"/>
      <c r="E33" s="276"/>
      <c r="F33" s="276"/>
      <c r="G33" s="277"/>
      <c r="H33" s="278" t="str">
        <f>VLOOKUP(A33,[214]TRANSPORTE!C1:F37,2,FALSE)</f>
        <v>t-km</v>
      </c>
      <c r="I33" s="335">
        <v>0</v>
      </c>
      <c r="J33" s="335">
        <f>'DISTANCIA DE ACARREO'!D6</f>
        <v>0</v>
      </c>
      <c r="K33" s="335">
        <f>J33*I33</f>
        <v>0</v>
      </c>
      <c r="L33" s="366">
        <f>VLOOKUP(A33,TRANSPORTE!C2:F38,4,FALSE)</f>
        <v>1414.03279593679</v>
      </c>
      <c r="M33" s="367"/>
      <c r="N33" s="368">
        <f>K33*L33</f>
        <v>0</v>
      </c>
    </row>
    <row r="34" spans="2:14">
      <c r="B34" s="279"/>
      <c r="C34" s="280"/>
      <c r="D34" s="280"/>
      <c r="E34" s="280"/>
      <c r="F34" s="280"/>
      <c r="G34" s="280"/>
      <c r="H34" s="278"/>
      <c r="I34" s="335"/>
      <c r="J34" s="335"/>
      <c r="K34" s="335"/>
      <c r="L34" s="369"/>
      <c r="M34" s="370"/>
      <c r="N34" s="371"/>
    </row>
    <row r="35" spans="2:14">
      <c r="B35" s="279"/>
      <c r="C35" s="280"/>
      <c r="D35" s="280"/>
      <c r="E35" s="280"/>
      <c r="F35" s="280"/>
      <c r="G35" s="280"/>
      <c r="H35" s="278"/>
      <c r="I35" s="335"/>
      <c r="J35" s="335"/>
      <c r="K35" s="335"/>
      <c r="L35" s="369"/>
      <c r="M35" s="370"/>
      <c r="N35" s="371"/>
    </row>
    <row r="36" spans="2:14">
      <c r="B36" s="279"/>
      <c r="C36" s="280"/>
      <c r="D36" s="280"/>
      <c r="E36" s="280"/>
      <c r="F36" s="280"/>
      <c r="G36" s="280"/>
      <c r="H36" s="278"/>
      <c r="I36" s="335"/>
      <c r="J36" s="335"/>
      <c r="K36" s="335"/>
      <c r="L36" s="369"/>
      <c r="M36" s="370"/>
      <c r="N36" s="371"/>
    </row>
    <row r="37" spans="2:14">
      <c r="B37" s="279"/>
      <c r="C37" s="280"/>
      <c r="D37" s="280"/>
      <c r="E37" s="280"/>
      <c r="F37" s="280"/>
      <c r="G37" s="280"/>
      <c r="H37" s="278"/>
      <c r="I37" s="335"/>
      <c r="J37" s="335"/>
      <c r="K37" s="335"/>
      <c r="L37" s="369"/>
      <c r="M37" s="370"/>
      <c r="N37" s="371"/>
    </row>
    <row r="38" ht="15.75" spans="2:14">
      <c r="B38" s="281"/>
      <c r="C38" s="282"/>
      <c r="D38" s="282"/>
      <c r="E38" s="282"/>
      <c r="F38" s="282"/>
      <c r="G38" s="282"/>
      <c r="H38" s="283"/>
      <c r="I38" s="372"/>
      <c r="J38" s="372"/>
      <c r="K38" s="372"/>
      <c r="L38" s="373"/>
      <c r="M38" s="374"/>
      <c r="N38" s="375"/>
    </row>
    <row r="39" ht="15.75" spans="2:14">
      <c r="B39" s="284" t="s">
        <v>2307</v>
      </c>
      <c r="C39" s="285"/>
      <c r="D39" s="285"/>
      <c r="E39" s="285"/>
      <c r="F39" s="285"/>
      <c r="G39" s="285"/>
      <c r="H39" s="285"/>
      <c r="I39" s="285"/>
      <c r="J39" s="285"/>
      <c r="K39" s="285"/>
      <c r="L39" s="285"/>
      <c r="M39" s="376"/>
      <c r="N39" s="377">
        <f>SUM(N33:N38)</f>
        <v>0</v>
      </c>
    </row>
    <row r="40" spans="2:14">
      <c r="B40" s="273"/>
      <c r="C40" s="262"/>
      <c r="D40" s="262"/>
      <c r="E40" s="262"/>
      <c r="F40" s="262"/>
      <c r="G40" s="262"/>
      <c r="H40" s="262"/>
      <c r="I40" s="262"/>
      <c r="J40" s="262"/>
      <c r="K40" s="262"/>
      <c r="L40" s="262"/>
      <c r="M40" s="262"/>
      <c r="N40" s="345"/>
    </row>
    <row r="41" spans="2:14">
      <c r="B41" s="263" t="s">
        <v>2315</v>
      </c>
      <c r="C41" s="264"/>
      <c r="D41" s="264"/>
      <c r="E41" s="264"/>
      <c r="F41" s="264"/>
      <c r="G41" s="264"/>
      <c r="H41" s="264"/>
      <c r="I41" s="264"/>
      <c r="J41" s="264"/>
      <c r="K41" s="264"/>
      <c r="L41" s="264"/>
      <c r="M41" s="264"/>
      <c r="N41" s="346"/>
    </row>
    <row r="42" ht="15.75" spans="2:14">
      <c r="B42" s="274"/>
      <c r="C42" s="242"/>
      <c r="D42" s="242"/>
      <c r="E42" s="242"/>
      <c r="F42" s="242"/>
      <c r="G42" s="242"/>
      <c r="H42" s="242"/>
      <c r="I42" s="242"/>
      <c r="J42" s="242"/>
      <c r="K42" s="242"/>
      <c r="L42" s="242"/>
      <c r="M42" s="242"/>
      <c r="N42" s="315"/>
    </row>
    <row r="43" ht="25.5" spans="2:14">
      <c r="B43" s="286" t="s">
        <v>2316</v>
      </c>
      <c r="C43" s="287"/>
      <c r="D43" s="287"/>
      <c r="E43" s="287"/>
      <c r="F43" s="287"/>
      <c r="G43" s="287"/>
      <c r="H43" s="287"/>
      <c r="I43" s="275" t="s">
        <v>2317</v>
      </c>
      <c r="J43" s="362" t="s">
        <v>2318</v>
      </c>
      <c r="K43" s="361" t="s">
        <v>2319</v>
      </c>
      <c r="L43" s="378" t="s">
        <v>2304</v>
      </c>
      <c r="M43" s="379"/>
      <c r="N43" s="380" t="s">
        <v>2305</v>
      </c>
    </row>
    <row r="44" spans="2:15">
      <c r="B44" s="288"/>
      <c r="C44" s="280"/>
      <c r="D44" s="280"/>
      <c r="E44" s="280"/>
      <c r="F44" s="280"/>
      <c r="G44" s="280"/>
      <c r="H44" s="280"/>
      <c r="I44" s="381"/>
      <c r="J44" s="382"/>
      <c r="K44" s="383"/>
      <c r="L44" s="384"/>
      <c r="M44" s="385"/>
      <c r="N44" s="386"/>
      <c r="O44" s="387"/>
    </row>
    <row r="45" spans="1:14">
      <c r="A45" s="226" t="s">
        <v>418</v>
      </c>
      <c r="B45" s="253" t="str">
        <f>VLOOKUP(A45,'MANO DE OBRA'!C13:H78,3,FALSE)</f>
        <v>Obrero (3)</v>
      </c>
      <c r="C45" s="276"/>
      <c r="D45" s="276"/>
      <c r="E45" s="276"/>
      <c r="F45" s="276"/>
      <c r="G45" s="276"/>
      <c r="H45" s="277"/>
      <c r="I45" s="381">
        <f>VLOOKUP(A45,'MANO DE OBRA'!C13:H78,4,FALSE)</f>
        <v>142350</v>
      </c>
      <c r="J45" s="388">
        <f>VLOOKUP(A45,'MANO DE OBRA'!C13:H78,6,FALSE)</f>
        <v>1.85</v>
      </c>
      <c r="K45" s="383">
        <f>J45*I45</f>
        <v>263347.5</v>
      </c>
      <c r="L45" s="384"/>
      <c r="M45" s="385">
        <v>60</v>
      </c>
      <c r="N45" s="389">
        <f>K45/M45</f>
        <v>4389.125</v>
      </c>
    </row>
    <row r="46" spans="1:14">
      <c r="A46" s="226" t="s">
        <v>444</v>
      </c>
      <c r="B46" s="253" t="str">
        <f>VLOOKUP(A46,'MANO DE OBRA'!C14:H79,3,FALSE)</f>
        <v>Oficial</v>
      </c>
      <c r="C46" s="276"/>
      <c r="D46" s="276"/>
      <c r="E46" s="276"/>
      <c r="F46" s="276"/>
      <c r="G46" s="276"/>
      <c r="H46" s="277"/>
      <c r="I46" s="381">
        <f>VLOOKUP(A46,'MANO DE OBRA'!C14:H79,4,FALSE)</f>
        <v>80665</v>
      </c>
      <c r="J46" s="388">
        <f>VLOOKUP(A46,'MANO DE OBRA'!C14:H79,6,FALSE)</f>
        <v>1.85</v>
      </c>
      <c r="K46" s="383">
        <f>J46*I46</f>
        <v>149230.25</v>
      </c>
      <c r="L46" s="384"/>
      <c r="M46" s="385">
        <v>60</v>
      </c>
      <c r="N46" s="389">
        <f>K46/M46</f>
        <v>2487.17083333333</v>
      </c>
    </row>
    <row r="47" spans="2:14">
      <c r="B47" s="253"/>
      <c r="C47" s="276"/>
      <c r="D47" s="276"/>
      <c r="E47" s="276"/>
      <c r="F47" s="276"/>
      <c r="G47" s="276"/>
      <c r="H47" s="277"/>
      <c r="I47" s="381"/>
      <c r="J47" s="388"/>
      <c r="K47" s="383"/>
      <c r="L47" s="384"/>
      <c r="M47" s="385"/>
      <c r="N47" s="389"/>
    </row>
    <row r="48" spans="2:14">
      <c r="B48" s="288"/>
      <c r="C48" s="280"/>
      <c r="D48" s="280"/>
      <c r="E48" s="280"/>
      <c r="F48" s="280"/>
      <c r="G48" s="280"/>
      <c r="H48" s="280"/>
      <c r="I48" s="335"/>
      <c r="J48" s="390"/>
      <c r="K48" s="391"/>
      <c r="L48" s="358"/>
      <c r="M48" s="392"/>
      <c r="N48" s="389"/>
    </row>
    <row r="49" ht="15.75" spans="2:14">
      <c r="B49" s="281"/>
      <c r="C49" s="282"/>
      <c r="D49" s="282"/>
      <c r="E49" s="282"/>
      <c r="F49" s="282"/>
      <c r="G49" s="282"/>
      <c r="H49" s="282"/>
      <c r="I49" s="372"/>
      <c r="J49" s="372"/>
      <c r="K49" s="372"/>
      <c r="L49" s="393"/>
      <c r="M49" s="393"/>
      <c r="N49" s="360"/>
    </row>
    <row r="50" ht="15.75" spans="2:14">
      <c r="B50" s="259" t="s">
        <v>2307</v>
      </c>
      <c r="C50" s="260"/>
      <c r="D50" s="260"/>
      <c r="E50" s="260"/>
      <c r="F50" s="260"/>
      <c r="G50" s="260"/>
      <c r="H50" s="260"/>
      <c r="I50" s="285"/>
      <c r="J50" s="285"/>
      <c r="K50" s="285"/>
      <c r="L50" s="285"/>
      <c r="M50" s="376"/>
      <c r="N50" s="394">
        <f>SUM(N44:N49)</f>
        <v>6876.29583333333</v>
      </c>
    </row>
    <row r="51" ht="15.75" spans="2:14">
      <c r="B51" s="273"/>
      <c r="C51" s="262"/>
      <c r="D51" s="262"/>
      <c r="E51" s="262"/>
      <c r="F51" s="262"/>
      <c r="G51" s="262"/>
      <c r="H51" s="262"/>
      <c r="I51" s="262"/>
      <c r="J51" s="262"/>
      <c r="K51" s="262"/>
      <c r="L51" s="262"/>
      <c r="M51" s="262"/>
      <c r="N51" s="345"/>
    </row>
    <row r="52" ht="15.75" spans="2:14">
      <c r="B52" s="259" t="s">
        <v>2320</v>
      </c>
      <c r="C52" s="260"/>
      <c r="D52" s="260"/>
      <c r="E52" s="260"/>
      <c r="F52" s="260"/>
      <c r="G52" s="260"/>
      <c r="H52" s="260"/>
      <c r="I52" s="260"/>
      <c r="J52" s="260"/>
      <c r="K52" s="260"/>
      <c r="L52" s="260"/>
      <c r="M52" s="343"/>
      <c r="N52" s="395">
        <f>ROUND(N17+N28+N39+N50,0)</f>
        <v>48158</v>
      </c>
    </row>
    <row r="53" ht="15.75" spans="2:14">
      <c r="B53" s="273"/>
      <c r="C53" s="262"/>
      <c r="D53" s="262"/>
      <c r="E53" s="262"/>
      <c r="F53" s="262"/>
      <c r="G53" s="262"/>
      <c r="H53" s="262"/>
      <c r="I53" s="262"/>
      <c r="J53" s="262"/>
      <c r="K53" s="262"/>
      <c r="L53" s="262"/>
      <c r="M53" s="262"/>
      <c r="N53" s="345"/>
    </row>
    <row r="54" hidden="1" spans="2:14">
      <c r="B54" s="263" t="s">
        <v>2321</v>
      </c>
      <c r="C54" s="264"/>
      <c r="D54" s="264"/>
      <c r="E54" s="264"/>
      <c r="F54" s="264"/>
      <c r="G54" s="264"/>
      <c r="H54" s="264"/>
      <c r="I54" s="264"/>
      <c r="J54" s="264"/>
      <c r="K54" s="264"/>
      <c r="L54" s="264"/>
      <c r="M54" s="264"/>
      <c r="N54" s="346"/>
    </row>
    <row r="55" ht="15.75" hidden="1" spans="2:14">
      <c r="B55" s="274"/>
      <c r="C55" s="242"/>
      <c r="D55" s="242"/>
      <c r="E55" s="242"/>
      <c r="F55" s="242"/>
      <c r="G55" s="242"/>
      <c r="H55" s="242"/>
      <c r="I55" s="242"/>
      <c r="J55" s="242"/>
      <c r="K55" s="242"/>
      <c r="L55" s="242"/>
      <c r="M55" s="242"/>
      <c r="N55" s="315"/>
    </row>
    <row r="56" hidden="1" spans="2:14">
      <c r="B56" s="267" t="s">
        <v>2322</v>
      </c>
      <c r="C56" s="268"/>
      <c r="D56" s="268"/>
      <c r="E56" s="268"/>
      <c r="F56" s="268"/>
      <c r="G56" s="268"/>
      <c r="H56" s="268"/>
      <c r="I56" s="268"/>
      <c r="J56" s="396"/>
      <c r="K56" s="397" t="s">
        <v>2323</v>
      </c>
      <c r="L56" s="398" t="s">
        <v>184</v>
      </c>
      <c r="M56" s="396"/>
      <c r="N56" s="399"/>
    </row>
    <row r="57" hidden="1" spans="2:14">
      <c r="B57" s="289" t="s">
        <v>2324</v>
      </c>
      <c r="C57" s="290"/>
      <c r="D57" s="290"/>
      <c r="E57" s="290"/>
      <c r="F57" s="290"/>
      <c r="G57" s="290"/>
      <c r="H57" s="290"/>
      <c r="I57" s="400"/>
      <c r="J57" s="401"/>
      <c r="K57" s="402">
        <v>0.2</v>
      </c>
      <c r="L57" s="403">
        <f>N52*K57</f>
        <v>9631.6</v>
      </c>
      <c r="M57" s="404"/>
      <c r="N57" s="405"/>
    </row>
    <row r="58" hidden="1" spans="2:14">
      <c r="B58" s="291" t="s">
        <v>172</v>
      </c>
      <c r="C58" s="292"/>
      <c r="D58" s="292"/>
      <c r="E58" s="292"/>
      <c r="F58" s="292"/>
      <c r="G58" s="292"/>
      <c r="H58" s="292"/>
      <c r="I58" s="400"/>
      <c r="J58" s="401"/>
      <c r="K58" s="402">
        <v>0.05</v>
      </c>
      <c r="L58" s="403">
        <f>N52*K58</f>
        <v>2407.9</v>
      </c>
      <c r="M58" s="404"/>
      <c r="N58" s="405"/>
    </row>
    <row r="59" ht="15.75" hidden="1" spans="2:14">
      <c r="B59" s="293" t="s">
        <v>2325</v>
      </c>
      <c r="C59" s="294"/>
      <c r="D59" s="294"/>
      <c r="E59" s="294"/>
      <c r="F59" s="294"/>
      <c r="G59" s="294"/>
      <c r="H59" s="294"/>
      <c r="I59" s="406"/>
      <c r="J59" s="407"/>
      <c r="K59" s="408">
        <v>0.05</v>
      </c>
      <c r="L59" s="409">
        <f>N52*K59</f>
        <v>2407.9</v>
      </c>
      <c r="M59" s="410"/>
      <c r="N59" s="405"/>
    </row>
    <row r="60" ht="15.75" hidden="1" spans="2:14">
      <c r="B60" s="259" t="s">
        <v>2307</v>
      </c>
      <c r="C60" s="260"/>
      <c r="D60" s="260"/>
      <c r="E60" s="260"/>
      <c r="F60" s="260"/>
      <c r="G60" s="260"/>
      <c r="H60" s="260"/>
      <c r="I60" s="260"/>
      <c r="J60" s="260"/>
      <c r="K60" s="260"/>
      <c r="L60" s="260"/>
      <c r="M60" s="343"/>
      <c r="N60" s="411">
        <f>L57+L58+L59</f>
        <v>14447.4</v>
      </c>
    </row>
    <row r="61" ht="15.75" hidden="1" spans="2:14">
      <c r="B61" s="273"/>
      <c r="C61" s="262"/>
      <c r="D61" s="262"/>
      <c r="E61" s="262"/>
      <c r="F61" s="262"/>
      <c r="G61" s="262"/>
      <c r="H61" s="262"/>
      <c r="I61" s="262"/>
      <c r="J61" s="262"/>
      <c r="K61" s="262"/>
      <c r="L61" s="262"/>
      <c r="M61" s="262"/>
      <c r="N61" s="345"/>
    </row>
    <row r="62" ht="15.75" hidden="1" spans="1:14">
      <c r="A62" s="226" t="s">
        <v>2326</v>
      </c>
      <c r="B62" s="259" t="s">
        <v>2327</v>
      </c>
      <c r="C62" s="260"/>
      <c r="D62" s="260"/>
      <c r="E62" s="260"/>
      <c r="F62" s="260"/>
      <c r="G62" s="260"/>
      <c r="H62" s="260"/>
      <c r="I62" s="260"/>
      <c r="J62" s="260"/>
      <c r="K62" s="260"/>
      <c r="L62" s="260"/>
      <c r="M62" s="343"/>
      <c r="N62" s="412">
        <f>N52+N60</f>
        <v>62605.4</v>
      </c>
    </row>
    <row r="63" spans="2:14">
      <c r="B63" s="295"/>
      <c r="C63" s="296"/>
      <c r="D63" s="296"/>
      <c r="E63" s="296"/>
      <c r="F63" s="296"/>
      <c r="G63" s="296"/>
      <c r="H63" s="296"/>
      <c r="I63" s="296"/>
      <c r="J63" s="296"/>
      <c r="K63" s="296"/>
      <c r="L63" s="296"/>
      <c r="M63" s="296"/>
      <c r="N63" s="413"/>
    </row>
    <row r="64" spans="2:14">
      <c r="B64" s="297"/>
      <c r="C64" s="298"/>
      <c r="D64" s="299"/>
      <c r="E64" s="300"/>
      <c r="F64" s="300"/>
      <c r="G64" s="300"/>
      <c r="H64" s="300"/>
      <c r="I64" s="300"/>
      <c r="J64" s="300"/>
      <c r="K64" s="300"/>
      <c r="L64" s="300"/>
      <c r="M64" s="300"/>
      <c r="N64" s="414"/>
    </row>
    <row r="65" spans="2:14">
      <c r="B65" s="415"/>
      <c r="C65" s="416"/>
      <c r="D65" s="417"/>
      <c r="E65" s="300"/>
      <c r="F65" s="300"/>
      <c r="G65" s="300"/>
      <c r="H65" s="300"/>
      <c r="I65" s="300"/>
      <c r="J65" s="300"/>
      <c r="K65" s="300"/>
      <c r="L65" s="300"/>
      <c r="M65" s="300"/>
      <c r="N65" s="414"/>
    </row>
    <row r="66" spans="2:14">
      <c r="B66" s="415"/>
      <c r="C66" s="416"/>
      <c r="D66" s="417"/>
      <c r="E66" s="300"/>
      <c r="F66" s="300"/>
      <c r="G66" s="300"/>
      <c r="H66" s="300"/>
      <c r="I66" s="300"/>
      <c r="J66" s="300"/>
      <c r="K66" s="300"/>
      <c r="L66" s="300"/>
      <c r="M66" s="300"/>
      <c r="N66" s="414"/>
    </row>
    <row r="67" spans="2:14">
      <c r="B67" s="415"/>
      <c r="C67" s="416"/>
      <c r="D67" s="417"/>
      <c r="E67" s="300"/>
      <c r="F67" s="300"/>
      <c r="G67" s="300"/>
      <c r="H67" s="300"/>
      <c r="I67" s="300"/>
      <c r="J67" s="300"/>
      <c r="K67" s="300"/>
      <c r="L67" s="300"/>
      <c r="M67" s="300"/>
      <c r="N67" s="414"/>
    </row>
    <row r="68" spans="2:14">
      <c r="B68" s="418"/>
      <c r="C68" s="416"/>
      <c r="D68" s="419"/>
      <c r="E68" s="300"/>
      <c r="F68" s="300"/>
      <c r="G68" s="300"/>
      <c r="H68" s="300"/>
      <c r="I68" s="300"/>
      <c r="J68" s="300"/>
      <c r="K68" s="443"/>
      <c r="L68" s="300"/>
      <c r="M68" s="300"/>
      <c r="N68" s="414"/>
    </row>
    <row r="69" spans="2:14">
      <c r="B69" s="418"/>
      <c r="C69" s="416"/>
      <c r="D69" s="419"/>
      <c r="E69" s="300"/>
      <c r="F69" s="300"/>
      <c r="G69" s="300"/>
      <c r="H69" s="300"/>
      <c r="I69" s="300"/>
      <c r="J69" s="300"/>
      <c r="K69" s="443"/>
      <c r="L69" s="300"/>
      <c r="M69" s="300"/>
      <c r="N69" s="414"/>
    </row>
    <row r="70" hidden="1" spans="2:14">
      <c r="B70" s="420" t="s">
        <v>2328</v>
      </c>
      <c r="C70" s="421"/>
      <c r="D70" s="421"/>
      <c r="E70" s="421"/>
      <c r="F70" s="421"/>
      <c r="G70" s="421"/>
      <c r="H70" s="421"/>
      <c r="I70" s="421"/>
      <c r="J70" s="421"/>
      <c r="K70" s="421"/>
      <c r="L70" s="421"/>
      <c r="M70" s="421"/>
      <c r="N70" s="444"/>
    </row>
    <row r="71" hidden="1" spans="2:14">
      <c r="B71" s="422"/>
      <c r="C71" s="423"/>
      <c r="D71" s="423"/>
      <c r="E71" s="423"/>
      <c r="F71" s="423"/>
      <c r="G71" s="423"/>
      <c r="H71" s="423"/>
      <c r="I71" s="423"/>
      <c r="J71" s="423"/>
      <c r="K71" s="423"/>
      <c r="L71" s="423"/>
      <c r="M71" s="423"/>
      <c r="N71" s="445"/>
    </row>
    <row r="72" hidden="1" spans="2:14">
      <c r="B72" s="422"/>
      <c r="C72" s="423"/>
      <c r="D72" s="423"/>
      <c r="E72" s="423"/>
      <c r="F72" s="423"/>
      <c r="G72" s="423"/>
      <c r="H72" s="423"/>
      <c r="I72" s="423"/>
      <c r="J72" s="423"/>
      <c r="K72" s="423"/>
      <c r="L72" s="423"/>
      <c r="M72" s="423"/>
      <c r="N72" s="445"/>
    </row>
    <row r="73" hidden="1" spans="2:14">
      <c r="B73" s="422"/>
      <c r="C73" s="423"/>
      <c r="D73" s="423"/>
      <c r="E73" s="423"/>
      <c r="F73" s="423"/>
      <c r="G73" s="423"/>
      <c r="H73" s="423"/>
      <c r="I73" s="423"/>
      <c r="J73" s="423"/>
      <c r="K73" s="423"/>
      <c r="L73" s="423"/>
      <c r="M73" s="423"/>
      <c r="N73" s="445"/>
    </row>
    <row r="74" ht="15.75" hidden="1" spans="2:14">
      <c r="B74" s="424"/>
      <c r="C74" s="425"/>
      <c r="D74" s="425"/>
      <c r="E74" s="425"/>
      <c r="F74" s="425"/>
      <c r="G74" s="425"/>
      <c r="H74" s="425"/>
      <c r="I74" s="425"/>
      <c r="J74" s="425"/>
      <c r="K74" s="425"/>
      <c r="L74" s="425"/>
      <c r="M74" s="425"/>
      <c r="N74" s="446"/>
    </row>
    <row r="75" hidden="1" spans="2:14">
      <c r="B75" s="426"/>
      <c r="C75" s="427"/>
      <c r="D75" s="427"/>
      <c r="E75" s="427"/>
      <c r="F75" s="427"/>
      <c r="G75" s="427"/>
      <c r="H75" s="427"/>
      <c r="I75" s="427"/>
      <c r="J75" s="427"/>
      <c r="K75" s="427"/>
      <c r="L75" s="427"/>
      <c r="M75" s="427"/>
      <c r="N75" s="447"/>
    </row>
    <row r="76" hidden="1" spans="2:14">
      <c r="B76" s="428" t="s">
        <v>2329</v>
      </c>
      <c r="C76" s="429"/>
      <c r="D76" s="429"/>
      <c r="E76" s="429"/>
      <c r="F76" s="429"/>
      <c r="G76" s="429"/>
      <c r="H76" s="429"/>
      <c r="I76" s="429"/>
      <c r="J76" s="429"/>
      <c r="K76" s="429"/>
      <c r="L76" s="429"/>
      <c r="M76" s="429"/>
      <c r="N76" s="448"/>
    </row>
    <row r="77" hidden="1" customHeight="1" spans="2:14">
      <c r="B77" s="430" t="s">
        <v>2330</v>
      </c>
      <c r="C77" s="431"/>
      <c r="D77" s="431"/>
      <c r="E77" s="431"/>
      <c r="F77" s="431"/>
      <c r="G77" s="431"/>
      <c r="H77" s="431"/>
      <c r="I77" s="431"/>
      <c r="J77" s="431"/>
      <c r="K77" s="431"/>
      <c r="L77" s="431"/>
      <c r="M77" s="431"/>
      <c r="N77" s="449"/>
    </row>
    <row r="78" hidden="1" customHeight="1" spans="2:14">
      <c r="B78" s="430"/>
      <c r="C78" s="431"/>
      <c r="D78" s="431"/>
      <c r="E78" s="431"/>
      <c r="F78" s="431"/>
      <c r="G78" s="431"/>
      <c r="H78" s="431"/>
      <c r="I78" s="431"/>
      <c r="J78" s="431"/>
      <c r="K78" s="431"/>
      <c r="L78" s="431"/>
      <c r="M78" s="431"/>
      <c r="N78" s="449"/>
    </row>
    <row r="79" ht="31.5" hidden="1" customHeight="1" spans="2:14">
      <c r="B79" s="432" t="s">
        <v>2331</v>
      </c>
      <c r="C79" s="433"/>
      <c r="D79" s="433"/>
      <c r="E79" s="433"/>
      <c r="F79" s="433"/>
      <c r="G79" s="433"/>
      <c r="H79" s="433"/>
      <c r="I79" s="433"/>
      <c r="J79" s="433"/>
      <c r="K79" s="433"/>
      <c r="L79" s="433"/>
      <c r="M79" s="433"/>
      <c r="N79" s="450"/>
    </row>
    <row r="80" hidden="1" spans="2:14">
      <c r="B80" s="432"/>
      <c r="C80" s="433"/>
      <c r="D80" s="433"/>
      <c r="E80" s="433"/>
      <c r="F80" s="433"/>
      <c r="G80" s="433"/>
      <c r="H80" s="433"/>
      <c r="I80" s="433"/>
      <c r="J80" s="433"/>
      <c r="K80" s="433"/>
      <c r="L80" s="433"/>
      <c r="M80" s="433"/>
      <c r="N80" s="450"/>
    </row>
    <row r="81" hidden="1" spans="2:14">
      <c r="B81" s="430"/>
      <c r="C81" s="431"/>
      <c r="D81" s="431"/>
      <c r="E81" s="431"/>
      <c r="F81" s="431"/>
      <c r="G81" s="431"/>
      <c r="H81" s="431"/>
      <c r="I81" s="431"/>
      <c r="J81" s="431"/>
      <c r="K81" s="431"/>
      <c r="L81" s="431"/>
      <c r="M81" s="431"/>
      <c r="N81" s="449"/>
    </row>
    <row r="82" hidden="1" spans="2:14">
      <c r="B82" s="430"/>
      <c r="C82" s="431"/>
      <c r="D82" s="431"/>
      <c r="E82" s="431"/>
      <c r="F82" s="431"/>
      <c r="G82" s="431"/>
      <c r="H82" s="431"/>
      <c r="I82" s="431"/>
      <c r="J82" s="431"/>
      <c r="K82" s="431"/>
      <c r="L82" s="431"/>
      <c r="M82" s="431"/>
      <c r="N82" s="449"/>
    </row>
    <row r="83" hidden="1" spans="2:14">
      <c r="B83" s="430"/>
      <c r="C83" s="431"/>
      <c r="D83" s="431"/>
      <c r="E83" s="431"/>
      <c r="F83" s="431"/>
      <c r="G83" s="431"/>
      <c r="H83" s="431"/>
      <c r="I83" s="431"/>
      <c r="J83" s="431"/>
      <c r="K83" s="431"/>
      <c r="L83" s="431"/>
      <c r="M83" s="431"/>
      <c r="N83" s="449"/>
    </row>
    <row r="84" hidden="1" spans="2:14">
      <c r="B84" s="428"/>
      <c r="C84" s="429"/>
      <c r="D84" s="429"/>
      <c r="E84" s="429"/>
      <c r="F84" s="429"/>
      <c r="G84" s="429"/>
      <c r="H84" s="429"/>
      <c r="I84" s="429"/>
      <c r="J84" s="429"/>
      <c r="K84" s="429"/>
      <c r="L84" s="429"/>
      <c r="M84" s="429"/>
      <c r="N84" s="448"/>
    </row>
    <row r="85" hidden="1" spans="2:14">
      <c r="B85" s="434"/>
      <c r="C85" s="300"/>
      <c r="D85" s="300"/>
      <c r="E85" s="300" t="s">
        <v>2332</v>
      </c>
      <c r="F85" s="435"/>
      <c r="G85" s="435"/>
      <c r="H85" s="300"/>
      <c r="I85" s="300"/>
      <c r="J85" s="300"/>
      <c r="K85" s="300"/>
      <c r="L85" s="300"/>
      <c r="M85" s="300"/>
      <c r="N85" s="414"/>
    </row>
    <row r="86" hidden="1" spans="2:14">
      <c r="B86" s="434"/>
      <c r="C86" s="300"/>
      <c r="D86" s="300"/>
      <c r="E86" s="436" t="s">
        <v>2333</v>
      </c>
      <c r="F86" s="300"/>
      <c r="G86" s="300"/>
      <c r="H86" s="436"/>
      <c r="I86" s="436"/>
      <c r="J86" s="436"/>
      <c r="K86" s="300"/>
      <c r="L86" s="300"/>
      <c r="M86" s="300"/>
      <c r="N86" s="414"/>
    </row>
    <row r="87" hidden="1" spans="2:14">
      <c r="B87" s="434"/>
      <c r="C87" s="300"/>
      <c r="D87" s="300"/>
      <c r="E87" s="437" t="s">
        <v>2334</v>
      </c>
      <c r="F87" s="300"/>
      <c r="G87" s="300"/>
      <c r="H87" s="437"/>
      <c r="I87" s="437"/>
      <c r="J87" s="437"/>
      <c r="K87" s="300"/>
      <c r="L87" s="300"/>
      <c r="M87" s="300"/>
      <c r="N87" s="414"/>
    </row>
    <row r="88" hidden="1" spans="2:14">
      <c r="B88" s="438"/>
      <c r="C88" s="429"/>
      <c r="D88" s="429"/>
      <c r="E88" s="300" t="s">
        <v>390</v>
      </c>
      <c r="F88" s="300"/>
      <c r="G88" s="300"/>
      <c r="H88" s="300"/>
      <c r="I88" s="300"/>
      <c r="J88" s="300"/>
      <c r="K88" s="429"/>
      <c r="L88" s="429"/>
      <c r="M88" s="429"/>
      <c r="N88" s="448"/>
    </row>
    <row r="89" hidden="1" spans="2:14">
      <c r="B89" s="438"/>
      <c r="C89" s="429"/>
      <c r="D89" s="429"/>
      <c r="E89" s="429"/>
      <c r="F89" s="300"/>
      <c r="G89" s="300"/>
      <c r="H89" s="300"/>
      <c r="I89" s="300"/>
      <c r="J89" s="300"/>
      <c r="K89" s="429"/>
      <c r="L89" s="429"/>
      <c r="M89" s="429"/>
      <c r="N89" s="448"/>
    </row>
    <row r="90" hidden="1" spans="2:14">
      <c r="B90" s="438" t="s">
        <v>2335</v>
      </c>
      <c r="C90" s="437"/>
      <c r="D90" s="437"/>
      <c r="E90" s="300"/>
      <c r="F90" s="300"/>
      <c r="G90" s="300"/>
      <c r="H90" s="300"/>
      <c r="I90" s="300"/>
      <c r="J90" s="443"/>
      <c r="K90" s="443"/>
      <c r="L90" s="443"/>
      <c r="M90" s="443"/>
      <c r="N90" s="451"/>
    </row>
    <row r="91" ht="15.75" hidden="1" spans="2:14">
      <c r="B91" s="439" t="s">
        <v>2336</v>
      </c>
      <c r="C91" s="440"/>
      <c r="D91" s="440"/>
      <c r="E91" s="441"/>
      <c r="F91" s="441"/>
      <c r="G91" s="441"/>
      <c r="H91" s="441"/>
      <c r="I91" s="441"/>
      <c r="J91" s="452"/>
      <c r="K91" s="452"/>
      <c r="L91" s="452"/>
      <c r="M91" s="452"/>
      <c r="N91" s="453"/>
    </row>
    <row r="92" hidden="1"/>
    <row r="93" hidden="1"/>
    <row r="94" hidden="1"/>
    <row r="95" hidden="1"/>
    <row r="96" hidden="1"/>
    <row r="97" hidden="1"/>
    <row r="98" hidden="1"/>
    <row r="99" spans="2:5">
      <c r="B99" s="442"/>
      <c r="C99" s="442"/>
      <c r="D99" s="442"/>
      <c r="E99" s="442"/>
    </row>
  </sheetData>
  <mergeCells count="59">
    <mergeCell ref="B1:N1"/>
    <mergeCell ref="B2:N2"/>
    <mergeCell ref="C3:I3"/>
    <mergeCell ref="L3:M3"/>
    <mergeCell ref="C4:I4"/>
    <mergeCell ref="L4:M4"/>
    <mergeCell ref="C5:J5"/>
    <mergeCell ref="L5:M5"/>
    <mergeCell ref="B9:H9"/>
    <mergeCell ref="I9:J9"/>
    <mergeCell ref="L9:M9"/>
    <mergeCell ref="B10:H10"/>
    <mergeCell ref="B11:H11"/>
    <mergeCell ref="B12:H12"/>
    <mergeCell ref="B13:H13"/>
    <mergeCell ref="I13:J13"/>
    <mergeCell ref="L13:M13"/>
    <mergeCell ref="B14:H14"/>
    <mergeCell ref="B15:D15"/>
    <mergeCell ref="B16:H16"/>
    <mergeCell ref="I16:J16"/>
    <mergeCell ref="L16:M16"/>
    <mergeCell ref="B17:M17"/>
    <mergeCell ref="B21:I21"/>
    <mergeCell ref="L21:M21"/>
    <mergeCell ref="L22:M22"/>
    <mergeCell ref="L23:M23"/>
    <mergeCell ref="L24:M24"/>
    <mergeCell ref="L25:M25"/>
    <mergeCell ref="L26:M26"/>
    <mergeCell ref="B27:I27"/>
    <mergeCell ref="L27:M27"/>
    <mergeCell ref="B28:M28"/>
    <mergeCell ref="L32:M32"/>
    <mergeCell ref="B33:G33"/>
    <mergeCell ref="L33:M33"/>
    <mergeCell ref="L38:M38"/>
    <mergeCell ref="B39:M39"/>
    <mergeCell ref="B43:H43"/>
    <mergeCell ref="L43:M43"/>
    <mergeCell ref="B45:H45"/>
    <mergeCell ref="B46:H46"/>
    <mergeCell ref="B47:H47"/>
    <mergeCell ref="B49:H49"/>
    <mergeCell ref="L49:M49"/>
    <mergeCell ref="B50:M50"/>
    <mergeCell ref="B52:M52"/>
    <mergeCell ref="B56:H56"/>
    <mergeCell ref="L56:M56"/>
    <mergeCell ref="B57:H57"/>
    <mergeCell ref="L57:M57"/>
    <mergeCell ref="L58:M58"/>
    <mergeCell ref="L59:M59"/>
    <mergeCell ref="B60:M60"/>
    <mergeCell ref="B62:M62"/>
    <mergeCell ref="B99:E99"/>
    <mergeCell ref="J90:N91"/>
    <mergeCell ref="B77:N78"/>
    <mergeCell ref="B79:N80"/>
  </mergeCells>
  <printOptions horizontalCentered="1"/>
  <pageMargins left="0.708661417322835" right="0.708661417322835" top="0.748031496062992" bottom="0.748031496062992" header="0.31496062992126" footer="0.31496062992126"/>
  <pageSetup paperSize="1" scale="46" orientation="portrait"/>
  <headerFooter/>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Hoja12"/>
  <dimension ref="A1:G14"/>
  <sheetViews>
    <sheetView view="pageBreakPreview" zoomScale="104" zoomScaleNormal="104" workbookViewId="0">
      <selection activeCell="J44" sqref="J44"/>
    </sheetView>
  </sheetViews>
  <sheetFormatPr defaultColWidth="10.7809523809524" defaultRowHeight="12" outlineLevelCol="6"/>
  <cols>
    <col min="1" max="1" width="30.6666666666667" style="176" customWidth="1"/>
    <col min="2" max="5" width="10.7809523809524" style="176"/>
    <col min="6" max="6" width="13.4380952380952" style="176" customWidth="1"/>
    <col min="7" max="7" width="14.7809523809524" style="176" customWidth="1"/>
    <col min="8" max="16384" width="10.7809523809524" style="176"/>
  </cols>
  <sheetData>
    <row r="1" ht="34.5" customHeight="1" spans="1:7">
      <c r="A1" s="216" t="str">
        <f>+PRESUPUESTO!B5</f>
        <v>Visitas de campo para el tramite suscripcion y cierre de  acuerdos voluntarios Dirigidos</v>
      </c>
      <c r="B1" s="216"/>
      <c r="C1" s="216"/>
      <c r="D1" s="216"/>
      <c r="E1" s="216"/>
      <c r="F1" s="216"/>
      <c r="G1" s="216"/>
    </row>
    <row r="2" ht="25.05" customHeight="1" spans="1:7">
      <c r="A2" s="181" t="s">
        <v>2338</v>
      </c>
      <c r="B2" s="182"/>
      <c r="C2" s="182"/>
      <c r="D2" s="182"/>
      <c r="E2" s="182"/>
      <c r="F2" s="182"/>
      <c r="G2" s="182"/>
    </row>
    <row r="3" ht="25.05" customHeight="1" spans="1:7">
      <c r="A3" s="181" t="s">
        <v>2339</v>
      </c>
      <c r="B3" s="183" t="s">
        <v>2340</v>
      </c>
      <c r="C3" s="183"/>
      <c r="D3" s="183"/>
      <c r="E3" s="183"/>
      <c r="F3" s="183"/>
      <c r="G3" s="183"/>
    </row>
    <row r="4" ht="25.05" customHeight="1" spans="1:7">
      <c r="A4" s="181" t="s">
        <v>2341</v>
      </c>
      <c r="B4" s="182"/>
      <c r="C4" s="182"/>
      <c r="D4" s="182"/>
      <c r="E4" s="182"/>
      <c r="F4" s="182"/>
      <c r="G4" s="182"/>
    </row>
    <row r="5" ht="25.05" customHeight="1" spans="1:7">
      <c r="A5" s="181" t="s">
        <v>2342</v>
      </c>
      <c r="B5" s="184" t="e">
        <f>PRESUPUESTO!#REF!</f>
        <v>#REF!</v>
      </c>
      <c r="C5" s="185"/>
      <c r="D5" s="217"/>
      <c r="E5" s="218" t="s">
        <v>89</v>
      </c>
      <c r="F5" s="187" t="e">
        <f>PRESUPUESTO!#REF!</f>
        <v>#REF!</v>
      </c>
      <c r="G5" s="219" t="str">
        <f>+PRESUPUESTO!C5</f>
        <v>un</v>
      </c>
    </row>
    <row r="6" ht="25.05" customHeight="1" spans="1:7">
      <c r="A6" s="181"/>
      <c r="B6" s="189"/>
      <c r="C6" s="190"/>
      <c r="D6" s="190"/>
      <c r="E6" s="191"/>
      <c r="F6" s="192"/>
      <c r="G6" s="193"/>
    </row>
    <row r="7" ht="29.25" customHeight="1" spans="1:7">
      <c r="A7" s="181" t="s">
        <v>2345</v>
      </c>
      <c r="B7" s="194"/>
      <c r="C7" s="195"/>
      <c r="D7" s="195"/>
      <c r="E7" s="195"/>
      <c r="F7" s="195"/>
      <c r="G7" s="196"/>
    </row>
    <row r="8" ht="33.75" customHeight="1" spans="1:7">
      <c r="A8" s="190" t="s">
        <v>244</v>
      </c>
      <c r="B8" s="197" t="s">
        <v>245</v>
      </c>
      <c r="C8" s="190" t="s">
        <v>266</v>
      </c>
      <c r="D8" s="216" t="s">
        <v>110</v>
      </c>
      <c r="E8" s="190" t="s">
        <v>2346</v>
      </c>
      <c r="F8" s="190" t="s">
        <v>2347</v>
      </c>
      <c r="G8" s="198" t="s">
        <v>285</v>
      </c>
    </row>
    <row r="9" ht="25.05" customHeight="1" spans="1:7">
      <c r="A9" s="208" t="s">
        <v>2462</v>
      </c>
      <c r="B9" s="200"/>
      <c r="C9" s="200"/>
      <c r="D9" s="200"/>
      <c r="E9" s="200"/>
      <c r="F9" s="200"/>
      <c r="G9" s="200"/>
    </row>
    <row r="10" ht="25.05" customHeight="1" spans="1:7">
      <c r="A10" s="220" t="s">
        <v>2463</v>
      </c>
      <c r="B10" s="221" t="s">
        <v>2464</v>
      </c>
      <c r="C10" s="222">
        <v>1</v>
      </c>
      <c r="D10" s="222">
        <v>1</v>
      </c>
      <c r="E10" s="223">
        <v>1</v>
      </c>
      <c r="F10" s="224">
        <v>4500000</v>
      </c>
      <c r="G10" s="225">
        <f t="shared" ref="G10" si="0">+F10*E10*D10*C10</f>
        <v>4500000</v>
      </c>
    </row>
    <row r="11" ht="25.05" customHeight="1" spans="1:7">
      <c r="A11" s="211" t="s">
        <v>2353</v>
      </c>
      <c r="B11" s="212"/>
      <c r="C11" s="212"/>
      <c r="D11" s="212"/>
      <c r="E11" s="212"/>
      <c r="F11" s="213"/>
      <c r="G11" s="206">
        <f>SUM(G9:G10)</f>
        <v>4500000</v>
      </c>
    </row>
    <row r="12" ht="25.05" customHeight="1" spans="1:7">
      <c r="A12" s="214"/>
      <c r="B12" s="214"/>
      <c r="C12" s="214"/>
      <c r="D12" s="214"/>
      <c r="E12" s="215" t="s">
        <v>2354</v>
      </c>
      <c r="F12" s="215"/>
      <c r="G12" s="206">
        <f>G11</f>
        <v>4500000</v>
      </c>
    </row>
    <row r="13" ht="25.05" customHeight="1" spans="1:7">
      <c r="A13" s="214"/>
      <c r="B13" s="214"/>
      <c r="C13" s="214"/>
      <c r="D13" s="214"/>
      <c r="E13" s="215"/>
      <c r="F13" s="215"/>
      <c r="G13" s="206"/>
    </row>
    <row r="14" spans="1:1">
      <c r="A14" s="176" t="s">
        <v>2356</v>
      </c>
    </row>
  </sheetData>
  <mergeCells count="12">
    <mergeCell ref="A1:G1"/>
    <mergeCell ref="B2:G2"/>
    <mergeCell ref="B3:G3"/>
    <mergeCell ref="B4:G4"/>
    <mergeCell ref="B5:D5"/>
    <mergeCell ref="C6:D6"/>
    <mergeCell ref="E6:G6"/>
    <mergeCell ref="B7:G7"/>
    <mergeCell ref="B9:G9"/>
    <mergeCell ref="A11:F11"/>
    <mergeCell ref="E12:F12"/>
    <mergeCell ref="E13:F13"/>
  </mergeCells>
  <pageMargins left="0.7" right="0.7" top="0.75" bottom="0.75" header="0.3" footer="0.3"/>
  <pageSetup paperSize="1" scale="85" orientation="portrait"/>
  <headerFooter/>
  <drawing r:id="rId1"/>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Hoja7"/>
  <dimension ref="A1:G16"/>
  <sheetViews>
    <sheetView zoomScale="168" zoomScaleNormal="168" topLeftCell="A9" workbookViewId="0">
      <selection activeCell="H11" sqref="H11"/>
    </sheetView>
  </sheetViews>
  <sheetFormatPr defaultColWidth="10.7809523809524" defaultRowHeight="12" outlineLevelCol="6"/>
  <cols>
    <col min="1" max="1" width="31.4380952380952" style="176" customWidth="1"/>
    <col min="2" max="2" width="10.7809523809524" style="176"/>
    <col min="3" max="3" width="12.4380952380952" style="176" customWidth="1"/>
    <col min="4" max="4" width="14.4380952380952" style="176" customWidth="1"/>
    <col min="5" max="5" width="17.7809523809524" style="176" customWidth="1"/>
    <col min="6" max="6" width="14.7809523809524" style="176" customWidth="1"/>
    <col min="7" max="16384" width="10.7809523809524" style="176"/>
  </cols>
  <sheetData>
    <row r="1" ht="36.75" customHeight="1" spans="1:6">
      <c r="A1" s="177"/>
      <c r="B1" s="178" t="str">
        <f>+PRESUPUESTO!B22</f>
        <v>Taller sobre cambio climático, manejo de residuos sólidos, uso eficiente del agua y reforestación, dirigidos a estudiantes, niños y niñas del área de influencia del proyecto (grupos de hasta 30 personas).</v>
      </c>
      <c r="C1" s="179"/>
      <c r="D1" s="180"/>
      <c r="E1" s="177"/>
      <c r="F1" s="177"/>
    </row>
    <row r="2" ht="25.05" customHeight="1" spans="1:6">
      <c r="A2" s="181" t="s">
        <v>2338</v>
      </c>
      <c r="B2" s="182"/>
      <c r="C2" s="182"/>
      <c r="D2" s="182"/>
      <c r="E2" s="182"/>
      <c r="F2" s="182"/>
    </row>
    <row r="3" ht="25.05" customHeight="1" spans="1:6">
      <c r="A3" s="181" t="s">
        <v>2339</v>
      </c>
      <c r="B3" s="183" t="s">
        <v>2340</v>
      </c>
      <c r="C3" s="183"/>
      <c r="D3" s="183"/>
      <c r="E3" s="183"/>
      <c r="F3" s="183"/>
    </row>
    <row r="4" ht="25.05" customHeight="1" spans="1:6">
      <c r="A4" s="181" t="s">
        <v>2341</v>
      </c>
      <c r="B4" s="182"/>
      <c r="C4" s="182"/>
      <c r="D4" s="182"/>
      <c r="E4" s="182"/>
      <c r="F4" s="182"/>
    </row>
    <row r="5" ht="58.5" customHeight="1" spans="1:6">
      <c r="A5" s="181" t="s">
        <v>2342</v>
      </c>
      <c r="B5" s="184" t="str">
        <f>+PRESUPUESTO!B22</f>
        <v>Taller sobre cambio climático, manejo de residuos sólidos, uso eficiente del agua y reforestación, dirigidos a estudiantes, niños y niñas del área de influencia del proyecto (grupos de hasta 30 personas).</v>
      </c>
      <c r="C5" s="185"/>
      <c r="D5" s="186" t="s">
        <v>89</v>
      </c>
      <c r="E5" s="187" t="str">
        <f>+PRESUPUESTO!A22</f>
        <v>4.2</v>
      </c>
      <c r="F5" s="188" t="str">
        <f>+PRESUPUESTO!C22</f>
        <v>Sesión (3 horas )</v>
      </c>
    </row>
    <row r="6" ht="25.05" customHeight="1" spans="1:6">
      <c r="A6" s="181" t="s">
        <v>2465</v>
      </c>
      <c r="B6" s="189">
        <v>100</v>
      </c>
      <c r="C6" s="190" t="s">
        <v>2466</v>
      </c>
      <c r="D6" s="191">
        <v>1</v>
      </c>
      <c r="E6" s="192"/>
      <c r="F6" s="193"/>
    </row>
    <row r="7" ht="25.05" customHeight="1" spans="1:6">
      <c r="A7" s="181" t="s">
        <v>2345</v>
      </c>
      <c r="B7" s="194">
        <v>5</v>
      </c>
      <c r="C7" s="195"/>
      <c r="D7" s="195"/>
      <c r="E7" s="195"/>
      <c r="F7" s="196"/>
    </row>
    <row r="8" ht="28.05" customHeight="1" spans="1:6">
      <c r="A8" s="190" t="s">
        <v>244</v>
      </c>
      <c r="B8" s="197" t="s">
        <v>245</v>
      </c>
      <c r="C8" s="190" t="s">
        <v>266</v>
      </c>
      <c r="D8" s="190" t="s">
        <v>2346</v>
      </c>
      <c r="E8" s="190" t="s">
        <v>2347</v>
      </c>
      <c r="F8" s="198" t="s">
        <v>285</v>
      </c>
    </row>
    <row r="9" ht="25.05" customHeight="1" spans="1:6">
      <c r="A9" s="199" t="s">
        <v>2348</v>
      </c>
      <c r="B9" s="200"/>
      <c r="C9" s="200"/>
      <c r="D9" s="200"/>
      <c r="E9" s="200"/>
      <c r="F9" s="200"/>
    </row>
    <row r="10" ht="25.05" customHeight="1" spans="1:7">
      <c r="A10" s="201" t="s">
        <v>2467</v>
      </c>
      <c r="B10" s="202" t="s">
        <v>2468</v>
      </c>
      <c r="C10" s="203">
        <v>5</v>
      </c>
      <c r="D10" s="204">
        <v>1</v>
      </c>
      <c r="E10" s="205">
        <v>512400</v>
      </c>
      <c r="F10" s="206">
        <f>+E10*D10*C10</f>
        <v>2562000</v>
      </c>
      <c r="G10" s="207"/>
    </row>
    <row r="11" ht="25.05" customHeight="1" spans="1:6">
      <c r="A11" s="208" t="s">
        <v>2350</v>
      </c>
      <c r="B11" s="200"/>
      <c r="C11" s="200"/>
      <c r="D11" s="200"/>
      <c r="E11" s="200"/>
      <c r="F11" s="200"/>
    </row>
    <row r="12" ht="25.05" customHeight="1" spans="1:6">
      <c r="A12" s="209" t="s">
        <v>2469</v>
      </c>
      <c r="B12" s="202" t="s">
        <v>2352</v>
      </c>
      <c r="C12" s="203">
        <v>30</v>
      </c>
      <c r="D12" s="204">
        <v>1</v>
      </c>
      <c r="E12" s="205">
        <v>35000</v>
      </c>
      <c r="F12" s="206">
        <f>+E12*D12*C12</f>
        <v>1050000</v>
      </c>
    </row>
    <row r="13" ht="25.05" customHeight="1" spans="1:6">
      <c r="A13" s="209" t="s">
        <v>2470</v>
      </c>
      <c r="B13" s="210" t="s">
        <v>15</v>
      </c>
      <c r="C13" s="203">
        <v>1</v>
      </c>
      <c r="D13" s="204">
        <v>1</v>
      </c>
      <c r="E13" s="205">
        <v>1500000</v>
      </c>
      <c r="F13" s="206">
        <f>+E13*D13</f>
        <v>1500000</v>
      </c>
    </row>
    <row r="14" ht="25.05" customHeight="1" spans="1:6">
      <c r="A14" s="211" t="s">
        <v>2353</v>
      </c>
      <c r="B14" s="212"/>
      <c r="C14" s="212"/>
      <c r="D14" s="212"/>
      <c r="E14" s="213"/>
      <c r="F14" s="206">
        <f>SUM(F10:F13)</f>
        <v>5112000</v>
      </c>
    </row>
    <row r="15" ht="25.05" customHeight="1" spans="1:6">
      <c r="A15" s="214"/>
      <c r="B15" s="214"/>
      <c r="C15" s="214"/>
      <c r="D15" s="215" t="s">
        <v>2354</v>
      </c>
      <c r="E15" s="215"/>
      <c r="F15" s="206">
        <f>F14</f>
        <v>5112000</v>
      </c>
    </row>
    <row r="16" spans="1:1">
      <c r="A16" s="176" t="s">
        <v>2356</v>
      </c>
    </row>
  </sheetData>
  <mergeCells count="11">
    <mergeCell ref="B1:D1"/>
    <mergeCell ref="B2:F2"/>
    <mergeCell ref="B3:F3"/>
    <mergeCell ref="B4:F4"/>
    <mergeCell ref="B5:C5"/>
    <mergeCell ref="D6:F6"/>
    <mergeCell ref="B7:F7"/>
    <mergeCell ref="B9:F9"/>
    <mergeCell ref="B11:F11"/>
    <mergeCell ref="A14:E14"/>
    <mergeCell ref="D15:E15"/>
  </mergeCells>
  <pageMargins left="0.7" right="0.7" top="0.75" bottom="0.75" header="0.3" footer="0.3"/>
  <pageSetup paperSize="1" orientation="portrait"/>
  <headerFooter/>
  <drawing r:id="rId1"/>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6"/>
  <sheetViews>
    <sheetView view="pageBreakPreview" zoomScale="177" zoomScaleNormal="152" topLeftCell="A25" workbookViewId="0">
      <selection activeCell="B6" sqref="B6:I6"/>
    </sheetView>
  </sheetViews>
  <sheetFormatPr defaultColWidth="10.7809523809524" defaultRowHeight="15"/>
  <cols>
    <col min="1" max="1" width="3.43809523809524" customWidth="1"/>
    <col min="2" max="2" width="16.4380952380952" customWidth="1"/>
    <col min="3" max="3" width="5.1047619047619" customWidth="1"/>
    <col min="4" max="4" width="8.1047619047619" style="36" customWidth="1"/>
    <col min="5" max="5" width="8.1047619047619" customWidth="1"/>
    <col min="6" max="6" width="6.78095238095238" customWidth="1"/>
    <col min="7" max="7" width="8.1047619047619" customWidth="1"/>
    <col min="8" max="8" width="11.7809523809524" customWidth="1"/>
    <col min="9" max="9" width="14.1047619047619" customWidth="1"/>
  </cols>
  <sheetData>
    <row r="1" ht="15.75" spans="1:9">
      <c r="A1" t="s">
        <v>2471</v>
      </c>
      <c r="B1" s="37"/>
      <c r="C1" s="37"/>
      <c r="D1" s="38"/>
      <c r="E1" s="37"/>
      <c r="F1" s="37"/>
      <c r="G1" s="37"/>
      <c r="H1" s="37"/>
      <c r="I1" s="37"/>
    </row>
    <row r="2" customHeight="1" spans="2:9">
      <c r="B2" s="39"/>
      <c r="C2" s="40" t="s">
        <v>30</v>
      </c>
      <c r="D2" s="41"/>
      <c r="E2" s="41"/>
      <c r="F2" s="41"/>
      <c r="G2" s="42"/>
      <c r="H2" s="43" t="s">
        <v>2472</v>
      </c>
      <c r="I2" s="150"/>
    </row>
    <row r="3" spans="2:9">
      <c r="B3" s="44"/>
      <c r="C3" s="45"/>
      <c r="D3" s="46"/>
      <c r="E3" s="46"/>
      <c r="F3" s="46"/>
      <c r="G3" s="47"/>
      <c r="H3" s="48"/>
      <c r="I3" s="151"/>
    </row>
    <row r="4" spans="2:9">
      <c r="B4" s="49"/>
      <c r="C4" s="45" t="s">
        <v>2473</v>
      </c>
      <c r="D4" s="46"/>
      <c r="E4" s="46"/>
      <c r="F4" s="46"/>
      <c r="G4" s="47"/>
      <c r="H4" s="50" t="s">
        <v>2474</v>
      </c>
      <c r="I4" s="152"/>
    </row>
    <row r="5" ht="15.75" spans="2:9">
      <c r="B5" s="51"/>
      <c r="C5" s="52"/>
      <c r="D5" s="53"/>
      <c r="E5" s="53"/>
      <c r="F5" s="53"/>
      <c r="G5" s="54"/>
      <c r="H5" s="55"/>
      <c r="I5" s="153"/>
    </row>
    <row r="6" ht="17.25" spans="2:9">
      <c r="B6" s="56" t="s">
        <v>30</v>
      </c>
      <c r="C6" s="57"/>
      <c r="D6" s="57"/>
      <c r="E6" s="57"/>
      <c r="F6" s="57"/>
      <c r="G6" s="57"/>
      <c r="H6" s="57"/>
      <c r="I6" s="154"/>
    </row>
    <row r="7" ht="12" customHeight="1" spans="2:9">
      <c r="B7" s="58"/>
      <c r="C7" s="59"/>
      <c r="D7" s="60"/>
      <c r="E7" s="59"/>
      <c r="F7" s="61"/>
      <c r="G7" s="61"/>
      <c r="H7" s="61"/>
      <c r="I7" s="155"/>
    </row>
    <row r="8" ht="12" customHeight="1" spans="2:9">
      <c r="B8" s="62"/>
      <c r="C8" s="63"/>
      <c r="D8" s="64"/>
      <c r="E8" s="63"/>
      <c r="F8" s="65"/>
      <c r="G8" s="65"/>
      <c r="H8" s="65"/>
      <c r="I8" s="156"/>
    </row>
    <row r="9" ht="15.75" spans="2:9">
      <c r="B9" s="66" t="s">
        <v>2338</v>
      </c>
      <c r="C9" s="67"/>
      <c r="D9" s="67"/>
      <c r="E9" s="67"/>
      <c r="F9" s="67"/>
      <c r="G9" s="67"/>
      <c r="H9" s="67"/>
      <c r="I9" s="157"/>
    </row>
    <row r="10" ht="15.75" spans="2:9">
      <c r="B10" s="66"/>
      <c r="C10" s="68"/>
      <c r="D10" s="69"/>
      <c r="E10" s="68"/>
      <c r="F10" s="68"/>
      <c r="G10" s="68"/>
      <c r="H10" s="68"/>
      <c r="I10" s="158"/>
    </row>
    <row r="11" spans="2:9">
      <c r="B11" s="66" t="s">
        <v>2475</v>
      </c>
      <c r="C11" s="70"/>
      <c r="D11" s="70"/>
      <c r="E11" s="70"/>
      <c r="F11" s="70"/>
      <c r="G11" s="70"/>
      <c r="H11" s="70"/>
      <c r="I11" s="159"/>
    </row>
    <row r="12" spans="2:9">
      <c r="B12" s="66"/>
      <c r="C12" s="71"/>
      <c r="D12" s="72"/>
      <c r="E12" s="71"/>
      <c r="F12" s="71"/>
      <c r="G12" s="71"/>
      <c r="H12" s="71"/>
      <c r="I12" s="160"/>
    </row>
    <row r="13" spans="2:9">
      <c r="B13" s="73" t="s">
        <v>2476</v>
      </c>
      <c r="C13" s="74" t="s">
        <v>2477</v>
      </c>
      <c r="D13" s="74"/>
      <c r="E13" s="74"/>
      <c r="F13" s="74"/>
      <c r="G13" s="74"/>
      <c r="H13" s="75"/>
      <c r="I13" s="161"/>
    </row>
    <row r="14" spans="2:9">
      <c r="B14" s="66"/>
      <c r="C14" s="76"/>
      <c r="D14" s="77"/>
      <c r="E14" s="76"/>
      <c r="F14" s="76"/>
      <c r="G14" s="76"/>
      <c r="H14" s="76"/>
      <c r="I14" s="162"/>
    </row>
    <row r="15" ht="33.75" spans="2:9">
      <c r="B15" s="73" t="s">
        <v>2478</v>
      </c>
      <c r="C15" s="78">
        <v>3</v>
      </c>
      <c r="D15" s="78"/>
      <c r="E15" s="79" t="s">
        <v>2479</v>
      </c>
      <c r="F15" s="80"/>
      <c r="G15" s="81">
        <v>10</v>
      </c>
      <c r="H15" s="82"/>
      <c r="I15" s="163"/>
    </row>
    <row r="16" ht="15.75" spans="2:9">
      <c r="B16" s="83"/>
      <c r="C16" s="84"/>
      <c r="D16" s="85"/>
      <c r="E16" s="84"/>
      <c r="F16" s="84"/>
      <c r="G16" s="84"/>
      <c r="H16" s="84"/>
      <c r="I16" s="164"/>
    </row>
    <row r="17" ht="45.75" spans="2:9">
      <c r="B17" s="86" t="s">
        <v>244</v>
      </c>
      <c r="C17" s="87"/>
      <c r="D17" s="88" t="s">
        <v>245</v>
      </c>
      <c r="E17" s="89" t="s">
        <v>2480</v>
      </c>
      <c r="F17" s="90"/>
      <c r="G17" s="91" t="s">
        <v>2347</v>
      </c>
      <c r="H17" s="92" t="s">
        <v>2481</v>
      </c>
      <c r="I17" s="165" t="s">
        <v>2482</v>
      </c>
    </row>
    <row r="18" spans="2:9">
      <c r="B18" s="93" t="s">
        <v>2348</v>
      </c>
      <c r="C18" s="94"/>
      <c r="D18" s="95"/>
      <c r="E18" s="96"/>
      <c r="F18" s="96"/>
      <c r="G18" s="97"/>
      <c r="H18" s="98"/>
      <c r="I18" s="166"/>
    </row>
    <row r="19" spans="2:9">
      <c r="B19" s="99" t="s">
        <v>2483</v>
      </c>
      <c r="C19" s="100"/>
      <c r="D19" s="101"/>
      <c r="E19" s="102"/>
      <c r="F19" s="103"/>
      <c r="G19" s="104"/>
      <c r="H19" s="105"/>
      <c r="I19" s="167"/>
    </row>
    <row r="20" spans="2:9">
      <c r="B20" s="106" t="s">
        <v>2484</v>
      </c>
      <c r="C20" s="107"/>
      <c r="D20" s="108"/>
      <c r="E20" s="109"/>
      <c r="F20" s="109"/>
      <c r="G20" s="110"/>
      <c r="H20" s="111">
        <f>+H22</f>
        <v>301443.441666667</v>
      </c>
      <c r="I20" s="168">
        <f>+H20*G15</f>
        <v>3014434.41666667</v>
      </c>
    </row>
    <row r="21" spans="2:9">
      <c r="B21" s="112" t="s">
        <v>2485</v>
      </c>
      <c r="C21" s="113"/>
      <c r="D21" s="101"/>
      <c r="E21" s="102"/>
      <c r="F21" s="103"/>
      <c r="G21" s="114"/>
      <c r="H21" s="115">
        <v>0</v>
      </c>
      <c r="I21" s="169">
        <v>0</v>
      </c>
    </row>
    <row r="22" customHeight="1" spans="2:9">
      <c r="B22" s="112" t="s">
        <v>2486</v>
      </c>
      <c r="C22" s="113"/>
      <c r="D22" s="101" t="s">
        <v>245</v>
      </c>
      <c r="E22" s="116">
        <v>0.046875</v>
      </c>
      <c r="F22" s="117"/>
      <c r="G22" s="114">
        <v>5000000</v>
      </c>
      <c r="H22" s="115">
        <v>301443.441666667</v>
      </c>
      <c r="I22" s="169">
        <f>+H22*G15</f>
        <v>3014434.41666667</v>
      </c>
    </row>
    <row r="23" customHeight="1" spans="2:9">
      <c r="B23" s="112" t="s">
        <v>2487</v>
      </c>
      <c r="C23" s="113"/>
      <c r="D23" s="101"/>
      <c r="E23" s="102"/>
      <c r="F23" s="103"/>
      <c r="G23" s="114"/>
      <c r="H23" s="115">
        <v>0</v>
      </c>
      <c r="I23" s="169">
        <v>0</v>
      </c>
    </row>
    <row r="24" spans="2:9">
      <c r="B24" s="118" t="s">
        <v>2488</v>
      </c>
      <c r="C24" s="119"/>
      <c r="D24" s="120"/>
      <c r="E24" s="121"/>
      <c r="F24" s="121"/>
      <c r="G24" s="122"/>
      <c r="H24" s="123"/>
      <c r="I24" s="170"/>
    </row>
    <row r="25" spans="2:9">
      <c r="B25" s="99" t="s">
        <v>2489</v>
      </c>
      <c r="C25" s="100"/>
      <c r="D25" s="101"/>
      <c r="E25" s="102"/>
      <c r="F25" s="103"/>
      <c r="G25" s="114"/>
      <c r="H25" s="124">
        <v>0</v>
      </c>
      <c r="I25" s="171">
        <v>0</v>
      </c>
    </row>
    <row r="26" customHeight="1" spans="2:9">
      <c r="B26" s="118" t="s">
        <v>2490</v>
      </c>
      <c r="C26" s="119"/>
      <c r="D26" s="120"/>
      <c r="E26" s="121"/>
      <c r="F26" s="121"/>
      <c r="G26" s="122"/>
      <c r="H26" s="123">
        <v>840000</v>
      </c>
      <c r="I26" s="172">
        <f>+H26*G15</f>
        <v>8400000</v>
      </c>
    </row>
    <row r="27" ht="22.5" spans="2:9">
      <c r="B27" s="125" t="s">
        <v>2491</v>
      </c>
      <c r="C27" s="126">
        <v>1</v>
      </c>
      <c r="D27" s="101" t="s">
        <v>2492</v>
      </c>
      <c r="E27" s="127">
        <v>0.01875</v>
      </c>
      <c r="F27" s="128"/>
      <c r="G27" s="114">
        <v>2800000</v>
      </c>
      <c r="H27" s="115">
        <f>+G27*E27</f>
        <v>52500</v>
      </c>
      <c r="I27" s="173">
        <f>+H27*G15</f>
        <v>525000</v>
      </c>
    </row>
    <row r="28" ht="22.5" spans="2:9">
      <c r="B28" s="125" t="s">
        <v>2493</v>
      </c>
      <c r="C28" s="126">
        <v>1</v>
      </c>
      <c r="D28" s="101" t="s">
        <v>2492</v>
      </c>
      <c r="E28" s="127">
        <v>0.13125</v>
      </c>
      <c r="F28" s="128"/>
      <c r="G28" s="114">
        <v>4000000</v>
      </c>
      <c r="H28" s="115">
        <f t="shared" ref="H28:H29" si="0">+G28*E28</f>
        <v>525000</v>
      </c>
      <c r="I28" s="173">
        <f>+H28*G15</f>
        <v>5250000</v>
      </c>
    </row>
    <row r="29" ht="22.5" spans="2:9">
      <c r="B29" s="125" t="s">
        <v>2494</v>
      </c>
      <c r="C29" s="126">
        <v>1</v>
      </c>
      <c r="D29" s="101" t="s">
        <v>2492</v>
      </c>
      <c r="E29" s="127">
        <v>0.09375</v>
      </c>
      <c r="F29" s="128"/>
      <c r="G29" s="114">
        <v>2800000</v>
      </c>
      <c r="H29" s="115">
        <f t="shared" si="0"/>
        <v>262500</v>
      </c>
      <c r="I29" s="173">
        <f>+H29*G15</f>
        <v>2625000</v>
      </c>
    </row>
    <row r="30" spans="2:9">
      <c r="B30" s="125" t="s">
        <v>2495</v>
      </c>
      <c r="C30" s="126"/>
      <c r="D30" s="101"/>
      <c r="E30" s="129"/>
      <c r="F30" s="130"/>
      <c r="G30" s="114"/>
      <c r="H30" s="115"/>
      <c r="I30" s="169"/>
    </row>
    <row r="31" spans="2:9">
      <c r="B31" s="118" t="s">
        <v>2496</v>
      </c>
      <c r="C31" s="119"/>
      <c r="D31" s="131"/>
      <c r="E31" s="132"/>
      <c r="F31" s="132"/>
      <c r="G31" s="133"/>
      <c r="H31" s="124">
        <v>25223.225</v>
      </c>
      <c r="I31" s="174">
        <f>+H31*G15</f>
        <v>252232.25</v>
      </c>
    </row>
    <row r="32" ht="22.5" spans="2:9">
      <c r="B32" s="134" t="s">
        <v>2497</v>
      </c>
      <c r="C32" s="135"/>
      <c r="D32" s="101" t="s">
        <v>2492</v>
      </c>
      <c r="E32" s="136">
        <v>0.003125</v>
      </c>
      <c r="F32" s="137"/>
      <c r="G32" s="114">
        <v>1671432</v>
      </c>
      <c r="H32" s="115">
        <f>+G32*E32</f>
        <v>5223.225</v>
      </c>
      <c r="I32" s="173">
        <f>+H32*G15</f>
        <v>52232.25</v>
      </c>
    </row>
    <row r="33" ht="30.6" customHeight="1" spans="2:9">
      <c r="B33" s="134" t="s">
        <v>2498</v>
      </c>
      <c r="C33" s="135"/>
      <c r="D33" s="101" t="s">
        <v>245</v>
      </c>
      <c r="E33" s="102">
        <v>70</v>
      </c>
      <c r="F33" s="103"/>
      <c r="G33" s="114">
        <v>20000</v>
      </c>
      <c r="H33" s="115">
        <f>+G33*E33</f>
        <v>1400000</v>
      </c>
      <c r="I33" s="173">
        <f>+H33</f>
        <v>1400000</v>
      </c>
    </row>
    <row r="34" spans="2:9">
      <c r="B34" s="138" t="s">
        <v>2499</v>
      </c>
      <c r="C34" s="139"/>
      <c r="D34" s="140" t="s">
        <v>92</v>
      </c>
      <c r="E34" s="141"/>
      <c r="F34" s="142"/>
      <c r="G34" s="143"/>
      <c r="H34" s="144">
        <v>0</v>
      </c>
      <c r="I34" s="175">
        <v>0</v>
      </c>
    </row>
    <row r="35" spans="2:9">
      <c r="B35" s="145" t="s">
        <v>2500</v>
      </c>
      <c r="C35" s="145"/>
      <c r="D35" s="145"/>
      <c r="E35" s="145"/>
      <c r="F35" s="145"/>
      <c r="G35" s="145"/>
      <c r="H35" s="146">
        <v>1099598.225</v>
      </c>
      <c r="I35" s="146">
        <f>+I20+I26+I31</f>
        <v>11666666.6666667</v>
      </c>
    </row>
    <row r="36" spans="2:9">
      <c r="B36" s="147"/>
      <c r="C36" s="147"/>
      <c r="D36" s="148"/>
      <c r="E36" s="147"/>
      <c r="F36" s="147"/>
      <c r="G36" s="147"/>
      <c r="H36" s="149"/>
      <c r="I36" s="149"/>
    </row>
  </sheetData>
  <mergeCells count="44">
    <mergeCell ref="B6:I6"/>
    <mergeCell ref="C9:I9"/>
    <mergeCell ref="C11:I11"/>
    <mergeCell ref="C13:G13"/>
    <mergeCell ref="C15:D15"/>
    <mergeCell ref="E15:F15"/>
    <mergeCell ref="B17:C17"/>
    <mergeCell ref="E17:F17"/>
    <mergeCell ref="B18:C18"/>
    <mergeCell ref="D18:G18"/>
    <mergeCell ref="B19:C19"/>
    <mergeCell ref="E19:F19"/>
    <mergeCell ref="B20:C20"/>
    <mergeCell ref="D20:G20"/>
    <mergeCell ref="B21:C21"/>
    <mergeCell ref="E21:F21"/>
    <mergeCell ref="B22:C22"/>
    <mergeCell ref="E22:F22"/>
    <mergeCell ref="B23:C23"/>
    <mergeCell ref="E23:F23"/>
    <mergeCell ref="B24:C24"/>
    <mergeCell ref="D24:G24"/>
    <mergeCell ref="B25:C25"/>
    <mergeCell ref="E25:F25"/>
    <mergeCell ref="B26:C26"/>
    <mergeCell ref="D26:G26"/>
    <mergeCell ref="E27:F27"/>
    <mergeCell ref="E28:F28"/>
    <mergeCell ref="E29:F29"/>
    <mergeCell ref="E30:F30"/>
    <mergeCell ref="B31:C31"/>
    <mergeCell ref="D31:G31"/>
    <mergeCell ref="B32:C32"/>
    <mergeCell ref="E32:F32"/>
    <mergeCell ref="B33:C33"/>
    <mergeCell ref="E33:F33"/>
    <mergeCell ref="B34:C34"/>
    <mergeCell ref="E34:F34"/>
    <mergeCell ref="B35:G35"/>
    <mergeCell ref="B4:B5"/>
    <mergeCell ref="C2:G3"/>
    <mergeCell ref="H2:I3"/>
    <mergeCell ref="C4:G5"/>
    <mergeCell ref="H4:I5"/>
  </mergeCells>
  <pageMargins left="0.7" right="0.7" top="0.75" bottom="0.75" header="0.3" footer="0.3"/>
  <pageSetup paperSize="1" orientation="portrait"/>
  <headerFooter/>
  <drawing r:id="rId1"/>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Hoja9"/>
  <dimension ref="A1:G36"/>
  <sheetViews>
    <sheetView zoomScale="130" zoomScaleNormal="130" topLeftCell="A3" workbookViewId="0">
      <selection activeCell="B3" sqref="B3"/>
    </sheetView>
  </sheetViews>
  <sheetFormatPr defaultColWidth="11.4380952380952" defaultRowHeight="12" outlineLevelCol="6"/>
  <cols>
    <col min="1" max="1" width="49.6666666666667" style="1" customWidth="1"/>
    <col min="2" max="2" width="22.6666666666667" style="1" customWidth="1"/>
    <col min="3" max="3" width="16.6666666666667" style="1" customWidth="1"/>
    <col min="4" max="4" width="25.4380952380952" style="1" customWidth="1"/>
    <col min="5" max="5" width="19.7809523809524" style="1" customWidth="1"/>
    <col min="6" max="16384" width="11.4380952380952" style="1"/>
  </cols>
  <sheetData>
    <row r="1" ht="30" customHeight="1"/>
    <row r="2" ht="31.5" customHeight="1" spans="1:1">
      <c r="A2" s="2" t="s">
        <v>2501</v>
      </c>
    </row>
    <row r="3" ht="75.75" customHeight="1" spans="1:5">
      <c r="A3" s="3" t="str">
        <f t="array" ref="A3:E3">+'APU. 8. Talleres'!B3:F3</f>
        <v>PROYECTO TIPO RECUPERACIÓN DE COBERTURA VEGETAL EN ÁREAS DISTURBADAS </v>
      </c>
      <c r="B3" s="1">
        <v>0</v>
      </c>
      <c r="C3" s="1">
        <v>0</v>
      </c>
      <c r="D3" s="1">
        <v>0</v>
      </c>
      <c r="E3" s="1">
        <v>0</v>
      </c>
    </row>
    <row r="5" spans="1:2">
      <c r="A5" s="4"/>
      <c r="B5" s="5"/>
    </row>
    <row r="6" spans="1:5">
      <c r="A6" s="2" t="s">
        <v>2502</v>
      </c>
      <c r="B6" s="2"/>
      <c r="D6" s="6" t="s">
        <v>2503</v>
      </c>
      <c r="E6" s="6"/>
    </row>
    <row r="7" spans="1:5">
      <c r="A7" s="7" t="s">
        <v>2504</v>
      </c>
      <c r="B7" s="8">
        <v>163</v>
      </c>
      <c r="D7" s="9" t="s">
        <v>2505</v>
      </c>
      <c r="E7" s="10">
        <v>1000000</v>
      </c>
    </row>
    <row r="8" spans="1:7">
      <c r="A8" s="7" t="s">
        <v>2506</v>
      </c>
      <c r="B8" s="11">
        <f>B7/1000</f>
        <v>0.163</v>
      </c>
      <c r="D8" s="9" t="s">
        <v>2507</v>
      </c>
      <c r="E8" s="10">
        <v>117172</v>
      </c>
      <c r="G8" s="12"/>
    </row>
    <row r="10" spans="1:5">
      <c r="A10" s="2" t="s">
        <v>2508</v>
      </c>
      <c r="B10" s="2"/>
      <c r="D10" s="13" t="s">
        <v>2386</v>
      </c>
      <c r="E10" s="14">
        <v>33333.3333333333</v>
      </c>
    </row>
    <row r="11" spans="1:5">
      <c r="A11" s="13" t="s">
        <v>2509</v>
      </c>
      <c r="B11" s="15">
        <f>E22</f>
        <v>57683.5010851852</v>
      </c>
      <c r="D11" s="13" t="s">
        <v>2510</v>
      </c>
      <c r="E11" s="14">
        <v>3905.73333333333</v>
      </c>
    </row>
    <row r="12" spans="4:5">
      <c r="D12" s="16" t="s">
        <v>2511</v>
      </c>
      <c r="E12" s="14">
        <v>3103.25555555556</v>
      </c>
    </row>
    <row r="13" spans="1:5">
      <c r="A13" s="2" t="s">
        <v>2512</v>
      </c>
      <c r="B13" s="2"/>
      <c r="C13" s="17"/>
      <c r="D13" s="16" t="s">
        <v>2513</v>
      </c>
      <c r="E13" s="14">
        <v>3103.25555555556</v>
      </c>
    </row>
    <row r="14" ht="24" spans="1:5">
      <c r="A14" s="18" t="s">
        <v>2514</v>
      </c>
      <c r="B14" s="19" t="s">
        <v>2515</v>
      </c>
      <c r="C14" s="20" t="s">
        <v>2516</v>
      </c>
      <c r="D14" s="16" t="s">
        <v>2517</v>
      </c>
      <c r="E14" s="14">
        <v>1.03441851851852</v>
      </c>
    </row>
    <row r="15" spans="1:5">
      <c r="A15" s="7" t="s">
        <v>2518</v>
      </c>
      <c r="B15" s="21">
        <f>+C15/C16</f>
        <v>1</v>
      </c>
      <c r="C15" s="22">
        <v>32</v>
      </c>
      <c r="D15" s="13" t="s">
        <v>2519</v>
      </c>
      <c r="E15" s="23">
        <v>1388.88888888889</v>
      </c>
    </row>
    <row r="16" spans="1:5">
      <c r="A16" s="4"/>
      <c r="B16" s="24"/>
      <c r="C16" s="25">
        <f>+C15</f>
        <v>32</v>
      </c>
      <c r="D16" s="13" t="s">
        <v>2520</v>
      </c>
      <c r="E16" s="23">
        <v>5333.33333333333</v>
      </c>
    </row>
    <row r="17" spans="3:5">
      <c r="C17" s="26"/>
      <c r="D17" s="13" t="s">
        <v>2521</v>
      </c>
      <c r="E17" s="23">
        <v>4166.66666666667</v>
      </c>
    </row>
    <row r="18" spans="1:5">
      <c r="A18" s="2" t="s">
        <v>2522</v>
      </c>
      <c r="B18" s="2"/>
      <c r="D18" s="13" t="s">
        <v>2523</v>
      </c>
      <c r="E18" s="23">
        <v>348</v>
      </c>
    </row>
    <row r="19" spans="1:5">
      <c r="A19" s="27" t="s">
        <v>2524</v>
      </c>
      <c r="B19" s="27" t="s">
        <v>2367</v>
      </c>
      <c r="D19" s="13" t="s">
        <v>2525</v>
      </c>
      <c r="E19" s="23">
        <v>1333.33333333333</v>
      </c>
    </row>
    <row r="20" spans="1:5">
      <c r="A20" s="7" t="s">
        <v>1762</v>
      </c>
      <c r="B20" s="15">
        <v>200</v>
      </c>
      <c r="C20" s="28"/>
      <c r="D20" s="13" t="s">
        <v>362</v>
      </c>
      <c r="E20" s="23">
        <v>1000</v>
      </c>
    </row>
    <row r="21" spans="1:5">
      <c r="A21" s="7" t="s">
        <v>2526</v>
      </c>
      <c r="B21" s="15">
        <v>1800</v>
      </c>
      <c r="C21" s="28"/>
      <c r="D21" s="13" t="s">
        <v>363</v>
      </c>
      <c r="E21" s="23">
        <v>666.666666666667</v>
      </c>
    </row>
    <row r="22" spans="1:5">
      <c r="A22" s="7" t="s">
        <v>2527</v>
      </c>
      <c r="B22" s="15">
        <v>500</v>
      </c>
      <c r="C22" s="28"/>
      <c r="D22" s="9" t="s">
        <v>2528</v>
      </c>
      <c r="E22" s="29">
        <f>SUM(E10:E21)</f>
        <v>57683.5010851852</v>
      </c>
    </row>
    <row r="23" spans="1:3">
      <c r="A23" s="7" t="s">
        <v>1768</v>
      </c>
      <c r="B23" s="15">
        <v>25500</v>
      </c>
      <c r="C23" s="28"/>
    </row>
    <row r="24" spans="1:6">
      <c r="A24" s="7" t="s">
        <v>2529</v>
      </c>
      <c r="B24" s="15">
        <v>28000</v>
      </c>
      <c r="C24" s="28"/>
      <c r="F24" s="30"/>
    </row>
    <row r="25" spans="1:3">
      <c r="A25" s="7" t="s">
        <v>2207</v>
      </c>
      <c r="B25" s="15">
        <v>6000</v>
      </c>
      <c r="C25" s="28"/>
    </row>
    <row r="26" spans="6:7">
      <c r="F26" s="31"/>
      <c r="G26" s="31"/>
    </row>
    <row r="27" spans="1:2">
      <c r="A27" s="2" t="s">
        <v>2530</v>
      </c>
      <c r="B27" s="2"/>
    </row>
    <row r="28" ht="22.5" spans="1:2">
      <c r="A28" s="32" t="s">
        <v>2531</v>
      </c>
      <c r="B28" s="15">
        <v>10000</v>
      </c>
    </row>
    <row r="29" spans="1:2">
      <c r="A29" s="32" t="s">
        <v>2416</v>
      </c>
      <c r="B29" s="15">
        <v>10000</v>
      </c>
    </row>
    <row r="30" spans="1:2">
      <c r="A30" s="32" t="s">
        <v>2532</v>
      </c>
      <c r="B30" s="15">
        <v>120000</v>
      </c>
    </row>
    <row r="31" spans="1:2">
      <c r="A31" s="32" t="s">
        <v>2418</v>
      </c>
      <c r="B31" s="15">
        <v>6000</v>
      </c>
    </row>
    <row r="32" spans="1:2">
      <c r="A32" s="33" t="s">
        <v>2533</v>
      </c>
      <c r="B32" s="34"/>
    </row>
    <row r="33" spans="1:2">
      <c r="A33" s="32" t="s">
        <v>2534</v>
      </c>
      <c r="B33" s="35" t="s">
        <v>2535</v>
      </c>
    </row>
    <row r="34" spans="1:2">
      <c r="A34" s="32" t="s">
        <v>2536</v>
      </c>
      <c r="B34" s="35" t="s">
        <v>2537</v>
      </c>
    </row>
    <row r="35" spans="1:2">
      <c r="A35" s="32" t="s">
        <v>2538</v>
      </c>
      <c r="B35" s="35">
        <v>16.5</v>
      </c>
    </row>
    <row r="36" spans="1:2">
      <c r="A36" s="32" t="s">
        <v>2539</v>
      </c>
      <c r="B36" s="32">
        <v>40</v>
      </c>
    </row>
  </sheetData>
  <mergeCells count="7">
    <mergeCell ref="A6:B6"/>
    <mergeCell ref="D6:E6"/>
    <mergeCell ref="A10:B10"/>
    <mergeCell ref="A13:C13"/>
    <mergeCell ref="A18:B18"/>
    <mergeCell ref="A27:B27"/>
    <mergeCell ref="A32:B32"/>
  </mergeCells>
  <printOptions horizontalCentered="1"/>
  <pageMargins left="0.708661417322835" right="0.708661417322835" top="0.748031496062992" bottom="0.748031496062992" header="0.31496062992126" footer="0.31496062992126"/>
  <pageSetup paperSize="1" orientation="portrait"/>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36</vt:i4>
      </vt:variant>
    </vt:vector>
  </HeadingPairs>
  <TitlesOfParts>
    <vt:vector size="36" baseType="lpstr">
      <vt:lpstr>Cadena de Valor</vt:lpstr>
      <vt:lpstr>PRESUPUESTO</vt:lpstr>
      <vt:lpstr>CRONOGRAMA</vt:lpstr>
      <vt:lpstr>AIU FINAL.</vt:lpstr>
      <vt:lpstr>PMA</vt:lpstr>
      <vt:lpstr>PMT</vt:lpstr>
      <vt:lpstr>INTERVENTORIA</vt:lpstr>
      <vt:lpstr>CANT.</vt:lpstr>
      <vt:lpstr>DISTANCIA DE ACARREO</vt:lpstr>
      <vt:lpstr>F.P</vt:lpstr>
      <vt:lpstr>F.M</vt:lpstr>
      <vt:lpstr>MANO DE OBRA</vt:lpstr>
      <vt:lpstr>MATERIALES</vt:lpstr>
      <vt:lpstr>TRANSPORTE</vt:lpstr>
      <vt:lpstr>EQUIPOS</vt:lpstr>
      <vt:lpstr>MATERIALE2</vt:lpstr>
      <vt:lpstr>H.E</vt:lpstr>
      <vt:lpstr>1.1</vt:lpstr>
      <vt:lpstr>1.2</vt:lpstr>
      <vt:lpstr>1.112</vt:lpstr>
      <vt:lpstr>1.3</vt:lpstr>
      <vt:lpstr>2.1</vt:lpstr>
      <vt:lpstr>2.2</vt:lpstr>
      <vt:lpstr>3.1</vt:lpstr>
      <vt:lpstr>1.11</vt:lpstr>
      <vt:lpstr>APU. 4. Aislamiento</vt:lpstr>
      <vt:lpstr>APU. 5. Parcelas de Monitoreo</vt:lpstr>
      <vt:lpstr>3.2</vt:lpstr>
      <vt:lpstr>4.1</vt:lpstr>
      <vt:lpstr>4.2</vt:lpstr>
      <vt:lpstr>4.3</vt:lpstr>
      <vt:lpstr>3.4</vt:lpstr>
      <vt:lpstr>APU. 7  Registro </vt:lpstr>
      <vt:lpstr>APU. 8. Talleres</vt:lpstr>
      <vt:lpstr>APU. 9  Socializacion</vt:lpstr>
      <vt:lpstr>BASE</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Paola Quintero</dc:creator>
  <cp:lastModifiedBy>Keila Tatiana Caceres Acosta</cp:lastModifiedBy>
  <dcterms:created xsi:type="dcterms:W3CDTF">2014-01-16T02:55:00Z</dcterms:created>
  <cp:lastPrinted>2025-06-16T19:52:00Z</cp:lastPrinted>
  <dcterms:modified xsi:type="dcterms:W3CDTF">2025-11-13T20:47:35Z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A1B8687BC0D34219A6F5EE97C3EB85C9_13</vt:lpwstr>
  </property>
  <property fmtid="{D5CDD505-2E9C-101B-9397-08002B2CF9AE}" pid="3" name="KSOProductBuildVer">
    <vt:lpwstr>2058-12.2.0.23155</vt:lpwstr>
  </property>
</Properties>
</file>