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openxmlformats-officedocument.spreadsheetml.printerSettings"/>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28908"/>
  <workbookPr/>
  <mc:AlternateContent xmlns:mc="http://schemas.openxmlformats.org/markup-compatibility/2006">
    <mc:Choice Requires="x15">
      <x15ac:absPath xmlns:x15ac="http://schemas.microsoft.com/office/spreadsheetml/2010/11/ac" url="/Users/lorena/Desktop/"/>
    </mc:Choice>
  </mc:AlternateContent>
  <bookViews>
    <workbookView xWindow="28800" yWindow="0" windowWidth="38400" windowHeight="21600"/>
  </bookViews>
  <sheets>
    <sheet name="Estructura de Costos" sheetId="1" r:id="rId1"/>
  </sheets>
  <definedNames>
    <definedName name="_xlnm._FilterDatabase" localSheetId="0" hidden="1">'Estructura de Costos'!$A$6:$M$572</definedName>
  </definedNames>
  <calcPr calcId="150001" concurrentCalc="0"/>
  <extLst>
    <ext xmlns:x14="http://schemas.microsoft.com/office/spreadsheetml/2009/9/main" uri="{79F54976-1DA5-4618-B147-4CDE4B953A38}">
      <x14:workbookPr defaultImageDpi="330"/>
    </ext>
    <ext xmlns:mx="http://schemas.microsoft.com/office/mac/excel/2008/main" uri="{7523E5D3-25F3-A5E0-1632-64F254C22452}">
      <mx:ArchID Flags="2"/>
    </ext>
    <ext uri="{140A7094-0E35-4892-8432-C4D2E57EDEB5}">
      <x15:workbookPr chartTrackingRefBase="1"/>
    </ext>
  </extLst>
</workbook>
</file>

<file path=xl/calcChain.xml><?xml version="1.0" encoding="utf-8"?>
<calcChain xmlns="http://schemas.openxmlformats.org/spreadsheetml/2006/main">
  <c r="F570" i="1" l="1"/>
  <c r="G570" i="1"/>
  <c r="F296" i="1"/>
  <c r="F318" i="1"/>
  <c r="F322" i="1"/>
  <c r="F340" i="1"/>
  <c r="F364" i="1"/>
  <c r="F363" i="1"/>
  <c r="F362" i="1"/>
  <c r="G446" i="1"/>
  <c r="G447" i="1"/>
  <c r="G448" i="1"/>
  <c r="G449" i="1"/>
  <c r="G450" i="1"/>
  <c r="G451" i="1"/>
  <c r="G452" i="1"/>
  <c r="G453" i="1"/>
  <c r="G445" i="1"/>
  <c r="F569" i="1"/>
  <c r="G524" i="1"/>
  <c r="G525" i="1"/>
  <c r="G526" i="1"/>
  <c r="G527" i="1"/>
  <c r="G528" i="1"/>
  <c r="G529" i="1"/>
  <c r="G530" i="1"/>
  <c r="G531" i="1"/>
  <c r="G532" i="1"/>
  <c r="G533" i="1"/>
  <c r="G534" i="1"/>
  <c r="G535" i="1"/>
  <c r="G536" i="1"/>
  <c r="G537" i="1"/>
  <c r="G538" i="1"/>
  <c r="G539" i="1"/>
  <c r="G540" i="1"/>
  <c r="G541" i="1"/>
  <c r="G569" i="1"/>
  <c r="F522" i="1"/>
  <c r="F517" i="1"/>
  <c r="F513" i="1"/>
  <c r="F475" i="1"/>
  <c r="F454" i="1"/>
  <c r="F259" i="1"/>
  <c r="F10" i="1"/>
  <c r="G519" i="1"/>
  <c r="G520" i="1"/>
  <c r="G521" i="1"/>
  <c r="G522" i="1"/>
  <c r="G516" i="1"/>
  <c r="G517" i="1"/>
  <c r="G512" i="1"/>
  <c r="G506" i="1"/>
  <c r="G477" i="1"/>
  <c r="G478" i="1"/>
  <c r="G479" i="1"/>
  <c r="G480" i="1"/>
  <c r="G481" i="1"/>
  <c r="G482" i="1"/>
  <c r="G483" i="1"/>
  <c r="G484" i="1"/>
  <c r="G485" i="1"/>
  <c r="G486" i="1"/>
  <c r="G487" i="1"/>
  <c r="G488" i="1"/>
  <c r="G513" i="1"/>
  <c r="G456" i="1"/>
  <c r="G457" i="1"/>
  <c r="G458" i="1"/>
  <c r="G475" i="1"/>
  <c r="G437" i="1"/>
  <c r="G426" i="1"/>
  <c r="G427" i="1"/>
  <c r="G428" i="1"/>
  <c r="G429" i="1"/>
  <c r="G397" i="1"/>
  <c r="G398" i="1"/>
  <c r="G399" i="1"/>
  <c r="G400" i="1"/>
  <c r="G393" i="1"/>
  <c r="G377" i="1"/>
  <c r="G378" i="1"/>
  <c r="G379" i="1"/>
  <c r="G380" i="1"/>
  <c r="G381" i="1"/>
  <c r="G382" i="1"/>
  <c r="G372" i="1"/>
  <c r="G373" i="1"/>
  <c r="G374" i="1"/>
  <c r="G375" i="1"/>
  <c r="G376" i="1"/>
  <c r="G370" i="1"/>
  <c r="G371" i="1"/>
  <c r="G362" i="1"/>
  <c r="G363" i="1"/>
  <c r="G364" i="1"/>
  <c r="G365" i="1"/>
  <c r="G366" i="1"/>
  <c r="G367" i="1"/>
  <c r="G352" i="1"/>
  <c r="G353" i="1"/>
  <c r="G354" i="1"/>
  <c r="G355" i="1"/>
  <c r="G356" i="1"/>
  <c r="G340" i="1"/>
  <c r="G341" i="1"/>
  <c r="G342" i="1"/>
  <c r="G343" i="1"/>
  <c r="G344" i="1"/>
  <c r="G345" i="1"/>
  <c r="G346" i="1"/>
  <c r="G331" i="1"/>
  <c r="G329" i="1"/>
  <c r="G322" i="1"/>
  <c r="G323" i="1"/>
  <c r="G324" i="1"/>
  <c r="G325" i="1"/>
  <c r="G326" i="1"/>
  <c r="G314" i="1"/>
  <c r="G315" i="1"/>
  <c r="G316" i="1"/>
  <c r="G317" i="1"/>
  <c r="G318" i="1"/>
  <c r="G296" i="1"/>
  <c r="G276" i="1"/>
  <c r="G277" i="1"/>
  <c r="G278" i="1"/>
  <c r="G279" i="1"/>
  <c r="G270" i="1"/>
  <c r="G262" i="1"/>
  <c r="G454" i="1"/>
  <c r="G258" i="1"/>
  <c r="G243" i="1"/>
  <c r="G223" i="1"/>
  <c r="G210" i="1"/>
  <c r="G199" i="1"/>
  <c r="G172" i="1"/>
  <c r="G90" i="1"/>
  <c r="G87" i="1"/>
  <c r="G82" i="1"/>
  <c r="G80" i="1"/>
  <c r="G77" i="1"/>
  <c r="G72" i="1"/>
  <c r="G70" i="1"/>
  <c r="G66" i="1"/>
  <c r="G67" i="1"/>
  <c r="G68" i="1"/>
  <c r="G54" i="1"/>
  <c r="G55" i="1"/>
  <c r="G52" i="1"/>
  <c r="G40" i="1"/>
  <c r="G41" i="1"/>
  <c r="G30" i="1"/>
  <c r="G16" i="1"/>
  <c r="G17" i="1"/>
  <c r="G259" i="1"/>
  <c r="G8" i="1"/>
  <c r="G9" i="1"/>
  <c r="G10" i="1"/>
  <c r="G542" i="1"/>
  <c r="G543" i="1"/>
  <c r="G544" i="1"/>
  <c r="G545" i="1"/>
  <c r="G546" i="1"/>
  <c r="G547" i="1"/>
  <c r="G548" i="1"/>
  <c r="G549" i="1"/>
  <c r="G550" i="1"/>
  <c r="G551" i="1"/>
  <c r="G552" i="1"/>
  <c r="G553" i="1"/>
  <c r="G554" i="1"/>
  <c r="G555" i="1"/>
  <c r="G556" i="1"/>
  <c r="G557" i="1"/>
  <c r="G558" i="1"/>
  <c r="G559" i="1"/>
  <c r="G560" i="1"/>
  <c r="G561" i="1"/>
  <c r="G562" i="1"/>
  <c r="G563" i="1"/>
  <c r="G564" i="1"/>
  <c r="G565" i="1"/>
  <c r="G566" i="1"/>
  <c r="G567" i="1"/>
  <c r="G568" i="1"/>
  <c r="G515" i="1"/>
  <c r="G489" i="1"/>
  <c r="G490" i="1"/>
  <c r="G491" i="1"/>
  <c r="G492" i="1"/>
  <c r="G493" i="1"/>
  <c r="G494" i="1"/>
  <c r="G495" i="1"/>
  <c r="G496" i="1"/>
  <c r="G497" i="1"/>
  <c r="G498" i="1"/>
  <c r="G499" i="1"/>
  <c r="G500" i="1"/>
  <c r="G501" i="1"/>
  <c r="G502" i="1"/>
  <c r="G503" i="1"/>
  <c r="G504" i="1"/>
  <c r="G505" i="1"/>
  <c r="G507" i="1"/>
  <c r="G508" i="1"/>
  <c r="G509" i="1"/>
  <c r="G510" i="1"/>
  <c r="G511" i="1"/>
  <c r="G459" i="1"/>
  <c r="G460" i="1"/>
  <c r="G461" i="1"/>
  <c r="G462" i="1"/>
  <c r="G463" i="1"/>
  <c r="G464" i="1"/>
  <c r="G465" i="1"/>
  <c r="G466" i="1"/>
  <c r="G467" i="1"/>
  <c r="G468" i="1"/>
  <c r="G469" i="1"/>
  <c r="G470" i="1"/>
  <c r="G471" i="1"/>
  <c r="G472" i="1"/>
  <c r="G473" i="1"/>
  <c r="G474" i="1"/>
  <c r="G420" i="1"/>
  <c r="G421" i="1"/>
  <c r="G422" i="1"/>
  <c r="G423" i="1"/>
  <c r="G424" i="1"/>
  <c r="G425" i="1"/>
  <c r="G430" i="1"/>
  <c r="G431" i="1"/>
  <c r="G432" i="1"/>
  <c r="G433" i="1"/>
  <c r="G434" i="1"/>
  <c r="G435" i="1"/>
  <c r="G436" i="1"/>
  <c r="G438" i="1"/>
  <c r="G439" i="1"/>
  <c r="G440" i="1"/>
  <c r="G441" i="1"/>
  <c r="G442" i="1"/>
  <c r="G443" i="1"/>
  <c r="G419" i="1"/>
  <c r="G394" i="1"/>
  <c r="G395" i="1"/>
  <c r="G396" i="1"/>
  <c r="G401" i="1"/>
  <c r="G402" i="1"/>
  <c r="G403" i="1"/>
  <c r="G404" i="1"/>
  <c r="G405" i="1"/>
  <c r="G406" i="1"/>
  <c r="G407" i="1"/>
  <c r="G408" i="1"/>
  <c r="G409" i="1"/>
  <c r="G410" i="1"/>
  <c r="G411" i="1"/>
  <c r="G412" i="1"/>
  <c r="G413" i="1"/>
  <c r="G414" i="1"/>
  <c r="G415" i="1"/>
  <c r="G416" i="1"/>
  <c r="G417" i="1"/>
  <c r="G368" i="1"/>
  <c r="G369" i="1"/>
  <c r="G383" i="1"/>
  <c r="G384" i="1"/>
  <c r="G385" i="1"/>
  <c r="G386" i="1"/>
  <c r="G387" i="1"/>
  <c r="G388" i="1"/>
  <c r="G389" i="1"/>
  <c r="G390" i="1"/>
  <c r="G391" i="1"/>
  <c r="G361" i="1"/>
  <c r="G357" i="1"/>
  <c r="G358" i="1"/>
  <c r="G359" i="1"/>
  <c r="G332" i="1"/>
  <c r="G333" i="1"/>
  <c r="G334" i="1"/>
  <c r="G335" i="1"/>
  <c r="G336" i="1"/>
  <c r="G337" i="1"/>
  <c r="G338" i="1"/>
  <c r="G339" i="1"/>
  <c r="G347" i="1"/>
  <c r="G348" i="1"/>
  <c r="G349" i="1"/>
  <c r="G350" i="1"/>
  <c r="G327" i="1"/>
  <c r="G321" i="1"/>
  <c r="G319" i="1"/>
  <c r="G313" i="1"/>
  <c r="G297" i="1"/>
  <c r="G298" i="1"/>
  <c r="G299" i="1"/>
  <c r="G300" i="1"/>
  <c r="G301" i="1"/>
  <c r="G302" i="1"/>
  <c r="G303" i="1"/>
  <c r="G304" i="1"/>
  <c r="G305" i="1"/>
  <c r="G306" i="1"/>
  <c r="G307" i="1"/>
  <c r="G308" i="1"/>
  <c r="G309" i="1"/>
  <c r="G310" i="1"/>
  <c r="G311" i="1"/>
  <c r="G271" i="1"/>
  <c r="G272" i="1"/>
  <c r="G273" i="1"/>
  <c r="G274" i="1"/>
  <c r="G275" i="1"/>
  <c r="G280" i="1"/>
  <c r="G281" i="1"/>
  <c r="G282" i="1"/>
  <c r="G283" i="1"/>
  <c r="G284" i="1"/>
  <c r="G285" i="1"/>
  <c r="G286" i="1"/>
  <c r="G287" i="1"/>
  <c r="G288" i="1"/>
  <c r="G289" i="1"/>
  <c r="G290" i="1"/>
  <c r="G291" i="1"/>
  <c r="G292" i="1"/>
  <c r="G293" i="1"/>
  <c r="G294" i="1"/>
  <c r="G267" i="1"/>
  <c r="G268" i="1"/>
  <c r="G266" i="1"/>
  <c r="G263" i="1"/>
  <c r="G264" i="1"/>
  <c r="G244" i="1"/>
  <c r="G245" i="1"/>
  <c r="G246" i="1"/>
  <c r="G247" i="1"/>
  <c r="G248" i="1"/>
  <c r="G249" i="1"/>
  <c r="G250" i="1"/>
  <c r="G251" i="1"/>
  <c r="G252" i="1"/>
  <c r="G253" i="1"/>
  <c r="G254" i="1"/>
  <c r="G255" i="1"/>
  <c r="G256" i="1"/>
  <c r="G257" i="1"/>
  <c r="G224" i="1"/>
  <c r="G225" i="1"/>
  <c r="G226" i="1"/>
  <c r="G227" i="1"/>
  <c r="G228" i="1"/>
  <c r="G229" i="1"/>
  <c r="G230" i="1"/>
  <c r="G231" i="1"/>
  <c r="G232" i="1"/>
  <c r="G233" i="1"/>
  <c r="G234" i="1"/>
  <c r="G235" i="1"/>
  <c r="G236" i="1"/>
  <c r="G237" i="1"/>
  <c r="G238" i="1"/>
  <c r="G239" i="1"/>
  <c r="G240" i="1"/>
  <c r="G241" i="1"/>
  <c r="G211" i="1"/>
  <c r="G212" i="1"/>
  <c r="G213" i="1"/>
  <c r="G214" i="1"/>
  <c r="G215" i="1"/>
  <c r="G216" i="1"/>
  <c r="G217" i="1"/>
  <c r="G218" i="1"/>
  <c r="G219" i="1"/>
  <c r="G220" i="1"/>
  <c r="G221"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200" i="1"/>
  <c r="G201" i="1"/>
  <c r="G202" i="1"/>
  <c r="G203" i="1"/>
  <c r="G204" i="1"/>
  <c r="G205" i="1"/>
  <c r="G206" i="1"/>
  <c r="G207" i="1"/>
  <c r="G208" i="1"/>
  <c r="G88" i="1"/>
  <c r="G89"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71" i="1"/>
  <c r="G73" i="1"/>
  <c r="G74" i="1"/>
  <c r="G75" i="1"/>
  <c r="G76" i="1"/>
  <c r="G78" i="1"/>
  <c r="G79" i="1"/>
  <c r="G81" i="1"/>
  <c r="G83" i="1"/>
  <c r="G84" i="1"/>
  <c r="G85" i="1"/>
  <c r="G56" i="1"/>
  <c r="G57" i="1"/>
  <c r="G58" i="1"/>
  <c r="G59" i="1"/>
  <c r="G60" i="1"/>
  <c r="G61" i="1"/>
  <c r="G62" i="1"/>
  <c r="G63" i="1"/>
  <c r="G64" i="1"/>
  <c r="G65" i="1"/>
  <c r="G42" i="1"/>
  <c r="G43" i="1"/>
  <c r="G44" i="1"/>
  <c r="G45" i="1"/>
  <c r="G46" i="1"/>
  <c r="G47" i="1"/>
  <c r="G48" i="1"/>
  <c r="G49" i="1"/>
  <c r="G50" i="1"/>
  <c r="G51" i="1"/>
  <c r="G18" i="1"/>
  <c r="G19" i="1"/>
  <c r="G20" i="1"/>
  <c r="G21" i="1"/>
  <c r="G22" i="1"/>
  <c r="G23" i="1"/>
  <c r="G24" i="1"/>
  <c r="G25" i="1"/>
  <c r="G26" i="1"/>
  <c r="G27" i="1"/>
  <c r="G28" i="1"/>
  <c r="G29" i="1"/>
  <c r="G31" i="1"/>
  <c r="G32" i="1"/>
  <c r="G33" i="1"/>
  <c r="G34" i="1"/>
  <c r="G35" i="1"/>
  <c r="G36" i="1"/>
  <c r="G37" i="1"/>
  <c r="G38" i="1"/>
  <c r="G12" i="1"/>
  <c r="F13" i="1"/>
  <c r="G13" i="1"/>
  <c r="I9" i="1"/>
  <c r="I8" i="1"/>
  <c r="I541" i="1"/>
  <c r="I524" i="1"/>
  <c r="I525" i="1"/>
  <c r="I526" i="1"/>
  <c r="I527" i="1"/>
  <c r="I528" i="1"/>
  <c r="I529" i="1"/>
  <c r="I530" i="1"/>
  <c r="I531" i="1"/>
  <c r="I532" i="1"/>
  <c r="I533" i="1"/>
  <c r="I534" i="1"/>
  <c r="I535" i="1"/>
  <c r="I536" i="1"/>
  <c r="I537" i="1"/>
  <c r="I538" i="1"/>
  <c r="I539" i="1"/>
  <c r="I540" i="1"/>
  <c r="I569" i="1"/>
  <c r="H13" i="1"/>
  <c r="H26" i="1"/>
  <c r="H36" i="1"/>
  <c r="H81" i="1"/>
  <c r="H128" i="1"/>
  <c r="H129" i="1"/>
  <c r="H141" i="1"/>
  <c r="H208" i="1"/>
  <c r="H225" i="1"/>
  <c r="H226" i="1"/>
  <c r="H227" i="1"/>
  <c r="H245" i="1"/>
  <c r="H259" i="1"/>
  <c r="I12" i="1"/>
  <c r="I13" i="1"/>
  <c r="I16" i="1"/>
  <c r="I17" i="1"/>
  <c r="I18" i="1"/>
  <c r="I19" i="1"/>
  <c r="I20" i="1"/>
  <c r="I21" i="1"/>
  <c r="I22" i="1"/>
  <c r="I23" i="1"/>
  <c r="I24" i="1"/>
  <c r="I25" i="1"/>
  <c r="I26" i="1"/>
  <c r="I27" i="1"/>
  <c r="I28" i="1"/>
  <c r="I29" i="1"/>
  <c r="I30" i="1"/>
  <c r="I31" i="1"/>
  <c r="I32" i="1"/>
  <c r="I33" i="1"/>
  <c r="I34" i="1"/>
  <c r="I35" i="1"/>
  <c r="I36" i="1"/>
  <c r="I37" i="1"/>
  <c r="I38" i="1"/>
  <c r="I40" i="1"/>
  <c r="I41" i="1"/>
  <c r="I42" i="1"/>
  <c r="I43" i="1"/>
  <c r="I44" i="1"/>
  <c r="I45" i="1"/>
  <c r="I46" i="1"/>
  <c r="I47" i="1"/>
  <c r="I48" i="1"/>
  <c r="I49" i="1"/>
  <c r="I50" i="1"/>
  <c r="I51" i="1"/>
  <c r="I52" i="1"/>
  <c r="I54" i="1"/>
  <c r="I55" i="1"/>
  <c r="I56" i="1"/>
  <c r="I57" i="1"/>
  <c r="I58" i="1"/>
  <c r="I59" i="1"/>
  <c r="I60" i="1"/>
  <c r="I61" i="1"/>
  <c r="I62" i="1"/>
  <c r="I63" i="1"/>
  <c r="I64" i="1"/>
  <c r="I65" i="1"/>
  <c r="I67" i="1"/>
  <c r="I68" i="1"/>
  <c r="I70" i="1"/>
  <c r="I71" i="1"/>
  <c r="I72" i="1"/>
  <c r="I73" i="1"/>
  <c r="I74" i="1"/>
  <c r="I75" i="1"/>
  <c r="I76" i="1"/>
  <c r="I78" i="1"/>
  <c r="I79" i="1"/>
  <c r="I81" i="1"/>
  <c r="I83" i="1"/>
  <c r="I84" i="1"/>
  <c r="I85"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10" i="1"/>
  <c r="I211" i="1"/>
  <c r="I212" i="1"/>
  <c r="I213" i="1"/>
  <c r="I214" i="1"/>
  <c r="I215" i="1"/>
  <c r="I216" i="1"/>
  <c r="I217" i="1"/>
  <c r="I218" i="1"/>
  <c r="I219" i="1"/>
  <c r="I220" i="1"/>
  <c r="I221" i="1"/>
  <c r="I223" i="1"/>
  <c r="I224" i="1"/>
  <c r="I225" i="1"/>
  <c r="I226" i="1"/>
  <c r="I227" i="1"/>
  <c r="I228" i="1"/>
  <c r="I229" i="1"/>
  <c r="I230" i="1"/>
  <c r="I231" i="1"/>
  <c r="I232" i="1"/>
  <c r="I233" i="1"/>
  <c r="I234" i="1"/>
  <c r="I235" i="1"/>
  <c r="I236" i="1"/>
  <c r="I237" i="1"/>
  <c r="I238" i="1"/>
  <c r="I239" i="1"/>
  <c r="I240" i="1"/>
  <c r="I241" i="1"/>
  <c r="I243" i="1"/>
  <c r="I244" i="1"/>
  <c r="I245" i="1"/>
  <c r="I246" i="1"/>
  <c r="I247" i="1"/>
  <c r="I248" i="1"/>
  <c r="I249" i="1"/>
  <c r="I250" i="1"/>
  <c r="I251" i="1"/>
  <c r="I252" i="1"/>
  <c r="I253" i="1"/>
  <c r="I254" i="1"/>
  <c r="I255" i="1"/>
  <c r="I256" i="1"/>
  <c r="I257" i="1"/>
  <c r="I258" i="1"/>
  <c r="I259" i="1"/>
  <c r="I10" i="1"/>
  <c r="I515" i="1"/>
  <c r="I516" i="1"/>
  <c r="I517" i="1"/>
  <c r="I519" i="1"/>
  <c r="I520" i="1"/>
  <c r="I521" i="1"/>
  <c r="I522" i="1"/>
  <c r="H475" i="1"/>
  <c r="I262" i="1"/>
  <c r="I263" i="1"/>
  <c r="I264" i="1"/>
  <c r="I266" i="1"/>
  <c r="I267" i="1"/>
  <c r="I268" i="1"/>
  <c r="I270" i="1"/>
  <c r="H271" i="1"/>
  <c r="I271" i="1"/>
  <c r="I272" i="1"/>
  <c r="I273" i="1"/>
  <c r="I274" i="1"/>
  <c r="H275" i="1"/>
  <c r="I275" i="1"/>
  <c r="I276" i="1"/>
  <c r="I277" i="1"/>
  <c r="I278" i="1"/>
  <c r="I279" i="1"/>
  <c r="I280" i="1"/>
  <c r="I281" i="1"/>
  <c r="I282" i="1"/>
  <c r="I283" i="1"/>
  <c r="I284" i="1"/>
  <c r="I285" i="1"/>
  <c r="I286" i="1"/>
  <c r="I287" i="1"/>
  <c r="I288" i="1"/>
  <c r="I289" i="1"/>
  <c r="I290" i="1"/>
  <c r="I291" i="1"/>
  <c r="I292" i="1"/>
  <c r="I293" i="1"/>
  <c r="I294" i="1"/>
  <c r="H296" i="1"/>
  <c r="I296" i="1"/>
  <c r="I297" i="1"/>
  <c r="I298" i="1"/>
  <c r="I299" i="1"/>
  <c r="I300" i="1"/>
  <c r="I301" i="1"/>
  <c r="I302" i="1"/>
  <c r="I303" i="1"/>
  <c r="I304" i="1"/>
  <c r="I305" i="1"/>
  <c r="I306" i="1"/>
  <c r="I307" i="1"/>
  <c r="I308" i="1"/>
  <c r="I309" i="1"/>
  <c r="I310" i="1"/>
  <c r="I311" i="1"/>
  <c r="I313" i="1"/>
  <c r="I314" i="1"/>
  <c r="I315" i="1"/>
  <c r="I316" i="1"/>
  <c r="I317" i="1"/>
  <c r="H318" i="1"/>
  <c r="I318" i="1"/>
  <c r="I319" i="1"/>
  <c r="I321" i="1"/>
  <c r="H322" i="1"/>
  <c r="I322" i="1"/>
  <c r="I323" i="1"/>
  <c r="I324" i="1"/>
  <c r="I325" i="1"/>
  <c r="I326" i="1"/>
  <c r="I327" i="1"/>
  <c r="I329" i="1"/>
  <c r="I331" i="1"/>
  <c r="I332" i="1"/>
  <c r="I333" i="1"/>
  <c r="I334" i="1"/>
  <c r="I335" i="1"/>
  <c r="I336" i="1"/>
  <c r="I337" i="1"/>
  <c r="I338" i="1"/>
  <c r="I339" i="1"/>
  <c r="H340" i="1"/>
  <c r="I340" i="1"/>
  <c r="I341" i="1"/>
  <c r="I342" i="1"/>
  <c r="I343" i="1"/>
  <c r="I344" i="1"/>
  <c r="I345" i="1"/>
  <c r="I346" i="1"/>
  <c r="I347" i="1"/>
  <c r="I348" i="1"/>
  <c r="I349" i="1"/>
  <c r="I350" i="1"/>
  <c r="I352" i="1"/>
  <c r="I353" i="1"/>
  <c r="I354" i="1"/>
  <c r="I355" i="1"/>
  <c r="I356" i="1"/>
  <c r="I357" i="1"/>
  <c r="I358" i="1"/>
  <c r="I359" i="1"/>
  <c r="I361" i="1"/>
  <c r="H362" i="1"/>
  <c r="I362" i="1"/>
  <c r="H363" i="1"/>
  <c r="I363" i="1"/>
  <c r="H364" i="1"/>
  <c r="I364" i="1"/>
  <c r="I365" i="1"/>
  <c r="I366" i="1"/>
  <c r="I367" i="1"/>
  <c r="I368" i="1"/>
  <c r="I369" i="1"/>
  <c r="I370" i="1"/>
  <c r="I371" i="1"/>
  <c r="I372" i="1"/>
  <c r="I373" i="1"/>
  <c r="I374" i="1"/>
  <c r="I375" i="1"/>
  <c r="I376" i="1"/>
  <c r="I377" i="1"/>
  <c r="I378" i="1"/>
  <c r="I379" i="1"/>
  <c r="I380" i="1"/>
  <c r="I381" i="1"/>
  <c r="I382" i="1"/>
  <c r="I383" i="1"/>
  <c r="I384" i="1"/>
  <c r="I385" i="1"/>
  <c r="I386" i="1"/>
  <c r="I387" i="1"/>
  <c r="I388" i="1"/>
  <c r="I389" i="1"/>
  <c r="I390" i="1"/>
  <c r="I391" i="1"/>
  <c r="I393" i="1"/>
  <c r="I394" i="1"/>
  <c r="I395" i="1"/>
  <c r="I396" i="1"/>
  <c r="I397" i="1"/>
  <c r="I398" i="1"/>
  <c r="I399" i="1"/>
  <c r="I400" i="1"/>
  <c r="I401" i="1"/>
  <c r="I402" i="1"/>
  <c r="I403" i="1"/>
  <c r="I404" i="1"/>
  <c r="I405" i="1"/>
  <c r="I406" i="1"/>
  <c r="I407" i="1"/>
  <c r="I408" i="1"/>
  <c r="I409" i="1"/>
  <c r="I410" i="1"/>
  <c r="I411" i="1"/>
  <c r="I412" i="1"/>
  <c r="I413" i="1"/>
  <c r="I414" i="1"/>
  <c r="I415" i="1"/>
  <c r="I416" i="1"/>
  <c r="I417" i="1"/>
  <c r="I419" i="1"/>
  <c r="I420" i="1"/>
  <c r="I421" i="1"/>
  <c r="I422" i="1"/>
  <c r="I423" i="1"/>
  <c r="I424" i="1"/>
  <c r="I425" i="1"/>
  <c r="I426" i="1"/>
  <c r="I427" i="1"/>
  <c r="I428" i="1"/>
  <c r="I429" i="1"/>
  <c r="I430" i="1"/>
  <c r="I431" i="1"/>
  <c r="I432" i="1"/>
  <c r="I433" i="1"/>
  <c r="I434" i="1"/>
  <c r="I435" i="1"/>
  <c r="I436" i="1"/>
  <c r="I437" i="1"/>
  <c r="I438" i="1"/>
  <c r="I439" i="1"/>
  <c r="I440" i="1"/>
  <c r="I441" i="1"/>
  <c r="I442" i="1"/>
  <c r="I443" i="1"/>
  <c r="I445" i="1"/>
  <c r="I446" i="1"/>
  <c r="I447" i="1"/>
  <c r="I448" i="1"/>
  <c r="I449" i="1"/>
  <c r="I450" i="1"/>
  <c r="I451" i="1"/>
  <c r="I452" i="1"/>
  <c r="I453" i="1"/>
  <c r="I454" i="1"/>
  <c r="I456" i="1"/>
  <c r="I457" i="1"/>
  <c r="I458" i="1"/>
  <c r="I475" i="1"/>
  <c r="I477" i="1"/>
  <c r="I478" i="1"/>
  <c r="I479" i="1"/>
  <c r="I480" i="1"/>
  <c r="I481" i="1"/>
  <c r="I482" i="1"/>
  <c r="I483" i="1"/>
  <c r="I484" i="1"/>
  <c r="I485" i="1"/>
  <c r="I486" i="1"/>
  <c r="I487" i="1"/>
  <c r="I488" i="1"/>
  <c r="I489" i="1"/>
  <c r="I490" i="1"/>
  <c r="I491" i="1"/>
  <c r="I492" i="1"/>
  <c r="I493" i="1"/>
  <c r="I494" i="1"/>
  <c r="I495" i="1"/>
  <c r="I496" i="1"/>
  <c r="I497" i="1"/>
  <c r="I498" i="1"/>
  <c r="I499" i="1"/>
  <c r="I500" i="1"/>
  <c r="I501" i="1"/>
  <c r="I502" i="1"/>
  <c r="I503" i="1"/>
  <c r="I504" i="1"/>
  <c r="I505" i="1"/>
  <c r="I506" i="1"/>
  <c r="I507" i="1"/>
  <c r="I508" i="1"/>
  <c r="I509" i="1"/>
  <c r="I510" i="1"/>
  <c r="I511" i="1"/>
  <c r="H512" i="1"/>
  <c r="I512" i="1"/>
  <c r="I513" i="1"/>
  <c r="I570" i="1"/>
  <c r="H569" i="1"/>
  <c r="H10" i="1"/>
  <c r="H454" i="1"/>
  <c r="H513" i="1"/>
  <c r="H522" i="1"/>
  <c r="H517" i="1"/>
  <c r="H570" i="1"/>
  <c r="I565" i="1"/>
  <c r="I566" i="1"/>
  <c r="I567" i="1"/>
  <c r="I568" i="1"/>
  <c r="I556" i="1"/>
  <c r="I557" i="1"/>
  <c r="I558" i="1"/>
  <c r="I559" i="1"/>
  <c r="I560" i="1"/>
  <c r="I561" i="1"/>
  <c r="I562" i="1"/>
  <c r="I563" i="1"/>
  <c r="I564" i="1"/>
  <c r="I543" i="1"/>
  <c r="I544" i="1"/>
  <c r="I545" i="1"/>
  <c r="I546" i="1"/>
  <c r="I547" i="1"/>
  <c r="I548" i="1"/>
  <c r="I549" i="1"/>
  <c r="I550" i="1"/>
  <c r="I551" i="1"/>
  <c r="I552" i="1"/>
  <c r="I553" i="1"/>
  <c r="I554" i="1"/>
  <c r="I555" i="1"/>
  <c r="I542" i="1"/>
  <c r="I467" i="1"/>
  <c r="I468" i="1"/>
  <c r="I469" i="1"/>
  <c r="I470" i="1"/>
  <c r="I471" i="1"/>
  <c r="I472" i="1"/>
  <c r="I473" i="1"/>
  <c r="I474" i="1"/>
  <c r="I460" i="1"/>
  <c r="I461" i="1"/>
  <c r="I462" i="1"/>
  <c r="I463" i="1"/>
  <c r="I464" i="1"/>
  <c r="I465" i="1"/>
  <c r="I466" i="1"/>
  <c r="I459" i="1"/>
</calcChain>
</file>

<file path=xl/sharedStrings.xml><?xml version="1.0" encoding="utf-8"?>
<sst xmlns="http://schemas.openxmlformats.org/spreadsheetml/2006/main" count="1233" uniqueCount="562">
  <si>
    <t>Descripción</t>
  </si>
  <si>
    <t>Unidad de medida</t>
  </si>
  <si>
    <t>Cantidad</t>
  </si>
  <si>
    <t>Valor Unitario con  Iva</t>
  </si>
  <si>
    <t>Valor Total con Iva</t>
  </si>
  <si>
    <t>RECURSO HUMANO TRANSVERSAL</t>
  </si>
  <si>
    <t>Meses</t>
  </si>
  <si>
    <t xml:space="preserve"> PRESENTACIÓN PÚBLICA</t>
  </si>
  <si>
    <t>Unidad</t>
  </si>
  <si>
    <t>COMPONENTE No. 1.  EVENTOS RECREODEPORTIVOS</t>
  </si>
  <si>
    <t>EVENTO No. 1 COPA USME DE FUTBOL 2025</t>
  </si>
  <si>
    <t>Horas</t>
  </si>
  <si>
    <t>Servicio</t>
  </si>
  <si>
    <t>Servicios</t>
  </si>
  <si>
    <t>Global</t>
  </si>
  <si>
    <t>EVENTO No. 2 COPA FUTBOL SALA 2025</t>
  </si>
  <si>
    <t>EVENTO No. 3 COPA POR LA PAZ Y LA INTEGRACIÓN 2025 (FUTSAL)</t>
  </si>
  <si>
    <t>EVENTO No. 4 MICROFÚTBOL POR LA PAZ E IDENTIDAD USMEÑA</t>
  </si>
  <si>
    <t>Mes</t>
  </si>
  <si>
    <t>Jornada</t>
  </si>
  <si>
    <t>Dia</t>
  </si>
  <si>
    <t>Pares</t>
  </si>
  <si>
    <t xml:space="preserve">Servicios </t>
  </si>
  <si>
    <t>Par</t>
  </si>
  <si>
    <t>kit</t>
  </si>
  <si>
    <t>EVENTO No. 6  JUEGOS RECREODEPORTIVOS INCLUYENTES</t>
  </si>
  <si>
    <t>EVENTO No.  7 SALIDA RECREATIVA PARA ADULTO MAYOR</t>
  </si>
  <si>
    <t>EVENTO No.  8  TRAVESIA USME ( CICLISMO DE MONTAÑA)</t>
  </si>
  <si>
    <t xml:space="preserve">Glocbal </t>
  </si>
  <si>
    <t>EVENTO No.  9  CARRERA ATLETICA 10 K</t>
  </si>
  <si>
    <t>SUBTOTAL EVENTOS  RECREO DEPORTIVOS</t>
  </si>
  <si>
    <t>COMPONENTE No. 2 FESTIVALES CULTURALES</t>
  </si>
  <si>
    <t>PROMOCIÓN 11 FESTIVALES
7 (UPZ) + 4 (AFROCOLOMBIANIDAD, INDÍGENAS, GÓSPEL, HIP HOP, USMETAL+ FESTIVAL DEL AGUA)</t>
  </si>
  <si>
    <t>1. FESTIVAL GÓSPEL</t>
  </si>
  <si>
    <t>Montaje sonido 800 personas
servicio de montaje con las siguientes características: sonido: - 1 consola de 16 canales para
micrófono y/o linea, 2 canales estéreo independientes, ecualizador paramétrico mínimo de 3 vias por canal, outputs xlr balanceados, phantom power para los micrófonos de condensador, dos (2) cables
conversores rca - plug de 1/8 estéreo
* 1 unidad reproductora para dvd/cd/mp3/mp4 preferiblemente con doble bandeja y posibilidad de
reproducir usb
* 3 micrófono alámbrico unidireccional de uso vocal, cardioide o dinámico, con una respuesta en frecuencia como minimo de 60hz-15kz con su respectivo cable y base ecualizarle, tipo boom y clip de sujeción (piaña)
* 2 micrófono inalámbrico de diadema con frecuencia seleccionable de uhf o digital, diversificado con doble antena, condensado con patrón polar cardiode, con una respuesta en frecuencia de 50hz-20khz como minimo, con sus respectivas baterías y pilas de repuesto. (marcas profesionalmente reconocidas)
* 2 micrófono inalámbrico de mano, con frecuencia seleccionable uhf digital, diversificados con doble antena, cardioide, dinámico con una respuesta en frecuencia de 60 hz - 15 khz. con sus respectivos elementos para su correcto y óptimo funcionamiento. bateria nueva al momento del préstamo del servicio. (marcas profesionalmente reconocidas)
- micrófono formato: de mano. cable de 4.57m. - cofectorles de salida: 3-pin xirm. - frecuencia máxima: 15000hzfrecuencia minima: 70hz - impedancia 600 0. bases de micrófonos
* 8 cabinas de 750 vatios (4 por lado) tipo line array, sistemas activos o sistema con etapa de amplificación. - 2 sub-bajos de 800 w cada uno (uno por lado) - el sistema debe contar con todo su cableado y procesos para el perfecto funcionamiento. - cubre cables para proteger todas las líneas de senal y energia
* cable de audio para conectar reproductor de música ipod, mp3, mp4, android y ios - sistema de protección de voltaje (contra caidas de corriente) y corriente con multitoma tipo rack con breakers de protección de 15 amperios.
* servicio de transporte para traslado de los equipos hasta el punto del evento. servicio ida y regreso.
* coordinador general, para orientar técnica y administrativa los eventos o servicio prestado
* onerario intalmente uniformado con la identidad de la emnresa nor cada servicio prestado
Incluye trasportre, montaje , desmontaje
Servicio x joranmada / dia</t>
  </si>
  <si>
    <t>TARIMA CARPA 12 X 6
alquiler tarima 12 x 6 mts con carpa estructural, escalera a la altura requerida 
(1,5 mts) y faldones. estructura certificada debe tener extintor multipropósito 20 lbs incluye transporte montaje y desmontaje</t>
  </si>
  <si>
    <t>BAÑOS PORTATILES
alquiler de baño portátil por jornada en eventos masivos. (5 unidades por jornada)
incluye suministro de papel higiénico, batería, limpieza, disposición para uso, transporte ida y regreso de las unidades, instalación y des instalación. 
Servicio x joranmada / dia</t>
  </si>
  <si>
    <t xml:space="preserve">
PLANTA ELECTRICA 
alquiler de planta eléctrica de 100 a 125 kva (transporte, parcial de corriente 10 metros, trifásica, tierra y neutro, operario), e insonorizada. (1 jornada) Incluye transporte , operario. Jornada / dia</t>
  </si>
  <si>
    <t>MESAS PLASTICAS
alquiler mesas de 90x60 cm para la exhibición de productos de los beneficiarios. (1 unidad por mipymes o emprendimiento) incluido  transporte. Joranada / dia</t>
  </si>
  <si>
    <t>ESCARAPELAS
escarapelas en papel kimberly. con forro plástico y tira 15 mm, con gancho metálico de presión con imagen y color institucional según manual de imagen.</t>
  </si>
  <si>
    <t>REFRIGERIO TIPO 2
un sólido: un sándwich de jamón y queso, jugo o avena en caja, fruta (manzana, pera, durazno, banano, mandarina, o ciruela) y dulce de chocolate.
que cumpla con las normas de bioseguridad - empacado</t>
  </si>
  <si>
    <t>ALMUERZO TIPO 2
presa de pollo o hamburguesa, papas a la francesa, jugo de caja o botella plastica y golosina (consumo calórico normal) que cumpla con las normas de bioseguridad - empacado</t>
  </si>
  <si>
    <t>Manillas de ingreso en papel de seguridad</t>
  </si>
  <si>
    <t>2. FESTIVAL HIP HOP</t>
  </si>
  <si>
    <t>Alquiler montaje sonido
800 personas
servicio de montaje con las siguientes caracteristicas: sonido: - 1 consola de 16 canales para
micrófono y/o linea, 2 canales estéreo independientes, ecualizador paramétrico mínimo de 3 vias por canal, outputs xlr balanceados, phantom power para los micrófonos de condensador, dos (2) cables
conversores rca - plug de 1/8 estéreo
* 1 unidad reproductora para dvd/cd/mp3/mp4 preferiblemente con doble bandeja y posibilidad de
reproducir usb
* 3 micrófono alámbrico unidireccional de uso vocal, cardioide o dinámico, con una respuesta en frecuencia como minimo de 60hz-15kz con su respectivo cable y base ecualizarle, tipo boom y clip de sujeción (piaña)
* 2 micrófono inalámbrico de diadema con frecuencia seleccionable de uhf o digital, diversificado con doble antena, condensado con patrón polar cardiode, con una respuesta en frecuencia de 50hz-20khz como minimo, con sus respectivas baterías y pilas de repuesto. (marcas profesionalmente reconocidas)
* 2 micrófono inalámbrico de mano, con frecuencia seleccionable uhf digital, diversificados con doble antena, cardioide, dinámico con una respuesta en frecuencia de 60 hz - 15 khz. con sus respectivos elementos para su correcto y óptimo funcionamiento. bateria nueva al momento del préstamo del servicio. (marcas profesionalmente reconocidas)
- micrófono formato: de mano. cable de 4.57m. - cofectorles de salida: 3-pin xirm. - frecuencia máxima: 15000hzfrecuencia minima: 70hz - impedancia 600 0. bases de micrófonos
* 8 cabinas de 750 vatios (4 por lado) tipo line array, sistemas activos o sistema con etapa de amplificación. - 2 sub-bajos de 800 w cada uno (uno por lado) - el sistema debe contar con todo su cableado y procesos para el perfecto funcionamiento. - cubre cables para proteger todas las líneas de senal y energia
* cable de audio para conectar reproductor de música ipod, mp3, mp4, android y ios - sistema de protección de voltaje (contra caidas de corriente) y corriente con multitoma tipo rack con breakers de protección de 15 amperios.
* servicio de transporte para traslado de los equipos hasta el punto del evento. servicio ida y regreso.
* coordinador general, para orientar técnica y administrativa los eventos o servicio prestado
* onerario intalmente uniformado con la identidad de la emnresa nor cada servicio prestado. incluye transporte, operario , montaje y desmonataje, jonada/dia</t>
  </si>
  <si>
    <t>carpa mix house 4x4
incluye transporte, personal de montaje, desmontaje y descargue</t>
  </si>
  <si>
    <t xml:space="preserve">Servicio de DJ SET
2 tornamesa technichs 1200. mezclador vestax, rane o similares para dj de rap sobre tarima para el dj para que no pase golpes al equipo del dj , mesa estable , cuñas de corriente y cajas de paso para la conexión. </t>
  </si>
  <si>
    <t xml:space="preserve">Presentador o maestro de ceremonia con experiencia en presentación y manejo de eventos culturales que conozca de hip hop.
jornada / dia
</t>
  </si>
  <si>
    <t>Goblal</t>
  </si>
  <si>
    <t>vinilos colores básicos (amarillo, azul y rojo) cuñete 5 galones, tipo 2</t>
  </si>
  <si>
    <t>Cuñete</t>
  </si>
  <si>
    <t>brocha gruesa de 2 pulgadas(5,08 cms) mango plástico y/o madera refuerzo metálico</t>
  </si>
  <si>
    <t>brocha gruesa  4pulgadas (10,16cms),mango plastico y/o madera refuerxo metálico</t>
  </si>
  <si>
    <t>bandeja para pintura</t>
  </si>
  <si>
    <t>boquillas profesionales para aerosoles profesionales variadas entre cream, skinny, fatcap</t>
  </si>
  <si>
    <t>Kit</t>
  </si>
  <si>
    <t>Compra
kit luces lámpara par led 64
kit de luces con 2 cabezales pbus 1i, cada cabezal de luz proporciona 80w de potencia, led
cob (chip-on-board) de excelente calidad con alto rendimiento de reproducción cromática (cri
+97). con: combo comnleto cada luz nmnominna 80w</t>
  </si>
  <si>
    <t>konker, piso vinilo 4x4</t>
  </si>
  <si>
    <t>pendones
tamaño 90x 190 cms  en tela banner a dos (2) tintas, incluidos logos e informaciòn del proyecto sistema rollup, incluye maleta de transporte-diseño elaborado  y sumministrado  por la  entidad</t>
  </si>
  <si>
    <t>3. FESTIVAL USMETAL</t>
  </si>
  <si>
    <t xml:space="preserve">personal logístico
estudiantes bachilleres mayores de edad, con experiencia en trabajo logístico de más de 12 meses.
</t>
  </si>
  <si>
    <t>personal logístico (aseo)
personal para hacer el aseo en el lugar del evento</t>
  </si>
  <si>
    <t>Alquiler
montaje sonido
800 personas
servicio de montaje con las siguientes caracteristicas: sonido: - 1 consola de 16 canales para
micrófono y/o linea, 2 canales estéreo independientes, ecualizador paramétrico mínimo de 3 vias por canal, outputs xlr balanceados, phantom power para los micrófonos de condensador, dos (2) cables
conversores rca - plug de 1/8 estéreo
* 1 unidad reproductora para dvd/cd/mp3/mp4 preferiblemente con doble bandeja y posibilidad de
reproducir usb
* 3 micrófono alámbrico unidireccional de uso vocal, cardioide o dinámico, con una respuesta en frecuencia como minimo de 60hz-15kz con su respectivo cable y base ecualizarle, tipo boom y clip de sujeción (piaña)
* 2 micrófono inalámbrico de diadema con frecuencia seleccionable de uhf o digital, diversificado con doble antena, condensado con patrón polar cardiode, con una respuesta en frecuencia de 50hz-20khz como minimo, con sus respectivas baterías y pilas de repuesto. (marcas profesionalmente reconocidas)
* 2 micrófono inalámbrico de mano, con frecuencia seleccionable uhf digital, diversificados con doble antena, cardioide, dinámico con una respuesta en frecuencia de 60 hz - 15 khz. con sus respectivos elementos para su correcto y óptimo funcionamiento. bateria nueva al momento del préstamo del servicio. (marcas profesionalmente reconocidas)
- micrófono formato: de mano. cable de 4.57m. - cofectorles de salida: 3-pin xirm. - frecuencia máxima: 15000hzfrecuencia minima: 70hz - impedancia 600 0. bases de micrófonos
* 8 cabinas de 750 vatios (4 por lado) tipo line array, sistemas activos o sistema con etapa de amplificación. - 2 sub-bajos de 800 w cada uno (uno por lado) - el sistema debe contar con todo su cableado y procesos para el perfecto funcionamiento. - cubre cables para proteger todas las líneas de senal y energia
* cable de audio para conectar reproductor de música ipod, mp3, mp4, android y ios - sistema de protección de voltaje (contra caidas de corriente) y corriente con multitoma tipo rack con breakers de protección de 15 amperios.
* servicio de transporte para traslado de los equipos hasta el punto del evento. servicio ida y regreso.
* coordinador general, para orientar técnica y administrativa los eventos o servicio prestado
* onerario intalmente uniformado con la identidad de la emnresa nor cada servicio prestado. Incluye transporte,  montaje y desmontaje</t>
  </si>
  <si>
    <t>ILUMINANCIÓN
Alquimer Iluminación: 24 pares Led 10W, 4 Cabezas móviles SPOT 350 LED, 4 Cabezas móviles BEAM 7R, 1 Consola Martin Mtouch, 2 Cámaras de Humo.</t>
  </si>
  <si>
    <t>PANTALLA LED
Alquiler pantalla led: 1 pantalla led 4x3 con estructura truss y sistema de reproducción de video. Estructuras</t>
  </si>
  <si>
    <t>escarapelas de identificación para trabajo en campo
escarapelas en papel kimberly. con forro plástico y tira 15 mm, con gancho metálico de presión con imagen y color institucional según manual de imagen.</t>
  </si>
  <si>
    <t>manillas de ingreso
manillas de ingreso en papel de seguridad</t>
  </si>
  <si>
    <t>4. CONMEMORACIÓN 30 AÑOS FESTIVAL DEL AGUA</t>
  </si>
  <si>
    <t xml:space="preserve">Alquiler montaje sonido
800 personas
servicio de montaje con las siguientes caracteristicas: sonido: - 1 consola de 16 canales para
micrófono y/o linea, 2 canales estéreo independientes, ecualizador paramétrico mínimo de 3 vias por canal, outputs xlr balanceados, phantom power para los micrófonos de condensador, dos (2) cables
conversores rca - plug de 1/8 estéreo
* 1 unidad reproductora para dvd/cd/mp3/mp4 preferiblemente con doble bandeja y posibilidad de
reproducir usb
* 3 micrófono alámbrico unidireccional de uso vocal, cardioide o dinámico, con una respuesta en frecuencia como minimo de 60hz-15kz con su respectivo cable y base ecualizarle, tipo boom y clip de sujeción (piaña)
* 2 micrófono inalámbrico de diadema con frecuencia seleccionable de uhf o digital, diversificado con doble antena, condensado con patrón polar cardiode, con una respuesta en frecuencia de 50hz-20khz como minimo, con sus respectivas baterías y pilas de repuesto. (marcas profesionalmente reconocidas)
* 2 micrófono inalámbrico de mano, con frecuencia seleccionable uhf digital, diversificados con doble antena, cardioide, dinámico con una respuesta en frecuencia de 60 hz - 15 khz. con sus respectivos elementos para su correcto y óptimo funcionamiento. bateria nueva al momento del préstamo del servicio. (marcas profesionalmente reconocidas)
- micrófono formato: de mano. cable de 4.57m. - cofectorles de salida: 3-pin xirm. - frecuencia máxima: 15000hzfrecuencia minima: 70hz - impedancia 600 0. bases de micrófonos
* 8 cabinas de 750 vatios (4 por lado) tipo line array, sistemas activos o sistema con etapa de amplificación. - 2 sub-bajos de 800 w cada uno (uno por lado) - el sistema debe contar con todo su cableado y procesos para el perfecto funcionamiento. - cubre cables para proteger todas las líneas de senal y energia
* cable de audio para conectar reproductor de música ipod, mp3, mp4, android y ios - sistema de protección de voltaje (contra caidas de corriente) y corriente con multitoma tipo rack con breakers de protección de 15 amperios.
* servicio de transporte para traslado de los equipos hasta el punto del evento. servicio ida y regreso.
* coordinador general, para orientar técnica y administrativa los eventos o servicio prestado
* onerario intalmente uniformado con la identidad de la emnresa nor cada servicio prestado. Incluye transporte </t>
  </si>
  <si>
    <t xml:space="preserve">Alquiler extensión eléctrica
8mt / 25ft
trabajo pesado 8mt de largo artículo nuevo. 3 entradas, max power: 1625 w,
amperaje: 15 voltios: ac 110 v - 125v cable: 2 x 14 awg
</t>
  </si>
  <si>
    <t>presentador o maestro de ceremonia con experiencia en presentación y manejo de eventos culturales populares. jornada por 5-8 horas
título en formación técnica o tecnológica o acreditación y aprobación del 50% o más de un plan de estudios de una carrera profesional.
36 meses de experiencia laboral en presentación y experiencia en por lo menos tres (3) eventos de carácter masivo para entidades públicas y/o proyectos sociales</t>
  </si>
  <si>
    <t>Diploma
Impresión en papel opalina de 240 gramos, tintas 4 x 0, tamaño carta , según diseño suministrado  por la entidad</t>
  </si>
  <si>
    <t>plan de contingencia baja complejidad
elaboración, evaluación, publicación y autorización del plan de contingencia para el evento masivo de baja complejidad, de acuerdo con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y/o tecnologo en atención pre hospitalaria, enfermero y/o tecnico auxiliar de enfermeria, brigadista tramite ante bomberos, defensa civil  y demás aspectos requeridos a las normas nacionales y distritales en el asunto</t>
  </si>
  <si>
    <t>alquiler de mesas plásticas 4 puestos para adultos</t>
  </si>
  <si>
    <t>alquiler de sillas plásticas con brazos para adultos (alquiler, incluye disposición en el sitio del evento y transportes)</t>
  </si>
  <si>
    <t>bonos de compra exclusivamente en grandes cadenas de almacenes o grandes superficies, que tengan como mínimo tres (3) sucursales de la misma razón social y único nit.
item en valor no modificable</t>
  </si>
  <si>
    <t>caja de guantes de nitrilo x 100 unidades ajustables desechables, calibre 3 o superior, antialergico multiusos resistente a solventes.</t>
  </si>
  <si>
    <t>FESTIVAL LA FLORA</t>
  </si>
  <si>
    <t xml:space="preserve">FESTIVAL DANUBIO </t>
  </si>
  <si>
    <t xml:space="preserve">FESTIVAL GRAN YOMASA </t>
  </si>
  <si>
    <t xml:space="preserve">FESTIVAL COMUNEROS </t>
  </si>
  <si>
    <t xml:space="preserve">FESTIVAL ALFONSO LÓPEZ </t>
  </si>
  <si>
    <t xml:space="preserve">FESTIVAL ENTRE NUBES </t>
  </si>
  <si>
    <t>FESTIVAL CIUDAD USME</t>
  </si>
  <si>
    <t xml:space="preserve">CELEBRACIÓN DEL DÍA DE LOS INDÍGENAS </t>
  </si>
  <si>
    <t>CELEBRACIÓN DEL DÍA DE LA AFROCOLOMBIANIDAD</t>
  </si>
  <si>
    <t>SUBTOTAL FESTIVALES CULTURALES</t>
  </si>
  <si>
    <t>COMPONENTE No. 3 - FORTALECIMIENTO CULTURAL</t>
  </si>
  <si>
    <t>Dotación a Escuelas de Formación Cultural.</t>
  </si>
  <si>
    <t>Dotación y mantenimiento de instrumentos Centro Filarmónico Local.</t>
  </si>
  <si>
    <t>SUBTOTAL  FORTALECIMIENTO CULTURAL</t>
  </si>
  <si>
    <t>MES POR PERSONA</t>
  </si>
  <si>
    <t>UNIDAD</t>
  </si>
  <si>
    <t>JORNADA</t>
  </si>
  <si>
    <t xml:space="preserve">UNIDAD </t>
  </si>
  <si>
    <t xml:space="preserve">SERVICIOS </t>
  </si>
  <si>
    <t>GLOBAL</t>
  </si>
  <si>
    <t>TOTAL ACCIONES DE SALVAGUARDIA</t>
  </si>
  <si>
    <t>REFRIGERIO Un sólido: Un pastel de pollo o un pastel gloria, jugo o avena en caja, fruta (manzana, pera, durazno, banano, mandarina, o ciruela) y dulce de chocolate. Que cumpla con las normas de Bioseguridad - Empacado</t>
  </si>
  <si>
    <t xml:space="preserve">TOTAL BANCO DE INICIATIVAS </t>
  </si>
  <si>
    <t>TOTAL APOYO A DEPORTISTAS</t>
  </si>
  <si>
    <t>VALORES TOTAL  COMPONENTES</t>
  </si>
  <si>
    <t>Item</t>
  </si>
  <si>
    <t xml:space="preserve">EVENTO No. 5 JUEGOS TRADICIONALES Y RECREO DEPORTIVOS EN LA RURALIDAD  </t>
  </si>
  <si>
    <t>STAGE MANAGER
Profesional en áreas de las ciencias humanas y/o ciencias sociales y/o ciencias administrativas y/o ciencias financieras y/o trabajo social y/o afines con las actividades a desarrollar
Persona encargada de coordinar todas las actividades en el escenario para asegurar que el evento se desarrolle sin contratiempos. Con experiencia en producción de Festivales Góspel de la localidad, capacidad de organización y gestión del tiempo
Tiempo requerido 1 semana</t>
  </si>
  <si>
    <t>PRESENTADOR O MAESTRO DE CEREMONIAS
presentador o maestro de ceremonia con experiencia en presentación y manejo de eventos culturales populares que conozca de góspel.
jornada por 5-8 horas.
título en formación técnica o tecnológica o acreditación y aprobación del 50% o más de un plan de estudios de una carrera profesional.
36 meses de experiencia laboral en presentación y experiencia en por lo menos tres (3) eventos de carácter masivo para entidades públicas y/o proyectos sociales
Servicio requerido : Jornada /dia</t>
  </si>
  <si>
    <t>PERSONAL LOGISTICO
personal de apoyo a la logística del festival. persona encargada de asistir en el montaje, desmontaje necesario para un concierto en vivo, asegurando que todo el equipo técnico, musical y escénico esté preparado y funcionando correctamente antes, durante y después del evento. con experiencia previa en producción o apoyo técnico en eventos en vivo
Servicio requerido : Jornada /dia</t>
  </si>
  <si>
    <t xml:space="preserve">PERSONAL LOGISTICO ASEO
Personal para hacer el aseo en el lugar del evento
Servicio requerido : Jornada /dia
</t>
  </si>
  <si>
    <t>PANTALLA LED
proyección en vivo del festival en 1 punto del evento, en pantalla led de 6 metros por 3 metros, con mínimo 2 cámaras y equipos auxiliares necesarios y operarios, para una optima reproducción de conciertos en exteriores brillo de mas de 7500 nits 1r1g1b y una vista de ángulo de 140 grados para una adecuada visualización de dia en altura. incluido transporte, montaje, manejo de la proyección y desmontaje.</t>
  </si>
  <si>
    <t>2.1 MC’S, FREESTYLER Y CONVERSATORIO</t>
  </si>
  <si>
    <t xml:space="preserve">2.3 FREESTYLER </t>
  </si>
  <si>
    <t>2.4 WORKSHOP</t>
  </si>
  <si>
    <t>2.5 GRAFFITI</t>
  </si>
  <si>
    <t>REFRIGERIO TIPO 2
un sólido: un sándwich de jamón y queso, jugo o avena en caja, fruta (manzana, pera, durazno, banano, mandarina, o ciruela) y dulce de chocolate.
que cumpla con las normas de bioseguridad - empacado</t>
  </si>
  <si>
    <t>ALMUERZO TIPO 2
presa de pollo o hamburguesa, papas a la francesa, jugo de caja o botella plastica y golosina (consumo calórico normal) que cumpla con las normas de bioseguridad - empacado</t>
  </si>
  <si>
    <t>2.6 DJ´S Y BEATMAKERS</t>
  </si>
  <si>
    <t>2.7 BREAKIN</t>
  </si>
  <si>
    <t>poliza
polizas para eventos/personales</t>
  </si>
  <si>
    <t xml:space="preserve">CÁMARA FOTOGRÁFICA-Cámara réflex digital con lente intercambiable
Especificaciones técnicas mínimas requeridas:
Resolución del sensor: Aproximadamente 24.1 megapíxeles efectivos.
Tipo de sensor: CMOS tamaño APS-C.
Procesador de imagen: De última generación, con capacidad para procesamiento rápido y eficiente de imagen.
Grabación de video: Resolución 4K (3840 × 2160 píxeles) a mínimo 24 cuadros por segundo.
Pantalla: LCD táctil, de ángulo variable, tamaño mínimo 3.0 pulgadas, con al menos 1.040.000 puntos de resolución.
Sistema de enfoque: En modo visor óptico, enfoque automático de 9 puntos; en modo Live View, sistema de enfoque automático por detección de fase dual.
Rango ISO: De 100 a 25.600, expandible al menos hasta 51.200.
Disparo en ráfaga: Capacidad mínima de 5 fotografías por segundo.
Visor óptico: Tipo pentaprisma o pentaespejo, con cobertura aproximada del 95%.
Conectividad: Wi-Fi y Bluetooth integrados para transferencia inalámbrica de archivos y control remoto desde dispositivos móviles.
Almacenamiento: Compatible con tarjetas SD, SDHC y SDXC (UHS-I).
Peso: No superior a 500 gramos, incluyendo batería y tarjeta de memoria.
Lente incluido: Objetivo zoom estándar de aproximadamente 18-55 mm, con estabilización óptica de imagen y enfoque automático.
Modos automáticos y asistencias creativas para usuarios principiantes.
Batería recargable incluida, con cargador compatible.
</t>
  </si>
  <si>
    <t xml:space="preserve">MICROFONOS DE SOLAPA - Sistema inalámbrico con dos transmisores (TX) y un receptor (RX)
Tecnología de transmisión digital en 2.4 GHz con salto de frecuencia adaptativo
Alcance máximo de hasta 300 metros en línea de vista
Calidad de audio: 24-bit / 48 kHz
Relación señal a ruido ≥ 70 dB
Patrón polar omnidireccional
Respuesta de frecuencia: 20 Hz – 20 kHz
Cancelación de ruido ambiental (ENC) con activación rápida
Autonomía de hasta 10 horas por transmisor
Estuche de carga portátil con capacidad para recargar hasta 3 veces (versión cámara)
Conectividad directa a cámaras (salida 3.5 mm), dispositivos USB-C y Lightning
Tiempo de carga de transmisores y receptor: entre 1 y 2 horas
Incluye accesorios: clips magnéticos, protectores antiviento, cables de conexión
</t>
  </si>
  <si>
    <t xml:space="preserve">MICROFONO CONDENSADOR X2 - Tipo de micrófono: condensador USB de escritorio
Resolución de audio: 24 bits / 48 kHz
Patrones polares seleccionables: cardioide y omnidireccional
Cápsulas duales de condensador de 14 mm
Respuesta de frecuencia: 20 Hz – 20 kHz
Sensibilidad: 4.5 mV/Pa a 1 kHz
Nivel máximo de presión sonora (SPL): 120 dB
Relación señal/ruido: 100 dB
Salida de auriculares integrada con latencia cero
Conector de salida: jack de 3.5 mm con control de volumen y botón de silencio
Consumo de energía: 5 V / 150 mA
Montaje: base de escritorio y rosca estándar para brazo o soporte
Conectividad: USB plug-and-play (compatible con Windows y macOS)
Dimensiones aproximadas (con base): 109 mm x 96 mm x 211 mm
Peso aproximado (con base): 630 g
</t>
  </si>
  <si>
    <t xml:space="preserve">PORTATIL CON  AMD RYZEN 7-7730U SSD 1TB RAM 40GB - PROCESADOR: RYZEN 7 SERIE 7000
NUMERO DE PROCESADOR: AMD RYZEN 7 7730U
CANTIDAD DE NUCLEOS: 8
CANTIDAD DE SUBPROCESOS: 16
FRECUENCIA BASICA DEL PROCESADOR: 2.0 GHZ.
FRECUENCIA TURBO MAXIMA: 4.5 GHZ.
GRAFICOS DEL PROCESADOR: AMD RADEON GRAPHICS.
TIPO DE ALMACENAMIENTO DE DISCO: SSD M.2 1TB NVME GEN3 PCI-E
CAPACIDAD DE MEMORIA RAM: 40GB DDR4 3200MHZ
TAMAÑO PANTALLA: 14" FULL HD (1920 X 1080) ANTIRREFLEJO.
CONEXION A BLUETOOTH Y WIFI
CAMARA WEB INTEGRADA HD 720p 
PUERTOS:
1 X USB 3.2 Gen 1
1 X USB 2.0
1 X USB - C 3.2 Gen 1
1 X HDMI
1 X ETHERNET RJ-45
1 X PUERTO COMBINADO DE AUDIFONOS Y MICROFONO
1 X ENTRADA DE ALIMENTACIÓN
</t>
  </si>
  <si>
    <t xml:space="preserve">CÁMARA DE ACCIÓN DEPORTIVA - Tipo de cámara: acción, resistente al agua hasta 10 m sin carcasa
Sensor de imagen: CMOS de 1/1,9″, 27,6 megapíxeles
Procesador de imagen: de alto rendimiento para video en alta resolución
Apertura de lente: f/2,5 con campo de visión de hasta 156°
Resolución de video:
5,3 K hasta 60 fps
4 K hasta 120 fps
2,7 K hasta 240 fps
Full HD (1080p) hasta 240 fps
Estabilización de imagen: digital avanzada con bloqueo de horizonte de 360°
Captura de fotos: hasta 27 megapíxeles
Extracción de fotogramas de video: hasta 24,7 megapíxeles
Video HDR en resoluciones 5,3K y 4K
Cámara lenta: hasta 8×
Modos de grabación en formato vertical para redes sociales
Batería recargable de 1.720 mAh (autonomía aproximada):
70 min en 5,3K a 60 fps
95 min en 5,3K a 30 fps
155 min en Full HD a 30 fps
Conectividad: Wi Fi y Bluetooth, compatible con control por voz y audio Bluetooth
Montura integrada y rosca estándar
Puertos: USB tipo C
Dimensiones: 71,8 mm × 50,8 mm × 33,6 mm
Peso aproximado: 154 gramos (con batería)
Temperatura de funcionamiento: de –10 °C a 35 °C
Almacenamiento: ranura para tarjeta microSD (recomendada V30 o superior)
Funciones profesionales: perfil de color Log para gradación y sincronización de código de tiempo.
</t>
  </si>
  <si>
    <t xml:space="preserve">ESTABILIZADOR IMÁGENES VIDEO 3 EJES CELULAR-Tipo de producto para fijación Retráctil
Color Negro
Detalle de la garantía 30 dias de garantia, no cubre daños ocasionados por el comprador
Tipo de soporte Brazo
Condición del producto Nuevo
Material ABS
</t>
  </si>
  <si>
    <t xml:space="preserve">TELEVISOR 40" PULGADAS 100.4 CM 40G200 FHD LED SMART TV GOOGLE - Tecnología HDR10
+10.000 apps y juegos en un menú simple y fácil de usar
Usa comandos de voz para controlar tu TV (Google Assistant)
Puedes crear perfiles dedicados para niños personalizables
Gran Respaldo con 2 años de Garantía
40" Pulgadas 100.4 cm 40G200 FHD LED Smart TV Google
</t>
  </si>
  <si>
    <t xml:space="preserve">BIBLIOTECA-Alto (centímetros) 180.6 Ancho (centímetros) 63 Fondo (centímetros) 26
Características: Biblioteca con espacios para libros y objetos decorativos, dos puertas abatibles y manijas metalicas Color. Bardolino Garantía 60 meses Material Melamina
País de Origen Colombia Peso del producto 24.4 Tipo Bibliotecas
</t>
  </si>
  <si>
    <t xml:space="preserve">SET DE SILLAS DE ESCRITORIO X5 - Dimensiones 63 x 91 x 58 cm
Alto 91 cm.  Ancho 63 cm. Color Gris. Modelo SALFORD. Detalle de la garantía 1 año
</t>
  </si>
  <si>
    <t xml:space="preserve">ESCRITORIO DE OFICINA - Dimensiones:  Alto 84.4 cm. Ancho. 110 cm. Especificaciones: Tipo de escritorio o mesa de trabajo. Dimensiones 85X110X48. Plegable No
Términos Garantía
5 años de garantía en las partes de madera y 1 año de garantía en la herrajería.
Material de la estructura
Aglomerado, MDP, Melamina
Dificultad de armado
Baja
Cantidad de cajones
0
Cuenta con altura regulable
No
Profundidad
48 cm
</t>
  </si>
  <si>
    <t xml:space="preserve">CONSOLA DE SONIDO  -  Consola analógica de 8 canales con entradas combo XLR/TRS.
Compatible con señales de micrófono, línea e instrumentos.
Módulo de efectos digitales integrado (DSP) con múltiples presets, incluyendo reverb y delay.
Reproductor MP3 integrado con puerto USB, ranura para tarjeta SD y conectividad Bluetooth.
Función de grabación directa en formato MP3 a USB o tarjeta SD.
Ecualización de 3 bandas por canal (graves, medios y agudos).
Ecualizador gráfico maestro de 7 bandas para control general de frecuencia.
Interfaz de audio USB para conexión directa a computador.
Salidas principales balanceadas tipo XLR y TRS.
Salida de audífonos con control de volumen independiente.
Alimentación phantom power +48V con interruptor.
Indicadores LED de nivel por canal y en el master.
Chasis metálico resistente con diseño compacto y portátil.
Fuente de alimentación interna AC 110–240V.
</t>
  </si>
  <si>
    <t xml:space="preserve">MICROFONOS X3 - Tipo de micrófono: Dinámico (de bobina móvil)
Patrón polar: Cardioide (unidireccional)
Rango de frecuencia: 50 Hz a 16 kHz
Impedancia de salida: Aproximadamente 150 ohmios
Sensibilidad: –55 dBV/Pa (1.78 mV)
Conector de salida: XLR de 3 pines (balanceado)
No requiere alimentación phantom
Interruptor de encendido/apagado integrado
Construcción: Cuerpo metálico con acabado negro mate
Rejilla metálica resistente con filtro interno anti-pop
Incluye clip giratorio para soporte y estuche de transporte
Peso aproximado: 294 gramos
</t>
  </si>
  <si>
    <t xml:space="preserve">CABINA DE SONIDO - Tipo: Cabina activa de dos vías
Tamaño del woofer: 15 pulgadas
Driver de alta frecuencia: 1 pulgada
Potencia nominal: 250 vatios RMS
Tipo de amplificación: Clase H
Rango de frecuencia: 58 Hz a 20 kHz
Entradas:
Micrófono: XLR / TRS 6.3 mm
Línea: RCA / AUX 3.5 mm / XLR
Salidas:
XLR balanceada
Speakon para expansión de señal
Ecualizador gráfico de 5 bandas integrado
Módulo reproductor multimedia con:
Puerto USB
Lector de tarjeta SD
Conectividad Bluetooth
Radio FM
Efecto eco incorporado
Indicadores LED de encendido y saturación (clip)
Función de talk-over (atenuación automática de música al hablar por micrófono)
Material del gabinete: Plástico ABS de alta resistencia
Alimentación: 110–120 V AC, 50/60 Hz
Dimensiones: 482 x 395 x 750 mm
Peso aproximado: 15.5 kg
Accesorios incluidos: Control remoto, cable de corriente, manual de usuario
</t>
  </si>
  <si>
    <t>Ejecución iniciativas Presupuestos Participativos. A continuación se desglosan los elementos:</t>
  </si>
  <si>
    <t>MONITOR DEL EVENTO
Profesional en áreas de las ciencias humanas y/o ciencias sociales y/o ciencias administrativas y/o ciencias financieras y/o trabajo social y/o afines
Productor (mínimo 3 años de experiencia en eventos y espectáculos, realización de mínimo Un (3) proyecto y/o eventos ejecutados y cada uno de estos con una participación superior a 100 personas.
Preferiblemente de la Localidad, deberá acompañar durante todo el proceso de planeación y ejecución del evento posterior a la concertación.
Valor no modificable en oferta económica</t>
  </si>
  <si>
    <t>PAGO SERVICIOS PRESENTACIÓN
grupo cultural nacional trayectoria alta (4 integrantes o más)
servicio x 1 hora
Valor no modificable en oferta económica</t>
  </si>
  <si>
    <t xml:space="preserve">
PAGO SERVICIOS PRESENTACIÓN
artista solista x una hora grupo cultural distrital trayectoria media
servicio x 1 hora
Valor no modificable en oferta económica</t>
  </si>
  <si>
    <t>Categoria emergente
bonos en tiendas almecenes grandes superficies con minimo tres establecimientos comerciales y unico nit
Valor no modificable en oferta económica</t>
  </si>
  <si>
    <t>presentador o maestro de ceremonia con experiencia en presentación y manejo de eventos culturales que conozca sobre  la modalidad artistica 
jornada por 5-8 horas
Valor no modificable en oferta económica</t>
  </si>
  <si>
    <t>pago servicios presentación
grupo cultural local trayectoria baja
agrupación con experiencia teatral o artitistica minimo de 4 personas 
puesta en escena  1 hora
Valor no modificable en oferta económica</t>
  </si>
  <si>
    <t xml:space="preserve">pago servicios presentación
grupo cultural local trayectoria baja
grupo musical de mínimo 4 integrantes x hora
Valor no modificable en oferta económica
</t>
  </si>
  <si>
    <t xml:space="preserve">pago servicios presentación
grupo cultural local trayectoria baja
artista solista x una hora
Valor no modificable en oferta económica
</t>
  </si>
  <si>
    <r>
      <rPr>
        <b/>
        <sz val="12"/>
        <rFont val="Garamond"/>
        <family val="1"/>
      </rPr>
      <t>REFRIGERIOS TIPO 1</t>
    </r>
    <r>
      <rPr>
        <sz val="12"/>
        <rFont val="Garamond"/>
        <family val="1"/>
      </rPr>
      <t xml:space="preserve">
Pastel de pollo o un pastel gloria, jugo o avena en caja, fruta (manzana, pera, durazno, banano, mandarina, o ciruela) y dulce de chocolate. Que cumpla con las normas de Bioseguridad - Empacado
</t>
    </r>
  </si>
  <si>
    <r>
      <rPr>
        <b/>
        <sz val="12"/>
        <rFont val="Garamond"/>
        <family val="1"/>
      </rPr>
      <t>BALONES DE FÚTBOL No. 5</t>
    </r>
    <r>
      <rPr>
        <sz val="12"/>
        <rFont val="Garamond"/>
        <family val="1"/>
      </rPr>
      <t xml:space="preserve">
Compra de balones de fútbol con las siguientes características:
•	Peso: 580 – 650 gr
•	Circunferencia: 75 – 79 cm
•	Rebote: 120 a 140 cm
•	Terreno de juego recomendado: Césped natural
•	Especificaciones técnicas de la FIFA
•	Elaborado en tecnología DUALTECH (tecnología dual: Mecanizado interior laminado + cubierta cosida) que permite mejor rendimiento en el terreno de juego
•	Elaborado en cuero PU texturizado de alta densidad; que brinda mayor suavidad al toque y al impacto
</t>
    </r>
  </si>
  <si>
    <r>
      <rPr>
        <b/>
        <sz val="12"/>
        <rFont val="Garamond"/>
        <family val="1"/>
      </rPr>
      <t>AUXILIAR DE ENFERMERÍA- DESARROLLO DE LA COPA</t>
    </r>
    <r>
      <rPr>
        <sz val="12"/>
        <rFont val="Garamond"/>
        <family val="1"/>
      </rPr>
      <t xml:space="preserve">
Auxiliar de enfermería, con kit de primeros auxilios (incluye botiquín, camilla e inmovilizador de cuello)
Servicios por dos horas 
</t>
    </r>
  </si>
  <si>
    <r>
      <rPr>
        <b/>
        <sz val="12"/>
        <rFont val="Garamond"/>
        <family val="1"/>
      </rPr>
      <t>CUBRIMIENTO DE NARRACIÓN DEL TORNEO</t>
    </r>
    <r>
      <rPr>
        <sz val="12"/>
        <rFont val="Garamond"/>
        <family val="1"/>
      </rPr>
      <t xml:space="preserve">
Presentación y narración de 46 partidos (todas las categorías), incluye sonido y elementos propios de la narración 
Dos (2) horas por servicio.
</t>
    </r>
  </si>
  <si>
    <r>
      <rPr>
        <b/>
        <sz val="12"/>
        <rFont val="Garamond"/>
        <family val="1"/>
      </rPr>
      <t>MEDALLAS
CAMPEON SUBCAMPEON</t>
    </r>
    <r>
      <rPr>
        <sz val="12"/>
        <rFont val="Garamond"/>
        <family val="1"/>
      </rPr>
      <t xml:space="preserve">
Material: Zamac (Metálico). Color: Dorada. Tamaño: 5 centímetros. Cinta: Varios colores (Estampado Campeón y Subcampeón). Marcacion: 25mm. Tipo de Marcacion: Resinado.Empaque: Bolsa Plástica</t>
    </r>
  </si>
  <si>
    <r>
      <rPr>
        <b/>
        <sz val="12"/>
        <rFont val="Garamond"/>
        <family val="1"/>
      </rPr>
      <t>PRESENTADOR - EVENTO DE CLAUSURA</t>
    </r>
    <r>
      <rPr>
        <sz val="12"/>
        <rFont val="Garamond"/>
        <family val="1"/>
      </rPr>
      <t xml:space="preserve">
Presentador o maestro de ceremonia con experiencia en presentación y manejo de eventos culturales populares. Jornada por 4 horas. Título en formación técnica o tecnológica o acreditación y aprobación del 50% o más de un plan de estudios de una carrera profesional. Mínimo 36 meses de experiencia laboral en presentación y experiencia en por lo menos tres (3) eventos de carácter masivo para entidades públicas y/o proyectos sociales.
Servicio por doce (12) horas</t>
    </r>
  </si>
  <si>
    <r>
      <rPr>
        <b/>
        <sz val="12"/>
        <rFont val="Garamond"/>
        <family val="1"/>
      </rPr>
      <t>TARIMA - CARPA 12*6 MTS- EVENTO DE CLAUSURA</t>
    </r>
    <r>
      <rPr>
        <sz val="12"/>
        <rFont val="Garamond"/>
        <family val="1"/>
      </rPr>
      <t xml:space="preserve">
Alquiler Tarima de 12 x 6 mts con carpa estructural, escalera a la altura requerida (1,5 mts) y faldones. Estructura certificada, debe tener extintor multipropósito 20 libras. Incluye transporte, montaje y desmontaje.
Servicio por doce (12) horas</t>
    </r>
  </si>
  <si>
    <r>
      <rPr>
        <b/>
        <sz val="12"/>
        <rFont val="Garamond"/>
        <family val="1"/>
      </rPr>
      <t>PLANTA ELÉCTRICA 75 KVA-- EVENTO DE CLAUSURA</t>
    </r>
    <r>
      <rPr>
        <sz val="12"/>
        <rFont val="Garamond"/>
        <family val="1"/>
      </rPr>
      <t xml:space="preserve">
Alquiler de Planta Eléctrica de 75 KVA el funcionamiento de los equipos sin necesidad de conectarse a la red pública.  
Incluye transporte, montaje, operación y desmontaje.
Con cubre cables (yellow jacket) para toda la distancia del cableado.
Debe tener capacidad para soportar el sonido, la iluminación del
escenario, y todos los puntos de corriente del evento.
Servicio por doce (12) horas
</t>
    </r>
  </si>
  <si>
    <r>
      <rPr>
        <b/>
        <sz val="12"/>
        <rFont val="Garamond"/>
        <family val="1"/>
      </rPr>
      <t>PLAN DE CONTIGENCIA MEDIA COMPLEJIDAD- EVENTO DE CLAUSURA</t>
    </r>
    <r>
      <rPr>
        <sz val="12"/>
        <rFont val="Garamond"/>
        <family val="1"/>
      </rPr>
      <t xml:space="preserve">
Elaboración, Evaluación, Publicación y Autorización del Plan de Contingencia para el Evento Masivo de Media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medicalizada,   paramédico y/o tecnologo en atención pre hospitalaria,  enfermero y/o tecnico auxiliar de enfermeria, brigadista,  jefe de emergencias, tramite ante bomberos, defensa civil y demás aspectos requeridos.a las normas nacionales y distritales en el asunto. Además los  permisos pertinentes.</t>
    </r>
  </si>
  <si>
    <r>
      <rPr>
        <b/>
        <sz val="12"/>
        <rFont val="Garamond"/>
        <family val="1"/>
      </rPr>
      <t>GRUPO MUSICAL- EVENTO DE CLAUSURA</t>
    </r>
    <r>
      <rPr>
        <sz val="12"/>
        <rFont val="Garamond"/>
        <family val="1"/>
      </rPr>
      <t xml:space="preserve">
Grupo musical (Batucada) mínimo 10 integrantes (Incluido Transporte, Instrumentos) por dos (2) Horas de Presentación. (Artistas puestos en tarima)
</t>
    </r>
  </si>
  <si>
    <r>
      <rPr>
        <b/>
        <sz val="12"/>
        <rFont val="Garamond"/>
        <family val="1"/>
      </rPr>
      <t xml:space="preserve">REFRIGERIO TIPO 2- EVENTO DE CLAUSURA
</t>
    </r>
    <r>
      <rPr>
        <sz val="12"/>
        <rFont val="Garamond"/>
        <family val="1"/>
      </rPr>
      <t>Un sólido: un sándwich de jamón y queso, jugo o avena en caja, fruta (manzana, pera, durazno, banano, mandarina, o ciruela) y dulce de chocolate. Que cumpla con las normas de Bioseguridad - Empacado</t>
    </r>
  </si>
  <si>
    <r>
      <rPr>
        <b/>
        <sz val="12"/>
        <rFont val="Garamond"/>
        <family val="1"/>
      </rPr>
      <t xml:space="preserve">APOYO LOGÍSTICO- EVENTO DE CLAUSURA </t>
    </r>
    <r>
      <rPr>
        <sz val="12"/>
        <rFont val="Garamond"/>
        <family val="1"/>
      </rPr>
      <t xml:space="preserve">
Personal logístico capacitado y debidamente identificado. 
Estudiantes universitarios o estudiantes bachilleres mayores de edad, con experiencia en trabajo logístico de más de 12 meses, para apoyar cada partido. 
Servicio por doce (12) horas</t>
    </r>
  </si>
  <si>
    <r>
      <t xml:space="preserve">JUZGAMIENTO FUTBOL SALA
</t>
    </r>
    <r>
      <rPr>
        <sz val="12"/>
        <rFont val="Garamond"/>
        <family val="1"/>
      </rPr>
      <t>Servicio de juzgamiento 
Incluye la señalización propia de la disciplina.
El servicio arbitral deberá acreditar experiencia en el juzgamiento de torneos locales y/o distritales.</t>
    </r>
  </si>
  <si>
    <r>
      <rPr>
        <b/>
        <sz val="12"/>
        <rFont val="Garamond"/>
        <family val="1"/>
      </rPr>
      <t>AUXILIAR DE ENFERMERÍA- DESARROLLO DE LA COPA</t>
    </r>
    <r>
      <rPr>
        <sz val="12"/>
        <rFont val="Garamond"/>
        <family val="1"/>
      </rPr>
      <t xml:space="preserve">
Auxiliar de enfermería, con kit de primeros auxilios (incluye botiquín, camilla e inmovilizador de cuello)
Servicio por una (1) hora </t>
    </r>
  </si>
  <si>
    <r>
      <t xml:space="preserve">COSTOS DE ESCENARIOS
</t>
    </r>
    <r>
      <rPr>
        <sz val="12"/>
        <rFont val="Garamond"/>
        <family val="1"/>
      </rPr>
      <t>Alquiler de escenarios x 110 partidos 
Una hora x partido</t>
    </r>
  </si>
  <si>
    <r>
      <t xml:space="preserve">JUZGAMIENTO FUTBOL SALA
</t>
    </r>
    <r>
      <rPr>
        <sz val="12"/>
        <rFont val="Garamond"/>
        <family val="1"/>
      </rPr>
      <t>Servicio de juzgamiento 
Incluye la señalización propia de la disciplina.
El servicio arbitral deberá acreditar experiencia en el juzgamiento de torneos locales y/o distritales.</t>
    </r>
    <r>
      <rPr>
        <b/>
        <sz val="12"/>
        <rFont val="Garamond"/>
        <family val="1"/>
      </rPr>
      <t xml:space="preserve">
</t>
    </r>
  </si>
  <si>
    <r>
      <t>SUDADERAS</t>
    </r>
    <r>
      <rPr>
        <sz val="12"/>
        <rFont val="Garamond"/>
        <family val="1"/>
      </rPr>
      <t xml:space="preserve">
Material en Vioto, 65 % de poliéster, y 35% de algodón.
Doce (12) colores diferentes por categoría 
Tallas: M, L y XL
Incluye estampado o sublimado de imagen institucional de acuerdo al diseño suministrado por la Entidad. (Máximo 4 logos full color)</t>
    </r>
  </si>
  <si>
    <r>
      <t xml:space="preserve">AUXILIAR DE ENFERMERÍA- DESARROLLO DE LA COPA
</t>
    </r>
    <r>
      <rPr>
        <sz val="12"/>
        <rFont val="Garamond"/>
        <family val="1"/>
      </rPr>
      <t>Auxiliar de enfermería, con kit de primeros auxilios (incluye botiquín, camilla e inmovilizador de cuello)
Servicios por una hora</t>
    </r>
  </si>
  <si>
    <r>
      <t xml:space="preserve">CUBRIMIENTO DE NARRACIÓN DEL TORNEO
</t>
    </r>
    <r>
      <rPr>
        <sz val="12"/>
        <rFont val="Garamond"/>
        <family val="1"/>
      </rPr>
      <t>Narración de 20 partidos (semifinales y finales), incluye sonido y elementos propios de la narración 
Dos (2) horas por servicio.</t>
    </r>
    <r>
      <rPr>
        <b/>
        <sz val="12"/>
        <rFont val="Garamond"/>
        <family val="1"/>
      </rPr>
      <t xml:space="preserve">
</t>
    </r>
  </si>
  <si>
    <r>
      <t xml:space="preserve">JUZGAMIENTO PARA MICROFÚTBOL_ POR LA PAZ E IDENTIDAD USMEÑA
</t>
    </r>
    <r>
      <rPr>
        <sz val="12"/>
        <rFont val="Garamond"/>
        <family val="1"/>
      </rPr>
      <t>Servicio de juzgamiento 
Incluye la señalización propia de la disciplina.
El servicio arbitral deberá acreditar experiencia en el juzgamiento de torneos locales y/o distritales.</t>
    </r>
    <r>
      <rPr>
        <b/>
        <sz val="12"/>
        <rFont val="Garamond"/>
        <family val="1"/>
      </rPr>
      <t xml:space="preserve">
</t>
    </r>
  </si>
  <si>
    <r>
      <t xml:space="preserve">AUXILIAR DE ENFERMERÍA  PARA MICROFÚTBOL POR LA PAZ E IDENTIDAD USMEÑA
</t>
    </r>
    <r>
      <rPr>
        <sz val="12"/>
        <rFont val="Garamond"/>
        <family val="1"/>
      </rPr>
      <t>Auxiliar de enfermería, con kit de primeros auxilios (incluye botiquín, camilla e inmovilizador de cuello)
Jornada de 6 horas</t>
    </r>
    <r>
      <rPr>
        <b/>
        <sz val="12"/>
        <rFont val="Garamond"/>
        <family val="1"/>
      </rPr>
      <t xml:space="preserve">
</t>
    </r>
  </si>
  <si>
    <r>
      <t>ESPACIOS</t>
    </r>
    <r>
      <rPr>
        <sz val="12"/>
        <rFont val="Garamond"/>
        <family val="1"/>
      </rPr>
      <t xml:space="preserve">
Los espacios para el desarrollo de la fase final femenino, masculina y exhibición serán gestionados y costeados por el futuro contratista. Deberán ser en polideportivo cerrado (Valles de Cafam o La Andrea)
Un  (1) día</t>
    </r>
  </si>
  <si>
    <r>
      <t xml:space="preserve">CAMISETAS DE FÚTBOL PROFESIONAL COLOMBIANO
</t>
    </r>
    <r>
      <rPr>
        <sz val="12"/>
        <rFont val="Garamond"/>
        <family val="1"/>
      </rPr>
      <t xml:space="preserve">Compra de Camisetas originales de competencia de los equipos que representan las barras futboleras locales. Serán entregadas a las 5 barras que lleguen a la fase final para que sean rifadas al interior de la misma como incentivo al juego limpio. </t>
    </r>
  </si>
  <si>
    <r>
      <t xml:space="preserve">SUDADERAS
</t>
    </r>
    <r>
      <rPr>
        <sz val="12"/>
        <rFont val="Garamond"/>
        <family val="1"/>
      </rPr>
      <t>• Chaqueta capotera con cremallera en material Orión Antifluido  impermeable
•  Pantalón de sudadera en tela Orión Lafayette  Antifluido, semi entubado
• Colores: variados 
• Tallas: S,M, L y XL
• Sublimación full color de las dos prendas.
Incluye sublimado de imagen institucional de acuerdo al diseño suministrado por la Entidad y con los benefiacios . (Máximo 6 logos full color)</t>
    </r>
  </si>
  <si>
    <r>
      <t xml:space="preserve">GORRAS PARA PARTICIPANTES -NIÑOS-SERVICIOS LOGISTICOS TRANSVERSALES
</t>
    </r>
    <r>
      <rPr>
        <sz val="12"/>
        <rFont val="Garamond"/>
        <family val="1"/>
      </rPr>
      <t xml:space="preserve">
Gorra en poliéster y malla de cinco (5) paneles, cuatro cascos en malla yuno en poliéster fusionado acolchado al frente. Botón forrado. Cierre plástico. Técnica de marca</t>
    </r>
    <r>
      <rPr>
        <b/>
        <sz val="12"/>
        <rFont val="Garamond"/>
        <family val="1"/>
      </rPr>
      <t xml:space="preserve">: 
</t>
    </r>
  </si>
  <si>
    <r>
      <t xml:space="preserve">MALLAS DE FUTBOL  -SERVICIOS LOGISTICOS TRANSVERSALES
</t>
    </r>
    <r>
      <rPr>
        <sz val="12"/>
        <rFont val="Garamond"/>
        <family val="1"/>
      </rPr>
      <t>Par de mallas para futbol , corriente tipo cabaña, calibre # 5 nacional (Fabricada en cordón de naylon de 5mm) con medidas oficiales (7,30 m ancho X 2,40 m alto X 1,50 cm profundidad superior X 1,50 cm profundidad inferior) y estructuras oficiales, con excelentes características de larga duración, ideal en terreno de juego múltiple (interior y exterior) y color nailon (blanco).</t>
    </r>
  </si>
  <si>
    <r>
      <t xml:space="preserve">MALLAS MICROFUTBOL-SERVICIOS LOGISTICOS TRANSVERSALES
</t>
    </r>
    <r>
      <rPr>
        <sz val="12"/>
        <rFont val="Garamond"/>
        <family val="1"/>
      </rPr>
      <t>Par de mallas para microfútbol, futbol de salón o futsal inmunizada tipo cabaña (Mayor protección y resistencia contra los rayos solares y cambios climáticos), calibre # 5 (Fabricada en cordón de nylon de 5mm) con medidas oficiales (3m ancho X 2m alto X 90cm profundidad superior X 90cm profundidad inferior) y estructuras oficiales, con excelentes características de larga duración, ideal para entrenamiento o uso profesional, en terreno de juego múltiple (interior y exterior) y color nailon (negro).</t>
    </r>
  </si>
  <si>
    <r>
      <t xml:space="preserve">MALLAS DE BALONCESTO-SERVICIOS LOGISTICOS TRANSVERSALES
</t>
    </r>
    <r>
      <rPr>
        <sz val="12"/>
        <rFont val="Garamond"/>
        <family val="1"/>
      </rPr>
      <t>Malla en nylon, 40 cm de longitud, grosor 7 mm, 12 bucles o ganchos, 50 cm de largo</t>
    </r>
  </si>
  <si>
    <r>
      <t xml:space="preserve">BALON DE MICROFUTBOL N 3- SERVICIOS LOGISTICOS TRANSVERSALES
</t>
    </r>
    <r>
      <rPr>
        <sz val="12"/>
        <rFont val="Garamond"/>
        <family val="1"/>
      </rPr>
      <t>Balón Microfútbol posee una cubierta en material PU (poliuretano), con construcción laminado, alta resistencia y flexibilidad, alta retención de aire, válvula de doble seguridad y cumple con especificaciones técnicas internacionales. El balón se envía inflado con la calibración recomendada de fábrica, (6 a 9 lb). Estable en la trayectoria. • Balón más aerodinámico. • Óptimo balance. • Superficies de juego: Madera, Baldosa y Dura • Peso: 420 a 450 g. • Circunferencia: 60 a 62 cm. • Rebote: Máximo 35 cm.|</t>
    </r>
  </si>
  <si>
    <r>
      <t xml:space="preserve">BALON DE FUTBOL N 5-SERVICIOS LOGISTICOS TRANSVERSALES
</t>
    </r>
    <r>
      <rPr>
        <sz val="12"/>
        <rFont val="Garamond"/>
        <family val="1"/>
      </rPr>
      <t>Balón elaborado en poliuretano, superficie de juego Grama Artificial, Grama Natural, Tierra, Arenilla y Duras. Diseño moderno, estampado que contrasta y detalles alusivos Construcción laminado y cámara de butilo para mayor retención de aire y proporcionando un gran rebote. El balón se envía inflado con la calibración recomendada de fábrica</t>
    </r>
    <r>
      <rPr>
        <b/>
        <sz val="12"/>
        <rFont val="Garamond"/>
        <family val="1"/>
      </rPr>
      <t xml:space="preserve"> </t>
    </r>
    <r>
      <rPr>
        <sz val="12"/>
        <rFont val="Garamond"/>
        <family val="1"/>
      </rPr>
      <t>(9 a 12 lb).  Impermeable brindando un peso estable para mayor control. • Alta retención de aire, para un mejor desempeño. • Buen rebote. • Resistente. • Total esfericidad. • Alta resistencia. • Calidad certificada. • Peso 410 a 450 g.• Circunferencia 68 a 70 cm</t>
    </r>
  </si>
  <si>
    <r>
      <t xml:space="preserve">BALÓN DE BALONCESTO-SERVICIOS LOGISTICOS TRANSVERSALES
</t>
    </r>
    <r>
      <rPr>
        <sz val="12"/>
        <rFont val="Garamond"/>
        <family val="1"/>
      </rPr>
      <t>Balón nro 7 esférico y flexible en cuero sintético con cámara de aire hecha en caucho butílico con medidas de 74 a 76 cm de circunferencia 624 a 353 gramos de peso, con presión 0,49 a 0.63 Bar (7.10 y 9.13 psi)</t>
    </r>
  </si>
  <si>
    <r>
      <rPr>
        <b/>
        <sz val="12"/>
        <rFont val="Garamond"/>
        <family val="1"/>
      </rPr>
      <t>REFRIGERIO TIPO 2</t>
    </r>
    <r>
      <rPr>
        <sz val="12"/>
        <rFont val="Garamond"/>
        <family val="1"/>
      </rPr>
      <t xml:space="preserve">
Un sólido: un sándwich de jamón y queso, jugo o avena en caja, fruta (manzana, pera, durazno, banano, mandarina, o ciruela) y dulce de chocolate. Que cumpla con las normas de Bioseguridad - Empacado</t>
    </r>
  </si>
  <si>
    <r>
      <t xml:space="preserve">JUZGAMIENTO PARA TORNEO DE BOLIRANA
</t>
    </r>
    <r>
      <rPr>
        <sz val="12"/>
        <rFont val="Garamond"/>
        <family val="1"/>
      </rPr>
      <t>Servicio x 60 minutos
Jueces o veedores. Con experiencia en juegos tradicionales, mínima de seis (6) meses.
Se garantizarán cinco (5) jueces o veedores para el desarrollo del torneo  
Para este perfil se podrá tener en cuenta población de la ruralidad, sugerida por las Juntas de Acción Comunal</t>
    </r>
  </si>
  <si>
    <r>
      <t xml:space="preserve">APOYO LOGÍSTICO PARA TORNEO DE BOLIRANA
</t>
    </r>
    <r>
      <rPr>
        <sz val="12"/>
        <rFont val="Garamond"/>
        <family val="1"/>
      </rPr>
      <t>Servicio x 60 minutos
Estudiantes  bachilleres mayores de edad, con experiencia en trabajo logístico de más de 12 meses..
Se garantizarán cinco (5) logísticos para el desarrollo del torneo  
Para este perfil se podrá tener en cuenta población de la ruralidad, sugerida por las Juntas de Acción Comunal.</t>
    </r>
  </si>
  <si>
    <r>
      <t xml:space="preserve">CARPA DE 4 X 4 M- PARA TORNEO DE BOLIRANA
</t>
    </r>
    <r>
      <rPr>
        <sz val="12"/>
        <rFont val="Garamond"/>
        <family val="1"/>
      </rPr>
      <t>Alquiler de carpa tipo concierto o pagoda Alquiler Carpa Estructural lona 100% impermeable; resistente a la intemperie, Lona alta densidad, alto calibre con microfibras internas para mayor duración calibre 700 a 530 fibras con laterales.
Incluye transporte e instalación
Servicio x  32 horas</t>
    </r>
  </si>
  <si>
    <r>
      <t xml:space="preserve">SILLAS - PARA TORNEO DE BOLIRANA
</t>
    </r>
    <r>
      <rPr>
        <sz val="12"/>
        <rFont val="Garamond"/>
        <family val="1"/>
      </rPr>
      <t>Alquiler de sillas plásticas sin brazos, (alquiler, incluye disposición en el sitio del evento y transporte)</t>
    </r>
    <r>
      <rPr>
        <b/>
        <sz val="12"/>
        <rFont val="Garamond"/>
        <family val="1"/>
      </rPr>
      <t xml:space="preserve">
</t>
    </r>
    <r>
      <rPr>
        <sz val="12"/>
        <rFont val="Garamond"/>
        <family val="1"/>
      </rPr>
      <t>Servicio x  32 horas</t>
    </r>
    <r>
      <rPr>
        <b/>
        <sz val="12"/>
        <rFont val="Garamond"/>
        <family val="1"/>
      </rPr>
      <t xml:space="preserve">
</t>
    </r>
  </si>
  <si>
    <r>
      <t xml:space="preserve">ALQUILER MESAS.- PARA TORNEO DE BOLIRANA 
</t>
    </r>
    <r>
      <rPr>
        <sz val="12"/>
        <rFont val="Garamond"/>
        <family val="1"/>
      </rPr>
      <t>Alquiler de mesas plásticas 4 puestos para adultos, Incluye transporte
Servicio x  32 horas</t>
    </r>
  </si>
  <si>
    <r>
      <t xml:space="preserve">JUZGAMIENTO PARA TORNEO DE MINI TEJO
</t>
    </r>
    <r>
      <rPr>
        <sz val="12"/>
        <rFont val="Garamond"/>
        <family val="1"/>
      </rPr>
      <t>Servicio x 60 minutos
Jueces o veedores. Con experiencia en juegos tradicionales, mínima de seis (6) meses.
Se garantizarán cinco (5) jueces o veedores para el desarrollo del torneo  
Para este perfil se podrá tener en cuenta población de la ruralidad, sugerida por las Juntas de Acción Comunal</t>
    </r>
  </si>
  <si>
    <r>
      <t xml:space="preserve">APOYO LOGÍSTICO PARA TORNEO DE MINI TEJO
</t>
    </r>
    <r>
      <rPr>
        <sz val="12"/>
        <rFont val="Garamond"/>
        <family val="1"/>
      </rPr>
      <t>Servicio x 60 minutos
Personal logístico capacitado y debidamente identificado. 
Estudiantes  bachilleres mayores de edad, con experiencia en trabajo logístico de más de 12 meses.
Se garantizarán cinco (5) logísticos para el desarrollo del torneo  
Para este perfil se podrá tener en cuenta población de la ruralidad, sugerida por las Juntas de Acción Comunal.</t>
    </r>
  </si>
  <si>
    <r>
      <t xml:space="preserve">COMPRA DE CANCHAS PARA TORNEO DE MINI TEJO
</t>
    </r>
    <r>
      <rPr>
        <sz val="12"/>
        <rFont val="Garamond"/>
        <family val="1"/>
      </rPr>
      <t>Compra par de canchas de mini tejo en plastilina industrial o greda, elaboradas en estructura metálica con rodachines, con 8 tejos pony en acero 10-20 y pizón. Incluye anotador</t>
    </r>
  </si>
  <si>
    <r>
      <t xml:space="preserve">SILLAS - PARA TORNEO DE MINI TEJO
</t>
    </r>
    <r>
      <rPr>
        <sz val="12"/>
        <rFont val="Garamond"/>
        <family val="1"/>
      </rPr>
      <t>Alquiler de sillas plásticas sin brazos, (alquiler, incluye disposición en el sitio del evento y transporte)
Servicio x  32 horas</t>
    </r>
  </si>
  <si>
    <r>
      <t xml:space="preserve">ALQUILER MESAS - PARA TORNEO DE MINI TEJO
</t>
    </r>
    <r>
      <rPr>
        <sz val="12"/>
        <rFont val="Garamond"/>
        <family val="1"/>
      </rPr>
      <t>Alquiler de mesas plásticas 4 puestos para adultos, Incluye transporte
Servicio x  32 horas</t>
    </r>
  </si>
  <si>
    <r>
      <t xml:space="preserve">JUZGAMIENTO PARA TORNEO DE FÚTBOL 8
</t>
    </r>
    <r>
      <rPr>
        <sz val="12"/>
        <rFont val="Garamond"/>
        <family val="1"/>
      </rPr>
      <t xml:space="preserve">Servicio de juzgamiento 
 Incluye la señalización propia de la disciplina.
El servicio arbitral eberá acreditar experiencia en el juzgamiento de torneos locales y/o distritales.
  </t>
    </r>
  </si>
  <si>
    <r>
      <t xml:space="preserve">APOYO LOGÍSTICO PARA TORNEO DE FÚTBOL 8
</t>
    </r>
    <r>
      <rPr>
        <sz val="12"/>
        <rFont val="Garamond"/>
        <family val="1"/>
      </rPr>
      <t xml:space="preserve">Servicio x 60 minutos
Personal logístico capacitado y debidamente identificado. 
Estudiantes  bachilleres mayores de edad, con experiencia en trabajo logístico de más de 12 meses.
Para este perfil se podrá tener en cuenta población de la ruralidad, sugerida por las Juntas de Acción Comunal.
</t>
    </r>
  </si>
  <si>
    <r>
      <t>AUXILIAR DE ENFERMERÍA PARA TORNEO DE FUTBOL 8</t>
    </r>
    <r>
      <rPr>
        <sz val="12"/>
        <rFont val="Garamond"/>
        <family val="1"/>
      </rPr>
      <t xml:space="preserve">
Auxiliar de enfermería, con kit de primeros auxilios (incluye botiquín, camilla e inmovilizador de cuello)
Para este perfil se podrá tener en cuenta población de la ruralidad, sugerida por las Juntas de Acción Comunal.
Servicio x  1  hora </t>
    </r>
    <r>
      <rPr>
        <b/>
        <sz val="12"/>
        <rFont val="Garamond"/>
        <family val="1"/>
      </rPr>
      <t xml:space="preserve">
</t>
    </r>
  </si>
  <si>
    <r>
      <t xml:space="preserve">CARPA DE 4 X 4 M- PARA TORNEO DE FUTBOL 8
</t>
    </r>
    <r>
      <rPr>
        <sz val="12"/>
        <rFont val="Garamond"/>
        <family val="1"/>
      </rPr>
      <t>Alquiler de carpa tipo concierto o pagoda Alquiler Carpa Estructural lona 100% impermeable; resistente a la intemperie, Lona alta densidad, alto calibre con microfibras internas para mayor duración calibre 700 a 530 fibras con laterales.
Incluye transporte e instalación
Servicio x  16 horas</t>
    </r>
  </si>
  <si>
    <r>
      <t xml:space="preserve">SILLAS - PARA TORNEO DE FUTBOL 8
</t>
    </r>
    <r>
      <rPr>
        <sz val="12"/>
        <rFont val="Garamond"/>
        <family val="1"/>
      </rPr>
      <t>Alquiler de sillas plásticas sin brazos, (alquiler, incluye disposición en el sitio del evento y transporte)
Servicio x  16 horas</t>
    </r>
  </si>
  <si>
    <r>
      <t xml:space="preserve">JUZGAMIENTO PARA MICRO FÚTBOL FEMENINO
</t>
    </r>
    <r>
      <rPr>
        <sz val="12"/>
        <rFont val="Garamond"/>
        <family val="1"/>
      </rPr>
      <t xml:space="preserve">Servicio de juzgamiento para la disciplina deportiva
Incluye la señalización propia de la disciplina.
El servicio arbitral deberá acreditar experiencia en el juzgamiento de torneos locales y/o distritales.
</t>
    </r>
  </si>
  <si>
    <r>
      <t xml:space="preserve">APOYO LOGÍSTICO PARA MICRO FÚTBOL FEMENINO
</t>
    </r>
    <r>
      <rPr>
        <sz val="12"/>
        <rFont val="Garamond"/>
        <family val="1"/>
      </rPr>
      <t>Servicio x  1 hora
Personal logístico capacitado y debidamente identificado. 
Estudiantes  bachilleres mayores de edad, con experiencia en trabajo logístico de más de 12 meses.
Para este perfil se podrá tener en cuenta población de la ruralidad, sugerida por las Juntas de Acción Comunal.</t>
    </r>
  </si>
  <si>
    <r>
      <t>AUXILIAR DE ENFERMERÍA – MICRO FÚTBOL FEMENINO</t>
    </r>
    <r>
      <rPr>
        <sz val="12"/>
        <rFont val="Garamond"/>
        <family val="1"/>
      </rPr>
      <t xml:space="preserve">
Auxiliar de enfermería, con kit de primeros auxilios (incluye botiquín, camilla e inmovilizador de cuello)</t>
    </r>
    <r>
      <rPr>
        <b/>
        <sz val="12"/>
        <rFont val="Garamond"/>
        <family val="1"/>
      </rPr>
      <t xml:space="preserve">
</t>
    </r>
    <r>
      <rPr>
        <sz val="12"/>
        <rFont val="Garamond"/>
        <family val="1"/>
      </rPr>
      <t xml:space="preserve">Para este perfil se podrá tener en cuenta población de la ruralidad, sugerida por las Juntas de Acción Comunal.
Servicio x 60 minutos
</t>
    </r>
  </si>
  <si>
    <r>
      <t xml:space="preserve">CARPA DE 4 X 4 M- MICRO FÚTBOL FEMENINO
</t>
    </r>
    <r>
      <rPr>
        <sz val="12"/>
        <rFont val="Garamond"/>
        <family val="1"/>
      </rPr>
      <t>Alquiler de carpa tipo concierto o pagoda Alquiler Carpa Estructural lona 100% impermeable; resistente a la intemperie, Lona alta densidad, alto calibre con microfibras internas para mayor duración calibre 700 a 530 fibras con laterales.
Incluye transporte e instalación
Servicio x  16 horas</t>
    </r>
  </si>
  <si>
    <r>
      <t xml:space="preserve">JUZGAMIENTO PARA MICRO FÚTBOL MASCULINO
</t>
    </r>
    <r>
      <rPr>
        <sz val="12"/>
        <rFont val="Garamond"/>
        <family val="1"/>
      </rPr>
      <t xml:space="preserve">Servicio de juzgamiento 
Incluye la señalización propia de la disciplina.
El servicio arbitral deberá acreditar experiencia en el juzgamiento de torneos locales y/o distritales.
</t>
    </r>
  </si>
  <si>
    <r>
      <t xml:space="preserve">APOYO LOGÍSTICO PARA MICRO FÚTBOL MASCULINO
</t>
    </r>
    <r>
      <rPr>
        <sz val="12"/>
        <rFont val="Garamond"/>
        <family val="1"/>
      </rPr>
      <t>Servicio x  1 hora
Personal logístico capacitado y debidamente identificado. 
Estudiantes  bachilleres mayores de edad, con experiencia en trabajo logístico de más de 12 meses. 
Para este perfil se podrá tener en cuenta población de la ruralidad, sugerida por las Juntas de Acción Comunal.</t>
    </r>
  </si>
  <si>
    <r>
      <t xml:space="preserve">AUXILIAR DE ENFERMERÍA – MICRO FÚTBOL MASCULINO
</t>
    </r>
    <r>
      <rPr>
        <sz val="12"/>
        <rFont val="Garamond"/>
        <family val="1"/>
      </rPr>
      <t>Auxiliar de enfermería, con kit de primeros auxilios (incluye botiquín, camilla e inmovilizador de cuello)
Para este perfil se podrá tener en cuenta población de la ruralidad, sugerida por las Juntas de Acción Comunal.
Servicio x 1 hora</t>
    </r>
  </si>
  <si>
    <r>
      <t xml:space="preserve">JUZGAMIENTO PARA TORNEO DE FÚTBOL 9 NIÑAS Y NIÑOS
</t>
    </r>
    <r>
      <rPr>
        <sz val="12"/>
        <rFont val="Garamond"/>
        <family val="1"/>
      </rPr>
      <t>Servicio de juzgamiento 
 Incluye la señalización propia de la disciplina.
El servicio arbitral deberá acreditar experiencia en el juzgamiento de torneos locales y/o distritales.</t>
    </r>
    <r>
      <rPr>
        <b/>
        <sz val="12"/>
        <rFont val="Garamond"/>
        <family val="1"/>
      </rPr>
      <t xml:space="preserve">
</t>
    </r>
  </si>
  <si>
    <r>
      <t>APOYO LOGÍSTICO PARA TORNEO DE FÚTBOL 9 NIÑAS Y NIÑOS</t>
    </r>
    <r>
      <rPr>
        <sz val="12"/>
        <rFont val="Garamond"/>
        <family val="1"/>
      </rPr>
      <t xml:space="preserve">
Estudiantes  bachilleres mayores de edad, con experiencia en trabajo logístico de más de 12 meses.
Para este perfil se podrá tener en cuenta población de la ruralidad, sugerida por las Juntas de Acción Comunal.
Servicio x  1 hora</t>
    </r>
  </si>
  <si>
    <r>
      <t xml:space="preserve">AUXILIAR DE ENFERMERÍA PARA TORNEO DE FÚTBOL 9 NIÑAS Y NIÑOS
</t>
    </r>
    <r>
      <rPr>
        <sz val="12"/>
        <rFont val="Garamond"/>
        <family val="1"/>
      </rPr>
      <t>Auxiliar de enfermería, con kit de primeros auxilios (incluye botiquín, camilla e inmovilizador de cuello)
Para este perfil se podrá tener en cuenta población de la ruralidad, sugerida por las Juntas de Acción Comunal.</t>
    </r>
  </si>
  <si>
    <r>
      <t>JUZGAMIENTO PARA TORNEO BALONCESTO</t>
    </r>
    <r>
      <rPr>
        <sz val="12"/>
        <rFont val="Garamond"/>
        <family val="1"/>
      </rPr>
      <t xml:space="preserve">
Servicio de juzgamiento para la disciplina deportiva
El servicio arbitral deberá acreditar experiencia en el juzgamiento de torneos locales y/o distritales.</t>
    </r>
  </si>
  <si>
    <r>
      <t>APOYO LOGÍSTICO PARA TORNEO BALONCESTO</t>
    </r>
    <r>
      <rPr>
        <sz val="12"/>
        <rFont val="Garamond"/>
        <family val="1"/>
      </rPr>
      <t xml:space="preserve">
Estudiantes  bachilleres mayores de edad, con experiencia en trabajo logístico de más de 12 meses.
Para este perfil se podrá tener en cuenta población de la ruralidad, sugerida por las Juntas de Acción Comunal</t>
    </r>
  </si>
  <si>
    <r>
      <t xml:space="preserve">AUXILIAR DE ENFERMERÍA PARA TORNEO BALONCESTO
</t>
    </r>
    <r>
      <rPr>
        <sz val="12"/>
        <rFont val="Garamond"/>
        <family val="1"/>
      </rPr>
      <t>Auxiliar de enfermería, con kit de primeros auxilios (incluye botiquín, camilla e inmovilizador de cuello)
Para este perfil se podrá tener en cuenta población de la ruralidad, sugerida por las Juntas de Acción Comunal.
Servicio x 1 hora</t>
    </r>
  </si>
  <si>
    <r>
      <t>APOYO LOGÍSTICO BICI RECORRIDO RURAL</t>
    </r>
    <r>
      <rPr>
        <sz val="12"/>
        <rFont val="Garamond"/>
        <family val="1"/>
      </rPr>
      <t xml:space="preserve">
Dos (2) personas por cada recorrido, servicio x 4 horas
Título de formación bachiller,  técnica o tecnológica, o acreditación y aprobación del 50% o más de un plan de estudios de una carrera profesional, con experiencia de minimo 06 meses de trabajo en logística
Para este perfil se podrá tener en cuenta población de la ruralidad, sugerida por las Juntas de Acción Comunal.
</t>
    </r>
    <r>
      <rPr>
        <b/>
        <sz val="12"/>
        <rFont val="Garamond"/>
        <family val="1"/>
      </rPr>
      <t xml:space="preserve">
</t>
    </r>
  </si>
  <si>
    <r>
      <t xml:space="preserve">CARRO ESCOBA, CARRO TALLER BICI RECORRIDO RURAL
</t>
    </r>
    <r>
      <rPr>
        <sz val="12"/>
        <rFont val="Garamond"/>
        <family val="1"/>
      </rPr>
      <t>Un servicio por cada recorrido, servicio x 4 horas
Vehículo con capacidad para recogida de bicicletas que se dañen en el recorrido y/o personas que no sean capaces de culminar el recorrido, deberá contar con kit de herramienta básica para solucionar problemas propios del desarrollo de la carrera de las bicicletas.</t>
    </r>
  </si>
  <si>
    <r>
      <t xml:space="preserve">SERVICIO DE MOTOCICLETA ESCOLTA PARA PARTICIPANTES-BICI RECORRIDO RURAL
</t>
    </r>
    <r>
      <rPr>
        <sz val="12"/>
        <rFont val="Garamond"/>
        <family val="1"/>
      </rPr>
      <t>Un servicio por cada recorrido, servicio x 4 horas
Servicio de motocicleta básica para acompañamiento de los participantes, con cilindraje mínimo de 150CC servicio de casco para acompañante, con los documentos y Pólizas al día, conductor con experiencia y conocedor de este tipo de acompañamientos</t>
    </r>
  </si>
  <si>
    <r>
      <t xml:space="preserve">PLAN DE CONTIGENCIA BAJA COMPLEJIDAD
</t>
    </r>
    <r>
      <rPr>
        <sz val="12"/>
        <rFont val="Garamond"/>
        <family val="1"/>
      </rPr>
      <t>Uno por cada recorrido, servicio x 4 horas
elaboración, evaluación, publicación y autorización del plan de contingencia para el evento masivo de baja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y/o tecnologo en atención pre hospitalaria,  enfermero y/o tecnico auxiliar de enfermeria, brigadista tramite ante bomberos, defensa civil  y demás aspectos requeridos a las normas nacionales y distritales en el asunto</t>
    </r>
  </si>
  <si>
    <r>
      <t xml:space="preserve">PÓLIZA -BICI RECORRIDO RURAL
</t>
    </r>
    <r>
      <rPr>
        <sz val="12"/>
        <rFont val="Garamond"/>
        <family val="1"/>
      </rPr>
      <t>Seguro para beneficiarios de proyectos a cargo de la Alcaldía Local (Niños, Niñas, Adultos, Adultos Mayores) y el costo lo cubre cada contratista en su actividad; cubrimiento de cualquier eventualidad. Servicio x 4 horas</t>
    </r>
  </si>
  <si>
    <r>
      <t xml:space="preserve">BOTILITO CICLISTA BICI RECORRIDO RURAL
</t>
    </r>
    <r>
      <rPr>
        <sz val="12"/>
        <rFont val="Garamond"/>
        <family val="1"/>
      </rPr>
      <t>Botella en PVC para líquidos con tapa enroscable asegurada al envase, con indicador de medición de líquidos en ml y oz. Capacidad: 500 ml, marcadas según indicaciones del Manual de Imagen. Tampografía a 1 tinta. Diseño suministrado por la Entidad.</t>
    </r>
  </si>
  <si>
    <r>
      <t xml:space="preserve">BOTELLAS DE AGUA SIN GAS 300ML .BICI RECORRIDO RURAL
</t>
    </r>
    <r>
      <rPr>
        <sz val="12"/>
        <rFont val="Garamond"/>
        <family val="1"/>
      </rPr>
      <t xml:space="preserve">
Hidratación para deportistas</t>
    </r>
  </si>
  <si>
    <r>
      <t xml:space="preserve">DEMARCACIÓN BICI RECORRIDO-BICI RECORRIDO RURAL
</t>
    </r>
    <r>
      <rPr>
        <sz val="12"/>
        <rFont val="Garamond"/>
        <family val="1"/>
      </rPr>
      <t>Rollo de cinta de peligro, color amarillo contexto “PRECAUCIÓN NO PASE” 70mm (ANCHO) .X 500 metros (LARGO). Material plástico
Para distribuir en los dos recorridos</t>
    </r>
  </si>
  <si>
    <r>
      <t xml:space="preserve">VALLAS TIPO CONCIERTO BICI RECORRIDO RURAL
</t>
    </r>
    <r>
      <rPr>
        <sz val="12"/>
        <rFont val="Garamond"/>
        <family val="1"/>
      </rPr>
      <t>Alquiler de Vallas Tipo Concierto con las siguientes dimensiones: Largo: 2,00mts Ancho: 1,40 mts Diámetro de Tubo: 11/4 pulgadas. Fabricadas en tubo de alta resistencia. Patas de 40 cm. por 20 cm. para perfecto sostenimiento. Por unidad. Incluye transporte ida y regreso e instalación.
Para distribuir en los dos recorridos
Servicio x 4 horas</t>
    </r>
  </si>
  <si>
    <r>
      <t xml:space="preserve">SEÑALIZACION INICIO Y FINAL DEL RECORRIDO. BICI RECORRIDO RURAL
</t>
    </r>
    <r>
      <rPr>
        <sz val="12"/>
        <rFont val="Garamond"/>
        <family val="1"/>
      </rPr>
      <t>Pendón 90 x 100, en tela Banner a dos tintas , incluido logos e información del proyecto, sistema roll up, incluye maleta de transporte
Con descripción de bienvenidos, inicio de competencia, fin de la competencia, gracias por participar. 
Incluye logos de acuerdo a Manual de Imagen Institucional</t>
    </r>
  </si>
  <si>
    <r>
      <t xml:space="preserve">CARPA DE 4 X 4 M- PUNTO DE SALIDA BICIRRECORIDO. BICI RECORRIDO RURAL S
</t>
    </r>
    <r>
      <rPr>
        <sz val="12"/>
        <rFont val="Garamond"/>
        <family val="1"/>
      </rPr>
      <t>Alquiler de carpa tipo concierto o pagoda Alquiler Carpa Estructural lona 100% impermeable; resistente a la intemperie, Lona alta densidad, alto calibre con microfibras internas para mayor duración calibre 700 a 530 fibras con laterales.
Incluye transporte e instalación
Servicio x 4 horas</t>
    </r>
  </si>
  <si>
    <r>
      <t xml:space="preserve">SILLAS - PUNTO DE SALIDA BICIRRECORIDOS. BICI RECORRIDO RURAL
</t>
    </r>
    <r>
      <rPr>
        <sz val="12"/>
        <rFont val="Garamond"/>
        <family val="1"/>
      </rPr>
      <t xml:space="preserve">Alquiler de sillas plásticas sin brazos, (alquiler, incluye disposición en el sitio del evento y transporte)
Servicio x 4 horas
Cuatro por cada recorrido </t>
    </r>
  </si>
  <si>
    <r>
      <t xml:space="preserve">ALQUILER MESAS - BICI RECORRIDO RURAL
</t>
    </r>
    <r>
      <rPr>
        <sz val="12"/>
        <rFont val="Garamond"/>
        <family val="1"/>
      </rPr>
      <t xml:space="preserve">Alquiler de mesas plásticas 4 puestos para adultos, Incluye transporte
Servicio x 4 horas
Dos por cada recorrido </t>
    </r>
  </si>
  <si>
    <r>
      <t xml:space="preserve">APOYO LOGÍSTICO CARRERA ATLETICA
</t>
    </r>
    <r>
      <rPr>
        <sz val="12"/>
        <rFont val="Garamond"/>
        <family val="1"/>
      </rPr>
      <t xml:space="preserve">Dos (2) personas servicio x 4 horas
Título de formación bachiller,  técnica o tecnológica, o acreditación y aprobación del 50% o más de un plan de estudios de una carrera profesional, con experiencia de minimo 06 meses de trabajo en logística
Para este perfil se podrá tener en cuenta población de la ruralidad, sugerida por las Juntas de Acción Comunal.
</t>
    </r>
  </si>
  <si>
    <r>
      <t xml:space="preserve">SERVICIO DE MOTOCICLETA ESCOLTA PARA PARTICIPANTES- CARRERA ATLETICA
</t>
    </r>
    <r>
      <rPr>
        <sz val="12"/>
        <rFont val="Garamond"/>
        <family val="1"/>
      </rPr>
      <t>Un servicio por cada recorrido, servicio x 4 horas
Servicio de motocicleta básica para acompañamiento de los participantes, con cilindraje mínimo de 150CC servicio de casco para acompañante, con los documentos y Pólizas al día, conductor con experiencia y conocedor de este tipo de acompañamientos</t>
    </r>
  </si>
  <si>
    <r>
      <t xml:space="preserve">PLAN DE CONTIGENCIA BAJA COMPLEJIDAD
</t>
    </r>
    <r>
      <rPr>
        <sz val="12"/>
        <rFont val="Garamond"/>
        <family val="1"/>
      </rPr>
      <t>Elaboración, Evaluación, Publicación y Autorización del Plan de Contingencia para el Evento Masivo de Baja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y/o tecnologo en atención pre hospitalaria,  enfermero y/o tecnico auxiliar de enfermeria, brigadista tramite ante bomberos, defensa civil  y demás aspectos requeridos a las normas nacionales y distritales en el asunto</t>
    </r>
  </si>
  <si>
    <r>
      <t xml:space="preserve">PÓLIZA. CARRERA ATLETICA
</t>
    </r>
    <r>
      <rPr>
        <sz val="12"/>
        <rFont val="Garamond"/>
        <family val="1"/>
      </rPr>
      <t>Seguro para beneficiarios de proyectos a cargo de la Alcaldía Local (Niños, Niñas, Adultos, Adultos Mayores) y el costo lo cubre cada contratista en su actividad; cubrimiento de cualquier eventualidad. Servicio x 4 horas</t>
    </r>
  </si>
  <si>
    <r>
      <t xml:space="preserve">BOTELLAS DE AGUA SIN GAS 300ML - CARRERA ATLETICA
</t>
    </r>
    <r>
      <rPr>
        <sz val="12"/>
        <rFont val="Garamond"/>
        <family val="1"/>
      </rPr>
      <t>Hidratación para deportistas</t>
    </r>
  </si>
  <si>
    <r>
      <t xml:space="preserve">DEMARCACIÓN - CARRERA ATLETICA
</t>
    </r>
    <r>
      <rPr>
        <sz val="12"/>
        <rFont val="Garamond"/>
        <family val="1"/>
      </rPr>
      <t>Rollo de cinta de peligro, color amarillo contexto “PRECAUCIÓN NO PASE” 70mm (ANCHO) .X 100 metros (LARGO). Material plástico</t>
    </r>
  </si>
  <si>
    <r>
      <t>VALLAS TIPO CONCIERTO- CARRERA ATLETICA</t>
    </r>
    <r>
      <rPr>
        <sz val="12"/>
        <rFont val="Garamond"/>
        <family val="1"/>
      </rPr>
      <t xml:space="preserve">
Alquiler de Vallas Tipo Concierto con las siguientes dimensiones: Largo: 2,00mts Ancho: 1,40 mts Diámetro de Tubo: 11/4 pulgadas. Fabricadas en tubo de alta resistencia. Patas de 40 cm. por 20 cm. para perfecto sostenimiento. Por unidad. Incluye transporte ida y regreso e instalación.
Servicio x 4 horas</t>
    </r>
  </si>
  <si>
    <r>
      <t xml:space="preserve">SEÑALIZACION INICIO Y FINAL DEL RECORRIDO. CARRERA ATLETICA
</t>
    </r>
    <r>
      <rPr>
        <sz val="12"/>
        <rFont val="Garamond"/>
        <family val="1"/>
      </rPr>
      <t xml:space="preserve"> Pendón 90 x 100, en tela Banner a dos tintas , incluido logos e información del proyecto, sistema roll up, incluye maleta de transporte
Con descripción de bienvenidos, inicio de competencia, fin de la competencia, gracias por participar. 
Incluye logos de acuerdo a Manual de Imagen Institucional</t>
    </r>
  </si>
  <si>
    <r>
      <t xml:space="preserve">CARPA DE 4 X 4 M- PUNTO DE SALIDA CARRERA ATLETICA
</t>
    </r>
    <r>
      <rPr>
        <sz val="12"/>
        <rFont val="Garamond"/>
        <family val="1"/>
      </rPr>
      <t>Alquiler de carpa tipo concierto o pagoda Alquiler Carpa Estructural lona 100% impermeable; resistente a la intemperie, Lona alta densidad, alto calibre con microfibras internas para mayor duración calibre 700 a 530 fibras con laterales.
Incluye transporte e instalación
Servicio x 4 horas</t>
    </r>
  </si>
  <si>
    <r>
      <t xml:space="preserve">SILLAS - PUNTO DE SALIDA CARRERA ATLETICA
</t>
    </r>
    <r>
      <rPr>
        <sz val="12"/>
        <rFont val="Garamond"/>
        <family val="1"/>
      </rPr>
      <t xml:space="preserve">Alquiler de sillas plásticas sin brazos, (alquiler, incluye disposición en el sitio del evento y transporte)
Servicio x 4 horas
Cuatro por cada recorrido </t>
    </r>
  </si>
  <si>
    <r>
      <t xml:space="preserve">ALQUILER MESAS - CARRERA ATLETICA
</t>
    </r>
    <r>
      <rPr>
        <sz val="12"/>
        <rFont val="Garamond"/>
        <family val="1"/>
      </rPr>
      <t xml:space="preserve">Alquiler de mesas plásticas 4 puestos para adultos, Incluye transporte
Servicio x 4 horas
Dos por cada recorrido </t>
    </r>
  </si>
  <si>
    <r>
      <t xml:space="preserve">APOYO LOGÍSTICO-JUEGOS PARA NIÑOS
</t>
    </r>
    <r>
      <rPr>
        <sz val="12"/>
        <rFont val="Garamond"/>
        <family val="1"/>
      </rPr>
      <t>Dos (2) personas servicio x 4 horas
Título de formación bachiller,  técnica o tecnológica, o acreditación y aprobación del 50% o más de un plan de estudios de una carrera profesional, con experiencia de minimo 06 meses de trabajo en logística
Para este perfil se podrá tener en cuenta población de la ruralidad, sugerida por las Juntas de Acción Comunal.</t>
    </r>
  </si>
  <si>
    <r>
      <t xml:space="preserve">KIT COCA, YOYO TROMPO-JUEGOS PARA NIÑOS
</t>
    </r>
    <r>
      <rPr>
        <sz val="12"/>
        <rFont val="Garamond"/>
        <family val="1"/>
      </rPr>
      <t>Kit compuesto de una coca, un yoyo y un trompo.
Dimensiones:
1) Coca: (15×4 ,6 cm y piola de 70 cm)
2) Yoyo: (5,2 x3,7 cm y piola de 100 cm)
3) Trompo: 3,7 x 5,2cm y piola de 140 cm</t>
    </r>
  </si>
  <si>
    <r>
      <t xml:space="preserve">LONA O COSTAL EN FIBRA-JUEGOS PARA NIÑOS
</t>
    </r>
    <r>
      <rPr>
        <sz val="12"/>
        <rFont val="Garamond"/>
        <family val="1"/>
      </rPr>
      <t xml:space="preserve">Color Blanco
Capacidad 50 Kilos
Alto 93 cms
Ancho 57 cms
</t>
    </r>
    <r>
      <rPr>
        <b/>
        <sz val="12"/>
        <rFont val="Garamond"/>
        <family val="1"/>
      </rPr>
      <t xml:space="preserve">
</t>
    </r>
  </si>
  <si>
    <r>
      <t xml:space="preserve">PELOTA PING PONG-JUEGOS PARA NIÑOS
</t>
    </r>
    <r>
      <rPr>
        <sz val="12"/>
        <rFont val="Garamond"/>
        <family val="1"/>
      </rPr>
      <t>Material de plástico, con un diámetro de 40 mm, superficie lisa</t>
    </r>
  </si>
  <si>
    <r>
      <t>CUERDA/LAZO PARA SALTO INDIVIDUAL-JUEGOS PARA NIÑOS</t>
    </r>
    <r>
      <rPr>
        <sz val="12"/>
        <rFont val="Garamond"/>
        <family val="1"/>
      </rPr>
      <t xml:space="preserve">
Material: Plástico y mango siliconado para mayor comodidad y agarre. - Tamaño 3mt - Mango. - Cuerda en Polipropileno. - Disponible en varios colores</t>
    </r>
  </si>
  <si>
    <r>
      <t xml:space="preserve">CARPA DE 4 X 4 M- PUNTO DE SALIDA CARRERA ATLETICA-JUEGOS PARA NIÑOS
</t>
    </r>
    <r>
      <rPr>
        <sz val="12"/>
        <rFont val="Garamond"/>
        <family val="1"/>
      </rPr>
      <t xml:space="preserve">Alquiler de carpa tipo concierto o pagoda Alquiler Carpa Estructural lona 100% impermeable; resistente a la intemperie, Lona alta densidad, alto calibre con microfibras internas para mayor duración calibre 700 a 530 fibras con laterales.
Incluye transporte e instalación
Servicio x 4 horas
</t>
    </r>
    <r>
      <rPr>
        <b/>
        <sz val="12"/>
        <rFont val="Garamond"/>
        <family val="1"/>
      </rPr>
      <t xml:space="preserve">
</t>
    </r>
  </si>
  <si>
    <r>
      <t xml:space="preserve">APOYO LOGÍSTICO -EVENTO DE CIERRE
</t>
    </r>
    <r>
      <rPr>
        <sz val="12"/>
        <rFont val="Garamond"/>
        <family val="1"/>
      </rPr>
      <t>Diez (10) personas servicio x 8 horas
Título de formación técnica o tecnológica, o acreditación y aprobación del 50% o más de un plan de estudios de una carrera profesional, con experiencia de minimo 06 meses de trabajo en logística
Para este perfil se podrá tener en cuenta población de la ruralidad, sugerida por las Juntas de Acción Comunal. ( 5) personas</t>
    </r>
  </si>
  <si>
    <r>
      <t xml:space="preserve">AUXILIAR DE ENFERMERÍA – -EVENTO DE CIERRE
</t>
    </r>
    <r>
      <rPr>
        <sz val="12"/>
        <rFont val="Garamond"/>
        <family val="1"/>
      </rPr>
      <t xml:space="preserve">Auxiliar de enfermería, con kit de primeros auxilios (incluye botiquín, camilla e inmovilizador de cuello) 
Para este perfil se podrá tener en cuenta población de la ruralidad, sugerida por las Juntas de Acción Comunal.
Servicio x 6-8 horas
</t>
    </r>
  </si>
  <si>
    <r>
      <t xml:space="preserve">PLAN DE CONTIGENCIA MEDIA COMPLEJIDAD
</t>
    </r>
    <r>
      <rPr>
        <sz val="12"/>
        <rFont val="Garamond"/>
        <family val="1"/>
      </rPr>
      <t>Elaboración, Evaluación, Publicación y Autorización del Plan de Contingencia para el Evento Masivo de Media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medicalizada,   paramédico y/o tecnologo en atención pre hospitalaria,  enfermero y/o tecnico auxiliar de enfermeria, brigadista,  jefe de emergencias, tramite ante bomberos, defensa civil y demás aspectos requeridos.a las normas nacionales y distritales en el asunto. Además los  permisos pertinentes.</t>
    </r>
  </si>
  <si>
    <r>
      <t xml:space="preserve">CARPA DE 4 X 4 M- --EVENTO DE CIERRE
</t>
    </r>
    <r>
      <rPr>
        <sz val="12"/>
        <rFont val="Garamond"/>
        <family val="1"/>
      </rPr>
      <t>Alquiler de carpa tipo concierto o pagoda Alquiler Carpa Estructural lona 100% impermeable; resistente a la intemperie, Lona alta densidad, alto calibre con microfibras internas para mayor duración calibre 700 a 530 fibras con laterales.</t>
    </r>
    <r>
      <rPr>
        <b/>
        <sz val="12"/>
        <rFont val="Garamond"/>
        <family val="1"/>
      </rPr>
      <t xml:space="preserve">
</t>
    </r>
    <r>
      <rPr>
        <sz val="12"/>
        <rFont val="Garamond"/>
        <family val="1"/>
      </rPr>
      <t>Incluye transporte e instalación
Servicio x 8 horas</t>
    </r>
  </si>
  <si>
    <r>
      <t xml:space="preserve">SILLAS - EVENTO DE CIERRE
</t>
    </r>
    <r>
      <rPr>
        <sz val="12"/>
        <rFont val="Garamond"/>
        <family val="1"/>
      </rPr>
      <t>Alquiler de sillas plásticas sin brazos, (alquiler, incluye disposición en el sitio del evento y transporte)
Servicio x 4 horas</t>
    </r>
  </si>
  <si>
    <r>
      <t xml:space="preserve">ALQUILER MESAS - EVENTO DE CIERRE
</t>
    </r>
    <r>
      <rPr>
        <sz val="12"/>
        <rFont val="Garamond"/>
        <family val="1"/>
      </rPr>
      <t>Alquiler de mesas plásticas 4 puestos para adultos, Incluye transporte
Servicio x 8 horas</t>
    </r>
  </si>
  <si>
    <r>
      <t xml:space="preserve">BAÑO PORTÁTIL BÁSICO - EVENTO DE CIERRE
</t>
    </r>
    <r>
      <rPr>
        <sz val="12"/>
        <rFont val="Garamond"/>
        <family val="1"/>
      </rPr>
      <t>Alquiler de baño portátil por jornada en eventos masivos. Incluye suministro de papel higiénico, batería, limpieza, disposición para uso, transporte ida y regreso de las unidades, instalación y des instalación. 
Servicio x 8 horas</t>
    </r>
  </si>
  <si>
    <r>
      <rPr>
        <b/>
        <sz val="12"/>
        <rFont val="Garamond"/>
        <family val="1"/>
      </rPr>
      <t>SONIDO - EVENTO DE CIERRE</t>
    </r>
    <r>
      <rPr>
        <sz val="12"/>
        <rFont val="Garamond"/>
        <family val="1"/>
      </rPr>
      <t xml:space="preserve">
• Servicio de montaje con las siguientes características: sonido: 1 Consola de 6 a 8 canales para micrófono y/o línea, 2 canales estéreo independientes, ecualizador paramétrico mínimo de 3 vías por canal, outputs XLR balanceados, phantom power para los micrófonos de condensador, dos (2) cables conversores RCA plug de 1/8 estéreo. 
• 1 Rack o mesa o soporte similar para ubicar la consola y demás elementos componentes del servicio 
• Micrófono inalámbrico de diadema con frecuencia seleccionable de UHF o Digital, Diversificado con Doble Antena, condensador con patrón polar cardiode, con una respuesta en frecuencia de 50Hz-20kHz como mínimo, con sus respectivas baterías y pilas de repuesto. 
• (Marcas Profesionalmente Reconocidas) 
• 2 Micrófono Formato: de mano. Cable de 4.57m. 
• Conector/es de salida: 3-pin xlrm. 
• Frecuencia máxima: 15000Hz.Frecuencia mínima: 70Hz Impedancia 600Ω.
• bases de micrófonos. con sus respectivos elementos para su correcto y óptimo funcionamiento. Batería nueva al momento del préstamo del servicio. (Marcas Profesionalmente Reconocidas) 
• Altavoz de sonido auto amplificado o con sistema de etapa de amplificación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Caja mínimo a dos (2) vías. (+- 600 watts RMS) - Driver de 100watts para frecuencias altas de 1.5” (+-100w) - Sub-bajo acorde de mínimo 15” (+-500w) Respuesta en frecuencia mínima de 30hz a 2.5Khz - Dos (2) sistemas para el montaje de parlantes (trípode o estructura en aluminio) debe garantizar estabilidad y seguridad, deben estar en perfecto estado. 
• Altavoz de sonido activos o pasivos con su respectivo sistema de amplificación externa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 estabilidad y seguridad, deben estar en perfecto estado. (sonido de 2000w) - Cable de audio para conectar reproductor de música Ipod, Mp3, Mp4, ANDROID y IOS - Sistema de protección de voltaje (contra caídas de corriente) y corriente con multitoma tipo rack con breakers de protección de 15 amperios. 
Incluye operario
Servicio por 8 horas  
</t>
    </r>
  </si>
  <si>
    <r>
      <t xml:space="preserve">PLANTA ELÉCTRICA DE 75 KVA-- EVENTO DE CIERRE
</t>
    </r>
    <r>
      <rPr>
        <sz val="12"/>
        <rFont val="Garamond"/>
        <family val="1"/>
      </rPr>
      <t>Alquiler de Planta Eléctrica de 75 KVA el funcionamiento de los equipos sin necesidad de conectarse a la red pública.  
Incluye transporte, montaje, operación y desmontaje.
Con cubre cables (yellow jacket) para toda la distancia del cableado.
Debe tener capacidad para soportar el sonido, la iluminación del
escenario, y todos los puntos de corriente del evento.
Servicio por 8  horas</t>
    </r>
  </si>
  <si>
    <r>
      <t xml:space="preserve">TARIMA - CARPA 12*6 MTS- EVENTO DE CIERRE
</t>
    </r>
    <r>
      <rPr>
        <sz val="12"/>
        <rFont val="Garamond"/>
        <family val="1"/>
      </rPr>
      <t>Alquiler Tarima de 12 x 6 mts con carpa estructural, escalera a la altura requerida (1,5 mts) y faldones. Estructura certificada, debe tener extintor multipropósito 20 libras. Incluye transporte, montaje y desmontaje.
Servicio por 8  horas</t>
    </r>
  </si>
  <si>
    <r>
      <t xml:space="preserve">PRESENTADOR </t>
    </r>
    <r>
      <rPr>
        <sz val="12"/>
        <rFont val="Garamond"/>
        <family val="1"/>
      </rPr>
      <t xml:space="preserve">
Presentador o maestro de ceremonia con experiencia en presentación y manejo de eventos culturales populares. Título en formación técnica o tecnológica o acreditación y aprobación del 50% o más de un plan de estudios de una carrera profesional. Mínimo 36 meses de experiencia laboral en presentación y experiencia en por lo menos tres (3) eventos de carácter masivo para entidades públicas y/o proyectos sociales.
Servicio x 8 horas</t>
    </r>
  </si>
  <si>
    <r>
      <rPr>
        <b/>
        <sz val="12"/>
        <rFont val="Garamond"/>
        <family val="1"/>
      </rPr>
      <t>GRUPO MUSICAL</t>
    </r>
    <r>
      <rPr>
        <sz val="12"/>
        <rFont val="Garamond"/>
        <family val="1"/>
      </rPr>
      <t xml:space="preserve">
Orquesta Musical de la ruralidad de mínimo 4 integrantes y/o músicos en vivo y por lo menos 4 instrumentos para eventos varios en la localidad. Diversid
ad de géneros musicales. (Incluido Transporte, Instrumentos) por hora de presentación. Puesto en escena, 
Servicio por 1 hora cada grupo</t>
    </r>
  </si>
  <si>
    <r>
      <rPr>
        <b/>
        <sz val="12"/>
        <rFont val="Garamond"/>
        <family val="1"/>
      </rPr>
      <t>ALMUERZO TIPO 3</t>
    </r>
    <r>
      <rPr>
        <sz val="12"/>
        <rFont val="Garamond"/>
        <family val="1"/>
      </rPr>
      <t xml:space="preserve">
Una entrada, plato fuerte (gourmet), postre y un líquido. Almuerzo Caliente Servido a la mesa, incluye menaje.</t>
    </r>
  </si>
  <si>
    <r>
      <t xml:space="preserve">REFRIGERIO TIPO 1
</t>
    </r>
    <r>
      <rPr>
        <sz val="12"/>
        <rFont val="Garamond"/>
        <family val="1"/>
      </rPr>
      <t>Un sólido: Un pastel de pollo o un pastel gloria, jugo o avena en caja, fruta (manzana, pera, durazno, banano, mandarina, o ciruela) y dulce de chocolate. Que cumpla con las normas de Bioseguridad - Empacado</t>
    </r>
  </si>
  <si>
    <r>
      <rPr>
        <b/>
        <sz val="12"/>
        <rFont val="Garamond"/>
        <family val="1"/>
      </rPr>
      <t>CINCO (5) APOYOS LOGÍSTICO- CUIDADORES DE PERSONAS EN CONDICIÓN DE DISCAPACIDAD DE LA LOCALIDAD- JORNADAS DE JUEGOS RECREODEPORTIVOS</t>
    </r>
    <r>
      <rPr>
        <sz val="12"/>
        <rFont val="Garamond"/>
        <family val="1"/>
      </rPr>
      <t xml:space="preserve">
Personal de la localidad con experiencia en trabajo logístico de más de 12 meses, Con experiencia certificada de seis (6) meses año en la realización de eventos deportivos ó trabajo con personas en condición de discapacidad.
Cinco por cada jornada
1.	Discapacidad sordo ceguera
2.	Discapacidad múltiple: 
3.	Discapacidad cognitiva: 
4.	Discapacidad física
5.	Discapacidad mental o psicosocial
6.	 Discapacidad visual
Jornada de diez (10) horas
Total servicios 30</t>
    </r>
  </si>
  <si>
    <r>
      <t xml:space="preserve">CINCO (5) APOYOS LOGÍSTICO-JORNADAS DE JUEGOS RECREODEPORTIVOS
</t>
    </r>
    <r>
      <rPr>
        <sz val="12"/>
        <rFont val="Garamond"/>
        <family val="1"/>
      </rPr>
      <t>Estudiantes universitarios o estudiantes bachilleres mayores de edad, con experiencia en trabajo logístico de más de 12 meses</t>
    </r>
    <r>
      <rPr>
        <b/>
        <sz val="12"/>
        <rFont val="Garamond"/>
        <family val="1"/>
      </rPr>
      <t xml:space="preserve">
</t>
    </r>
    <r>
      <rPr>
        <sz val="12"/>
        <rFont val="Garamond"/>
        <family val="1"/>
      </rPr>
      <t>Cinco por cada jornada
1.	Discapacidad sordo ceguera
2.	Discapacidad múltiple: 
3.	Discapacidad cognitiva: 
4.	Discapacidad física
5.	Discapacidad mental o psicosocial
6.	 Discapacidad visual
Jornada de diez (10) horas</t>
    </r>
    <r>
      <rPr>
        <b/>
        <sz val="12"/>
        <rFont val="Garamond"/>
        <family val="1"/>
      </rPr>
      <t xml:space="preserve">
</t>
    </r>
    <r>
      <rPr>
        <sz val="12"/>
        <rFont val="Garamond"/>
        <family val="1"/>
      </rPr>
      <t>Total servicios 30</t>
    </r>
  </si>
  <si>
    <r>
      <rPr>
        <b/>
        <sz val="12"/>
        <rFont val="Garamond"/>
        <family val="1"/>
      </rPr>
      <t>SERVICIO DE INTERPRETES DE SEÑAS-JORNADAS DE JUEGOS RECREODEPORTIVOS</t>
    </r>
    <r>
      <rPr>
        <sz val="12"/>
        <rFont val="Garamond"/>
        <family val="1"/>
      </rPr>
      <t xml:space="preserve">
Dos (2) Interpretes de lengua colombiana (Certificado de experiencia en eventos con población en condición de discapacidad auditiva, mínimo un (1) año, para lo cual el ejecutor certificará su idoneidad bajo la Norma Internacional - ICONTEC para traductores (ISO NTC 18841). 
Jornada. (por norma de salud ocupacional un intérprete en periodos de más de una hora, debe ser relevado cada 20-30 minutos durante el servicio). Para la jornada de persona de condición de discapacidad auditiva </t>
    </r>
  </si>
  <si>
    <r>
      <rPr>
        <b/>
        <sz val="12"/>
        <rFont val="Garamond"/>
        <family val="1"/>
      </rPr>
      <t>ESCARAPELAS DE IDENTIFICACIÓN-JORNADAS DE JUEGOS RECREODEPORTIVOS</t>
    </r>
    <r>
      <rPr>
        <sz val="12"/>
        <rFont val="Garamond"/>
        <family val="1"/>
      </rPr>
      <t xml:space="preserve">
Escarapelas en Papel Kimberly. Con forro plástico y Tira 15 mm, con gancho metálico de presión con imagen y color institucional según Manual de Imagen. Diseño suministrado y elaborado por la Entidad.</t>
    </r>
  </si>
  <si>
    <r>
      <rPr>
        <b/>
        <sz val="12"/>
        <rFont val="Garamond"/>
        <family val="1"/>
      </rPr>
      <t>TRANSPORTE EN MUNICIPIOS ALEDAÑOS DE BOGOTÁ-JORNADAS DE JUEGOS RECREODEPORTIVOS</t>
    </r>
    <r>
      <rPr>
        <sz val="12"/>
        <rFont val="Garamond"/>
        <family val="1"/>
      </rPr>
      <t xml:space="preserve">
Alquiler de buses con baño con capacidad de 40 pasajeros, en perfectas condiciones técnicas con documentación completamente al día Modelo Mínimo 2018 (SOAT, Revisión Técnico-Mecánica, Tarjeta de Propiedad, Copia de revisión de ultimo Mantenimiento) para transporte a un Municipio ubicado a 120 Km. de Bogotá ( preferiblemente Llanos Orientales) , con un punto de partida en la localidad (Incluye ida y regreso al sitio de origen al finalizar el evento y pago de peajes, combustible y otros gastos en que pueda incurrir). Póliza de transporte, cumplir con toda la normatividad vigente.
Dos (2) por cada salida</t>
    </r>
  </si>
  <si>
    <r>
      <rPr>
        <b/>
        <sz val="12"/>
        <rFont val="Garamond"/>
        <family val="1"/>
      </rPr>
      <t>ENTRADA CENTRO RECREATIVO-JORNADAS DE JUEGOS RECREODEPORTIVOS</t>
    </r>
    <r>
      <rPr>
        <sz val="12"/>
        <rFont val="Garamond"/>
        <family val="1"/>
      </rPr>
      <t xml:space="preserve">
Ingreso a centro recreativo. Deberá incluir el acceso a los servicios de piscina, espacios de recreación, caminatas, entre otros. Ubicado en clima cálido o templado. Con fácil acceso a personas en condición de discapacidad. NO se incluye servicio de traslado ni alimentación</t>
    </r>
  </si>
  <si>
    <r>
      <rPr>
        <b/>
        <sz val="12"/>
        <rFont val="Garamond"/>
        <family val="1"/>
      </rPr>
      <t>GORRAS-JORNADAS DE JUEGOS RECREODEPORTIVOS</t>
    </r>
    <r>
      <rPr>
        <sz val="12"/>
        <rFont val="Garamond"/>
        <family val="1"/>
      </rPr>
      <t xml:space="preserve">
Gorra en poliéster y malla de cinco (5) paneles, cuatro cascos en malla yuno en poliéster fusionado acolchado al frente. Botón forrado. Cierre plástico. Técnica de marca: Estampado ó sublimación en el frente, según Manual de Imagen</t>
    </r>
  </si>
  <si>
    <r>
      <rPr>
        <b/>
        <sz val="12"/>
        <rFont val="Garamond"/>
        <family val="1"/>
      </rPr>
      <t>CAMISETA TIPO POLO -JORNADAS DE JUEGOS RECREODEPORTIVOS</t>
    </r>
    <r>
      <rPr>
        <sz val="12"/>
        <rFont val="Garamond"/>
        <family val="1"/>
      </rPr>
      <t xml:space="preserve">
•	Confeccionada 100% algodón de 220 gr.
•	Colores varios
•	Manga corta
•	Sin bolsillo
•	Silueta regular fit,
•	Cuello tejido
•	Pechera con 2 botones plásticos.
•	Refuerzo en cuello, hombros, mangas y puños.
Estampado ó sublimación en el frente, según Manual de Imagen</t>
    </r>
  </si>
  <si>
    <r>
      <rPr>
        <b/>
        <sz val="12"/>
        <rFont val="Garamond"/>
        <family val="1"/>
      </rPr>
      <t>BOTELLA (TARRO)-JORNADAS DE JUEGOS RECREODEPORTIVOS</t>
    </r>
    <r>
      <rPr>
        <sz val="12"/>
        <rFont val="Garamond"/>
        <family val="1"/>
      </rPr>
      <t xml:space="preserve">
Botella de agua tipo caramañola con capacidad mínima de 500ml BPA free Dimensiones: 27cm x 7cm x 7cm TECNOLOGÍA FASTFUEL Línea de botellas de hidratación con tapa FUELJET y sistema de cierre LOCKOUT.</t>
    </r>
  </si>
  <si>
    <r>
      <rPr>
        <b/>
        <sz val="12"/>
        <rFont val="Garamond"/>
        <family val="1"/>
      </rPr>
      <t>MORRAL-JORNADAS DE JUEGOS RECREODEPORTIVOS</t>
    </r>
    <r>
      <rPr>
        <sz val="12"/>
        <rFont val="Garamond"/>
        <family val="1"/>
      </rPr>
      <t xml:space="preserve">
Morral con cargaderas ajustables, Bolsillos laterales en malla, bolsillo frontal y principal con cierre en cremallera y salida para los audífonos. MATERIAL: 600 X 300D / PVC poliéster. MEDIDAS: 30 x 14,5 x 43 cm. ÁREA IMPRESIÓN APROXIMADA: 12 x 6 cm. MARCA: Serigrafía – Screen  Incluye logo institucional a 1 tinta</t>
    </r>
  </si>
  <si>
    <r>
      <rPr>
        <b/>
        <sz val="12"/>
        <rFont val="Garamond"/>
        <family val="1"/>
      </rPr>
      <t>REFRIGERIO TIPO 2</t>
    </r>
    <r>
      <rPr>
        <sz val="12"/>
        <rFont val="Garamond"/>
        <family val="1"/>
      </rPr>
      <t xml:space="preserve">
Un sólido: un sándwich de jamón y queso, jugo o avena en caja, fruta (manzana, pera, durazno, banano, mandarina, o ciruela) y dulce de chocolate. Que cumpla con las normas de Bioseguridad - Empacado</t>
    </r>
  </si>
  <si>
    <r>
      <rPr>
        <b/>
        <sz val="12"/>
        <rFont val="Garamond"/>
        <family val="1"/>
      </rPr>
      <t>ALMUERZO TIPO 3-JORNADAS DE JUEGOS RECREODEPORTIVOS</t>
    </r>
    <r>
      <rPr>
        <sz val="12"/>
        <rFont val="Garamond"/>
        <family val="1"/>
      </rPr>
      <t xml:space="preserve">
Una entrada, plato fuerte (gourmet), postre y un líquido. Almuerzo Caliente Servido a la mesa, incluye menaje.</t>
    </r>
  </si>
  <si>
    <r>
      <rPr>
        <b/>
        <sz val="12"/>
        <rFont val="Garamond"/>
        <family val="1"/>
      </rPr>
      <t>POLIZA-JORNADAS DE JUEGOS RECREODEPORTIVOS</t>
    </r>
    <r>
      <rPr>
        <sz val="12"/>
        <rFont val="Garamond"/>
        <family val="1"/>
      </rPr>
      <t xml:space="preserve">
Seguro para beneficiarios de proyectos a cargo de la Alcaldía Local (Niños, Niñas, Adultos, Adultos Mayores) y el costo lo cubre cada contratista en su actividad; cubrimiento de cualquier eventualidad.</t>
    </r>
  </si>
  <si>
    <r>
      <rPr>
        <b/>
        <sz val="12"/>
        <rFont val="Garamond"/>
        <family val="1"/>
      </rPr>
      <t>JUEGO TIRO AL BLANCO-JORNADAS DE JUEGOS RECREODEPORTIVOS</t>
    </r>
    <r>
      <rPr>
        <sz val="12"/>
        <rFont val="Garamond"/>
        <family val="1"/>
      </rPr>
      <t xml:space="preserve">
Incluye tablero de dardos de fibra suave y 6 pelotas con velcro. Medidas: 37 cm x 37 cm x 5,5 cm</t>
    </r>
  </si>
  <si>
    <r>
      <rPr>
        <b/>
        <sz val="12"/>
        <rFont val="Garamond"/>
        <family val="1"/>
      </rPr>
      <t>DOMINÓ-JORNADAS DE JUEGOS RECREODEPORTIVOS</t>
    </r>
    <r>
      <rPr>
        <sz val="12"/>
        <rFont val="Garamond"/>
        <family val="1"/>
      </rPr>
      <t xml:space="preserve">
Adaptado en alto-relieve. Descripción: Juego de competencia. Desarrollo de la atención, concentración, sociabilidad y discriminación táctil. Presentación: 28 Fichas y Caja plástica. Fichas de: 5 x 2,7 cm</t>
    </r>
  </si>
  <si>
    <r>
      <rPr>
        <b/>
        <sz val="12"/>
        <rFont val="Garamond"/>
        <family val="1"/>
      </rPr>
      <t>CARTAS UNO-JORNADAS DE JUEGOS RECREODEPORTIVOS</t>
    </r>
    <r>
      <rPr>
        <sz val="12"/>
        <rFont val="Garamond"/>
        <family val="1"/>
      </rPr>
      <t xml:space="preserve">
Números, letras y convenciones en Braille, Full color, Macrotipo en cada carta</t>
    </r>
  </si>
  <si>
    <r>
      <rPr>
        <b/>
        <sz val="12"/>
        <rFont val="Garamond"/>
        <family val="1"/>
      </rPr>
      <t>CUBO RUBIK TEXTURIZADO.JORNADAS DE JUEGOS RECREODEPORTIVOS</t>
    </r>
    <r>
      <rPr>
        <sz val="12"/>
        <rFont val="Garamond"/>
        <family val="1"/>
      </rPr>
      <t xml:space="preserve">
Tamaño: 6 x 6 x 6 cm, Cada cara está representada por un color y una textura diferente. 3 columnas x 3 filas</t>
    </r>
  </si>
  <si>
    <r>
      <rPr>
        <b/>
        <sz val="12"/>
        <rFont val="Garamond"/>
        <family val="1"/>
      </rPr>
      <t>PARQUÉS INCLUSIVO-JORNADAS DE JUEGOS RECREODEPORTIVOS</t>
    </r>
    <r>
      <rPr>
        <sz val="12"/>
        <rFont val="Garamond"/>
        <family val="1"/>
      </rPr>
      <t xml:space="preserve">
Tablero con casillas en alto relieve.  Tamaño de 35 x 35 x 0,5 cm. 4 juegos de fichas con marca en relieve para identificar los distintos colores. Dados en alto contraste y relieve.</t>
    </r>
  </si>
  <si>
    <r>
      <rPr>
        <b/>
        <sz val="12"/>
        <rFont val="Garamond"/>
        <family val="1"/>
      </rPr>
      <t>TAPETE SENSORIAL PARA PERSONAS AUTISTASJORNADAS DE JUEGOS RECREODEPORTIVOS</t>
    </r>
    <r>
      <rPr>
        <sz val="12"/>
        <rFont val="Garamond"/>
        <family val="1"/>
      </rPr>
      <t xml:space="preserve">
Material: Cloruro de polivinilo (PVC)
Color: Multi color
Forma: Rectangular
Ocho (8) tapetes ortopédicos con textura de masaje
Dimensiones de cada alfombrilla sensorial: 10.2 x 10.2 pulgadas</t>
    </r>
  </si>
  <si>
    <r>
      <rPr>
        <b/>
        <sz val="12"/>
        <rFont val="Garamond"/>
        <family val="1"/>
      </rPr>
      <t>JUEGOS INSERTADOS-JORNADAS DE JUEGOS RECREODEPORTIVOS</t>
    </r>
    <r>
      <rPr>
        <sz val="12"/>
        <rFont val="Garamond"/>
        <family val="1"/>
      </rPr>
      <t xml:space="preserve">
Juego De Ensarte Lógico
Didáctico
Tornicolor
Material: madera y cartón</t>
    </r>
  </si>
  <si>
    <r>
      <rPr>
        <b/>
        <sz val="12"/>
        <rFont val="Garamond"/>
        <family val="1"/>
      </rPr>
      <t>AUXILIAR DE ENFERMERÍA-JORNADAS DE JUEGOS RECREODEPORTIVOS</t>
    </r>
    <r>
      <rPr>
        <sz val="12"/>
        <rFont val="Garamond"/>
        <family val="1"/>
      </rPr>
      <t xml:space="preserve">
Auxiliar de enfermería, con kit de primeros auxilios (incluye botiquín, camilla e inmovilizador de cuello)
Dos por cada salida
Total servicios : 12
Servicio x 6-8 horas</t>
    </r>
  </si>
  <si>
    <r>
      <rPr>
        <b/>
        <sz val="12"/>
        <rFont val="Garamond"/>
        <family val="1"/>
      </rPr>
      <t>AMBULANCIA CON RECORRIDO A MUNICIPIO UBICADO A 100 - 120  KM. DE BOGOTÁ</t>
    </r>
    <r>
      <rPr>
        <sz val="12"/>
        <rFont val="Garamond"/>
        <family val="1"/>
      </rPr>
      <t xml:space="preserve">
Disposición de una ambulancia medicalizada, de una Institución Médica Privada Reconocida, con el respectivo médico que acompañe toda la jornada (12 horas aprox), con ida y vuelta hasta el lugar seleccionado (Ubicado máximo a 100 km de Bogotá). Incluye pago de peajes, combustible y otros gastos en que pueda incurrir. Copia de revisión de ultimo Mantenimiento.
RESOLUCIÓN 544 DE 2023 “Por la cual se modifica la Resolución 3100 de 2019 en el sentido de adecuar algunos aspectos relacionados con la inscripción de prestadores y la habilitación de servicios de salud
Dos por cada jornada</t>
    </r>
  </si>
  <si>
    <r>
      <rPr>
        <b/>
        <sz val="12"/>
        <rFont val="Garamond"/>
        <family val="1"/>
      </rPr>
      <t>DIEZ (10) APOYOS LOGÍSTICO- CUIDADORES DE PERSONAS EN CONDICIÓN DE DISCAPACIDAD DE LA LOCALIDAD- EVENTO DE CIERRE</t>
    </r>
    <r>
      <rPr>
        <sz val="12"/>
        <rFont val="Garamond"/>
        <family val="1"/>
      </rPr>
      <t xml:space="preserve">
Personal de la localidad con experiencia en trabajo logístico de más de 12 meses, Con experiencia certificada de seis (6) meses año en la realización de eventos deportivos ó trabajo con personas en condición de discapacidad.
Jornada de ocho (8) horas
</t>
    </r>
  </si>
  <si>
    <r>
      <t xml:space="preserve">DIEZ (10) APOYOS LOGÍSTICO-EVENTO DE CIERRE
</t>
    </r>
    <r>
      <rPr>
        <sz val="12"/>
        <rFont val="Garamond"/>
        <family val="1"/>
      </rPr>
      <t>Estudiantes universitarios o estudiantes bachilleres mayores de edad, con experiencia en trabajo logístico de más de 12 meses
Jornada de ocho (8) horas</t>
    </r>
  </si>
  <si>
    <r>
      <rPr>
        <b/>
        <sz val="12"/>
        <rFont val="Garamond"/>
        <family val="1"/>
      </rPr>
      <t>INTERPRETE DE SEÑAS-EVENTO DE CIERRE</t>
    </r>
    <r>
      <rPr>
        <sz val="12"/>
        <rFont val="Garamond"/>
        <family val="1"/>
      </rPr>
      <t xml:space="preserve">
Dos (2) Interpretes de lengua Colombiana (Certificado de experiencia en eventos con población en condición de discapacidad auditiva, mínimo un (1) año, para lo cual el ejecutor certificará su idoneidad bajo la Norma Internacional - ICONTEC para traductores (ISO NTC 18841). 
Jornada. (por norma de salud ocupacional un intérprete en periodos de más de una hora, debe ser relevado cada 20-30 minutos durante el servicio). Para la jornada de persona de condición de discapacidad auditiva 
Jornada de ocho (8) horas</t>
    </r>
  </si>
  <si>
    <r>
      <rPr>
        <b/>
        <sz val="12"/>
        <rFont val="Garamond"/>
        <family val="1"/>
      </rPr>
      <t>REFRIGERIO TIPO 2</t>
    </r>
    <r>
      <rPr>
        <sz val="12"/>
        <rFont val="Garamond"/>
        <family val="1"/>
      </rPr>
      <t xml:space="preserve">
Un sólido: un sándwich de jamón y queso, jugo o avena en caja, fruta (manzana, pera, durazno, banano, mandarina, o ciruela) y dulce de chocolate. Que cumpla con las normas de Bioseguridad - Empacado
Uno (1) por cada persona </t>
    </r>
  </si>
  <si>
    <r>
      <rPr>
        <b/>
        <sz val="12"/>
        <rFont val="Garamond"/>
        <family val="1"/>
      </rPr>
      <t>ESTIMULOS DE PARTICIPACIÓN (BONOS )</t>
    </r>
    <r>
      <rPr>
        <sz val="12"/>
        <rFont val="Garamond"/>
        <family val="1"/>
      </rPr>
      <t xml:space="preserve">
Cada participante se entregará máximo (1) un bono de participación por valor de $150.000, en bonos de compra exclusivamente en almacenes deportivos reconocidos (grandes cadenas de almacenes o grandes superficies), que tengan como mínimo tres (3) sucursales de la misma razón social y único NIT.
</t>
    </r>
    <r>
      <rPr>
        <b/>
        <sz val="12"/>
        <rFont val="Garamond"/>
        <family val="1"/>
      </rPr>
      <t>Bonos para 250 beneficiarios
Valor no modificable en oferta económica</t>
    </r>
    <r>
      <rPr>
        <sz val="12"/>
        <rFont val="Garamond"/>
        <family val="1"/>
      </rPr>
      <t xml:space="preserve">
</t>
    </r>
  </si>
  <si>
    <r>
      <rPr>
        <b/>
        <sz val="12"/>
        <rFont val="Garamond"/>
        <family val="1"/>
      </rPr>
      <t>POLIZA--EVENTO DE CIERRE</t>
    </r>
    <r>
      <rPr>
        <sz val="12"/>
        <rFont val="Garamond"/>
        <family val="1"/>
      </rPr>
      <t xml:space="preserve">
Seguro para beneficiarios de proyectos a cargo de la Alcaldía Local (Niños, Niñas, Adultos, Adultos Mayores) y el costo lo cubre cada contratista en su actividad; cubrimiento de cualquier eventualidad.</t>
    </r>
  </si>
  <si>
    <r>
      <rPr>
        <b/>
        <sz val="12"/>
        <rFont val="Garamond"/>
        <family val="1"/>
      </rPr>
      <t>AUXILIARES DE ENFERMERÍA--EVENTO DE CIERRE</t>
    </r>
    <r>
      <rPr>
        <sz val="12"/>
        <rFont val="Garamond"/>
        <family val="1"/>
      </rPr>
      <t xml:space="preserve">
Auxiliar de enfermería, con kit de primeros auxilios (incluye botiquín, camilla e inmovilizador de cuello)
Servicio x 6-8 horas</t>
    </r>
  </si>
  <si>
    <r>
      <rPr>
        <b/>
        <sz val="12"/>
        <rFont val="Garamond"/>
        <family val="1"/>
      </rPr>
      <t xml:space="preserve">SONIDO -EVENTO DE CIERRE
</t>
    </r>
    <r>
      <rPr>
        <sz val="12"/>
        <rFont val="Garamond"/>
        <family val="1"/>
      </rPr>
      <t xml:space="preserve">• Servicio de montaje con las siguientes características: sonido: 1 Consola de 6 a 8 canales para micrófono y/o línea, 2 canales estéreo independientes, ecualizador paramétrico mínimo de 3 vías por canal, outputs XLR balanceados, phantom power para los micrófonos de condensador, dos (2) cables conversores RCA plug de 1/8 estéreo. 
• 1 Rack o mesa o soporte similar para ubicar la consola y demás elementos componentes del servicio 
• Micrófono inalámbrico de diadema con frecuencia seleccionable de UHF o Digital, Diversificado con Doble Antena, condensador con patrón polar cardiode, con una respuesta en frecuencia de 50Hz-20kHz como mínimo, con sus respectivas baterías y pilas de repuesto. 
• (Marcas Profesionalmente Reconocidas) 
• 2 Micrófono Formato: de mano. Cable de 4.57m. 
• Conector/es de salida: 3-pin xlrm. 
• Frecuencia máxima: 15000Hz.Frecuencia mínima: 70Hz Impedancia 600Ω.
• bases de micrófonos. con sus respectivos elementos para su correcto y óptimo funcionamiento. Batería nueva al momento del préstamo del servicio. (Marcas Profesionalmente Reconocidas) 
• Altavoz de sonido auto amplificado o con sistema de etapa de amplificación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Caja mínimo a dos (2) vías. (+- 600 watts RMS) - Driver de 100watts para frecuencias altas de 1.5” (+-100w) - Sub-bajo acorde de mínimo 15” (+-500w) Respuesta en frecuencia mínima de 30hz a 2.5Khz - Dos (2) sistemas para el montaje de parlantes (trípode o estructura en aluminio) debe garantizar estabilidad y seguridad, deben estar en perfecto estado. 
• Altavoz de sonido activos o pasivos con su respectivo sistema de amplificación externa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 estabilidad y seguridad, deben estar en perfecto estado. (sonido de 2000w) - Cable de audio para conectar reproductor de música Ipod, Mp3, Mp4, ANDROID y IOS - Sistema de protección de voltaje (contra caídas de corriente) y corriente con multitoma tipo rack con breakers de protección de 15 amperios. 
Incluye operario
Servicio por ocho (8) horas
</t>
    </r>
  </si>
  <si>
    <r>
      <rPr>
        <b/>
        <sz val="12"/>
        <rFont val="Garamond"/>
        <family val="1"/>
      </rPr>
      <t>SILLAS PLASTICAS</t>
    </r>
    <r>
      <rPr>
        <sz val="12"/>
        <rFont val="Garamond"/>
        <family val="1"/>
      </rPr>
      <t xml:space="preserve">
Alquiler de sillas plásticas sin brazos, (alquiler, incluye disposición en el sitio del evento y transporte)
Servicio por ocho (8) horas</t>
    </r>
  </si>
  <si>
    <r>
      <rPr>
        <b/>
        <sz val="12"/>
        <rFont val="Garamond"/>
        <family val="1"/>
      </rPr>
      <t xml:space="preserve">CARPA DE 4 * 4 MTS </t>
    </r>
    <r>
      <rPr>
        <sz val="12"/>
        <rFont val="Garamond"/>
        <family val="1"/>
      </rPr>
      <t xml:space="preserve">
Alquiler de Carpa tipo kiosco de 4m x 4m. Debe estar en óptimas condiciones para su uso, limpia, sin rotos ni enmendaduras. Debe tener tres (3) laterales, anclaje o contrapeso. Incluye transporte, montaje y desmontaje.
Servicio por ocho (8) horas</t>
    </r>
  </si>
  <si>
    <r>
      <rPr>
        <b/>
        <sz val="12"/>
        <rFont val="Garamond"/>
        <family val="1"/>
      </rPr>
      <t>PLANTA ELÉCTRICA 75  KVA-- EVENTO DE CLAUSURA</t>
    </r>
    <r>
      <rPr>
        <sz val="12"/>
        <rFont val="Garamond"/>
        <family val="1"/>
      </rPr>
      <t xml:space="preserve">
Alquiler de Planta Eléctrica de 75 KVA el funcionamiento de los equipos sin necesidad de conectarse a la red pública.  
Incluye transporte, montaje, operación y desmontaje.
Con cubre cables (yellow jacket) para toda la distancia del cableado.
Debe tener capacidad para soportar el sonido, la iluminación del
escenario, y todos los puntos de corriente del evento.
Servicio por ocho (8) horas
</t>
    </r>
  </si>
  <si>
    <r>
      <rPr>
        <b/>
        <sz val="12"/>
        <rFont val="Garamond"/>
        <family val="1"/>
      </rPr>
      <t xml:space="preserve">PLAN DE CONTIGENCIA MEDIA COMPLEJIDAD
</t>
    </r>
    <r>
      <rPr>
        <sz val="12"/>
        <rFont val="Garamond"/>
        <family val="1"/>
      </rPr>
      <t xml:space="preserve">Elaboración, Evaluación, Publicación y Autorización del Plan de Contingencia para el Evento Masivo de Media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medicalizada,   paramédico y/o tecnologo en atención pre hospitalaria,  enfermero y/o tecnico auxiliar de enfermeria, brigadista,  jefe de emergencias, tramite ante bomberos, defensa civil y demás aspectos requeridos.a las normas nacionales y distritales en el asunto. Además los  permisos pertinentes.
</t>
    </r>
  </si>
  <si>
    <r>
      <rPr>
        <b/>
        <sz val="12"/>
        <rFont val="Garamond"/>
        <family val="1"/>
      </rPr>
      <t>MESAS PLASTICAS CUADRADAS</t>
    </r>
    <r>
      <rPr>
        <sz val="12"/>
        <rFont val="Garamond"/>
        <family val="1"/>
      </rPr>
      <t xml:space="preserve">
Alquiler de mesas plásticas 4 puestos para adultos, Incluye transporte
Servicio de alquiler  por ocho (8) horas</t>
    </r>
  </si>
  <si>
    <r>
      <rPr>
        <b/>
        <sz val="12"/>
        <rFont val="Garamond"/>
        <family val="1"/>
      </rPr>
      <t>ENTRADA CENTRO RECREATIVO- SALIDA RECREATIVA PARA ADULTO MAYOR</t>
    </r>
    <r>
      <rPr>
        <sz val="12"/>
        <rFont val="Garamond"/>
        <family val="1"/>
      </rPr>
      <t xml:space="preserve">
Ingreso a centro recreativo. Deberá incluir el acceso a los servicios de piscina, espacios de recreación, caminatas, entre otros. Ubicado en clima cálido. NO se incluye servicio de traslado ni alimentación. 100 km de la localidad</t>
    </r>
  </si>
  <si>
    <r>
      <rPr>
        <b/>
        <sz val="12"/>
        <rFont val="Garamond"/>
        <family val="1"/>
      </rPr>
      <t>ESCARAPELAS DE IDENTIFICACIÓN-SALIDA RECREATIVA PARA ADULTO MAYOR</t>
    </r>
    <r>
      <rPr>
        <sz val="12"/>
        <rFont val="Garamond"/>
        <family val="1"/>
      </rPr>
      <t xml:space="preserve">
Escarapelas en Papel Kimberly. Con forro plástico y Tira 15 mm, con gancho metálico de presión con imagen y color institucional según Manual de Imagen. Diseño suministrado y elaborado por la Entidad.</t>
    </r>
  </si>
  <si>
    <r>
      <rPr>
        <b/>
        <sz val="12"/>
        <rFont val="Garamond"/>
        <family val="1"/>
      </rPr>
      <t>POLIZA.SALIDA RECREATIVA PARA ADULTO MAYOR</t>
    </r>
    <r>
      <rPr>
        <sz val="12"/>
        <rFont val="Garamond"/>
        <family val="1"/>
      </rPr>
      <t xml:space="preserve">
Seguro para beneficiarios de proyectos a cargo de la Alcaldía Local (Niños, Niñas, Adultos, Adultos Mayores) y el costo lo cubre cada contratista en su actividad; cubrimiento de cualquier eventualidad.</t>
    </r>
  </si>
  <si>
    <r>
      <rPr>
        <b/>
        <sz val="12"/>
        <rFont val="Garamond"/>
        <family val="1"/>
      </rPr>
      <t>TRANSPORTE EN MUNICIPIOS ALEDAÑOS DE BOGOTÁ-SALIDA RECREATIVA PARA ADULTO MAYOR</t>
    </r>
    <r>
      <rPr>
        <sz val="12"/>
        <rFont val="Garamond"/>
        <family val="1"/>
      </rPr>
      <t xml:space="preserve">
Alquiler de buses con baño con capacidad de 40 pasajeros, en perfectas condiciones técnicas con documentación completamente al día Modelo Mínimo 2018 (SOAT, Revisión Técnico-Mecánica, Tarjeta de Propiedad, Copia de revisión de ultimo Mantenimiento) para transporte a un Municipio ubicado a 100 Km. de Bogotá ( Villavicencio Melgar, Girardot, etc.), con un punto de partida en la localidad (Incluye ida y regreso al sitio de origen al finalizar el evento y pago de peajes, combustible y otros gastos en que pueda incurrir). Póliza de transporte, cumplir con toda la normatividad vigente.
Diez (10) por cada salida</t>
    </r>
  </si>
  <si>
    <r>
      <rPr>
        <b/>
        <sz val="12"/>
        <rFont val="Garamond"/>
        <family val="1"/>
      </rPr>
      <t>REFRIGERIO TIPO 2_ SALIDA RECREATIVA PARA ADULTO MAYOR</t>
    </r>
    <r>
      <rPr>
        <sz val="12"/>
        <rFont val="Garamond"/>
        <family val="1"/>
      </rPr>
      <t xml:space="preserve">
Un sólido: un sándwich de jamón y queso, jugo o avena en caja, fruta (manzana, pera, durazno, banano, mandarina, o ciruela) y dulce de chocolate. Que cumpla con las normas de Bioseguridad - Empacado
Dos por cada participante</t>
    </r>
  </si>
  <si>
    <r>
      <rPr>
        <b/>
        <sz val="12"/>
        <rFont val="Garamond"/>
        <family val="1"/>
      </rPr>
      <t>ALMUERZO TIPO 3- SALIDA RECREATIVA PARA ADULTO MAYOR</t>
    </r>
    <r>
      <rPr>
        <sz val="12"/>
        <rFont val="Garamond"/>
        <family val="1"/>
      </rPr>
      <t xml:space="preserve">
Una entrada, plato fuerte (gourmet), postre y un líquido. Almuerzo Caliente Servido a la mesa, incluye menaje</t>
    </r>
  </si>
  <si>
    <r>
      <rPr>
        <b/>
        <sz val="12"/>
        <rFont val="Garamond"/>
        <family val="1"/>
      </rPr>
      <t>GORRAS- SALIDA RECREATIVA PARA ADULTO MAYOR</t>
    </r>
    <r>
      <rPr>
        <sz val="12"/>
        <rFont val="Garamond"/>
        <family val="1"/>
      </rPr>
      <t xml:space="preserve">
Gorra en poliéster y malla de cinco (5) paneles, cuatro cascos en malla yuno en poliéster fusionado acolchado al frente. Botón forrado. Cierre plástico. Técnica de marca: Estampado ó sublimación en el frente, según Manual de Imagen.</t>
    </r>
  </si>
  <si>
    <r>
      <rPr>
        <b/>
        <sz val="12"/>
        <rFont val="Garamond"/>
        <family val="1"/>
      </rPr>
      <t>APOYO LOGÍSTICO SALIDA RECREATIVA PARA ADULTO MAYOR</t>
    </r>
    <r>
      <rPr>
        <sz val="12"/>
        <rFont val="Garamond"/>
        <family val="1"/>
      </rPr>
      <t xml:space="preserve">
Personal logístico capacitado y debidamente identificado. 
Estudiantes universitarios o estudiantes bachilleres mayores de edad, con experiencia en trabajo logístico de más de 24 meses, durante una (1) jornada de máximo Diez (10) horas. Deben tener experiencia en trabajo con adultos mayores 
Diez (10) servicios por cada grupo
Total servicios 20</t>
    </r>
  </si>
  <si>
    <r>
      <rPr>
        <b/>
        <sz val="12"/>
        <rFont val="Garamond"/>
        <family val="1"/>
      </rPr>
      <t>AUXILIAR DE ENFERMERÍA SALIDA RECREATIVA PARA ADULTO MAYOR</t>
    </r>
    <r>
      <rPr>
        <sz val="12"/>
        <rFont val="Garamond"/>
        <family val="1"/>
      </rPr>
      <t xml:space="preserve">
Auxiliar de enfermería, con kit de primeros auxilios (incluye botiquín, camilla e inmovilizador de cuello)
Tres  (3) por cada salida-Jornada
Total servicios seis (6)
</t>
    </r>
  </si>
  <si>
    <r>
      <rPr>
        <b/>
        <sz val="12"/>
        <rFont val="Garamond"/>
        <family val="1"/>
      </rPr>
      <t>AMBULANCIA CON RECORRIDO A MUNICIPIO UBICADO A A 100 - 120  KM. DE BOGOTÁ. DE BOGOTÁ:SALIDA RECREATIVA PARA ADULTO MAYOR</t>
    </r>
    <r>
      <rPr>
        <sz val="12"/>
        <rFont val="Garamond"/>
        <family val="1"/>
      </rPr>
      <t xml:space="preserve">
Disposición de una ambulancia medicalizada, de una Institución Médica Privada Reconocida, con el respectivo médico que acompañe toda la jornada (12 horas aprox), con ida y vuelta hasta el lugar seleccionado (Ubicado máximo a 100 km de Bogotá). Incluye pago de peajes, combustible y otros gastos en que pueda incurrir. Copia de revisión de ultimo Mantenimiento.</t>
    </r>
  </si>
  <si>
    <r>
      <rPr>
        <b/>
        <sz val="12"/>
        <rFont val="Garamond"/>
        <family val="1"/>
      </rPr>
      <t>APOYO LOGÍSTICO</t>
    </r>
    <r>
      <rPr>
        <sz val="12"/>
        <rFont val="Garamond"/>
        <family val="1"/>
      </rPr>
      <t xml:space="preserve">
Personal logístico capacitado y debidamente identificado. 
Estudiantes universitarios o estudiantes bachilleres mayores de edad, con experiencia en trabajo logístico de más de 24 meses, durante una (1) jornada de máximo seis (6) horas. Deben tener experiencia en trabajo para eventos masivos.
Cantidad de servicios x día:  Diez  (10)
Total servicios : Treinta (30)</t>
    </r>
  </si>
  <si>
    <r>
      <rPr>
        <b/>
        <sz val="12"/>
        <rFont val="Garamond"/>
        <family val="1"/>
      </rPr>
      <t>SERVICIO DE MOTOCICLETA ESCOLTA PARA DEPORTISTAS</t>
    </r>
    <r>
      <rPr>
        <sz val="12"/>
        <rFont val="Garamond"/>
        <family val="1"/>
      </rPr>
      <t xml:space="preserve">
Servicio de motocicleta básica para acompañamiento de los competidores. Con cilindraje mínimo de 150CC servicio de casco para acompañante, con los documentos y Pólizas al día, conductor con experiencia y conocedor de este tipo de acompañamientos
Jornada mínima de 6 horas diurnas.
Recorrido dentro de Bogotá.
Un servicio por cada día</t>
    </r>
  </si>
  <si>
    <r>
      <rPr>
        <b/>
        <sz val="12"/>
        <rFont val="Garamond"/>
        <family val="1"/>
      </rPr>
      <t>MOTOTALLER</t>
    </r>
    <r>
      <rPr>
        <sz val="12"/>
        <rFont val="Garamond"/>
        <family val="1"/>
      </rPr>
      <t xml:space="preserve">
Una motocicleta completamente equipada para brindar asistencia en mecánica básica a los ciclistas. 
Jornada mínima de 6 horas diurnas. 
Recorrido dentro de Bogotá.
Un servicio por cada día</t>
    </r>
  </si>
  <si>
    <r>
      <rPr>
        <b/>
        <sz val="12"/>
        <rFont val="Garamond"/>
        <family val="1"/>
      </rPr>
      <t>CARRO ESCOBA</t>
    </r>
    <r>
      <rPr>
        <sz val="12"/>
        <rFont val="Garamond"/>
        <family val="1"/>
      </rPr>
      <t xml:space="preserve">
Vehículo automotor tipo camioneta que acompañará todo el tiempo al último grupo de atletas. Debe tener porta bicicleta con mínimo 2 racks. Vehículo para disposición exclusiva del evento. Jornada mínima de 6 horas diurnas.
Recorrido dentro de Bogotá. Un servicio por cada día</t>
    </r>
  </si>
  <si>
    <r>
      <rPr>
        <b/>
        <sz val="12"/>
        <rFont val="Garamond"/>
        <family val="1"/>
      </rPr>
      <t>PLAN DE CONTIGENCIA BAJA COMPLEJIDAD</t>
    </r>
    <r>
      <rPr>
        <sz val="12"/>
        <rFont val="Garamond"/>
        <family val="1"/>
      </rPr>
      <t xml:space="preserve">
Elaboración, evaluación, publicación y autorización del plan de contingencia para el evento masivo de baja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y/o tecnólogo en atención pre hospitalaria,  enfermero y/o tecnico auxiliar de enfermeria, brigadista tramite ante bomberos, defensa civil  y demás aspectos requeridos a las normas nacionales y distritales en el asunto.</t>
    </r>
  </si>
  <si>
    <r>
      <rPr>
        <b/>
        <sz val="12"/>
        <rFont val="Garamond"/>
        <family val="1"/>
      </rPr>
      <t>POLIZA-</t>
    </r>
    <r>
      <rPr>
        <sz val="12"/>
        <rFont val="Garamond"/>
        <family val="1"/>
      </rPr>
      <t xml:space="preserve">
Póliza de Responsabilidad Civil Extracontractual para beneficiarios de cualquier proyecto (Adultos Mayores) a cargo de la Alcaldía Local y que los cubra de cualquier eventualidad que se presente </t>
    </r>
  </si>
  <si>
    <r>
      <rPr>
        <b/>
        <sz val="12"/>
        <rFont val="Garamond"/>
        <family val="1"/>
      </rPr>
      <t>MORRAL</t>
    </r>
    <r>
      <rPr>
        <sz val="12"/>
        <rFont val="Garamond"/>
        <family val="1"/>
      </rPr>
      <t xml:space="preserve">
Morral con cargaderas ajustables, Bolsillos laterales en malla, bolsillo frontal y principal con cierre en cremallera y salida para los audífonos. MATERIAL: 600 X 300D / PVC poliéster. MEDIDAS: 30 x 14,5 x 43 cm. ÁREA IMPRESIÓN APROXIMADA: 12 x 6 cm. MARCA: Serigrafía – Screen  Incluye logo institucional a 1 tinta</t>
    </r>
  </si>
  <si>
    <r>
      <rPr>
        <b/>
        <sz val="12"/>
        <rFont val="Garamond"/>
        <family val="1"/>
      </rPr>
      <t xml:space="preserve">VALLAS TIPO CONCIERTO </t>
    </r>
    <r>
      <rPr>
        <sz val="12"/>
        <rFont val="Garamond"/>
        <family val="1"/>
      </rPr>
      <t xml:space="preserve">
Alquiler de Vallas Tipo Concierto con las siguientes dimensiones: Largo: 2,00mts Ancho: 1,40 mts Diámetro de Tubo: 11/4 pulgadas. Fabricadas en tubo de alta resistencia. Patas de 40 cm. por 20 cm. para perfecto sostenimiento. Por unidad. Incluye transporte ida y regreso e instalación.
Para distribuir en los dos recorridos
Servicio x 6 horas x día</t>
    </r>
  </si>
  <si>
    <r>
      <rPr>
        <b/>
        <sz val="12"/>
        <rFont val="Garamond"/>
        <family val="1"/>
      </rPr>
      <t xml:space="preserve">CARPA DE 4 * 4 MTS </t>
    </r>
    <r>
      <rPr>
        <sz val="12"/>
        <rFont val="Garamond"/>
        <family val="1"/>
      </rPr>
      <t xml:space="preserve">
Alquiler de Carpa tipo kiosco de 4m x 4m. Debe estar en óptimas condiciones para su uso, limpia, sin rotos ni enmendaduras. Debe tener tres (3) laterales, anclaje o contrapeso. Incluye transporte, montaje y desmontaje.
Dos carpas por dia ( Salida y llegada)
Servicio por seis (6) horas x cada día</t>
    </r>
  </si>
  <si>
    <r>
      <rPr>
        <b/>
        <sz val="12"/>
        <rFont val="Garamond"/>
        <family val="1"/>
      </rPr>
      <t xml:space="preserve">ALQUILER MESAS </t>
    </r>
    <r>
      <rPr>
        <sz val="12"/>
        <rFont val="Garamond"/>
        <family val="1"/>
      </rPr>
      <t xml:space="preserve">
Alquiler de mesas plásticas 4 puestos para adultos, Incluye transporte
Dos (2) diarias
Servicio x 6 horas</t>
    </r>
  </si>
  <si>
    <r>
      <rPr>
        <b/>
        <sz val="12"/>
        <rFont val="Garamond"/>
        <family val="1"/>
      </rPr>
      <t xml:space="preserve">SILLAS </t>
    </r>
    <r>
      <rPr>
        <sz val="12"/>
        <rFont val="Garamond"/>
        <family val="1"/>
      </rPr>
      <t xml:space="preserve">
Alquiler de sillas plásticas sin brazos, (alquiler, incluye disposición en el sitio del evento y transporte)
Cuatro sillas diarias
Servicio x 6 horas</t>
    </r>
  </si>
  <si>
    <r>
      <rPr>
        <b/>
        <sz val="12"/>
        <rFont val="Garamond"/>
        <family val="1"/>
      </rPr>
      <t>SONIDO</t>
    </r>
    <r>
      <rPr>
        <sz val="12"/>
        <rFont val="Garamond"/>
        <family val="1"/>
      </rPr>
      <t xml:space="preserve"> 
• Servicio de montaje con las siguientes características: sonido: 1 Consola de 6 a 8 canales para micrófono y/o línea, 2 canales estéreo independientes, ecualizador paramétrico mínimo de 3 vías por canal, outputs XLR balanceados, phantom power para los micrófonos de condensador, dos (2) cables conversores RCA plug de 1/8 estéreo. 
• 1 Rack o mesa o soporte similar para ubicar la consola y demás elementos componentes del servicio 
• Micrófono inalámbrico de diadema con frecuencia seleccionable de UHF o Digital, Diversificado con Doble Antena, condensador con patrón polar cardiode, con una respuesta en frecuencia de 50Hz-20kHz como mínimo, con sus respectivas baterías y pilas de repuesto. 
• (Marcas Profesionalmente Reconocidas) 
• 2 Micrófono Formato: de mano. Cable de 4.57m. 
• Conector/es de salida: 3-pin xlrm. 
• Frecuencia máxima: 15000Hz.Frecuencia mínima: 70Hz Impedancia 600Ω.
• bases de micrófonos. con sus respectivos elementos para su correcto y óptimo funcionamiento. Batería nueva al momento del préstamo del servicio. (Marcas Profesionalmente Reconocidas) 
• Altavoz de sonido auto amplificado o con sistema de etapa de amplificación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Caja mínimo a dos (2) vías. (+- 600 watts RMS) - Driver de 100watts para frecuencias altas de 1.5” (+-100w) - Sub-bajo acorde de mínimo 15” (+-500w) Respuesta en frecuencia mínima de 30hz a 2.5Khz - Dos (2) sistemas para el montaje de parlantes (trípode o estructura en aluminio) debe garantizar estabilidad y seguridad, deben estar en perfecto estado. 
• Altavoz de sonido activos o pasivos con su respectivo sistema de amplificación externa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 estabilidad y seguridad, deben estar en perfecto estado. (sonido de 2000w) - Cable de audio para conectar reproductor de música Ipod, Mp3, Mp4, ANDROID y IOS - Sistema de protección de voltaje (contra caídas de corriente) y corriente con multitoma tipo rack con breakers de protección de 15 amperios. 
Incluye operario
Servicio por 6 horas, cada día</t>
    </r>
  </si>
  <si>
    <r>
      <rPr>
        <b/>
        <sz val="12"/>
        <rFont val="Garamond"/>
        <family val="1"/>
      </rPr>
      <t>PLANTA ELÉCTRICA 75  KVA</t>
    </r>
    <r>
      <rPr>
        <sz val="12"/>
        <rFont val="Garamond"/>
        <family val="1"/>
      </rPr>
      <t xml:space="preserve">
Alquiler de Planta Eléctrica de 75 KVA el funcionamiento de los equipos sin necesidad de conectarse a la red pública.  
Incluye transporte, montaje, operación y desmontaje.
Con cubre cables (yellow jacket) para toda la distancia del cableado.
Debe tener capacidad para soportar el sonido, la iluminación del
escenario, y todos los puntos de corriente del evento.
Servicio por seis (6) horas x cada día</t>
    </r>
  </si>
  <si>
    <r>
      <rPr>
        <b/>
        <sz val="12"/>
        <rFont val="Garamond"/>
        <family val="1"/>
      </rPr>
      <t>BOTILITO CICLISTA</t>
    </r>
    <r>
      <rPr>
        <sz val="12"/>
        <rFont val="Garamond"/>
        <family val="1"/>
      </rPr>
      <t xml:space="preserve">
Botella en PVC para líquidos con tapa enroscable asegurada al envase, con indicador de medición de líquidos en ml y oz. Capacidad: 500 ml, marcadas según indicaciones del Manual de Imagen. Tampografía a 1 tinta. Diseño suministrado por la Entidad.</t>
    </r>
  </si>
  <si>
    <r>
      <rPr>
        <b/>
        <sz val="12"/>
        <rFont val="Garamond"/>
        <family val="1"/>
      </rPr>
      <t>GORRAS</t>
    </r>
    <r>
      <rPr>
        <sz val="12"/>
        <rFont val="Garamond"/>
        <family val="1"/>
      </rPr>
      <t xml:space="preserve">
Gorra en poliéster y malla de cinco (5) paneles, cuatro cascos en malla yuno en poliéster fusionado acolchado al frente. Botón forrado. Cierre plástico. Técnica de marca: Estampado o sublimación en el frente, según Manual de Imagen.</t>
    </r>
  </si>
  <si>
    <r>
      <rPr>
        <b/>
        <sz val="12"/>
        <rFont val="Garamond"/>
        <family val="1"/>
      </rPr>
      <t>NÚMERO DE COMPETENCIA</t>
    </r>
    <r>
      <rPr>
        <sz val="12"/>
        <rFont val="Garamond"/>
        <family val="1"/>
      </rPr>
      <t xml:space="preserve">
Números de identificación para corredores, material sintético biodegradable con impresión resistente al agua y al sudor, con numeración serial. Mediano 1: 21.5 cms x 14 cms (tamaño media carta, corte vertical) impresión de logos y textos en full color (Opcional alta resolución).</t>
    </r>
  </si>
  <si>
    <r>
      <rPr>
        <b/>
        <sz val="12"/>
        <rFont val="Garamond"/>
        <family val="1"/>
      </rPr>
      <t>BOTELLAS DE AGUA SIN GAS 300ML</t>
    </r>
    <r>
      <rPr>
        <sz val="12"/>
        <rFont val="Garamond"/>
        <family val="1"/>
      </rPr>
      <t xml:space="preserve">
Hidratación para deportistas</t>
    </r>
  </si>
  <si>
    <r>
      <rPr>
        <b/>
        <sz val="12"/>
        <rFont val="Garamond"/>
        <family val="1"/>
      </rPr>
      <t>SERVICIO DE MOTOCICLETA ESCOLTA PARA DEPORTISTAS</t>
    </r>
    <r>
      <rPr>
        <sz val="12"/>
        <rFont val="Garamond"/>
        <family val="1"/>
      </rPr>
      <t xml:space="preserve">
Servicio de motocicleta básica para acompañamiento de los competidores. Con cilindraje mínimo de 150CC servicio de casco para acompañante, con los documentos y Pólizas al día, conductor con experiencia y conocedor de este tipo de acompañamientos
Jornada mínima de 6 horas diurnas.
Recorrido dentro de Bogotá.
</t>
    </r>
  </si>
  <si>
    <r>
      <rPr>
        <b/>
        <sz val="12"/>
        <rFont val="Garamond"/>
        <family val="1"/>
      </rPr>
      <t>PLAN DE CONTIGENCIA MEDIA COMPLEJIDAD</t>
    </r>
    <r>
      <rPr>
        <sz val="12"/>
        <rFont val="Garamond"/>
        <family val="1"/>
      </rPr>
      <t xml:space="preserve">
Elaboración, Evaluación, Publicación y Autorización del Plan de Contingencia para el Evento Masivo de Media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medicalizada,   paramédico y/o tecnologo en atención pre hospitalaria,  enfermero y/o tecnico auxiliar de enfermeria, brigadista,  jefe de emergencias, tramite ante bomberos, defensa civil y demás aspectos requeridos.a las normas nacionales y distritales en el asunto. Además los  permisos pertinentes.</t>
    </r>
  </si>
  <si>
    <r>
      <rPr>
        <b/>
        <sz val="12"/>
        <rFont val="Garamond"/>
        <family val="1"/>
      </rPr>
      <t>MORRAL</t>
    </r>
    <r>
      <rPr>
        <sz val="12"/>
        <rFont val="Garamond"/>
        <family val="1"/>
      </rPr>
      <t xml:space="preserve">
Morral con cargaderas ajustables, Bolsillos laterales en malla, bolsillo frontal y principal con cierre en cremallera y salida para los audífonos. MATERIAL: 600 X 300D / PVC poliéster. MEDIDAS: 30 x 14,5 x 43 cm. ÁREA IMPRESIÓN APROXIMADA: 12 x 6 cm. MARCA: Serigrafía – Screen  Incluye logo institucional a 1 tinta</t>
    </r>
  </si>
  <si>
    <r>
      <rPr>
        <b/>
        <sz val="12"/>
        <rFont val="Garamond"/>
        <family val="1"/>
      </rPr>
      <t xml:space="preserve">VALLAS TIPO CONCIERTO </t>
    </r>
    <r>
      <rPr>
        <sz val="12"/>
        <rFont val="Garamond"/>
        <family val="1"/>
      </rPr>
      <t xml:space="preserve">
Alquiler de Vallas Tipo Concierto con las siguientes dimensiones: Largo: 2,00mts Ancho: 1,40 mts Diámetro de Tubo: 11/4 pulgadas. Fabricadas en tubo de alta resistencia. Patas de 40 cm. por 20 cm. para perfecto sostenimiento. Por unidad. Incluye transporte ida y regreso e instalación.
Para distribuir en los dos recorridos
Servicio x 6 horas </t>
    </r>
  </si>
  <si>
    <r>
      <rPr>
        <b/>
        <sz val="12"/>
        <rFont val="Garamond"/>
        <family val="1"/>
      </rPr>
      <t xml:space="preserve">CARPA DE 4 * 4 MTS </t>
    </r>
    <r>
      <rPr>
        <sz val="12"/>
        <rFont val="Garamond"/>
        <family val="1"/>
      </rPr>
      <t xml:space="preserve">
Alquiler de Carpa tipo kiosco de 4m x 4m. Debe estar en óptimas condiciones para su uso, limpia, sin rotos ni enmendaduras. Debe tener tres (3) laterales, anclaje o contrapeso. Incluye transporte, montaje y desmontaje.
Servicio por seis (6) horas </t>
    </r>
  </si>
  <si>
    <r>
      <rPr>
        <b/>
        <sz val="12"/>
        <rFont val="Garamond"/>
        <family val="1"/>
      </rPr>
      <t xml:space="preserve">ALQUILER MESAS </t>
    </r>
    <r>
      <rPr>
        <sz val="12"/>
        <rFont val="Garamond"/>
        <family val="1"/>
      </rPr>
      <t xml:space="preserve">
Alquiler de mesas plásticas 4 puestos para adultos, Incluye transporte
Servicio x 6 horas</t>
    </r>
  </si>
  <si>
    <r>
      <rPr>
        <b/>
        <sz val="12"/>
        <rFont val="Garamond"/>
        <family val="1"/>
      </rPr>
      <t xml:space="preserve">SILLAS </t>
    </r>
    <r>
      <rPr>
        <sz val="12"/>
        <rFont val="Garamond"/>
        <family val="1"/>
      </rPr>
      <t xml:space="preserve">
Alquiler de sillas plásticas sin brazos, (alquiler, incluye disposición en el sitio del evento y transporte)
Servicio x 6 horas</t>
    </r>
  </si>
  <si>
    <r>
      <rPr>
        <b/>
        <sz val="12"/>
        <rFont val="Garamond"/>
        <family val="1"/>
      </rPr>
      <t>PLANTA ELÉCTRICA 75  KVA</t>
    </r>
    <r>
      <rPr>
        <sz val="12"/>
        <rFont val="Garamond"/>
        <family val="1"/>
      </rPr>
      <t xml:space="preserve">
Alquiler de Planta Eléctrica de 75 KVA el funcionamiento de los equipos sin necesidad de conectarse a la red pública.  
Incluye transporte, montaje, operación y desmontaje.
Con cubre cables (yellow jacket) para toda la distancia del cableado.
Debe tener capacidad para soportar el sonido, la iluminación del
escenario, y todos los puntos de corriente del evento.
Servicio por seis (6) horas </t>
    </r>
  </si>
  <si>
    <r>
      <rPr>
        <b/>
        <sz val="12"/>
        <rFont val="Garamond"/>
        <family val="1"/>
      </rPr>
      <t>NÚMERO DE COMPETENCIA</t>
    </r>
    <r>
      <rPr>
        <sz val="12"/>
        <rFont val="Garamond"/>
        <family val="1"/>
      </rPr>
      <t xml:space="preserve">
Números de identificación para corredores, material sintético biodegradable con impresión resistente al agua y al sudor, con numeración serial. Mediano 1: 21.5 cms x 14 cms (tamaño media carta, corte vertical) impresión de logos y textos en full color (Opcional alta resolución).
</t>
    </r>
  </si>
  <si>
    <r>
      <rPr>
        <b/>
        <sz val="12"/>
        <rFont val="Garamond"/>
        <family val="1"/>
      </rPr>
      <t>Profesional Creador de Contenido- Profesional I</t>
    </r>
    <r>
      <rPr>
        <sz val="12"/>
        <rFont val="Garamond"/>
        <family val="1"/>
      </rPr>
      <t xml:space="preserve">
Título profesional en el área de diseño gráfico, publicidad de acuerdo con el Sistema Nacional de Información de Educación Superior - SNIES.
Experiencia general 18 meses.
Experiencia profesional específica de mínimo 23 meses debidamente certificada en actividades relacionados con el diseño de campañas publicitarias, diseño de artes o similares.
Valor no modificable en oferta económica</t>
    </r>
  </si>
  <si>
    <r>
      <rPr>
        <b/>
        <sz val="12"/>
        <rFont val="Garamond"/>
        <family val="1"/>
      </rPr>
      <t>Presentador(a) o maestra(o) de ceremonias</t>
    </r>
    <r>
      <rPr>
        <sz val="12"/>
        <rFont val="Garamond"/>
        <family val="1"/>
      </rPr>
      <t xml:space="preserve">
Presentador o maestro de ceremonia con experiencia en presentación y manejo de eventos culturales populares. Jornada por 5-8 horas.
Título en formación técnica o tecnológica o acreditación y aprobación del 50% o más de un plan de estudios de una carrera profesional.
36 meses de experiencia laboral en presentación y experiencia en por lo menos tres (3) eventos de carácter masivo para entidades públicas y/o proyectos sociales</t>
    </r>
  </si>
  <si>
    <r>
      <rPr>
        <b/>
        <sz val="12"/>
        <rFont val="Garamond"/>
        <family val="1"/>
      </rPr>
      <t xml:space="preserve">Interprete de Lenguaje de señas </t>
    </r>
    <r>
      <rPr>
        <sz val="12"/>
        <rFont val="Garamond"/>
        <family val="1"/>
      </rPr>
      <t xml:space="preserve">
2 Interprete de señas por 2 horas.
(Certificado de experiencia en eventos con población en condición de discapacidad auditiva, mínimo un (1) año, para lo cual el ejecutor certificará su idoneidad bajo la Norma Internacional - ICONTEC para traductores (ISO NTC 18841).Jornada. (por norma de salud ocupacional un intérprete en periodos de más de una hora, debe ser relevado cada 20-30 minutos durante el servicio).</t>
    </r>
  </si>
  <si>
    <r>
      <rPr>
        <b/>
        <sz val="12"/>
        <rFont val="Garamond"/>
        <family val="1"/>
      </rPr>
      <t>Afiches 1/4</t>
    </r>
    <r>
      <rPr>
        <sz val="12"/>
        <rFont val="Garamond"/>
        <family val="1"/>
      </rPr>
      <t xml:space="preserve">
Impresos en propalcote de 150 gr. Tamaño 1/4 de pliego a cuatro (4) tintas acabado brillante.</t>
    </r>
  </si>
  <si>
    <r>
      <rPr>
        <b/>
        <sz val="12"/>
        <rFont val="Garamond"/>
        <family val="1"/>
      </rPr>
      <t>Pendón</t>
    </r>
    <r>
      <rPr>
        <sz val="12"/>
        <rFont val="Garamond"/>
        <family val="1"/>
      </rPr>
      <t xml:space="preserve">
Impresión de Pendón. Tamaño 90x190 cm., en Tela Banner a dos (2) tintas, incluidos logos e información del proyecto, sistema roll up, incluye maleta de transporte.
Deberá incluir información del proyecto previa aprobación de la oficina de prensa.</t>
    </r>
  </si>
  <si>
    <t>BOTELLAS DE AGUA SIN GAS 300ML .
Envase desechable</t>
  </si>
  <si>
    <r>
      <rPr>
        <sz val="12"/>
        <rFont val="Garamond"/>
        <family val="1"/>
      </rPr>
      <t>BOTELLAS DE AGUA SIN GAS 300ML .</t>
    </r>
    <r>
      <rPr>
        <b/>
        <sz val="12"/>
        <rFont val="Garamond"/>
        <family val="1"/>
      </rPr>
      <t xml:space="preserve">
</t>
    </r>
    <r>
      <rPr>
        <sz val="12"/>
        <rFont val="Garamond"/>
        <family val="1"/>
      </rPr>
      <t xml:space="preserve">
Envase desechable</t>
    </r>
  </si>
  <si>
    <r>
      <t>El contrati</t>
    </r>
    <r>
      <rPr>
        <b/>
        <sz val="12"/>
        <color theme="1"/>
        <rFont val="Garamond"/>
        <family val="1"/>
      </rPr>
      <t xml:space="preserve">sta realizará NUEVE (9) </t>
    </r>
    <r>
      <rPr>
        <b/>
        <sz val="12"/>
        <rFont val="Garamond"/>
        <family val="1"/>
      </rPr>
      <t xml:space="preserve">festivales para cada UPZ de la localidad acorde con lo concertado con el comité organizador y comité técnico del proyecto. Acuerdo Local 003 de 2022 
 y DOS (2) celebraciones (día de los Indígenas y día de la Afrocolombianidad).
El presupuesto de la bolsa a monto agotable para cada uno de los festivales o celebraciones (IVA incluido).
Se tendrá un listado de posibilidades de productos y servicios para seleccionar "Listado Elementos Festivales". El valor de los elementos seleccionados no debe superar el valor destinado para cada uno de los festivales.
</t>
    </r>
  </si>
  <si>
    <r>
      <rPr>
        <b/>
        <sz val="12"/>
        <rFont val="Garamond"/>
        <family val="1"/>
      </rPr>
      <t xml:space="preserve">MONTAJE SONIDO 100 PERSONAS                                                                                                                                       </t>
    </r>
    <r>
      <rPr>
        <sz val="12"/>
        <rFont val="Garamond"/>
        <family val="1"/>
      </rPr>
      <t>• Servicio de montaje acorde a las características descritas: Frecuencia mínima: 70Hz
•  Impedancia 600 Ω. bases de micrófonos.
•  Altavoz de sonido auto amplificado o con sistema de etapa de amplificación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Caja mínimo a dos (2) vías. (+- 600 watts RMS)
• Driver de 100watts para frecuencias altas de 1.5” (+-100w)
• Sub-bajo acorde de mínimo 15” (+-500w) Respuesta en frecuencia mínima de 30hz a 2.5Khz
• Dos (2) sistemas para el montaje de parlantes (trípode o estructura en aluminio) debe garantizar estabilidad y seguridad, deben estar en perfecto estado.
• Altavoz de sonido activos o pasivos con su respectivo sistema de amplificación externa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 Cajas a dos (2) vías. (+- 600w RMS), componente de 500watts RMS para frecuencias bajas de 15” + driver de 100watts RMS para frecuencias altas de 1.5” (+-500w RMS +100w RMS) Respuesta en frecuencia mínima de 30hz a 2.5Khz Dos (2) sistemas para el montaje de parlantes (trípode o estructura en aluminio) debe garantizar
• Estabilidad y seguridad, deben estar en perfecto estado. (sonido de 1000w)
• Cable de audio para conectar reproductor de música IPod, Mp3, Mp4, ANDROID y IOS
• Sistema de protección de voltaje (contra caídas de corriente) y corriente con multitoma tipo rack con breakers de protección de 15 amperios.
• Servicio de transporte para traslado de los equipos hasta el punto del evento.
• Servicio ida y regreso.
• Coordinador general, para orientar técnica y administrativa los eventos o servicio prestado.
• Operario totalmente uniformado con la identidad de la empresa por cada servicio prestado. Acreditar experiencia de 12 meses en el manejo de equipos de sonido.</t>
    </r>
  </si>
  <si>
    <r>
      <rPr>
        <b/>
        <sz val="12"/>
        <rFont val="Garamond"/>
        <family val="1"/>
      </rPr>
      <t xml:space="preserve">BAÑO PORTÁTIL CON LAVAMANOS                                                                                                                              </t>
    </r>
    <r>
      <rPr>
        <sz val="12"/>
        <rFont val="Garamond"/>
        <family val="1"/>
      </rPr>
      <t xml:space="preserve">Alquiler de baño portátil con opción de lavamanos para eventos masivos. Incluye suministro de papel higiénico, bateria, limpieza, disposición para uso, transporte ida y regreso de las unidades, instalación y des instalación, </t>
    </r>
  </si>
  <si>
    <r>
      <rPr>
        <b/>
        <sz val="12"/>
        <color rgb="FF000000"/>
        <rFont val="Garamond"/>
        <family val="1"/>
      </rPr>
      <t>BONOS</t>
    </r>
    <r>
      <rPr>
        <sz val="12"/>
        <color rgb="FF000000"/>
        <rFont val="Garamond"/>
        <family val="1"/>
      </rPr>
      <t xml:space="preserve">
premiación por desempeño en competencia modalidad batall bonos de compra exclusivamente en grandes cadenas de almacenes o grandes superficies, que tengan como mínimo tres (3) sucursales de la misma razón social y único nit.
Valor modificable
</t>
    </r>
  </si>
  <si>
    <r>
      <rPr>
        <b/>
        <sz val="12"/>
        <color rgb="FF000000"/>
        <rFont val="Garamond"/>
        <family val="1"/>
      </rPr>
      <t>AMBULANCIA</t>
    </r>
    <r>
      <rPr>
        <sz val="12"/>
        <color rgb="FF000000"/>
        <rFont val="Garamond"/>
        <family val="1"/>
      </rPr>
      <t xml:space="preserve"> 
Disposición de una ambulancia medicalizada, de una Institución Médica Privada Reconocida, con el respectivo médico que acompañe toda la jornada (12 horas aprox), con ida y vuelta hasta el lugar seleccionado (Ubicado máximo a 100 km de Bogotá). Incluye pago de peajes, combustible y otros gastos en que pueda incurrir. Copia de revisión de ultimo Mantenimiento.
RESOLUCIÓN 544 DE 2023 “Por la cual se modifica la Resolución 3100 de 2019 en el sentido de adecuar algunos aspectos relacionados con la inscripción de prestadores y la habilitación de servicios de salud
Dos por cada jornada</t>
    </r>
  </si>
  <si>
    <r>
      <rPr>
        <b/>
        <sz val="12"/>
        <rFont val="Garamond"/>
        <family val="1"/>
      </rPr>
      <t>UN (1) MONITOR DEL EVENTO</t>
    </r>
    <r>
      <rPr>
        <sz val="12"/>
        <rFont val="Garamond"/>
        <family val="1"/>
      </rPr>
      <t xml:space="preserve">
Profesional en áreas de las ciencias humanas y/o ciencias sociales y/o ciencias administrativas y/o ciencias financieras y/o trabajo social y/o afines al deporte. Con experiencia certificada de dos (2) años en la realización de eventos deportivos.
</t>
    </r>
  </si>
  <si>
    <r>
      <rPr>
        <b/>
        <sz val="12"/>
        <rFont val="Garamond"/>
        <family val="1"/>
      </rPr>
      <t>UN ( 1) APOYO LOGISTICO</t>
    </r>
    <r>
      <rPr>
        <sz val="12"/>
        <rFont val="Garamond"/>
        <family val="1"/>
      </rPr>
      <t xml:space="preserve">
Estudiantes bachilleres mayores de edad
Con experiencia certificada de dos (2) años en la realización de eventos deportivos.
</t>
    </r>
  </si>
  <si>
    <r>
      <rPr>
        <b/>
        <sz val="12"/>
        <rFont val="Garamond"/>
        <family val="1"/>
      </rPr>
      <t xml:space="preserve">UN (1) COORDINADOR GENERAL
</t>
    </r>
    <r>
      <rPr>
        <sz val="12"/>
        <rFont val="Garamond"/>
        <family val="1"/>
      </rPr>
      <t>Título profesional en el área de conocimiento Economía, Administración, Ingeniería, Ciencias Sociales y afines, de acuerdo con el Sistema Nacional de información de Educación Superior - SNIES
Debe acreditar experiencia profesional mínima de cinco (05) años.
Adicional a la experiencia general, deberá acreditar la participación como coordinador y/o coordinador de proyectos y/o gerente de tres (3) proyectos con duración mínima de seis (6) meses cada uno, en coordinación de eventos recreativos y/o deportivos y/o eventos culturales dirigidos a todo tipo de población
Tiempo completo – Dedicación del 100%</t>
    </r>
    <r>
      <rPr>
        <sz val="12"/>
        <rFont val="Garamond"/>
        <family val="1"/>
      </rPr>
      <t xml:space="preserve">
</t>
    </r>
  </si>
  <si>
    <r>
      <rPr>
        <b/>
        <sz val="12"/>
        <rFont val="Garamond"/>
        <family val="1"/>
      </rPr>
      <t>UN (1) ASISTENTE ADMINISTRATIVO</t>
    </r>
    <r>
      <rPr>
        <sz val="12"/>
        <rFont val="Garamond"/>
        <family val="1"/>
      </rPr>
      <t xml:space="preserve">
Persona con una de las siguientes Profesiones, de acuerdo con las Áreas definidas en el Sistema Nacional de Información de la Educación Superior - SNIES:
•	Tecnología en logística. •	Tecnología en Asistencia Gerencial. •	Tecnología en Gestión Del Talento Humano
•	Tecnología en gestión logística. •	Tecnología empresarial. •	Tecnología en gestión Administrativa. •	Tecnología en Gestión Empresarial.
Debe acreditar experiencia profesional mínima de tres (03) años. Adicional a la experiencia general, deberá acreditar experiencia específica de un (1) año como apoyo administrativo, apoyando la gestión administrativa, presentación de informes y relaciones interinstitucionales para la ejecución de proyectos deportivos y/o recreo deportivos y/o eventos culturales
Tiempo completo – Dedicación del 100%
</t>
    </r>
    <r>
      <rPr>
        <b/>
        <sz val="12"/>
        <rFont val="Garamond"/>
        <family val="1"/>
      </rPr>
      <t xml:space="preserve">
</t>
    </r>
  </si>
  <si>
    <r>
      <rPr>
        <b/>
        <sz val="12"/>
        <rFont val="Garamond"/>
        <family val="1"/>
      </rPr>
      <t>JUZGAMIENTO FÚTBOL 11</t>
    </r>
    <r>
      <rPr>
        <sz val="12"/>
        <rFont val="Garamond"/>
        <family val="1"/>
      </rPr>
      <t xml:space="preserve">
Servicio de juzgamiento compuesto por terna (Arbitro principal y dos jueces de línea). Incluye la señalización propia de la disciplina.
El servicio arbitral deberá acreditar experiencia en el juzgamiento de torneos locales y/o distritales.
</t>
    </r>
  </si>
  <si>
    <r>
      <rPr>
        <b/>
        <sz val="12"/>
        <rFont val="Garamond"/>
        <family val="1"/>
      </rPr>
      <t>UNIFORMES DEPORTIVOS FUTBOL- NIÑOS Y NIÑAS (CATEGORIAS INFANTIL, PREINFANTIL Y PREJUVENIL)</t>
    </r>
    <r>
      <rPr>
        <sz val="12"/>
        <rFont val="Garamond"/>
        <family val="1"/>
      </rPr>
      <t xml:space="preserve">
Camiseta manga corta y pantaloneta 
• Tallas: variadas (dado el biotipo de los participantes)14, 16, S y M. • Colores: variados. • Tela: Montelin o Montesimone. • Sublimación. • Camiseta (4 logos en la camiseta, 2 al frente, 1 en cada manga, el número tamaño media carta en espalda y nombre de la localidad debajo de este),. • Pantaloneta con numeración y logo (número pierna derecha, logo en la pierna izquierda). • Numeración: 2 al 20. Un par de medias Semi - Profesionales. • Colores: variados . Par de medias futbol profesional
</t>
    </r>
  </si>
  <si>
    <r>
      <rPr>
        <b/>
        <sz val="12"/>
        <rFont val="Garamond"/>
        <family val="1"/>
      </rPr>
      <t>UNIFORME DE ARQUERO FUTBOL- NIÑOS Y NIÑAS (CATEGORIAS INFANTIL, PREINFANTIL Y PREJUVENIL)</t>
    </r>
    <r>
      <rPr>
        <sz val="12"/>
        <rFont val="Garamond"/>
        <family val="1"/>
      </rPr>
      <t xml:space="preserve">
Camiseta manga larga y pantaloneta. • Tallas: variadas (dado el biotipo de los participantes)14, 16, S y M. • Colores: variados (diferentes a los jugadores de cada equipo) 
• Tela: Montelin o Montesimone. • Sublimación. •Camiseta (4 logos en la camiseta, 2 al frente, 1 en cada manga, el número tamaño media carta en espalda y nombre de la localidad debajo de este), •Pantaloneta con numeración y logo (número pierna derecha, logo en la pierna izquierda). • Numeración: 1. Un par de medias Semi - Profesionales. • Colores: variados</t>
    </r>
  </si>
  <si>
    <r>
      <rPr>
        <b/>
        <sz val="12"/>
        <rFont val="Garamond"/>
        <family val="1"/>
      </rPr>
      <t>UNIFORMES DEPORTIVOS FUTBOL- (CATEGORIAS  JUVENIL, FEMENINA Y UNICA)</t>
    </r>
    <r>
      <rPr>
        <sz val="12"/>
        <rFont val="Garamond"/>
        <family val="1"/>
      </rPr>
      <t xml:space="preserve">
Camiseta manga corta y pantaloneta 
• Tallas: M, L y XL. • Colores: variados. • Tela: Montelin o Montesimone. • Sublimación. • Camiseta (4 logos en la camiseta, 2 al frente, 1 en cada manga, el número tamaño media carta en espalda y nombre de la localidad debajo de este). • Pantaloneta con numeración y logo (número pierna derecha, logo en la pierna izquierda). • Numeración: 2 al 20. Par de medias fútbol de salón. • Colores: variados 
</t>
    </r>
  </si>
  <si>
    <r>
      <rPr>
        <b/>
        <sz val="12"/>
        <rFont val="Garamond"/>
        <family val="1"/>
      </rPr>
      <t xml:space="preserve">UNIFORME DE ARQUERO FUTBOL (CATEGORIAS JUVENIL, FEMENINA Y UNICA)
Camiseta manga larga y pantaloneta 
</t>
    </r>
    <r>
      <rPr>
        <sz val="12"/>
        <rFont val="Garamond"/>
        <family val="1"/>
      </rPr>
      <t>• Tallas: M, L y XL. • Colores: variados (diferentes a los jugadores de cada equipo) . • Tela: Montelin o Montesimone
• Sublimación. •Camiseta (4 logos en la camiseta, 2 al frente, 1 en cada manga, el número tamaño media carta en espalda y nombre de la localidad debajo de este),. • Pantaloneta con numeración y logo (número pierna derecha, logo en la pierna izquierda). • Numeración: 1. Un par de medias Semi - Profesionales. • Colores: variados</t>
    </r>
  </si>
  <si>
    <r>
      <rPr>
        <b/>
        <sz val="12"/>
        <rFont val="Garamond"/>
        <family val="1"/>
      </rPr>
      <t>CAMISETA TIPO POLO – ENTRENADORES EQUIPOS</t>
    </r>
    <r>
      <rPr>
        <sz val="12"/>
        <rFont val="Garamond"/>
        <family val="1"/>
      </rPr>
      <t xml:space="preserve">
• Confeccionada 100% algodón de 220 gr. • Colores varios. • Manga corta. • Sin bolsillo. • Silueta regular fit, • Cuello tejido. • Pechera con 2 botones plásticos. • Refuerzo en cuello, hombros, mangas y puños. Estampado ó sublimación en el frente, según Manual de Imagen
</t>
    </r>
  </si>
  <si>
    <r>
      <rPr>
        <b/>
        <sz val="12"/>
        <rFont val="Garamond"/>
        <family val="1"/>
      </rPr>
      <t xml:space="preserve">TROFEOS METALICOS
CAMPEON SUBCAMPEON
</t>
    </r>
    <r>
      <rPr>
        <sz val="12"/>
        <rFont val="Garamond"/>
        <family val="1"/>
      </rPr>
      <t>Copa tipo Champions. Material Acero brillante. Altura: 45 cm. Apliques en bronce, fotograbado color plateado color brillante. Base. Madera. Placa en aluminio con grabado a color por sublimación. Con cintas a full color estampadas (Campeón y Subcampeón)</t>
    </r>
  </si>
  <si>
    <t>NO OFERTABLE</t>
  </si>
  <si>
    <r>
      <rPr>
        <b/>
        <sz val="12"/>
        <rFont val="Garamond"/>
        <family val="1"/>
      </rPr>
      <t xml:space="preserve">PREMIACIÓN </t>
    </r>
    <r>
      <rPr>
        <sz val="12"/>
        <rFont val="Garamond"/>
        <family val="1"/>
      </rPr>
      <t xml:space="preserve">
De acuerdo con la descripción y valor establecido en el componente $102.000.000. 
Ver descripción de la premiación en anexo técnico ( Númeral 6.1 PREMIACIONES  COPA USME DE FÚTBOL)</t>
    </r>
  </si>
  <si>
    <r>
      <rPr>
        <b/>
        <sz val="12"/>
        <rFont val="Garamond"/>
        <family val="1"/>
      </rPr>
      <t xml:space="preserve">SONIDO EVENTO DE CLAUSURA - Servicio x 12 horas
</t>
    </r>
    <r>
      <rPr>
        <sz val="12"/>
        <rFont val="Garamond"/>
        <family val="1"/>
      </rPr>
      <t xml:space="preserve">• Servicio de montaje con las siguientes características: sonido: 1 Consola de 6 a 8 canales para micrófono y/o línea, 2 canales estéreo independientes, ecualizador paramétrico mínimo de 3 vías por canal, outputs XLR balanceados, phantom power para los micrófonos de condensador, dos (2) cables conversores RCA plug de 1/8 estéreo. 
• 1 Rack o mesa o soporte similar para ubicar la consola y demás elementos componentes del servicio 
• Micrófono inalámbrico de diadema con frecuencia seleccionable de UHF o Digital, Diversificado con Doble Antena, condensador con patrón polar cardiode, con una respuesta en frecuencia de 50Hz-20kHz como mínimo, con sus respectivas baterías y pilas de repuesto. 
• (Marcas Profesionalmente Reconocidas) 
• 2 Micrófono Formato: de mano. Cable de 4.57m. 
• Conector/es de salida: 3-pin xlrm. 
• Frecuencia máxima: 15000Hz.Frecuencia mínima: 70Hz Impedancia 600Ω.
• bases de micrófonos. con sus respectivos elementos para su correcto y óptimo funcionamiento. Batería nueva al momento del préstamo del servicio. (Marcas Profesionalmente Reconocidas) 
• Altavoz de sonido auto amplificado o con sistema de etapa de amplificación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Caja mínimo a dos (2) vías. (+- 600 watts RMS) - Driver de 100watts para frecuencias altas de 1.5” (+-100w) - Sub-bajo acorde de mínimo 15” (+-500w) Respuesta en frecuencia mínima de 30hz a 2.5Khz - Dos (2) sistemas para el montaje de parlantes (trípode o estructura en aluminio) debe garantizar estabilidad y seguridad, deben estar en perfecto estado. 
• Altavoz de sonido activos o pasivos con su respectivo sistema de amplificación externa (Marcas Profesionalmente Reconocidas) (para garantizar una mejor prestación de servicio evitando que lleven sonidos obsoletos o de baja garantía.) 
• Cables de energía y señal para su perfecto funcionamiento. 
• El equipo debe cumplir con una cobertura mínima de 90 db de presión de sonido constante sin distorsión en exteriores y a una distancia al menos de 30 mts. 
• Debe cumplir con las siguientes características: - estabilidad y seguridad, deben estar en perfecto estado. (sonido de 2000w) - Cable de audio para conectar reproductor de música Ipod, Mp3, Mp4, ANDROID y IOS - Sistema de protección de voltaje (contra caídas de corriente) y corriente con multitoma tipo rack con breakers de protección de 15 amperios. 
Incluye operario
Servicio por doce  (12) horas
</t>
    </r>
  </si>
  <si>
    <r>
      <t xml:space="preserve">PREMIACIÓN </t>
    </r>
    <r>
      <rPr>
        <sz val="12"/>
        <rFont val="Garamond"/>
        <family val="1"/>
      </rPr>
      <t xml:space="preserve">
De acuerdo a la descripción y valor establecido en el componente 2 Item 6.1. Premiación
$19.520.000
Ver distribución en anexo técnico ( Númeral 6.1  PREMIACIONES COPA FÚBTOL SALA)</t>
    </r>
  </si>
  <si>
    <r>
      <rPr>
        <b/>
        <sz val="12"/>
        <rFont val="Garamond"/>
        <family val="1"/>
      </rPr>
      <t>UN ( 1) APOYO LOGISTICO</t>
    </r>
    <r>
      <rPr>
        <sz val="12"/>
        <rFont val="Garamond"/>
        <family val="1"/>
      </rPr>
      <t xml:space="preserve">
Estudiantes bachilleres mayores de edad
Con experiencia certificada de dos (2) años en la realización de eventos deportivos.
</t>
    </r>
  </si>
  <si>
    <r>
      <t xml:space="preserve">COSTOS DE ESCENARIOS
</t>
    </r>
    <r>
      <rPr>
        <sz val="12"/>
        <rFont val="Garamond"/>
        <family val="1"/>
      </rPr>
      <t>Alquiler de escenarios x 102 partidos 
Una hora x partido</t>
    </r>
  </si>
  <si>
    <r>
      <rPr>
        <b/>
        <sz val="12"/>
        <rFont val="Garamond"/>
        <family val="1"/>
      </rPr>
      <t>BALONES DE FÚTBOL SALA No. 62 X 64</t>
    </r>
    <r>
      <rPr>
        <sz val="12"/>
        <rFont val="Garamond"/>
        <family val="1"/>
      </rPr>
      <t xml:space="preserve">
Compra de balones de fútbol con las siguientes características: •	Cubierta cuero PU: Backing + cuero 4 mm. •	Construcción sin costuras.
•	32 paneles. •	Peso: 400 a 440 g. •	Circunferencia: 62 a 64 cm. •	Rebote: 50 a 65 cm</t>
    </r>
  </si>
  <si>
    <r>
      <t xml:space="preserve">UNIFORMES DEPORTIVOS FUTSAL- (CATEGORIAS PREINFANTIL- INFANTIL PREJUVENIL, JUVENIL Y UNICA)
</t>
    </r>
    <r>
      <rPr>
        <sz val="12"/>
        <rFont val="Garamond"/>
        <family val="1"/>
      </rPr>
      <t xml:space="preserve">Camiseta y pantaloneta: •	Tallas: 10,12, 14, 16, S M, L y XL. •	Colores: variados que no se repita por equipo. •	Tela: Montelin o Montesimone. •	Sublimación. •	Marcadas según indicaciones del Manual de Imagen. •	Numeración: 1 al 10. Par de medias futsal </t>
    </r>
  </si>
  <si>
    <r>
      <t>UNIFORME DE ARQUERO FUTSAL (CATEGORIAS PREINFANTIL- INFANTIL PREJUVENIL, JUVENIL Y UNICA)</t>
    </r>
    <r>
      <rPr>
        <sz val="12"/>
        <rFont val="Garamond"/>
        <family val="1"/>
      </rPr>
      <t xml:space="preserve">
Camiseta manga larga  y pantaloneta: • Tallas: variadas 10,12, 14, 16, S M, L y XL 
• Colores: variados( diferentes a los jugadores de cada equipo). • Tela: Montelin o Montesimone. • Sublimación. • Camiseta  (4 logos en la camiseta, 2 al frente,  1 en  cada manga, el número tamaño media carta en espalda y nombre de la localidad debajo de este), • Pantaloneta con numeración y logo (número pierna derecha, logo  en la pierna izquierda) • Numeración: 1. Un par de medias Semi - Profesionales
• Colores: variados</t>
    </r>
  </si>
  <si>
    <r>
      <rPr>
        <b/>
        <sz val="12"/>
        <rFont val="Garamond"/>
        <family val="1"/>
      </rPr>
      <t>CAMISETA TIPO POLO – ENTRENADORES EQUIPOS</t>
    </r>
    <r>
      <rPr>
        <sz val="12"/>
        <rFont val="Garamond"/>
        <family val="1"/>
      </rPr>
      <t xml:space="preserve">
• Confeccionada 100% algodón de 220 gr. • Colores varios. • Manga corta. • Sin bolsillo. • Silueta regular fit, • Cuello tejido • Pechera con 2 botones plásticos.• Refuerzo en cuello, hombros, mangas y puños.
Estampado ó sublimación en el frente, según Manual de Imagen
</t>
    </r>
  </si>
  <si>
    <r>
      <rPr>
        <b/>
        <sz val="12"/>
        <rFont val="Garamond"/>
        <family val="1"/>
      </rPr>
      <t>CUBRIMIENTO DE NARRACIÓN DEL TORNEO</t>
    </r>
    <r>
      <rPr>
        <sz val="12"/>
        <rFont val="Garamond"/>
        <family val="1"/>
      </rPr>
      <t xml:space="preserve">
Narración de 16 partidos (semifinales y finales), incluye sonido y elementos propios de la narración 
Dos (2) horas por servicio. 
</t>
    </r>
  </si>
  <si>
    <r>
      <t xml:space="preserve">TROFEOS METALICOS
CAMPEON SUBCAMPEON - </t>
    </r>
    <r>
      <rPr>
        <sz val="12"/>
        <rFont val="Garamond"/>
        <family val="1"/>
      </rPr>
      <t>Copa tipo Champions. Material Acero brillante. Altura: 45 cm. Apliques en bronce, fotograbado color plateado color brillante. Base. Madera. Placa en aluminio con grabado a color por sublimación 
Con cintas a full color (Estampado Campeón y Subcampeón)</t>
    </r>
  </si>
  <si>
    <r>
      <rPr>
        <b/>
        <sz val="12"/>
        <rFont val="Garamond"/>
        <family val="1"/>
      </rPr>
      <t xml:space="preserve">MEDALLAS
OCTAGONAL/ HEXAGONAL - </t>
    </r>
    <r>
      <rPr>
        <sz val="12"/>
        <rFont val="Garamond"/>
        <family val="1"/>
      </rPr>
      <t>Material: Zamac (Metálico). Color: Dorada. Tamaño: 5 centímetros. Cinta: Varios colores (Estampado Campeón y Subcampeón). Marcacion: 25mm. Tipo de Marcacion: Resinado. Empaque: Bolsa Plástica</t>
    </r>
  </si>
  <si>
    <r>
      <rPr>
        <b/>
        <sz val="12"/>
        <rFont val="Garamond"/>
        <family val="1"/>
      </rPr>
      <t>UN ( 1) APOYO LOGISTICO</t>
    </r>
    <r>
      <rPr>
        <sz val="12"/>
        <rFont val="Garamond"/>
        <family val="1"/>
      </rPr>
      <t xml:space="preserve">
Estudiantes bachilleres mayores de edad
Con experiencia certificada de dos (2) años en la realización de eventos deportivos.
</t>
    </r>
  </si>
  <si>
    <r>
      <t xml:space="preserve">UN (1) MONITOR DEL EVENTO
</t>
    </r>
    <r>
      <rPr>
        <sz val="12"/>
        <rFont val="Garamond"/>
        <family val="1"/>
      </rPr>
      <t xml:space="preserve">Profesional en áreas de las ciencias humanas y/o ciencias sociales y/o ciencias administrativas y/o ciencias financieras y/o trabajo social y/o afines al deporte. Con experiencia certificada de dos (2) años en la realización de eventos deportivos.
</t>
    </r>
  </si>
  <si>
    <r>
      <t xml:space="preserve">BALONES DE FÚTBOL SALA No. 62 X 64
</t>
    </r>
    <r>
      <rPr>
        <sz val="12"/>
        <rFont val="Garamond"/>
        <family val="1"/>
      </rPr>
      <t xml:space="preserve">Compra de balones de fútbol con las siguientes características: •	Cubierta cuero PU: Backing + cuero 4 mm. •	Construcción sin costuras.m•	32 paneles. •	Peso: 400 a 440 g. •	Circunferencia: 62 a 64 cm. •	Rebote: 50 a 65 cm	</t>
    </r>
  </si>
  <si>
    <r>
      <t xml:space="preserve">UNIFORMES DEPORTIVOS FUTSAL- (CATEGORIAS INICIACIÓN.- PREINFANTIL , INFANTIL, PREJUVENIL Y JUVENIL)
</t>
    </r>
    <r>
      <rPr>
        <sz val="12"/>
        <rFont val="Garamond"/>
        <family val="1"/>
      </rPr>
      <t xml:space="preserve">Camiseta y pantaloneta 
• Tallas: 10,12, 14, 16, S M, L y XL • ColCamiseta y pantaloneta  • Tallas: 10,12, 14, 16, S M, L y XL • Colores: variados que no se repita por equipo • Tela: Montelin o Montesimone • Sublimación •Marcadas según indicaciones del Manual de Imagen.  • Numeración: 1 al 10 •Par de medias futsal Tallas: De acuerdo a las categorías. Medias: Semiprofesionales 95% Nylon y 5% Elastano
</t>
    </r>
  </si>
  <si>
    <r>
      <t xml:space="preserve">UNIFORME DE ARQUERO FUTSAL (CATEGORIAS INICIACIÓN.- PREINFANTIL , INFANTIL, PREJUVENIL Y JUVENIL)
</t>
    </r>
    <r>
      <rPr>
        <sz val="12"/>
        <rFont val="Garamond"/>
        <family val="1"/>
      </rPr>
      <t>• Tallas: variadas 10,12, 14, 16, S M, L y XL • Colores: variados( diferentes a los jugadores de cada equipo) • Tela: Montelin o Montesimone • Sublimación • Camiseta  (4 logos en la camiseta, 2 al frente,  1 en  cada manga, el número tamaño media carta en espalda y nombre de la localidad debajo de este), • Pantaloneta con numeración y logo (número pierna derecha, logo  en la pierna izquierda) • Numeración: 1. Un par de medias Semi - Profesionales • Colores: variados</t>
    </r>
  </si>
  <si>
    <r>
      <t xml:space="preserve">TROFEOS METALICOS
CAMPEON SUBCAMPEON
</t>
    </r>
    <r>
      <rPr>
        <sz val="12"/>
        <rFont val="Garamond"/>
        <family val="1"/>
      </rPr>
      <t>Copa tipo Champions. Material Acero brillante. Altura: 45 cm. Apliques en bronce, fotograbado color plateado color brillante. Base. Madera. Placa en aluminio con grabado a color por sublimación. Con cintas a full color estampadas</t>
    </r>
  </si>
  <si>
    <r>
      <t xml:space="preserve">MEDALLAS
OCTAGONAL/ HEXAGONAL </t>
    </r>
    <r>
      <rPr>
        <sz val="12"/>
        <rFont val="Garamond"/>
        <family val="1"/>
      </rPr>
      <t xml:space="preserve">
Material: Zamac (Metálico). Color: Dorada. Tamaño: 5 centímetros. Cinta: Varios colores (Estampado Campeón y Subcampeón). Marcacion: 25mm. Tipo de Marcacion: Resinado. Empaque: Bolsa Plástica</t>
    </r>
  </si>
  <si>
    <r>
      <t xml:space="preserve">PREMIACIÓN TORNEO 
</t>
    </r>
    <r>
      <rPr>
        <sz val="12"/>
        <rFont val="Garamond"/>
        <family val="1"/>
      </rPr>
      <t>De acuerdo a la descripción y valor establecido en el componente
$ 56.250.000,00 Ver descripción de la premiación en anexo técnico</t>
    </r>
    <r>
      <rPr>
        <b/>
        <sz val="12"/>
        <rFont val="Garamond"/>
        <family val="1"/>
      </rPr>
      <t xml:space="preserve"> (</t>
    </r>
    <r>
      <rPr>
        <sz val="12"/>
        <rFont val="Garamond"/>
        <family val="1"/>
      </rPr>
      <t>Númeral 5.1  PREMIACIONES COPA POR LA PAZ Y LA INTEGRACIÓN 2025 (FUTSAL)</t>
    </r>
  </si>
  <si>
    <r>
      <t>PREMIACIÓN VALLA MENOS VENCIDA
Bono de combo de :
Coderas:</t>
    </r>
    <r>
      <rPr>
        <sz val="12"/>
        <rFont val="Garamond"/>
        <family val="1"/>
      </rPr>
      <t xml:space="preserve">
Producto para uso profesional. Producto transpirante. Elaborado con Nylon. Foamy de alta densidad.
</t>
    </r>
    <r>
      <rPr>
        <b/>
        <sz val="12"/>
        <rFont val="Garamond"/>
        <family val="1"/>
      </rPr>
      <t>Rodilleras:</t>
    </r>
    <r>
      <rPr>
        <sz val="12"/>
        <rFont val="Garamond"/>
        <family val="1"/>
      </rPr>
      <t xml:space="preserve">
Producto para uso profesional. Producto transpirante. Elaborado con Nylon. Foamy de alta densidad.
</t>
    </r>
  </si>
  <si>
    <r>
      <t xml:space="preserve">BONOS PREMIACIÓN GOLEADOR
</t>
    </r>
    <r>
      <rPr>
        <sz val="12"/>
        <rFont val="Garamond"/>
        <family val="1"/>
      </rPr>
      <t xml:space="preserve">Bono Zapatillas
Zapatilla en Material Sintético, con entresuela con tecnología EVA-X y suela de caucho al 100% con tecnología GUM -X.
Tallas entre 28 a 42
</t>
    </r>
  </si>
  <si>
    <r>
      <t xml:space="preserve">UN (1) MONITOR DEL EVENTO- CAMPEONATO MICROFUTBOL 
</t>
    </r>
    <r>
      <rPr>
        <sz val="12"/>
        <rFont val="Garamond"/>
        <family val="1"/>
      </rPr>
      <t xml:space="preserve">Profesional en áreas de las ciencias humanas y/o ciencias sociales y/o ciencias administrativas y/o ciencias financieras y/o trabajo social y/o afines al deporte. Con experiencia certificada de dos  (2) años en la realización de eventos deportivos.
</t>
    </r>
    <r>
      <rPr>
        <b/>
        <sz val="12"/>
        <rFont val="Garamond"/>
        <family val="1"/>
      </rPr>
      <t xml:space="preserve">
</t>
    </r>
  </si>
  <si>
    <r>
      <rPr>
        <b/>
        <sz val="12"/>
        <rFont val="Garamond"/>
        <family val="1"/>
      </rPr>
      <t>UN ( 1) APOYO LOGISTICO</t>
    </r>
    <r>
      <rPr>
        <sz val="12"/>
        <rFont val="Garamond"/>
        <family val="1"/>
      </rPr>
      <t xml:space="preserve">
Estudiantes bachilleres mayores de edad
Con experiencia certificada de dos (2) años en la realización de eventos deportivos.
</t>
    </r>
  </si>
  <si>
    <r>
      <t xml:space="preserve">UNIFORMES DEPORTIVOS MICRO FUTBOL- TALLAS XS, S, M, L y XL. PARA LOS PARTICIPANTES DE LOS TORNEOS
</t>
    </r>
    <r>
      <rPr>
        <sz val="12"/>
        <rFont val="Garamond"/>
        <family val="1"/>
      </rPr>
      <t xml:space="preserve">Camiseta y pantaloneta: •	Tallas: 10,12, 14, 16, S M, L y XL •	Colores: variados que no se repita por equipo •	Tela: Montelin o Montesimone •	Sublimación •	Marcadas según indicaciones del Manual de Imagen.  •	Numeración: 1 al 10 •	Colores: concertados. Par de medias. Logos institucionales
Nota: El diseño y colores para los uniformes que corresponden a cada barra, serán concertados con el líder de cada organización, para incluir sus logos y características futboleras. </t>
    </r>
  </si>
  <si>
    <r>
      <t xml:space="preserve">TROFEOS METALICOS
CAMPEON. SUBCAMPEON, TERCERO, MALLA MENOS VENCIDA Y GOLEADOR – MICROFUTBOL MASCULINO Y FEMENIMO
</t>
    </r>
    <r>
      <rPr>
        <sz val="12"/>
        <rFont val="Garamond"/>
        <family val="1"/>
      </rPr>
      <t xml:space="preserve">Copa tipo Champions. Material Acero brillante. Altura: 45 cm. Apliques en bronce, fotograbado color plateado color brillante.  Base. Madera. Placa en aluminio con grabado a color por sublimación. Con cintas a full color </t>
    </r>
  </si>
  <si>
    <r>
      <t>MEDALLAS PARTICIPACIÓN PARA TODOS LOS PARTICIPANTES</t>
    </r>
    <r>
      <rPr>
        <sz val="12"/>
        <rFont val="Garamond"/>
        <family val="1"/>
      </rPr>
      <t xml:space="preserve">
Material: Zamac (Metálico). Color: Dorada.Tamaño: 5 centímetros. Cinta: Varios colores (Estampada). Marcación: 25mm. Tipo de Marcación: Resinado. Empaque: Bolsa Plástica
Nota: De las 252 medallas se deberán garantizar (54) medallas marcadas con: Nombre del torneo, Campeón, Subcampeón, Tercer puesto.
El restante de 198 medallas de participación con el nombre del torneo.
</t>
    </r>
  </si>
  <si>
    <r>
      <t>BONOS DE PREMIACIÓN</t>
    </r>
    <r>
      <rPr>
        <sz val="12"/>
        <rFont val="Garamond"/>
        <family val="1"/>
      </rPr>
      <t xml:space="preserve">
Se otorgarán los bonos de premiación conforme a la</t>
    </r>
    <r>
      <rPr>
        <sz val="12"/>
        <rFont val="Garamond"/>
        <family val="1"/>
      </rPr>
      <t xml:space="preserve"> descripción del numeral 5.4 Preamiación conforme al anexo técnico del presente componente.</t>
    </r>
    <r>
      <rPr>
        <b/>
        <sz val="12"/>
        <rFont val="Garamond"/>
        <family val="1"/>
      </rPr>
      <t xml:space="preserve">
Valor no modificable en oferta económica</t>
    </r>
  </si>
  <si>
    <r>
      <t>BALON DE MICROFUTBOL N 3- PARA EL TORNEO
B</t>
    </r>
    <r>
      <rPr>
        <sz val="12"/>
        <rFont val="Garamond"/>
        <family val="1"/>
      </rPr>
      <t>alón Microfútbol posee una cubierta en material PU (poliuretano), con construcción laminado, alta resistencia y flexibilidad, alta retención de aire, válvula de doble seguridad y cumple con especificaciones técnicas internacionales. El balón se envía inflado con la calibración recomendada de fábrica, (6 a 9 lb). Estable en la trayectoria. • Balón más aerodinámico. • Óptimo balance. • Superficies de juego: Madera, Baldosa y Dura • Peso: 420 a 450 g. • Circunferencia: 60 a 62 cm. • Rebote: Máximo 35 cm.|</t>
    </r>
  </si>
  <si>
    <r>
      <t xml:space="preserve">BALON DE MICROFUTBOL N 3- PARA PARTICIPANTES TORNEO DE EXIBICIÓN - MUESTRA DEPORTIVA NIÑOS Y NIÑAS
</t>
    </r>
    <r>
      <rPr>
        <sz val="12"/>
        <rFont val="Garamond"/>
        <family val="1"/>
      </rPr>
      <t>Balón Microfútbol posee una cubierta en material PU (poliuretano), con construcción laminado, alta resistencia y flexibilidad, alta retención de aire, válvula de doble seguridad y cumple con especificaciones técnicas internacionales. El balón se envía inflado con la calibración recomendada de fábrica, (6 a 9 lb). Estable en la trayectoria. • Balón más aerodinámico. • Óptimo balance. • Superficies de juego: Madera, Baldosa y Dura • Peso: 420 a 450 g. • Circunferencia: 60 a 62 cm. • Rebote: Máximo 35 cm.|</t>
    </r>
  </si>
  <si>
    <r>
      <t xml:space="preserve">HIDRATACIÓN:
</t>
    </r>
    <r>
      <rPr>
        <sz val="12"/>
        <rFont val="Garamond"/>
        <family val="1"/>
      </rPr>
      <t>Para cada barra se entregará un bono canjeable en almacenes de cadena o grandes superficies, así:
La Guardia Albirroja Sur $400.000
Nación Verdolaga             $200.000         
Los del Sur                       $200.000         
Disturbio Rojo                 $200.000         
Comandos Azules            $400.000
Por un valor total de $1.400.000, lo cual garantizarán el suministro de agua e hidratación (bebidas no alcohólicas), para los 252 en los 60 partidos a realizarse.</t>
    </r>
  </si>
  <si>
    <r>
      <t xml:space="preserve">APOYO ECONÓMICO (BONOS) OLLA COMUNITARIA BARRAS-JORNADA DE CELEBRACIÓN BARRAS FUTBOLERAS
</t>
    </r>
    <r>
      <rPr>
        <sz val="12"/>
        <rFont val="Garamond"/>
        <family val="1"/>
      </rPr>
      <t xml:space="preserve">Se entregarán bonos para la compra de insumos para la realización de un asado a cada una de las barras participantes en el proyecto. 
El operador destinará de $1.000.000 por las nueve (9) organizaciones, vinculadas al evento
Para que sea canjeable en almacenes de cadena o grandes superficies, con restricción para la compra de bebidas embriagantes y cigarrillos
</t>
    </r>
    <r>
      <rPr>
        <b/>
        <sz val="12"/>
        <rFont val="Garamond"/>
        <family val="1"/>
      </rPr>
      <t xml:space="preserve">
</t>
    </r>
  </si>
  <si>
    <r>
      <t xml:space="preserve">UN (1) MONITOR DEL EVENTO- SERVICIOS LOGISTICOS TRANSVERSALES
</t>
    </r>
    <r>
      <rPr>
        <sz val="12"/>
        <rFont val="Garamond"/>
        <family val="1"/>
      </rPr>
      <t xml:space="preserve">Título bachiller. Con experiencia certificada de  (36) meses en la realización de eventos recreo deportivos, ejecución de torneos ó trabajo con población rural
Para este perfil se podrá tener en cuenta población de la ruralidad, sugerida por las Juntas de Acción Comunal.
</t>
    </r>
    <r>
      <rPr>
        <b/>
        <sz val="12"/>
        <rFont val="Garamond"/>
        <family val="1"/>
      </rPr>
      <t xml:space="preserve">
</t>
    </r>
  </si>
  <si>
    <r>
      <t xml:space="preserve">GORRAS PARA PARTICIPANTES -ADULTO-SERVICIOS LOGISTICOS TRANSVERSALES
</t>
    </r>
    <r>
      <rPr>
        <sz val="12"/>
        <rFont val="Garamond"/>
        <family val="1"/>
      </rPr>
      <t>Gorra en poliéster y malla de cinco (5) paneles, cuatro cascos en malla yuno en poliéster fusionado acolchado al frente. Botón forrado. Cierre plástico. Técnica de marca: Estampado ó sublimación en el frente, según Manual de Imagen.</t>
    </r>
  </si>
  <si>
    <r>
      <t xml:space="preserve">ESTIMULOS DE PARTICIPACIÓN-SERVICIOS LOGISTICOS TRANSVERSALES
</t>
    </r>
    <r>
      <rPr>
        <sz val="12"/>
        <rFont val="Garamond"/>
        <family val="1"/>
      </rPr>
      <t xml:space="preserve">Cada participante recibirá máximo (1) un bono de participación por valor de $50.000, en bonos de compra exclusivamente en almacenes deportivos reconocidos (grandes cadenas de almacenes o grandes superficies), que tengan como mínimo tres (3) sucursales de la misma razón social y único NIT.
Total bonos 400
</t>
    </r>
  </si>
  <si>
    <r>
      <t xml:space="preserve">COMPRA  BOLIRANA DE MESA
</t>
    </r>
    <r>
      <rPr>
        <sz val="12"/>
        <rFont val="Garamond"/>
        <family val="1"/>
      </rPr>
      <t>Compra de mesas de bolirana  ( manual) que cumplan con las siguientes especificaciones mínimas:
• Medidas 120 x 45 cm • 8 balines o esferas
• Tablero en base de Madera 
• Publicidad institucional</t>
    </r>
  </si>
  <si>
    <r>
      <t>UN (1) MONITOR DEL EVENTO</t>
    </r>
    <r>
      <rPr>
        <sz val="12"/>
        <rFont val="Garamond"/>
        <family val="1"/>
      </rPr>
      <t xml:space="preserve">
Profesional en áreas de las ciencias humanas y/o ciencias sociales y/o ciencias administrativas y/o ciencias financieras y/o trabajo social y/o afines al deporte. Con experiencia certificada de dos (2) años en la realización de eventos deportivos y trabajo con personas en condición de discapacidad 
</t>
    </r>
    <r>
      <rPr>
        <b/>
        <sz val="12"/>
        <rFont val="Garamond"/>
        <family val="1"/>
      </rPr>
      <t xml:space="preserve">
</t>
    </r>
  </si>
  <si>
    <r>
      <rPr>
        <b/>
        <sz val="12"/>
        <rFont val="Garamond"/>
        <family val="1"/>
      </rPr>
      <t>UN (1) MONITOR DEL EVENTO</t>
    </r>
    <r>
      <rPr>
        <sz val="12"/>
        <rFont val="Garamond"/>
        <family val="1"/>
      </rPr>
      <t xml:space="preserve">
Profesional en áreas de las ciencias humanas y/o ciencias sociales y/o ciencias administrativas y/o ciencias financieras y/o trabajo social y/o afines al deporte. Con experiencia certificada de dos (2) años en la realización de eventos deportivos y trabajo con personas  mayores 
</t>
    </r>
  </si>
  <si>
    <r>
      <rPr>
        <b/>
        <sz val="12"/>
        <rFont val="Garamond"/>
        <family val="1"/>
      </rPr>
      <t>CAMISETA TIPO POLO _ SALIDA RECREATIVA PARA ADULTO MAYOR</t>
    </r>
    <r>
      <rPr>
        <sz val="12"/>
        <rFont val="Garamond"/>
        <family val="1"/>
      </rPr>
      <t xml:space="preserve">
•	Confeccionada 100% algodón de 220 gr. •	Colores varios •	Manga corta •	Sin bolsillo •	Silueta regular fit, •	Cuello tejido •	Pechera con 2 botones plásticos.•	Refuerzo en cuello, hombros, mangas y puños.
Estampado ó sublimación en el frente, según Manual de Imagen.</t>
    </r>
  </si>
  <si>
    <r>
      <rPr>
        <b/>
        <sz val="12"/>
        <rFont val="Garamond"/>
        <family val="1"/>
      </rPr>
      <t>MONITOR DEL EVENTO</t>
    </r>
    <r>
      <rPr>
        <sz val="12"/>
        <rFont val="Garamond"/>
        <family val="1"/>
      </rPr>
      <t xml:space="preserve">
Profesional en áreas de las ciencias humanas y/o ciencias sociales y/o ciencias administrativas y/o ciencias financieras y/o trabajo social y/o afines al deporte. Con experiencia certificada de dos (2) años en la realización de eventos deportivos.
</t>
    </r>
  </si>
  <si>
    <r>
      <rPr>
        <b/>
        <sz val="12"/>
        <rFont val="Garamond"/>
        <family val="1"/>
      </rPr>
      <t xml:space="preserve">CAMISETA TIPO POLO </t>
    </r>
    <r>
      <rPr>
        <sz val="12"/>
        <rFont val="Garamond"/>
        <family val="1"/>
      </rPr>
      <t xml:space="preserve">
• Confeccionada 100% algodón de 220 gr. • Colores varios • Manga corta • Sin bolsillo • Silueta regular fit, • Cuello tejido • Pechera con 2 botones plásticos.• Refuerzo en cuello, hombros, mangas y puños.
Estampado ó sublimación en el frente, según Manual de Imagen
</t>
    </r>
  </si>
  <si>
    <r>
      <rPr>
        <b/>
        <sz val="12"/>
        <rFont val="Garamond"/>
        <family val="1"/>
      </rPr>
      <t>MONITOR DEL EVENTO</t>
    </r>
    <r>
      <rPr>
        <sz val="12"/>
        <rFont val="Garamond"/>
        <family val="1"/>
      </rPr>
      <t xml:space="preserve">
Profesional en áreas de las ciencias humanas y/o ciencias sociales y/o ciencias administrativas y/o ciencias financieras y/o trabajo social y/o afines al deporte. Con experiencia certificada de dos (2) años en la realización de eventos deportivos.
</t>
    </r>
  </si>
  <si>
    <r>
      <rPr>
        <b/>
        <sz val="12"/>
        <rFont val="Garamond"/>
        <family val="1"/>
      </rPr>
      <t>APOYO LOGÍSTICO</t>
    </r>
    <r>
      <rPr>
        <sz val="12"/>
        <rFont val="Garamond"/>
        <family val="1"/>
      </rPr>
      <t xml:space="preserve">
Personal logístico capacitado y debidamente identificado. 
Estudiantes universitarios o estudiantes bachilleres mayores de edad, con experiencia en trabajo logístico de más de 24 meses, durante una (1) jornada de máximo seis (6) horas. Deben tener experiencia en trabajo para eventos masivos.
Total servicios : Diez (10)</t>
    </r>
  </si>
  <si>
    <r>
      <rPr>
        <b/>
        <sz val="12"/>
        <rFont val="Garamond"/>
        <family val="1"/>
      </rPr>
      <t>PREMIACIÓN</t>
    </r>
    <r>
      <rPr>
        <sz val="12"/>
        <rFont val="Garamond"/>
        <family val="1"/>
      </rPr>
      <t xml:space="preserve">
De acuerdo con las especificacionse del anexo técnico "EVENTO No. 9
CARRERA ATLÉTICA CROSS COUNTRY 10K OPEN " - Categorías y premiación
</t>
    </r>
  </si>
  <si>
    <t>SUBTOTAL RECURSO HUMANO TRANSVERSAL</t>
  </si>
  <si>
    <t xml:space="preserve">JURADOS
Personal jurados con experiencia mínima de tres meses en selección de grupos musicales
Titulo de bachiller y certificado de aptitud ocupacional  o título de educación para el trabajo y el desarrollo humano o titulo de formación técnica profesional
</t>
  </si>
  <si>
    <t>PAGO SERVICIOS PRESENTACIÓN
grupo cultural distrital trayectoria media (4 integrantes o más)
servicio x 1 hora
Valor no modificable en oferta económica</t>
  </si>
  <si>
    <t>PAGO SERVICIOS PRESENTACIÓN
grupo cultural local trayectoria baja (4 integrantes o más) 
servicio x 1 hora
Valor no modificable en oferta económica</t>
  </si>
  <si>
    <t>BAÑOS PORTATILES
alquiler de baño portátil por jornada en eventos masivos. (5 unidades por jornada)
incluye suministro de papel higiénico, batería, limpieza, disposición para uso, transporte ida y regreso de las unidades, instalación y des instalación. 
Servicio x joranmada / dia</t>
  </si>
  <si>
    <r>
      <rPr>
        <sz val="12"/>
        <rFont val="Garamond"/>
        <family val="1"/>
      </rPr>
      <t xml:space="preserve">VALLAS TIPO CONCIERTO </t>
    </r>
    <r>
      <rPr>
        <b/>
        <sz val="12"/>
        <rFont val="Garamond"/>
        <family val="1"/>
      </rPr>
      <t xml:space="preserve">
</t>
    </r>
    <r>
      <rPr>
        <sz val="12"/>
        <rFont val="Garamond"/>
        <family val="1"/>
      </rPr>
      <t>Alquiler de Vallas Tipo Concierto con las siguientes dimensiones: Largo: 2,00mts Ancho: 1,40 mts Diámetro de Tubo: 11/4 pulgadas. Fabricadas en tubo de alta resistencia. Patas de 40 cm. por 20 cm. para perfecto sostenimiento. Por unidad. Incluye transporte ida y regreso e instalación.
Servicio x joranmada / dia</t>
    </r>
  </si>
  <si>
    <t>PLANTA ELECTRICA 
alquiler de planta eléctrica de 100 a 125 kva (transporte, parcial de corriente 10 metros, trifásica, tierra y neutro, operario), e insonorizada. (1 jornada) Incluye transporte , operario. Jornada / dia</t>
  </si>
  <si>
    <t>CARPAS 4 X 4
alquiler de carpa tipo concierto o pagoda alquiler carpa estructural lona 100% impermeable; resistente a la intemperie, lona alta densidad, alto calibre con microfibras internas para mayor duración calibre 700 a 530 fibras con laterales.
incluye transporte e instalación
servicio x 8 horas</t>
  </si>
  <si>
    <t>SILLAS CON BRAZOS
Alquiler de sillas plásticas con brazos. (2 sillas por mipymes o emprendimiento)
incluye disposición en el sitio del evento y transporte. Jornada/dia</t>
  </si>
  <si>
    <t>MESAS PLASTICAS
alquiler mesas de 90x60 cm para la exhibición de productos de los beneficiarios. (1 unidad por mipymes o emprendimiento) incluido  transporte. Joranada / dia</t>
  </si>
  <si>
    <t>ESCARAPELAS
escarapelas en papel kimberly. con forro plástico y tira 15 mm, con gancho metálico de presión con imagen y color institucional según manual de imagen.</t>
  </si>
  <si>
    <t>REFRIGERIO TIPO 2
un sólido: un sándwich de jamón y queso, jugo o avena en caja, fruta (manzana, pera, durazno, banano, mandarina, o ciruela) y dulce de chocolate.
que cumpla con las normas de bioseguridad - empacado
Para artísticas y grupos musicales invitados</t>
  </si>
  <si>
    <t>ALMUERZO TIPO 2
Presa de pollo o hamburguesa, papas a la francesa, jugo de caja o botella plastica y golosina (consumo calórico normal) que cumpla con las normas de bioseguridad - empacado
Para artísticas y grupos musicales invitados</t>
  </si>
  <si>
    <r>
      <rPr>
        <sz val="12"/>
        <rFont val="Garamond"/>
        <family val="1"/>
      </rPr>
      <t>BOTELLAS DE AGUA SIN GAS 300ML .</t>
    </r>
    <r>
      <rPr>
        <sz val="12"/>
        <rFont val="Garamond"/>
        <family val="1"/>
      </rPr>
      <t xml:space="preserve">
Envase desechable</t>
    </r>
    <r>
      <rPr>
        <b/>
        <sz val="12"/>
        <rFont val="Garamond"/>
        <family val="1"/>
      </rPr>
      <t xml:space="preserve">
Para artísticas y grupos musicales invitados</t>
    </r>
  </si>
  <si>
    <t>PRODUCTORES EVENTOS
Productor (mínimo 3 años de experiencia en eventos y espectáculos, realización de mínimo tres (3) proyectos y/o evento ejecutados y cada uno de estos con una participación superior a 100 personas. preferiblemente de la localidad, deberá acompañar durante todo el proceso de planeación y ejecución del evento posterior a la concertación.
titulo de bachiller y certificado de aptitud ocupacional  o título de educación para el trabajo y el desarrollo humano o titulo de formación técnica profesional
total productores 4 x 2 meses 
Nota : El festival de Hip Hop requiere de 4 productores, teniendo en cuenta que este género se compone de varias corrientes musicales, por lo tanto los productores musicales son de diferentes especialidades
Valor no modificable en oferta económica</t>
  </si>
  <si>
    <t xml:space="preserve">
PLANTA ELECTRICA 
alquiler de planta eléctrica de 100 a 125 kva (transporte, parcial de corriente 10 metros, trifásica, tierra y neutro, operario), e insonorizada. (1 jornada) Incluye transporte , operario. Jornada / dia</t>
  </si>
  <si>
    <t>REFRIGERIO TIPO 2
un sólido: un sándwich de jamón y queso, jugo o avena en caja, fruta (manzana, pera, durazno, banano, mandarina, o ciruela) y dulce de chocolate.
que cumpla con las normas de bioseguridad - empacado
para artsistas y grupos musicales participantes</t>
  </si>
  <si>
    <t>ALMUERZO TIPO 2
presa de pollo o hamburguesa, papas a la francesa, jugo de caja o botella plastica y golosina (consumo calórico normal) que cumpla con las normas de bioseguridad - empacado
para artsistas y grupos musicales participantes</t>
  </si>
  <si>
    <r>
      <rPr>
        <sz val="12"/>
        <rFont val="Garamond"/>
        <family val="1"/>
      </rPr>
      <t>BOTELLAS DE AGUA SIN GAS 300ML .</t>
    </r>
    <r>
      <rPr>
        <sz val="12"/>
        <rFont val="Garamond"/>
        <family val="1"/>
      </rPr>
      <t xml:space="preserve">
Envase desechable</t>
    </r>
    <r>
      <rPr>
        <b/>
        <sz val="12"/>
        <rFont val="Garamond"/>
        <family val="1"/>
      </rPr>
      <t xml:space="preserve">
para artsistas y grupos musicales participantes</t>
    </r>
  </si>
  <si>
    <t>PERSONAL LOGISTICO
estudiantes bachilleres mayores de edad, con experiencia en trabajo logístico de más de 12 meses. Jornada
Dia / Jornada</t>
  </si>
  <si>
    <t>ALQUILER PANTALLA LED
pantalla led: 1 pantalla led 4x3 con estructura truss y sistema de reproducción de video. Estructuras
Incluye transporte, operario, montaje y desmontaje
Jornada / dia</t>
  </si>
  <si>
    <r>
      <rPr>
        <b/>
        <sz val="12"/>
        <rFont val="Garamond"/>
        <family val="1"/>
      </rPr>
      <t>Volantes</t>
    </r>
    <r>
      <rPr>
        <sz val="12"/>
        <rFont val="Garamond"/>
        <family val="1"/>
      </rPr>
      <t xml:space="preserve">
Impresos en Papel Bond. Tamaño 1/2 de carta a cuatro (4) tintas, acabado brillante, impreso a 1 cara</t>
    </r>
  </si>
  <si>
    <t>Pago servicios presentación
agrupación nacional de alta trayectoria. grupo artístico de alta trayectoria.
servicio x 1 hora 
Valor no modificable en oferta económica</t>
  </si>
  <si>
    <t>Pago de servicios presentación
artista distrital. honorarios para de media trayectoria.
servicio x 1 hora
Valor no modificable en oferta económica</t>
  </si>
  <si>
    <t xml:space="preserve">Pago de servicios presentación
artista distrital. honorarios para de alta trayectoria.
servicio x 1 hora
Valor no modificable en oferta económica
</t>
  </si>
  <si>
    <t>Pago de honorarios para 3 jurados de mcs, para audiciones previas del evento
Personal jurados con experiencia mínima de tres meses en selección de grupos musicales
Titulo de bachiller y certificado de aptitud ocupacional  o título de educación para el trabajo y el desarrollo humano o titulo de formación técnica profesional
Valor no modificable en oferta económica</t>
  </si>
  <si>
    <t xml:space="preserve">Servicio de DJ SET
2 tornamesa technichs 1200. mezclador vestax, rane o similares para dj de rap sobre tarima para el dj para que no pase golpes al equipo del dj , mesa estable , cuñas de corriente y cajas de paso para la conexión. </t>
  </si>
  <si>
    <t xml:space="preserve">PAGO SERVICIOS PRESENTACIÓN
GRUPO CULTURAL LOCAL TRAYECTORIA BAJA
ARTISTAS LOCALES NUEVOS TALENTOS DE HIP HOP - (BAJA TRAYECTORIA Y TRAYECTORIA).
SERVICIO X 1 HORA
ITEM EN VALOR NO MODIFICABLE 
</t>
  </si>
  <si>
    <t>Presentador o maestro de ceremonia con experiencia en presentación y manejo de eventos culturales que conozca sobre  la modalidad artistica 
jornada /dia</t>
  </si>
  <si>
    <t xml:space="preserve">Pago de honorarios para 3 jurados de freestyle, para audiciones previas del evento
Personal jurados con experiencia mínima de tres meses en selección de grupos musicales
Titulo de bachiller y certificado de aptitud ocupacional  o título de educación para el trabajo y el desarrollo humano o titulo de formación técnica profesional
Valor no modificable en oferta económica
</t>
  </si>
  <si>
    <t>Premiación primer puesto
bonos en tiendas almecenes grandes superficies con minimo tres establecimientos comerciales y unico nit
Valor no modificable en oferta económica</t>
  </si>
  <si>
    <t xml:space="preserve">Premiación segundo puesto
bonos en tiendas almecenes grandes superficies con minimo tres establecimientos comerciales y unico nit
Valor no modificable en oferta económica
</t>
  </si>
  <si>
    <t xml:space="preserve">Premiación tercer puesto
bonos en tiendas almecenes grandes superficies con minimo tres establecimientos comerciales y unico nit
Valor no modificable en oferta económica
</t>
  </si>
  <si>
    <t>Pago servicios presentación
dj distrital trayectoria media
jornada
Valor no modificable en oferta económica</t>
  </si>
  <si>
    <t>Carpa mix house 4x4
incluye transporte, personal de montaje, desmontaje y descargue</t>
  </si>
  <si>
    <t>Plan de contingencia
(alta complejidad)
elaboración, evaluación, publicación y autorización del plan de contingencia para el evento masivo de alta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medicalizada, paramédico y/o tecnologo en atención pre hospitalaria,  enfermero y/o tecnico auxiliar de enfermeria, medico general, brigadista,  jefe de emergencias y demás aspectos requeridos.a las normas nacionales y distritales en el asunto. además los  permisos pertinentes.</t>
  </si>
  <si>
    <t>Plan de contingencia (media complejidad)
elaboración, evaluación, publicación y autorización del plan de contingencia para el evento masivo de media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medicalizada,   paramédico y/o tecnologo en atención pre hospitalaria,  enfermero y/o tecnico auxiliar de enfermería, brigadista,  jefe de emergencias, tramite ante bomberos, defensa civil y demás aspectos requeridos. a las normas nacionales y distritales en el asunto. además los permisos pertinentes.</t>
  </si>
  <si>
    <t xml:space="preserve">Bolsa insumos grafiti a monto agotable
1. Aerosoles profesionales (400ml, resistentes a agua, sol /uv).
pintura 100% acrílica orgánica  
 rendimiento exacto 2.70m2 / rendimiento teórico 3m2 
sistema de válvula ultra suave (soft ultra pressure) 
cap / boquilla level 1 – tecnología 100% alemana original  
 salida inicial suave y 100% limpia, sin obstrucción alguna de
pigmento usos específicos: graffiti, decoración, arte sin límites
Valor Unitario : $51.079
Valor no modificable en oferta económica
</t>
  </si>
  <si>
    <t>Camisetas tipo polo
• confeccionada 100% algodón de 220 gr. • colores varios • manga corta • sin bolsillo • silueta regular fit,
• cuello tejido • pechera con 2 botones plásticos. • refuerzo en cuello, hombros, mangas y puños.
estampado ó sublimación en el frente, según manual de imagen</t>
  </si>
  <si>
    <t xml:space="preserve">Pago de honorarios por intervención de jurado de alta trayectoria nacional
Titulo de bachiller y certificado de aptitud ocupacional  o título de educación para el trabajo y el desarrollo humano o titulo de formación técnica profesional
Valor no modificable en oferta económica
</t>
  </si>
  <si>
    <t>Pago servicios presentación
artistas media trayectoria
4-6 años de experiencia
Valor no modificable en oferta económica</t>
  </si>
  <si>
    <t xml:space="preserve">Pago servicios presentación
artistas emergentes ( baja trayectoria)
1-3 años de experiencia
Valor no modificable en oferta económica
</t>
  </si>
  <si>
    <t>Pago servicios presentación
artistas alta trayectoria
4-6 años de experiencia
Valor no modificable en oferta económica</t>
  </si>
  <si>
    <t xml:space="preserve">Categoria mediana trayectoria
bonos en tiendas almecenes grandes superficies con minimo tres establecimientos comerciales y unico nit
Valor no modificable en oferta económica
</t>
  </si>
  <si>
    <t xml:space="preserve">categoria alta trayectoria
bonos en tiendas almecenes grandes superficies con minimo tres establecimientos comerciales y unico nit
Valor no modificable en oferta económica
</t>
  </si>
  <si>
    <t xml:space="preserve"> Kit de rodillos y bandeja de pintura
Rodillo espuma 9 pulgadas
bandejas plasticas de pintura
</t>
  </si>
  <si>
    <t>pago servicios presentación
dj tornamesismo
artista nacional de alta trayectoria.
Valor no modificable en oferta económica</t>
  </si>
  <si>
    <t>pago servicios presentación
beatmakers
artista nacional de alta trayectoria.
Valor no modificable en oferta económica</t>
  </si>
  <si>
    <t>pago servicios presentación
dj tornamesismo
artista distrital. de media trayectoria
Valor no modificable en oferta económica</t>
  </si>
  <si>
    <t>pago servicios presentación
dj tornamesismo
emergentes
artista de baja trayectoria
Valor no modificable en oferta económica</t>
  </si>
  <si>
    <t>pago servicios presentación
beatmakers
emergentes 
artista de baja trayectoria
Valor no modificable en oferta económica</t>
  </si>
  <si>
    <t>pago de servicios
jurado nacional
con experiencia mínima de tres meses en la especialidad
Titulo de bachiller y certificado de aptitud ocupacional  o título de educación para el trabajo y el desarrollo humano o titulo de formación técnica profesional
Valor no modificable en oferta económica</t>
  </si>
  <si>
    <t>pago de servicios
jurado distrital
con experiencia mínima de tres meses en la especialidad
Titulo de bachiller y certificado de aptitud ocupacional  o título de educación para el trabajo y el desarrollo humano o titulo de formación técnica profesional
Valor no modificable en oferta económica</t>
  </si>
  <si>
    <t>pago de servicios
jurado local
con experiencia mínima de tres meses en la especialidad
Titulo de bachiller y certificado de aptitud ocupacional  o título de educación para el trabajo y el desarrollo humano o titulo de formación técnica profesional
Valor no modificable en oferta económica</t>
  </si>
  <si>
    <t>pago de servicios
dj nacional
Valor no modificable en oferta económica</t>
  </si>
  <si>
    <t>pago de servicios
dj  distrital</t>
  </si>
  <si>
    <t xml:space="preserve">pago de servicios
dj  dj local
Valor no modificable en oferta económica
</t>
  </si>
  <si>
    <t xml:space="preserve">premiación
categoría b girl 1 vs 1, 1 lugar
premiación por desempeño en competencia modalidad batalla,bonos de compra exclusivamente en grandes cadenas de almacenes o grandes superficies, que tengan como mínimo tres (3) sucursales de la misma razón social y único nit.
Valor no modificable en oferta económica
</t>
  </si>
  <si>
    <t xml:space="preserve">premiación
categoría pro 2 vs 2, 3 lugar
premiación por desempeño en competencia modalidad batalla,bonos de compra exclusivamente en grandes cadenas de almacenes o grandes superficies, que tengan como mínimo tres (3) sucursales de la misma razón social y único nit.
Valor no modificable en oferta económica
</t>
  </si>
  <si>
    <t xml:space="preserve">premiación
categoría pro 2 vs 2, 2 lugar
premiación por desempeño en competencia modalidad batalla,bonos de compra exclusivamente en grandes cadenas de almacenes o grandes superficies, que tengan como mínimo tres (3) sucursales de la misma razón social y único nit.
Valor no modificable en oferta económica
</t>
  </si>
  <si>
    <t>premiación
categoría b girl 1 vs 1, 2 lugar
premiación por desempeño en competencia modalidad batalla. bonos de compra exclusivamente en grandes cadenas de almacenes o grandes superficies, que tengan como mínimo tres (3) sucursales de la misma razón social y único nit.
Valor no modificable en oferta económica</t>
  </si>
  <si>
    <t xml:space="preserve">premiación
categoría escuela principiante 3 vs 3, 1 lugar
premiación por desempeño en competencia modalidad batalla bonos de compra exclusivamente en grandes cadenas de almacenes o grandes superficies, que tengan como mínimo tres (3) sucursales de la misma razón social y único nit.
Valor no modificable en oferta económica
</t>
  </si>
  <si>
    <t xml:space="preserve">premiación
categoría escuela avanzado 1 vs 1, 1 lugar
premiación por desempeño en competencia modalidad batalla
bonos de compra exclusivamente en grandes cadenas de almacenes o grandes superficies, que tengan como mínimo tres (3) sucursales de la misma razón social y único nit
valor item no modificable
</t>
  </si>
  <si>
    <t xml:space="preserve">premiación
categoría escuela avanzado 1 vs 1, 2 lugar
premiación por desempeño en competencia modalidad batalla
bonos de compra exclusivamente en grandes cadenas de almacenes o grandes superficies, que tengan como mínimo tres (3) sucursales de la misma razón social y único nit.
Valor no modificable en oferta económica
</t>
  </si>
  <si>
    <t>premiación
categoría old school 1 vs 1, 2 lugar
premiación por desempeño en competencia modalidad batalla
bonos de compra exclusivamente en grandes cadenas de almacenes o grandes superficies, que tengan como mínimo tres (3) sucursales de la misma razón social y único nit.
valor item no modificable</t>
  </si>
  <si>
    <t xml:space="preserve">premiación
categoría old school 1 vs 1, 3 lugar
premiación por desempeño en competencia modalidad batalla
bonos de compra exclusivamente en grandes cadenas de almacenes o grandes superficies, que tengan como mínimo tres (3) sucursales de la misma razón social y único nit.
</t>
  </si>
  <si>
    <t>premiación
categoría escuela avanzado 1 vs 1, 3 lugar
premiación por desempeño en competencia modalidad batalla
bonos de compra exclusivamente en grandes cadenas de almacenes o grandes superficies, que tengan como mínimo tres (3) sucursales de la misma razón social y único nit.
Valor no modificable en oferta económica</t>
  </si>
  <si>
    <t>premiación
categoría old school 1 vs 1, 1 lugar  
premiación por desempeño en competencia modalidad batalla
bonos de compra exclusivamente en grandes cadenas de almacenes o grandes superficies, que tengan como mínimo tres (3) sucursales de la misma razón social y único nit.
Valor no modificable en oferta económica</t>
  </si>
  <si>
    <t xml:space="preserve">premiación
categoría escuela principiante 3 vs 3, 2 lugar
premiación por desempeño en competencia modalidad batall bonos de compra exclusivamente en grandes cadenas de almacenes o grandes superficies, que tengan como mínimo tres (3) sucursales de la misma razón social y único nit.
Valor no modificable en oferta económica
</t>
  </si>
  <si>
    <t xml:space="preserve">premiación
categoría pro 2 vs 2, 1 lugar
premiación por desempeño en competencia modalidad batalla,bonos de compra exclusivamente en grandes cadenas de almacenes o grandes superficies, que tengan como mínimo tres (3) sucursales de la misma razón social y único nit.
Valor no modificable en oferta económica
</t>
  </si>
  <si>
    <t xml:space="preserve">Cabinas activas b3
Compra  amplificador tipo cabina con potencia de sonido 120w rms.
tecnologia de conexión inalámbrica bluetooth.
display led con visualización de función.
reproducción de sonido: bluetooth versión 4.0, puerto de lectura usb y sd. (32gb max.).
2 canales de entrada auxiliar. aux rca, aux 3.5mm.
2 canales de entrada auxiliar para mic 6.3mm con ajuste de volumen independiente.
control manual de bajos, brillos y echo
incluye micrófono alámbrico, control remoto y tripode metálico plegable.
ruedas y manijas para facil trasporte
potencia de sonido: 120w rms
voltaje de operación: ac 110-240v -50hz/60hz
1 woofer de 15*4?
1 tweeter de 1° (25mm) 8?
frecuencia de respuesta 50hz-18khz
sensibilidad 95+/-2db
rango de alcance desde el control remoto: 4 metros.
peso aproximado: 8.56 kg
</t>
  </si>
  <si>
    <t>RETORNOS
Compra de Monitor de piso Proel de 10″ WD10AV2, coaxial activo de 2 vías, driver de 1 “, Potencia total de 250 W (pico de 500 W) 200 W clase D + 50 W clase AB módulo de potencia con SMPS, 2 preajustes de EQ para monitor o FOH, SPL MAX 123 dB, Respuesta de frecuencia 60 Hz – 20 KHz, cabina contrachapada con, pintura de poliuretano, rejilla metálica reforzada, panel de conexión empotrado para mayor protección, 2 manijas empotradas para facilitar el transporte.</t>
  </si>
  <si>
    <t xml:space="preserve">Consola de 8 canales
Compra 
consola activa con:* 8 entradas xir* 8 entradas trs* 8 inserts* ecualizador de 3 bandas por canal* 2 salidas xlr* 2 salidas trs* lector usb* bluetooth* procesador de 16 etectos
+
* ecualizador grafico de 7 bandas* ecualizador para entrada usb* conector audifonos•phantom power
</t>
  </si>
  <si>
    <t>microfono inalambrico
compra: kit de micrófonos con doble transmisor de mano.
* receptor en banda uhf variable de transmisión (500mhz - 590mhz).
* 100 bancos de frecuencia ajustable (50 por cada canal).
* receptor y microfono con pantalla lcd
* dos mandos de mano alimentadas por baterias aa.
1 salida de señal mezclada en conector plug 1/ 4.
* 2 salidas de señal independientes en conector xlr
* alcance máximo en linea de visión de hasta 60 metros.</t>
  </si>
  <si>
    <t>Productor (mínimo 3 años de experiencia en eventos y espectáculos de rock o metal, con experiencia stage manager certificada en la  realización de  mínimo  tres  (3)  proyectos  y/o  eventos  ejecutados  y  cada  uno  de  estos  con  una participación superior a 100 personas. preferiblemente de la localidad
Profesional en áreas de las ciencias humanas y/o ciencias sociales y/o ciencias administrativas y/o ciencias financieras y/o trabajo social y/o afines
Valor no modificable en oferta económica</t>
  </si>
  <si>
    <t xml:space="preserve">personal logístico roadies
roadies: guitar tech, bass tech, drum tech, road manager, productor, experiencia 2 años certificada
</t>
  </si>
  <si>
    <t xml:space="preserve">pago servicios presentación
grupo cultural nacional trayectoria alta
agrupación invitada: grupo de metal nacional o internacional profesional de reconocimiento (alta trayectoria),
servicio x 1 hora
Valor no modificable en oferta económica
</t>
  </si>
  <si>
    <t>pago servicios presentación
grupo cultural distrital trayectoria alta
agrupación invitada:  grupo de metal distrital profesional de reconocimiento.  agrupación invitada: honorarios para grupo de metal distrital de reconocimiento (alta trayectoria)
servicio x 1 hora.
Valor no modificable en oferta económica</t>
  </si>
  <si>
    <t>pago servicios presentación
grupo cultural local trayectoria media
agrupaciones locales: grupos de metal - locales (semiprofesionales) - media trayectoria.
servicio x 1 hora.
Valor no modificable en oferta económica</t>
  </si>
  <si>
    <t>pago servicios presentación
grupo cultural local trayectoria baja
incentivos para grupos de metal - locales (aficionados). grupo artístico de corta trayectoria.
servicio x 1 hora
Valor no modificable en oferta económica</t>
  </si>
  <si>
    <t xml:space="preserve">vallas tipo concierto
alquiler de vallas tipo concierto con las siguientes dimensiones: largo: 2,00mts  ancho: 1,40 mts diámetro de tubo: 11/4 pulgadas.  fabricadas en tubo de alta resistencia. patas de 40 cm. por 20 cm. para perfecto sostenimiento. por unidad. incluye transporte ida y regreso e instalación </t>
  </si>
  <si>
    <t>carpa 6 x 12
alquiler capa  estructural de lona 100% impermeable; resistente a la interperperie tipo kiosko de 12x6 mts, de  lona alta densidad de alto calibre con microfirmas internas para mayor duración calibre 700 a 530 fibras con techo blanco y laterales. debe tener extintor multiproposito 20 lbs incluye transporte montaje y desmontaje</t>
  </si>
  <si>
    <t>SILLAS CON BRAZOS
alquiler de sillas plásticas con brazos. (2 sillas por mipymes o emprendimiento)
incluye disposición en el sitio del evento y transporte. Jornada/dia</t>
  </si>
  <si>
    <r>
      <rPr>
        <sz val="12"/>
        <rFont val="Garamond"/>
        <family val="1"/>
      </rPr>
      <t>BOTELLAS DE AGUA SIN GAS 300ML .</t>
    </r>
    <r>
      <rPr>
        <sz val="12"/>
        <rFont val="Garamond"/>
        <family val="1"/>
      </rPr>
      <t xml:space="preserve">
Envase desechable</t>
    </r>
  </si>
  <si>
    <t>Tarima carpa 12x6
alquiler tarima 12 x 6 mts con carpa estructural, escalera a la altura requerida 
(1,5 mts) y faldones. estructura certificada debe tener extintor multipropósito 20 lbs incluye transporte montaje y desmontaje
alquiler capa  estructural de lona 100% impermeable; resistente a la interperperie tipo kiosko de 12x6 mts, de  lona alta densidad de alto calibre con microfirmas internas para mayor duración calibre 700 a 530 fibras con techo blanco y laterales. debe tener extintor multiproposito 20 lbs incluye transporte montaje y desmontaje</t>
  </si>
  <si>
    <t>Carpa 6 x 12
alquiler capa  estructural de lona 100% impermeable; resistente a la interperperie tipo kiosko de 12x6 mts, de  lona alta densidad de alto calibre con microfirmas internas para mayor duración calibre 700 a 530 fibras con techo blanco y laterales. debe tener extintor multiproposito 20 lbs incluye transporte montaje y desmontaje</t>
  </si>
  <si>
    <t>planta electrica
Alquiler planta de 50 kva. con sistema de canlock para el cableado, con dos extensiones
de 50 metros cada una, los respectivos accesorios parciales, bajantes, cajas de
distribución, herramientas, elementos de protección y seguridad industrial. (los tapa
cables necesarios para cubrir cables en áreas de tránsito de público).</t>
  </si>
  <si>
    <t>camisetas tipo polo
• confeccionada 100% algodón de 220 gr. • colores varios • manga corta • sin bolsillo • silueta regular fit, • cuello tejido • pechera con 2 botones plásticos. • refuerzo en cuello, hombros, mangas y puños.
estampado ó sublimación en el frente, según manual de imagen</t>
  </si>
  <si>
    <t>LOGISTICO CAMINATA AMBIENTAL
estudiantes bachilleres mayores de edad, con experiencia en trabajo logístico de más de 12 meses.
Jornada</t>
  </si>
  <si>
    <r>
      <rPr>
        <b/>
        <sz val="12"/>
        <rFont val="Garamond"/>
        <family val="1"/>
      </rPr>
      <t>ALMUERZO TIPO 2</t>
    </r>
    <r>
      <rPr>
        <sz val="12"/>
        <rFont val="Garamond"/>
        <family val="1"/>
      </rPr>
      <t xml:space="preserve">
Una entrada, plato fuerte (gourmet), postre y un líquido. Almuerzo Caliente Servido a la mesa, incluye menaje.</t>
    </r>
  </si>
  <si>
    <t>carpa de 4 * 4 mts 
alquiler de carpa tipo concierto o pagoda alquiler carpa estructural lona 100% impermeable; resistente a la intemperie, lona alta densidad, alto calibre con microfibras internas para mayor duración calibre 700 a 530 fibras con laterales.
incluye transporte e instalación
servicio x 8 horas</t>
  </si>
  <si>
    <t>personal logistico
estudiantes bachilleres mayores de edad, con experiencia en trabajo logístico de más de 12 meses..</t>
  </si>
  <si>
    <t xml:space="preserve">PAGO SERVICIOS PRESENTACIÓN
HONORARIOS PARA DJ LOCALES X DIA-JORNADA
ITEM EN VALOR NO MODIFICABLE
</t>
  </si>
  <si>
    <t xml:space="preserve">BACK LINE: 2 AMPLIFICADORES CABEZOTE PARA GUITARRA GAMA PROFESIONAL 150W, 4 CABINAS PARA GUITARRA ACORDE CABEZOTA, 1 CABEZOTE BAJO GAMA PROFESIONAL 450W, 1 CABINA 8X10 BAJO ACORDE, 1 BATERÍA 5 PIEZAS GAMA ALTA: CON SILLA 5 BASES PARA PLATILLOS - TAPETE - SUBTARIMA 3X3, STAND GUITARRAS Y BAJO - 4 SUB-BAJOS DE 800 W CADA
UNO (UNO POR LADO) 
</t>
  </si>
  <si>
    <t>Tablero 120x150cm Marco Madera FSC Mixto</t>
  </si>
  <si>
    <t>RESMAS DE PAPEL CARTA</t>
  </si>
  <si>
    <r>
      <rPr>
        <b/>
        <sz val="12"/>
        <rFont val="Garamond"/>
        <family val="1"/>
      </rPr>
      <t>TRANSPORTE EN MUNICIPIOS ALEDAÑOS DE BOGOTÁ-JORNADAS DE JUEGOS RECREODEPORTIVOS</t>
    </r>
    <r>
      <rPr>
        <sz val="12"/>
        <rFont val="Garamond"/>
        <family val="1"/>
      </rPr>
      <t xml:space="preserve">
Alquiler de buses con baño con capacidad de 40 pasajeros, en perfectas condiciones técnicas con documentación completamente al día Modelo Mínimo 2018 (SOAT, Revisión Técnico-Mecánica, Tarjeta de Propiedad, Copia de revisión de ultimo Mantenimiento) para transporte a un Municipio ubicado a 120 Km. de Bogotá ( preferiblemente Llanos Orientales) , con un punto de partida en la localidad (Incluye ida y regreso al sitio de origen al finalizar el evento y pago de peajes, combustible y otros gastos en que pueda incurrir). Póliza de transporte, cumplir con toda la normatividad vigente.
Dos (2) por cada salida</t>
    </r>
  </si>
  <si>
    <r>
      <rPr>
        <b/>
        <sz val="12"/>
        <rFont val="Garamond"/>
        <family val="1"/>
      </rPr>
      <t xml:space="preserve">DIPLOMA Y/O CERTIFICADO </t>
    </r>
    <r>
      <rPr>
        <sz val="12"/>
        <rFont val="Garamond"/>
        <family val="1"/>
      </rPr>
      <t>Impresión de Diploma y/o Certificados Nivel Básico en papel opalina de 240 gr, tintas 4X0, tamaño carta. Según diseño suministrado y elaborado por la Entidad.</t>
    </r>
  </si>
  <si>
    <r>
      <rPr>
        <b/>
        <sz val="12"/>
        <rFont val="Garamond"/>
        <family val="1"/>
      </rPr>
      <t xml:space="preserve">FOTOCOPIAS  </t>
    </r>
    <r>
      <rPr>
        <sz val="12"/>
        <rFont val="Garamond"/>
        <family val="1"/>
      </rPr>
      <t>Formatos  de  inscripción  de  asistencia,  actas,  en  blanco  y  negro.  Para  soporte  de  las actividades   y  diligenciamiento  de  información  de  los   procedimientos,   Programa  de esterilizaciones V3.0;  Procedimiento Urgencias Veterinarias V5.</t>
    </r>
  </si>
  <si>
    <r>
      <rPr>
        <b/>
        <sz val="12"/>
        <rFont val="Garamond"/>
        <family val="1"/>
      </rPr>
      <t xml:space="preserve"> ESFERO ECOLÓGICO </t>
    </r>
    <r>
      <rPr>
        <sz val="12"/>
        <rFont val="Garamond"/>
        <family val="1"/>
      </rPr>
      <t>Esfero Ecológico de forma cilíndrica de cartón rígido, tinta negra, tampografía a 1 tinta. Diseño suministrado por la Entidad.</t>
    </r>
  </si>
  <si>
    <r>
      <rPr>
        <b/>
        <sz val="12"/>
        <rFont val="Garamond"/>
        <family val="1"/>
      </rPr>
      <t xml:space="preserve"> AGENDA ECOLÓGICA CON SEPARADORES  </t>
    </r>
    <r>
      <rPr>
        <sz val="12"/>
        <rFont val="Garamond"/>
        <family val="1"/>
      </rPr>
      <t>Dimensiones en cm: Largo 25, Alto 20. con 200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 Diseño suministrado por la Entidad.</t>
    </r>
  </si>
  <si>
    <r>
      <rPr>
        <b/>
        <sz val="12"/>
        <color rgb="FF000000"/>
        <rFont val="Garamond"/>
        <family val="1"/>
      </rPr>
      <t xml:space="preserve">  REFRIGERIO TIPO 1  </t>
    </r>
    <r>
      <rPr>
        <sz val="12"/>
        <color rgb="FF000000"/>
        <rFont val="Garamond"/>
        <family val="1"/>
      </rPr>
      <t>Un sólido: Un pastel de pollo o un pastel gloria, jugo o avena en caja, fruta (manzana, pera, durazno, banano, mandarina, o ciruela) y dulce de chocolate. Que cumpla con las normas de Bioseguridad - Empacado</t>
    </r>
  </si>
  <si>
    <r>
      <rPr>
        <b/>
        <sz val="12"/>
        <rFont val="Garamond"/>
        <family val="1"/>
      </rPr>
      <t xml:space="preserve">SILLAS  SIN BRAZOS  </t>
    </r>
    <r>
      <rPr>
        <sz val="12"/>
        <rFont val="Garamond"/>
        <family val="1"/>
      </rPr>
      <t>Alquiles de sillas plásticas sin brazos, (alquiler, incluye disposición en el sitio del evento y transportes)</t>
    </r>
  </si>
  <si>
    <r>
      <rPr>
        <b/>
        <sz val="12"/>
        <color rgb="FF000000"/>
        <rFont val="Garamond"/>
        <family val="1"/>
      </rPr>
      <t xml:space="preserve">MORRAL  </t>
    </r>
    <r>
      <rPr>
        <sz val="12"/>
        <color rgb="FF000000"/>
        <rFont val="Garamond"/>
        <family val="1"/>
      </rPr>
      <t>Morral con cargaderas ajustables, Bolsillos laterales en malla, bolsillo frontal y principal con cierre en cremallera y salida para los audífonos. MATERIAL: 600 X 300D / PVC poliéster. MEDIDAS: 30 x 14,5 x 43 cm. ÁREA IMPRESIÓN APROXIMADA: 12 x 6 cm. MARCA: Serigrafía – Screen  Incluye logo institucional a 1 tinta</t>
    </r>
  </si>
  <si>
    <t xml:space="preserve">SUBTOTAL </t>
  </si>
  <si>
    <r>
      <rPr>
        <b/>
        <sz val="12"/>
        <rFont val="Garamond"/>
        <family val="1"/>
      </rPr>
      <t>ESCENARIO POLIDEPORTIVO ( VALLES DE CAFAM O LA ANDREA)</t>
    </r>
    <r>
      <rPr>
        <sz val="12"/>
        <rFont val="Garamond"/>
        <family val="1"/>
      </rPr>
      <t xml:space="preserve">
SERVICIO POR  1 DÍA
GESTIONADO POR EL CONTRATISTA Y LA ALCALDIA LOCAL
</t>
    </r>
  </si>
  <si>
    <t xml:space="preserve">Global </t>
  </si>
  <si>
    <t>COMPONENTE No. 7 - ESCUELAS DE FORMACIÓN DEPORTIVA</t>
  </si>
  <si>
    <r>
      <t xml:space="preserve">COSTOS DE ESCENARIOS
</t>
    </r>
    <r>
      <rPr>
        <sz val="12"/>
        <rFont val="Garamond"/>
        <family val="1"/>
      </rPr>
      <t>Alquiler de escenarios x 120 partidos 
Dos horas x partido</t>
    </r>
  </si>
  <si>
    <t>GUANTE FUTBOL - Guante arquero training tallas del 8 al 11, palma de látex natural, con puntos de flexión para los dedos para mejor agarre.</t>
  </si>
  <si>
    <t>BOLSA DE ELEMENTOS DEPORTIVOS PARA EL FUNCIONAMIENTO DE LAS ESCUELAS, a continuación se relacionan los elementos:</t>
  </si>
  <si>
    <t>PLATILLO FUTBOL - Cono platillo en PVC de 6 cms en diferentes colores.</t>
  </si>
  <si>
    <t>CRONOMETRO - Cronómetro con 10 de memorias con cordón de cuello en nylon para permitir la facilidad de transporte. Pantalla LCD y  alarma.</t>
  </si>
  <si>
    <t>PETOS - Peto en tela Poli - Algodón, con caucho en laterales, logotipos estampados en pecho (2), espalda (1) logotipo y (1) número media carta policromía.</t>
  </si>
  <si>
    <t>TABLA ESTRATEGICA - Tabla estrategica y/o tabla estartegica de Futbol tamaño oficio con gancho metalico superior, en acrilico, impresa a doble cara. Incluye piezas magneticas</t>
  </si>
  <si>
    <t xml:space="preserve">PATINES DE ENTRENAMIENTO - Patines de entrenamiento para patinaje artístico bota alta con tacón, capellada y bota en vinilo sintético (cuatro ruedas en silicona de 54 mm con dureza 86a y rodamiento básico), chasis en fibra de vidrio y amortiguadores. (Color blanco, sin motivos y/o diseños) </t>
  </si>
  <si>
    <t>KIT DE PROTECCIÓN PATINAJE - Kit de protección antifracturante de material balístico (Casco, protección de muñecas, rodilleras y coderas (JUNIOR)</t>
  </si>
  <si>
    <t>KIT DE PROTECCIÓN PATINAJE - Kit de protección antifracturante de material balístico (Casco, protección de muñecas, rodilleras y coderas (ADULTO)</t>
  </si>
  <si>
    <t>KIMONO TAEKWONDO - Kimono para taekwondo en dril color blanco con cinturón. Talla Adulto</t>
  </si>
  <si>
    <t>KIMONO TAEKWONDO - Kimono para taekwondo en dril color blanco con cinturón. Talla. Niño</t>
  </si>
  <si>
    <t>PROTECTOR CABEZA TAEKWONDO - Protector de cabeza de alta resistencia, Relleno en Espuma, cierre con velcro en menton. Talla Junior</t>
  </si>
  <si>
    <t>PROTECTOR CABEZA TAEKWONDO - Protector de cabeza de alta resistencia, Relleno en Espuma, cierre con velcro en menton. Talla. Adulto</t>
  </si>
  <si>
    <t>PROTECTOR PECHO TAEKWONDO - Protector pecho doble cara (Rojo - Azul) con hombro, Material Imitacion Cuero grueso.Muy resistente y ligero. Atadura de cuerda. Máxima comodidad en entrenamientos y competiciones.  Talla - Adulto</t>
  </si>
  <si>
    <t>PROTECTOR PECHO TAEKWONDO - Protector pecho doble cara (Rojo - Azul) con hombro, Material Imitacion Cuero  grueso.Muy resistente y ligero. Atadura de cuerda. Máxima comodidad en entrenamientos y competiciones. Talla - Niño</t>
  </si>
  <si>
    <t xml:space="preserve">PROTECTOR BUCAL TAEKWONDO - Protector bucal Doble "Taekwondo" para niño, joven, adulto. Material Plastico. Tallas Varias. </t>
  </si>
  <si>
    <t>PROTECTOR DE ANTEBRAZO TAEKWONDO - Protector de Antebrazo para Taekwondo, con 1 una banda elastica interna de sujecion fija y 2 bandas elasticas externas superior e inferior con velcro para mayor ajuste. Tallas Varias.</t>
  </si>
  <si>
    <t>BALON DE BALONCESTO N 6 - BALON BASKET BALONCESTO # 6 Balón de goma de baloncesto. fabricado en goma y recomendado para jugar tanto en espacios interiores como en exteriores. Está compuesto por 8 paneles, y cuenta con una cámara interior de butilo. Las medidas de este balón son 69 - 71 cm, y tiene un peso entre 470 y 500 gramos</t>
  </si>
  <si>
    <t>BALON DE MICROFUTBOL N 3 - Balón Microfútbol posee una cubierta en material PU (poliuretano), con construcción laminado, alta resistencia y flexibilidad, alta retención de aire, válvula de doble seguridad y cumple con especificaciones técnicas internacionales. El balón se envía inflado con la calibración recomendada de fábrica, (6 a 9 lb). Estable en la trayectoria. • Balón más aerodinámico. • Óptimo balance. • Superficies de juego: Madera, Baldosa y Dura • Peso: 420 a 450 g. • Circunferencia: 60 a 62 cm. • Rebote: Máximo 35 cm.|</t>
  </si>
  <si>
    <t>PITO / SILBATO PARA ENTRENADOR - Un (1) Silbato; fox 40 clásico canadiense, Silbato o pito Marca Tipo FOX 40 CLASSIC usado por los oficiales de NCAA, NBA, NFL, CFL, FIBA, NHL, FIFA y FINA. Para los partidos de baloncesto, futbol, natación, voleibol, para las fuerzas militares, armar tu kit de emergencias, camping, etc. Este silbato tiene un sonido agudo y alto volumen</t>
  </si>
  <si>
    <t>CASCO PARA SKATE, BMX, ROLLER - Talla única que corresponde a un M: 52-57 cm, * Peso. Aprox 380 gramos
* Material: Poliestireno-Policarbonato * Ventilación: 11 salidas de aire * Perilla de ajuste * Correas graduables * Interior acolchonado * Correas de color</t>
  </si>
  <si>
    <t xml:space="preserve">UNIFORMES DE PATINAJE - Licras para patinaje, Antibacterial, protección a los rayos UV, transporte de humedad y secado rápido, repele el mal olor y es fácil de limpiar. Estampado con la técnica de sublimación de los Logos institucionales y el nombre de la escuela a la que pertenece. </t>
  </si>
  <si>
    <t>GUANTES DE BOXEO - Relleno espumoso confeccionado por látex o poliuretano que es cubierto por forro de nailon</t>
  </si>
  <si>
    <t>SACO DE BOXEO - Recomendado para boxeo, golpes de puño.
saco de box relleno en aserrín bolsa interna.
El saco cuenta con 4 correas de alta resistencia y 2 argollas para sujetar con un peso de 60 Lbs o 30kg
Incluye accesorios mosquetón y chazo para colgar el saco
Recomendaciones: es importante usar un vendaje apropiado, así como protecciones para las manos para evitar lesiones en mano y muñeca.</t>
  </si>
  <si>
    <t>GAFAS DE NATACION - CAMPO DE VISIÓN: Campo visual estándar, 100°-120°.
AJUSTABLE: 2 ajustes: correa y puente (S,M,L), elástico ancho con ranuras numeradas.
ESTABILIDAD: Ofrecen buena estabilidad gracias a los lentes pequeños.
HERMETISMO: Sellados flexibles que se adaptan a todo tipo de cara, evitando las filtraciones de agua.
LIMITACIÓN DE EMPAÑE: Tratamiento antiempañante.
PROTECCIÓN SOLAR: Componente anti-UV.
PRUEBAS: Las gafas se ajustan al Reglamento EPI 2016/425.</t>
  </si>
  <si>
    <t>GORROS DE NATACION - En 100 % silicona, Impermeables, Con textura interior en puntos relajantes• Material expandible y ajustable para niños y adulto</t>
  </si>
  <si>
    <t>VESTIDO DE BAÑO - vestido de baño entero en ser Poliéster colores firmes, la licra asegura un ajuste cómodo</t>
  </si>
  <si>
    <t>Objeto: "Prestar servicios logísticos y operativos para el desarrollo de actividades y el fortalecimiento de organizaciones deportivas, recreativas, artísticas, culturales y patrimoniales, así como, para beneficiar los deportistas de la localidad de Usme"</t>
  </si>
  <si>
    <t xml:space="preserve">SILLAS PUFFS 
Alto 60
Ancho 100
Color Gris
Modelo Peluche
País de origen Colombia
Garantía 3 meses
Color básico Gris
Detalle de la garantía cobertura solo en costuras
Control remoto: con soporte para smartphone, alimentación con pilas AA (no incluidas)
Compatibilidad: control mediante aplicación móvil para Android y iOS
Dimensiones (plegado): aprox. 13 × 8 × 5 cm
Dimensiones (desplegado): aprox. 25 × 20 × 6 cm
</t>
  </si>
  <si>
    <t>MES</t>
  </si>
  <si>
    <t>TABLA PARA NATACION -
COMPOSICIÓN: Tabla de espuma de polietileno de 33 kg/m², con agarraderas en la parte superior.
Medida: 42X28X3.5cm</t>
  </si>
  <si>
    <t xml:space="preserve">PROFESIONAL                                                                                                                                                                          Profesión: Profesional en ciencias del deporte, Licenciado en educación fisica, recreación y deporte.
EXPERIENCIA GENERAL: 6 años de experiencia 
EXPERIENCIA ESPECIFICA: 5 años de experiencia en docencia, según la disciplina indicada en el anexo tecnico    
Valor no modificable en oferta económica
</t>
  </si>
  <si>
    <t xml:space="preserve">Coordinador -PROFESIONAL                                                                                                                                          Profesión: Profesional en ciencias del deporte, Licenciado en Educación Fisica, Recreación y deporte, especialización en deportes, entrenamiento deportivo o similares del deporte.
EXPERIENCIA GENERAL: 6 años de experiencia 
EXPERIENCIA ESPECIFICA: 5 años de experiencia en coordinacion de escuelas deportivas, procesos deportivos, docencia  Nota: a diferencia de los demás docentes este profesional ejercerá el rol de coordinador
Valor no modificable en oferta económica
</t>
  </si>
  <si>
    <t>COMPONENTE No. 6 - APOYO A DEPORTISTAS DE RENDIMIENTO</t>
  </si>
  <si>
    <t>COMPONENTE No. 5 - APOYO A COLECTIVOS U ORGANIZACIONES RE CREO DEPORTIVAS INSCIRTAS AL BANCO DE INICIATIVAS DEPORTIVAS BARRIALES</t>
  </si>
  <si>
    <t>BOLSA A MONTO AGOTABLE                         
Destinado a la entrega de incentivos a deportistas de alto rendimiento.</t>
  </si>
  <si>
    <t xml:space="preserve">PROFESIONAL                                                                                                                                                               Profesión: Licenciado en Ciencias de la educación y el deporte, Educación Fisica, especialización en deportes y entrenamiento deportivo.
EXPERIENCIA GENERAL: 6 años de experiencia 
EXPERIENCIA ESPECIFICA: 5 años de experiencia en detección de talentos, visorias deportivas, asesorias deportivas, scouting, selección deportistas, docencia      
Valor no modificable en oferta económica
</t>
  </si>
  <si>
    <t xml:space="preserve">PROFESIONAL                                                                                                                                                               Profesión: Preparador fisíco
EXPERIENCIA GENERAL: 5 años de experiencia profesional
EXPERIENCIA ESPECIFICA: 3 años de experiencia en evaluación a Deportistas de rendimiento, preparación fisica para competencias de rendimiento.
Valor no modificable en oferta económica
</t>
  </si>
  <si>
    <t>BOLSA A MONTO AGOTABLE                         
Destinado a la entrega de incentivos a organizaciones u organizaciones re creodeportivas inscritas al banco de iniciativas barriales</t>
  </si>
  <si>
    <t>COMPONENTE No. 4 - ACCIONES DE RECONOCIMIENTO Y SALVAGUARDIA DEL PATRIMONIO CULTURAL</t>
  </si>
  <si>
    <r>
      <rPr>
        <b/>
        <sz val="12"/>
        <rFont val="Garamond"/>
        <family val="1"/>
      </rPr>
      <t xml:space="preserve">COORDINADOR COMPONENTE                                                                                                                                   </t>
    </r>
    <r>
      <rPr>
        <sz val="12"/>
        <rFont val="Garamond"/>
        <family val="1"/>
      </rPr>
      <t xml:space="preserve">Profesión: Arqueólogo.
EXPERIENCIA GENERAL: 3 años de experiencia 
EXPERIENCIA ESPECIFICA: 2 años de experiencia en ejecución
de Proyectos arqueológicos, patrimoniales, planeación y desarrollo, elaboración de documentos de investigación y/o memoria histórica, labores administrativas,
manejo de personal.        
Valor no modificable en oferta económica
</t>
    </r>
  </si>
  <si>
    <r>
      <rPr>
        <b/>
        <sz val="12"/>
        <rFont val="Garamond"/>
        <family val="1"/>
      </rPr>
      <t>PROFESIONAL</t>
    </r>
    <r>
      <rPr>
        <sz val="12"/>
        <rFont val="Garamond"/>
        <family val="1"/>
      </rPr>
      <t xml:space="preserve">                                                                                                                                                                     Profesión: Escritor o Comunicador Social
EXPERIENCIA GENERAL: 2 años de experiencia profesional
EXPERIENCIA ESPECIFICA: 1 año de experiencia en la ejecución o publicación de documentos de investigación, o creación y redacción de escritos de investigación. 
Valor no modificable en oferta económica</t>
    </r>
  </si>
  <si>
    <r>
      <rPr>
        <b/>
        <sz val="12"/>
        <rFont val="Garamond"/>
        <family val="1"/>
      </rPr>
      <t xml:space="preserve">PROFESIONAL </t>
    </r>
    <r>
      <rPr>
        <sz val="12"/>
        <rFont val="Garamond"/>
        <family val="1"/>
      </rPr>
      <t xml:space="preserve">                                                                                                                                                                   Profesión: Curador de Patrimonio 
EXPERIENCIA GENERAL: 3 años de experiencia 
EXPERIENCIA ESPECIFICA: 2 años de experiencia en preservación y restauración, investigación y documentación, organización de exposiciones.
Valor no modificable en oferta económica
</t>
    </r>
  </si>
  <si>
    <r>
      <rPr>
        <b/>
        <sz val="12"/>
        <rFont val="Garamond"/>
        <family val="1"/>
      </rPr>
      <t>PROFESIONAL</t>
    </r>
    <r>
      <rPr>
        <sz val="12"/>
        <rFont val="Garamond"/>
        <family val="1"/>
      </rPr>
      <t xml:space="preserve">                                                                                                                                                                     Profesión: Pedagogo en Ciencias Sociales, Humanas, Antropología, Sociología o trabajo social, Educación artística y cultural.
EXPERIENCIA GENERAL: 1 año de experiencia 
EXPERIENCIA ESPECIFICA: seis meses de experiencia en Patrimonio Cultural inmaterial.
Valor no modificable en oferta económica
</t>
    </r>
  </si>
  <si>
    <r>
      <rPr>
        <b/>
        <sz val="12"/>
        <rFont val="Garamond"/>
        <family val="1"/>
      </rPr>
      <t>PROFESIONAL</t>
    </r>
    <r>
      <rPr>
        <sz val="12"/>
        <rFont val="Garamond"/>
        <family val="1"/>
      </rPr>
      <t xml:space="preserve">                                                                                                                                                                     Profesión: Pedagogo en Historia, Historiador, Ciencias exactas y naturales
EXPERIENCIA GENERAL: 3 años de experiencia 
EXPERIENCIA ESPECIFICA: 2 años de experiencia en investigación o trabajos relacionados con Patrimonio Cultural inmaterial.
Valor no modificable en oferta económica</t>
    </r>
  </si>
  <si>
    <r>
      <rPr>
        <b/>
        <sz val="12"/>
        <rFont val="Garamond"/>
        <family val="1"/>
      </rPr>
      <t>PROFESIONAL</t>
    </r>
    <r>
      <rPr>
        <sz val="12"/>
        <rFont val="Garamond"/>
        <family val="1"/>
      </rPr>
      <t xml:space="preserve">                                                                                                                                                                    Profesión: Pedagogo en Ciencias Sociales, Humanas, Antropología, Sociología o trabajo social, Educación artística y cultural.
EXPERIENCIA GENERAL: 1 año de experiencia 
EXPERIENCIA ESPECIFICA: seis meses de experiencia en Patrimonio Cultural inmaterial.
Valor no modificable en oferta económica
</t>
    </r>
  </si>
  <si>
    <r>
      <rPr>
        <b/>
        <sz val="12"/>
        <rFont val="Garamond"/>
        <family val="1"/>
      </rPr>
      <t>PROFESIONAL</t>
    </r>
    <r>
      <rPr>
        <sz val="12"/>
        <rFont val="Garamond"/>
        <family val="1"/>
      </rPr>
      <t xml:space="preserve">                                                                                                                                                                      Profesión: Profesional de diferentes áreas del conocimiento cultural, patrimonial.
EXPERIENCIA GENERAL: 4 años de experiencia 
EXPERIENCIA ESPECIFICA: 3 años de experiencia en investigación de Patrimonio Cultural inmaterial. o trabajo comunitario enfocado al patrimonio, o Consejero de Arte Cultura y Patrimonio CLAP
Valor no modificable en oferta económica</t>
    </r>
  </si>
  <si>
    <r>
      <rPr>
        <b/>
        <sz val="12"/>
        <rFont val="Garamond"/>
        <family val="1"/>
      </rPr>
      <t>BACHILLER</t>
    </r>
    <r>
      <rPr>
        <sz val="12"/>
        <rFont val="Garamond"/>
        <family val="1"/>
      </rPr>
      <t xml:space="preserve">                                                                                                                                                                          Profesión: Bachiller, con saberes patrimoniales de la Localidad 
EXPERIENCIA GENERAL: 1 año de experiencia 
EXPERIENCIA ESPECIFICA: 5 años de experiencia en trabajo de salvaguarda del patrimonio local
Valor no modificable en oferta económica</t>
    </r>
  </si>
  <si>
    <r>
      <rPr>
        <b/>
        <sz val="12"/>
        <rFont val="Garamond"/>
        <family val="1"/>
      </rPr>
      <t xml:space="preserve">MESAS  </t>
    </r>
    <r>
      <rPr>
        <sz val="12"/>
        <rFont val="Garamond"/>
        <family val="1"/>
      </rPr>
      <t xml:space="preserve">                                                                                                                                                                                   Alquiler Mesas de 90X60 cm para la exhibición de productos de los beneficiarios</t>
    </r>
  </si>
  <si>
    <r>
      <rPr>
        <b/>
        <sz val="12"/>
        <rFont val="Garamond"/>
        <family val="1"/>
      </rPr>
      <t xml:space="preserve">PERSONAL LOGÍSTICO </t>
    </r>
    <r>
      <rPr>
        <sz val="12"/>
        <rFont val="Garamond"/>
        <family val="1"/>
      </rPr>
      <t xml:space="preserve">                                                                                                                                                    Estudiantes universitarios o estudiantes bachilleres mayores de edad, con experiencia en trabajo logístico de mas de 24 meses, durante una (1) jornada de máximo ocho (8) horas</t>
    </r>
  </si>
  <si>
    <r>
      <rPr>
        <b/>
        <sz val="12"/>
        <rFont val="Garamond"/>
        <family val="1"/>
      </rPr>
      <t xml:space="preserve">AGUA EN BOTELLA                                                                                                                                                            </t>
    </r>
    <r>
      <rPr>
        <sz val="12"/>
        <rFont val="Garamond"/>
        <family val="1"/>
      </rPr>
      <t>Agua en botella plastica  sin gas de 600 ml</t>
    </r>
  </si>
  <si>
    <r>
      <rPr>
        <b/>
        <sz val="12"/>
        <rFont val="Garamond"/>
        <family val="1"/>
      </rPr>
      <t xml:space="preserve">ALMUERZO TIPO 3                                                                                                                                                             </t>
    </r>
    <r>
      <rPr>
        <sz val="12"/>
        <rFont val="Garamond"/>
        <family val="1"/>
      </rPr>
      <t>Una entrada, plato fuerte (gourmet), postre y un liquido. Almuerzo Caliente Servido a la mesa, incluye menaje.</t>
    </r>
  </si>
  <si>
    <r>
      <rPr>
        <b/>
        <sz val="12"/>
        <rFont val="Garamond"/>
        <family val="1"/>
      </rPr>
      <t xml:space="preserve">PRESENTADOR(A) O MAESTRA(O) DE CEREMONIAS  </t>
    </r>
    <r>
      <rPr>
        <sz val="12"/>
        <rFont val="Garamond"/>
        <family val="1"/>
      </rPr>
      <t xml:space="preserve">                                                                                           Presentador o maestro de ceremonia con experiencia en presentación y manejo de eventos culturales populares. Jornada por 5-8 horas. Título en formación técnica o tecnológica o acreditación y aprobación del 50% o más de un plan de estudios de una carrera profesional.
36 meses de experiencia laboral en presentación y experiencia en por lo menos tres (3) eventos de carácter masivo para entidades públicas y/o proyectos sociales</t>
    </r>
  </si>
  <si>
    <r>
      <rPr>
        <b/>
        <sz val="12"/>
        <color rgb="FF000000"/>
        <rFont val="Garamond"/>
        <family val="1"/>
      </rPr>
      <t xml:space="preserve">BUSO TIPO HOODIE </t>
    </r>
    <r>
      <rPr>
        <sz val="12"/>
        <color rgb="FF000000"/>
        <rFont val="Garamond"/>
        <family val="1"/>
      </rPr>
      <t xml:space="preserve">                                                                                                                                                         Buzo deportivo tipo Hoodie con capucha elaborado en algodón perchado 100%  (algodón perchado) Incluye dos logos estampados o sublimados de imagen institucional de acuerdo al diseño suministrado por la Entidad.</t>
    </r>
  </si>
  <si>
    <r>
      <rPr>
        <b/>
        <sz val="12"/>
        <rFont val="Garamond"/>
        <family val="1"/>
      </rPr>
      <t>GORRA</t>
    </r>
    <r>
      <rPr>
        <sz val="12"/>
        <rFont val="Garamond"/>
        <family val="1"/>
      </rPr>
      <t xml:space="preserve">                                                                                                                                                                                    Gorra en poliéster y malla de cinco (5) paneles, cuatro cascos en malla y uno en poliéster fusionado acolchado al frente. Botón forrado. Cierre plástico. Técnica de marca: Estampado ó sublimación en el frente, según Manual de Imagen. Diseño suministrado por la Entidad.</t>
    </r>
  </si>
  <si>
    <r>
      <rPr>
        <b/>
        <sz val="12"/>
        <color rgb="FF000000"/>
        <rFont val="Garamond"/>
        <family val="1"/>
      </rPr>
      <t xml:space="preserve">BOTILITO      </t>
    </r>
    <r>
      <rPr>
        <sz val="12"/>
        <color rgb="FF000000"/>
        <rFont val="Garamond"/>
        <family val="1"/>
      </rPr>
      <t xml:space="preserve">                                                                                                                                                                        Botella de agua tipo caramañola con capacidad mínima de 500ml BPA free
Dimensiones: 27cm x 7cm x 7cm 
TECNOLOGÍA FASTFUEL Línea de botellas de hidratación con tapa FUELJET y sistema de cierre LOCKOUT, logo institucional, diseño suministrado por la entidad</t>
    </r>
  </si>
  <si>
    <r>
      <rPr>
        <b/>
        <sz val="12"/>
        <color rgb="FF000000"/>
        <rFont val="Garamond"/>
        <family val="1"/>
      </rPr>
      <t xml:space="preserve">PLANTA ELECTRICA     </t>
    </r>
    <r>
      <rPr>
        <sz val="12"/>
        <color rgb="FF000000"/>
        <rFont val="Garamond"/>
        <family val="1"/>
      </rPr>
      <t xml:space="preserve">                                                                                                                                                    Alquiler de Planta Eléctrica de 50 KVA (transporte, parcial de corriente 10 metros, trifásica, tierra y neutro, operario), e insonorizada. (1 jornada)</t>
    </r>
  </si>
  <si>
    <r>
      <rPr>
        <b/>
        <sz val="12"/>
        <color rgb="FF000000"/>
        <rFont val="Garamond"/>
        <family val="1"/>
      </rPr>
      <t>PANCARTA</t>
    </r>
    <r>
      <rPr>
        <sz val="12"/>
        <color rgb="FF000000"/>
        <rFont val="Garamond"/>
        <family val="1"/>
      </rPr>
      <t xml:space="preserve">                                                                                                                                                                            Impresión Digital en Banner de 13 onzas 10 mts x 2.50mts, impresión 4*0 con aros metálicos reforzados y soporte metalico lateral (varilla) para colgar con logos institucionales. (ESCUELA DE PATRIMONIO ALCALDIA LOCAL DE USME)</t>
    </r>
  </si>
  <si>
    <r>
      <rPr>
        <b/>
        <sz val="12"/>
        <color rgb="FF000000"/>
        <rFont val="Garamond"/>
        <family val="1"/>
      </rPr>
      <t>CAMISETA TIPO POLO</t>
    </r>
    <r>
      <rPr>
        <sz val="12"/>
        <color rgb="FF000000"/>
        <rFont val="Garamond"/>
        <family val="1"/>
      </rPr>
      <t xml:space="preserve">                                                                                                                                                      • confeccionada 100% algodón de 220 gr. • colores varios
• manga corta • sin bolsillo
• silueta regular fit, • cuello tejido
• pechera con 2 botones plásticos. • refuerzo en cuello, hombros, mangas y puños.
estampado ó sublimación en el frente, según manual de imagen</t>
    </r>
  </si>
  <si>
    <r>
      <rPr>
        <b/>
        <sz val="12"/>
        <rFont val="Garamond"/>
        <family val="1"/>
      </rPr>
      <t xml:space="preserve">BOLSA  A MONTO AGOTABLE </t>
    </r>
    <r>
      <rPr>
        <sz val="12"/>
        <rFont val="Garamond"/>
        <family val="1"/>
      </rPr>
      <t>para la impresión 7 libros de pasta dura, con el material de la investigación, adquisición globos terraqueos para la escuela y kit de arqueologia"pala, rastrillo, cepillo, lupa, linterna,  para los 50 beneficiarios, 3 salidas pedagogicas a sitios patrimoniales para los 50 beneficiarios de la escuela, ej; Laguna de Guatavita, Catedral de Sal, Mina de Nemocom, almuerzo incluido, seguros.</t>
    </r>
  </si>
  <si>
    <t>plan de contingencia
(alta complejidad)
elaboración, evaluación, publicación y autorización del plan de contingencia para el evento masivo de alta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medicalizada, paramédico y/o tecnologo en atención pre hospitalaria,  enfermero y/o tecnico auxiliar de enfermeria, medico general, brigadista,  jefe de emergencias y demás aspectos requeridos.a las normas nacionales y distritales en el asunto. además los  permisos pertinentes.</t>
  </si>
  <si>
    <r>
      <t xml:space="preserve">PLACA EN ACRÍLICO RECONOCIMIENTO
</t>
    </r>
    <r>
      <rPr>
        <sz val="12"/>
        <rFont val="Garamond"/>
        <family val="1"/>
      </rPr>
      <t xml:space="preserve">Placas de reconocimiento con base en madera 20cm x 25 cm y fotograbadas en aluminio, Diseño suministrado por la entidad.
Diseño e información suministrado por la Entidad y en coordinación con el promotor de la iniciativa
Distribución: 
Nueve (9) organizaciones que hacen parte de la Mesa Local 
Cinco (5) JAC de los barrios donde se realizarán los torneos </t>
    </r>
  </si>
  <si>
    <t>Placas de reconocimiento con base en madera 20cm x 25 cm y fotograbadas en aluminio, Diseño suministrado por la entidad</t>
  </si>
  <si>
    <t>Alquiler de dj set y espacio logisticamente adecuado  para audiciones de selección .</t>
  </si>
  <si>
    <t>ESTE ES EL VALOR QUE SE TOMARA PARA EVALUAR LA OFERTA ECONOMICA (LA SUMATORIA DE VALORES UNITARIOS)</t>
  </si>
  <si>
    <t>VALOR TOTAL DE LA OFERTA ECONOMICA</t>
  </si>
  <si>
    <t>VALOR UNITARIO OFERTADO INCLUIDO IVA</t>
  </si>
  <si>
    <t>VALOR TOTAL OFERTADO INCLUIDO IVA</t>
  </si>
  <si>
    <t>PROPUESTA OFERENTE</t>
  </si>
  <si>
    <t>FORMATO OFERTA ECONÓMICA</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</si>
</sst>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2" formatCode="_-&quot;$&quot;* #,##0_-;\-&quot;$&quot;* #,##0_-;_-&quot;$&quot;* &quot;-&quot;_-;_-@_-"/>
    <numFmt numFmtId="41" formatCode="_-* #,##0_-;\-* #,##0_-;_-* &quot;-&quot;_-;_-@_-"/>
    <numFmt numFmtId="44" formatCode="_-&quot;$&quot;* #,##0.00_-;\-&quot;$&quot;* #,##0.00_-;_-&quot;$&quot;* &quot;-&quot;??_-;_-@_-"/>
    <numFmt numFmtId="165" formatCode="&quot;$&quot;\ #,##0.00;[Red]\-&quot;$&quot;\ #,##0.00"/>
    <numFmt numFmtId="166" formatCode="_-&quot;$&quot;\ * #,##0.00_-;\-&quot;$&quot;\ * #,##0.00_-;_-&quot;$&quot;\ * &quot;-&quot;??_-;_-@_-"/>
    <numFmt numFmtId="167" formatCode="&quot;$&quot;\ #,##0.00"/>
    <numFmt numFmtId="169" formatCode="&quot;$&quot;#,##0.00"/>
    <numFmt numFmtId="170" formatCode="&quot;$&quot;\ #,##0"/>
    <numFmt numFmtId="171" formatCode="[$$-240A]\ #,##0"/>
    <numFmt numFmtId="173" formatCode="_-[$$-409]* #,##0.00_ ;_-[$$-409]* \-#,##0.00\ ;_-[$$-409]* &quot;-&quot;??_ ;_-@_ "/>
  </numFmts>
  <fonts count="17" x14ac:knownFonts="1">
    <font>
      <sz val="11"/>
      <color theme="1"/>
      <name val="Aptos Narrow"/>
      <family val="2"/>
      <scheme val="minor"/>
    </font>
    <font>
      <sz val="12"/>
      <name val="Garamond"/>
      <family val="1"/>
    </font>
    <font>
      <b/>
      <sz val="12"/>
      <name val="Garamond"/>
      <family val="1"/>
    </font>
    <font>
      <b/>
      <sz val="14"/>
      <name val="Garamond"/>
      <family val="1"/>
    </font>
    <font>
      <sz val="12"/>
      <color theme="1"/>
      <name val="Garamond"/>
      <family val="1"/>
    </font>
    <font>
      <b/>
      <sz val="12"/>
      <color theme="1"/>
      <name val="Garamond"/>
      <family val="1"/>
    </font>
    <font>
      <sz val="12"/>
      <color rgb="FF000000"/>
      <name val="Garamond"/>
      <family val="1"/>
    </font>
    <font>
      <b/>
      <sz val="12"/>
      <color rgb="FF000000"/>
      <name val="Garamond"/>
      <family val="1"/>
    </font>
    <font>
      <u/>
      <sz val="11"/>
      <color theme="10"/>
      <name val="Aptos Narrow"/>
      <family val="2"/>
      <scheme val="minor"/>
    </font>
    <font>
      <u/>
      <sz val="11"/>
      <color theme="11"/>
      <name val="Aptos Narrow"/>
      <family val="2"/>
      <scheme val="minor"/>
    </font>
    <font>
      <b/>
      <sz val="14"/>
      <color theme="0"/>
      <name val="Garamond"/>
      <family val="1"/>
    </font>
    <font>
      <sz val="11"/>
      <color theme="1"/>
      <name val="Aptos Narrow"/>
      <family val="2"/>
      <scheme val="minor"/>
    </font>
    <font>
      <b/>
      <sz val="16"/>
      <name val="Garamond"/>
      <family val="1"/>
    </font>
    <font>
      <sz val="10"/>
      <color rgb="FF000000"/>
      <name val="Arial Narrow"/>
      <family val="2"/>
    </font>
    <font>
      <b/>
      <sz val="11"/>
      <color theme="1"/>
      <name val="Aptos Light"/>
      <family val="2"/>
    </font>
    <font>
      <b/>
      <sz val="10"/>
      <color theme="1"/>
      <name val="Aptos Light"/>
      <family val="2"/>
    </font>
    <font>
      <b/>
      <sz val="14"/>
      <color theme="1"/>
      <name val="Aptos Light"/>
      <family val="2"/>
    </font>
  </fonts>
  <fills count="23">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rgb="FFFFFF00"/>
        <bgColor indexed="64"/>
      </patternFill>
    </fill>
    <fill>
      <patternFill patternType="solid">
        <fgColor theme="4" tint="0.59999389629810485"/>
        <bgColor indexed="64"/>
      </patternFill>
    </fill>
    <fill>
      <patternFill patternType="solid">
        <fgColor theme="5" tint="-0.499984740745262"/>
        <bgColor indexed="64"/>
      </patternFill>
    </fill>
    <fill>
      <patternFill patternType="solid">
        <fgColor theme="8" tint="-0.249977111117893"/>
        <bgColor indexed="64"/>
      </patternFill>
    </fill>
    <fill>
      <patternFill patternType="solid">
        <fgColor theme="8" tint="0.79998168889431442"/>
        <bgColor indexed="64"/>
      </patternFill>
    </fill>
    <fill>
      <patternFill patternType="solid">
        <fgColor rgb="FFFFC000"/>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rgb="FFC0EBF0"/>
        <bgColor indexed="64"/>
      </patternFill>
    </fill>
    <fill>
      <patternFill patternType="solid">
        <fgColor theme="0"/>
        <bgColor rgb="FF000000"/>
      </patternFill>
    </fill>
    <fill>
      <patternFill patternType="solid">
        <fgColor theme="9" tint="0.39997558519241921"/>
        <bgColor indexed="64"/>
      </patternFill>
    </fill>
    <fill>
      <patternFill patternType="solid">
        <fgColor rgb="FF7AE5E8"/>
        <bgColor indexed="64"/>
      </patternFill>
    </fill>
  </fills>
  <borders count="6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auto="1"/>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right style="thin">
        <color auto="1"/>
      </right>
      <top style="medium">
        <color auto="1"/>
      </top>
      <bottom style="thin">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bottom/>
      <diagonal/>
    </border>
    <border>
      <left/>
      <right style="medium">
        <color auto="1"/>
      </right>
      <top style="thin">
        <color auto="1"/>
      </top>
      <bottom style="thin">
        <color auto="1"/>
      </bottom>
      <diagonal/>
    </border>
    <border>
      <left style="thin">
        <color auto="1"/>
      </left>
      <right/>
      <top style="thin">
        <color auto="1"/>
      </top>
      <bottom style="medium">
        <color auto="1"/>
      </bottom>
      <diagonal/>
    </border>
    <border>
      <left style="medium">
        <color auto="1"/>
      </left>
      <right style="thin">
        <color auto="1"/>
      </right>
      <top/>
      <bottom style="thin">
        <color auto="1"/>
      </bottom>
      <diagonal/>
    </border>
    <border>
      <left style="thin">
        <color rgb="FF000000"/>
      </left>
      <right style="thin">
        <color rgb="FF000000"/>
      </right>
      <top style="medium">
        <color auto="1"/>
      </top>
      <bottom style="thin">
        <color rgb="FF000000"/>
      </bottom>
      <diagonal/>
    </border>
    <border>
      <left style="thin">
        <color rgb="FF000000"/>
      </left>
      <right style="thin">
        <color rgb="FF000000"/>
      </right>
      <top style="thin">
        <color rgb="FF000000"/>
      </top>
      <bottom style="medium">
        <color auto="1"/>
      </bottom>
      <diagonal/>
    </border>
    <border>
      <left style="thin">
        <color rgb="FF000000"/>
      </left>
      <right style="thin">
        <color rgb="FF000000"/>
      </right>
      <top style="thin">
        <color auto="1"/>
      </top>
      <bottom style="thin">
        <color auto="1"/>
      </bottom>
      <diagonal/>
    </border>
    <border>
      <left/>
      <right style="thin">
        <color rgb="FF000000"/>
      </right>
      <top style="thin">
        <color auto="1"/>
      </top>
      <bottom style="thin">
        <color auto="1"/>
      </bottom>
      <diagonal/>
    </border>
    <border>
      <left style="thin">
        <color auto="1"/>
      </left>
      <right style="thin">
        <color rgb="FF000000"/>
      </right>
      <top style="medium">
        <color auto="1"/>
      </top>
      <bottom style="thin">
        <color auto="1"/>
      </bottom>
      <diagonal/>
    </border>
    <border>
      <left style="thin">
        <color auto="1"/>
      </left>
      <right style="thin">
        <color rgb="FF000000"/>
      </right>
      <top style="thin">
        <color auto="1"/>
      </top>
      <bottom style="thin">
        <color auto="1"/>
      </bottom>
      <diagonal/>
    </border>
    <border>
      <left style="thin">
        <color auto="1"/>
      </left>
      <right style="thin">
        <color rgb="FF000000"/>
      </right>
      <top style="thin">
        <color auto="1"/>
      </top>
      <bottom/>
      <diagonal/>
    </border>
    <border>
      <left/>
      <right style="thin">
        <color auto="1"/>
      </right>
      <top style="medium">
        <color auto="1"/>
      </top>
      <bottom style="medium">
        <color auto="1"/>
      </bottom>
      <diagonal/>
    </border>
    <border>
      <left/>
      <right/>
      <top/>
      <bottom style="thin">
        <color auto="1"/>
      </bottom>
      <diagonal/>
    </border>
    <border>
      <left style="thin">
        <color auto="1"/>
      </left>
      <right/>
      <top style="medium">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medium">
        <color auto="1"/>
      </top>
      <bottom/>
      <diagonal/>
    </border>
    <border>
      <left style="medium">
        <color auto="1"/>
      </left>
      <right style="thin">
        <color auto="1"/>
      </right>
      <top style="medium">
        <color auto="1"/>
      </top>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thin">
        <color auto="1"/>
      </left>
      <right/>
      <top style="thin">
        <color auto="1"/>
      </top>
      <bottom/>
      <diagonal/>
    </border>
    <border>
      <left/>
      <right style="thin">
        <color auto="1"/>
      </right>
      <top/>
      <bottom style="thin">
        <color auto="1"/>
      </bottom>
      <diagonal/>
    </border>
    <border>
      <left style="thin">
        <color rgb="FF000000"/>
      </left>
      <right/>
      <top style="thin">
        <color rgb="FF000000"/>
      </top>
      <bottom style="medium">
        <color auto="1"/>
      </bottom>
      <diagonal/>
    </border>
    <border>
      <left/>
      <right style="thin">
        <color rgb="FF000000"/>
      </right>
      <top style="thin">
        <color rgb="FF000000"/>
      </top>
      <bottom style="medium">
        <color auto="1"/>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auto="1"/>
      </right>
      <top style="medium">
        <color auto="1"/>
      </top>
      <bottom style="thin">
        <color auto="1"/>
      </bottom>
      <diagonal/>
    </border>
    <border>
      <left style="thin">
        <color rgb="FF000000"/>
      </left>
      <right style="thin">
        <color auto="1"/>
      </right>
      <top/>
      <bottom style="medium">
        <color auto="1"/>
      </bottom>
      <diagonal/>
    </border>
    <border>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style="thin">
        <color rgb="FF000000"/>
      </left>
      <right style="thin">
        <color auto="1"/>
      </right>
      <top style="thin">
        <color auto="1"/>
      </top>
      <bottom style="thin">
        <color auto="1"/>
      </bottom>
      <diagonal/>
    </border>
  </borders>
  <cellStyleXfs count="59">
    <xf numFmtId="0" fontId="0"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41" fontId="11" fillId="0" borderId="0" applyFon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42" fontId="11" fillId="0" borderId="0" applyFon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cellStyleXfs>
  <cellXfs count="341">
    <xf numFmtId="0" fontId="0" fillId="0" borderId="0" xfId="0"/>
    <xf numFmtId="0" fontId="1" fillId="2" borderId="0" xfId="0" applyFont="1" applyFill="1" applyAlignment="1">
      <alignment wrapText="1"/>
    </xf>
    <xf numFmtId="0" fontId="2" fillId="2" borderId="2" xfId="0" applyFont="1" applyFill="1" applyBorder="1" applyAlignment="1">
      <alignment horizontal="center" vertical="center" wrapText="1"/>
    </xf>
    <xf numFmtId="0" fontId="1" fillId="2" borderId="0" xfId="0" applyFont="1" applyFill="1"/>
    <xf numFmtId="0" fontId="1" fillId="2" borderId="0" xfId="0" applyFont="1" applyFill="1" applyAlignment="1">
      <alignment horizontal="center"/>
    </xf>
    <xf numFmtId="0" fontId="2" fillId="2" borderId="0" xfId="0" applyFont="1" applyFill="1" applyAlignment="1">
      <alignment horizontal="center"/>
    </xf>
    <xf numFmtId="0" fontId="1" fillId="0" borderId="0" xfId="0" applyFont="1"/>
    <xf numFmtId="0" fontId="1" fillId="2" borderId="0" xfId="0" applyFont="1" applyFill="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wrapText="1"/>
    </xf>
    <xf numFmtId="167" fontId="2" fillId="2" borderId="1" xfId="0" applyNumberFormat="1" applyFont="1" applyFill="1" applyBorder="1" applyAlignment="1">
      <alignment horizontal="center" vertical="center"/>
    </xf>
    <xf numFmtId="0" fontId="1" fillId="0" borderId="1" xfId="0" applyFont="1" applyBorder="1" applyAlignment="1">
      <alignment horizontal="justify" vertical="center" wrapText="1"/>
    </xf>
    <xf numFmtId="0" fontId="1" fillId="0" borderId="1" xfId="0" applyFont="1" applyBorder="1" applyAlignment="1">
      <alignment horizontal="justify" vertical="top" wrapText="1"/>
    </xf>
    <xf numFmtId="0" fontId="2" fillId="0" borderId="1" xfId="0" applyFont="1" applyBorder="1" applyAlignment="1">
      <alignment horizontal="justify" vertical="top" wrapText="1"/>
    </xf>
    <xf numFmtId="0" fontId="1" fillId="0" borderId="1" xfId="0" applyFont="1" applyBorder="1" applyAlignment="1">
      <alignment horizontal="justify" wrapText="1"/>
    </xf>
    <xf numFmtId="167" fontId="1" fillId="0" borderId="0" xfId="0" applyNumberFormat="1" applyFont="1" applyAlignment="1">
      <alignment horizontal="center" vertical="center"/>
    </xf>
    <xf numFmtId="0" fontId="1" fillId="0" borderId="0" xfId="0" applyFont="1" applyAlignment="1">
      <alignment wrapText="1"/>
    </xf>
    <xf numFmtId="0" fontId="2" fillId="0" borderId="1" xfId="0" applyFont="1" applyBorder="1" applyAlignment="1">
      <alignment horizontal="justify" wrapText="1"/>
    </xf>
    <xf numFmtId="0" fontId="2" fillId="2" borderId="1" xfId="0" applyFont="1" applyFill="1" applyBorder="1" applyAlignment="1">
      <alignment horizontal="justify" vertical="top"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center" wrapText="1"/>
    </xf>
    <xf numFmtId="0" fontId="2" fillId="2" borderId="1" xfId="0" applyFont="1" applyFill="1" applyBorder="1" applyAlignment="1">
      <alignment horizontal="justify" wrapText="1"/>
    </xf>
    <xf numFmtId="0" fontId="1" fillId="2" borderId="1" xfId="0" applyFont="1" applyFill="1" applyBorder="1" applyAlignment="1">
      <alignment horizontal="justify" vertical="center" wrapText="1"/>
    </xf>
    <xf numFmtId="0" fontId="2" fillId="2" borderId="1" xfId="0" applyFont="1" applyFill="1" applyBorder="1" applyAlignment="1">
      <alignment horizontal="justify" vertical="center" wrapText="1"/>
    </xf>
    <xf numFmtId="0" fontId="2" fillId="2" borderId="1" xfId="0" applyFont="1" applyFill="1" applyBorder="1" applyAlignment="1">
      <alignment horizontal="left" vertical="top" wrapText="1"/>
    </xf>
    <xf numFmtId="0" fontId="1" fillId="2" borderId="1" xfId="0" applyFont="1" applyFill="1" applyBorder="1" applyAlignment="1">
      <alignment horizontal="justify" vertical="top" wrapText="1"/>
    </xf>
    <xf numFmtId="0" fontId="1" fillId="2" borderId="1" xfId="0" applyFont="1" applyFill="1" applyBorder="1" applyAlignment="1">
      <alignment horizontal="justify" wrapText="1"/>
    </xf>
    <xf numFmtId="0" fontId="1" fillId="2" borderId="4" xfId="0" applyFont="1" applyFill="1" applyBorder="1" applyAlignment="1">
      <alignment horizontal="justify" vertical="top" wrapText="1"/>
    </xf>
    <xf numFmtId="0" fontId="1" fillId="2" borderId="4" xfId="0" applyFont="1" applyFill="1" applyBorder="1" applyAlignment="1">
      <alignment horizontal="justify" wrapText="1"/>
    </xf>
    <xf numFmtId="1" fontId="1" fillId="2" borderId="1" xfId="0" applyNumberFormat="1" applyFont="1" applyFill="1" applyBorder="1" applyAlignment="1">
      <alignment horizontal="center" vertical="center"/>
    </xf>
    <xf numFmtId="0" fontId="1" fillId="2" borderId="2" xfId="0" applyFont="1" applyFill="1" applyBorder="1" applyAlignment="1">
      <alignment vertical="center" wrapText="1"/>
    </xf>
    <xf numFmtId="0" fontId="1" fillId="2" borderId="7" xfId="0" applyFont="1" applyFill="1" applyBorder="1" applyAlignment="1">
      <alignment horizontal="left" vertical="top" wrapText="1"/>
    </xf>
    <xf numFmtId="0" fontId="1" fillId="0" borderId="7" xfId="0" applyFont="1" applyBorder="1" applyAlignment="1">
      <alignment horizontal="center" vertical="center" wrapText="1"/>
    </xf>
    <xf numFmtId="1" fontId="6" fillId="0" borderId="7" xfId="0" applyNumberFormat="1" applyFont="1" applyBorder="1" applyAlignment="1">
      <alignment horizontal="center" vertical="center" shrinkToFit="1"/>
    </xf>
    <xf numFmtId="0" fontId="1" fillId="2" borderId="7" xfId="0" applyFont="1" applyFill="1" applyBorder="1" applyAlignment="1">
      <alignment horizontal="left" vertical="center" wrapText="1"/>
    </xf>
    <xf numFmtId="0" fontId="6" fillId="2" borderId="7" xfId="0" applyFont="1" applyFill="1" applyBorder="1" applyAlignment="1">
      <alignment horizontal="left" vertical="top" wrapText="1"/>
    </xf>
    <xf numFmtId="0" fontId="1" fillId="2" borderId="7" xfId="0" applyFont="1" applyFill="1" applyBorder="1" applyAlignment="1">
      <alignment vertical="top" wrapText="1"/>
    </xf>
    <xf numFmtId="0" fontId="1" fillId="0" borderId="7" xfId="0" applyFont="1" applyBorder="1" applyAlignment="1">
      <alignment horizontal="left" vertical="center" wrapText="1"/>
    </xf>
    <xf numFmtId="0" fontId="6" fillId="0" borderId="7" xfId="0" applyFont="1" applyBorder="1" applyAlignment="1">
      <alignment horizontal="left" vertical="center" wrapText="1"/>
    </xf>
    <xf numFmtId="0" fontId="6" fillId="0" borderId="7" xfId="0" applyFont="1" applyBorder="1" applyAlignment="1">
      <alignment horizontal="left" vertical="top"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left" vertical="top" wrapText="1"/>
    </xf>
    <xf numFmtId="0" fontId="1" fillId="0" borderId="0" xfId="0" applyFont="1" applyAlignment="1">
      <alignment horizontal="center"/>
    </xf>
    <xf numFmtId="0" fontId="2" fillId="6" borderId="12" xfId="0" applyFont="1" applyFill="1" applyBorder="1" applyAlignment="1">
      <alignment horizontal="center" vertical="center" wrapText="1"/>
    </xf>
    <xf numFmtId="0" fontId="2" fillId="6" borderId="13"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1" fillId="0" borderId="19" xfId="0" applyFont="1" applyBorder="1" applyAlignment="1">
      <alignment horizontal="left" vertical="top" wrapText="1"/>
    </xf>
    <xf numFmtId="0" fontId="1" fillId="0" borderId="19" xfId="0" applyFont="1" applyBorder="1" applyAlignment="1">
      <alignment horizontal="center" vertical="center" wrapText="1"/>
    </xf>
    <xf numFmtId="167" fontId="2" fillId="2" borderId="19" xfId="0" applyNumberFormat="1" applyFont="1" applyFill="1" applyBorder="1" applyAlignment="1">
      <alignment horizontal="center" vertical="center"/>
    </xf>
    <xf numFmtId="0" fontId="2" fillId="2" borderId="21"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1" fillId="0" borderId="24" xfId="0" applyFont="1" applyBorder="1" applyAlignment="1">
      <alignment horizontal="center" vertical="center" wrapText="1"/>
    </xf>
    <xf numFmtId="167" fontId="2" fillId="2" borderId="24" xfId="0" applyNumberFormat="1" applyFont="1" applyFill="1" applyBorder="1" applyAlignment="1">
      <alignment horizontal="center" vertical="center"/>
    </xf>
    <xf numFmtId="0" fontId="2" fillId="2" borderId="26" xfId="0" applyFont="1" applyFill="1" applyBorder="1" applyAlignment="1">
      <alignment horizontal="center" vertical="center" wrapText="1"/>
    </xf>
    <xf numFmtId="0" fontId="1" fillId="0" borderId="5" xfId="0" applyFont="1" applyBorder="1" applyAlignment="1">
      <alignment horizontal="left" vertical="top" wrapText="1"/>
    </xf>
    <xf numFmtId="0" fontId="1" fillId="0" borderId="5" xfId="0" applyFont="1" applyBorder="1" applyAlignment="1">
      <alignment horizontal="center" vertical="center" wrapText="1"/>
    </xf>
    <xf numFmtId="0" fontId="2" fillId="2" borderId="27" xfId="0" applyFont="1" applyFill="1" applyBorder="1" applyAlignment="1">
      <alignment horizontal="center" vertical="center" wrapText="1"/>
    </xf>
    <xf numFmtId="0" fontId="1" fillId="0" borderId="28" xfId="0" applyFont="1" applyBorder="1" applyAlignment="1">
      <alignment horizontal="justify" vertical="center" wrapText="1"/>
    </xf>
    <xf numFmtId="0" fontId="1" fillId="0" borderId="28" xfId="0" applyFont="1" applyBorder="1" applyAlignment="1">
      <alignment horizontal="center" vertical="center" wrapText="1"/>
    </xf>
    <xf numFmtId="0" fontId="1" fillId="0" borderId="19" xfId="0" applyFont="1" applyBorder="1" applyAlignment="1">
      <alignment horizontal="justify" vertical="top" wrapText="1"/>
    </xf>
    <xf numFmtId="0" fontId="1" fillId="0" borderId="24" xfId="0" applyFont="1" applyBorder="1" applyAlignment="1">
      <alignment horizontal="justify" vertical="top" wrapText="1"/>
    </xf>
    <xf numFmtId="0" fontId="2" fillId="0" borderId="24" xfId="0" applyFont="1" applyBorder="1" applyAlignment="1">
      <alignment horizontal="justify" vertical="top" wrapText="1"/>
    </xf>
    <xf numFmtId="0" fontId="2" fillId="0" borderId="19" xfId="0" applyFont="1" applyBorder="1" applyAlignment="1">
      <alignment horizontal="justify" vertical="top" wrapText="1"/>
    </xf>
    <xf numFmtId="167" fontId="1" fillId="2" borderId="24" xfId="0" applyNumberFormat="1" applyFont="1" applyFill="1" applyBorder="1" applyAlignment="1">
      <alignment horizontal="center" vertical="center"/>
    </xf>
    <xf numFmtId="0" fontId="2" fillId="2" borderId="19" xfId="0" applyFont="1" applyFill="1" applyBorder="1" applyAlignment="1">
      <alignment horizontal="justify" vertical="top" wrapText="1"/>
    </xf>
    <xf numFmtId="0" fontId="1" fillId="2" borderId="19" xfId="0" applyFont="1" applyFill="1" applyBorder="1" applyAlignment="1">
      <alignment horizontal="center" vertical="center" wrapText="1"/>
    </xf>
    <xf numFmtId="0" fontId="2" fillId="2" borderId="24" xfId="0" applyFont="1" applyFill="1" applyBorder="1" applyAlignment="1">
      <alignment horizontal="justify" vertical="center" wrapText="1"/>
    </xf>
    <xf numFmtId="0" fontId="1" fillId="2" borderId="24"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1" fillId="2" borderId="19" xfId="0" applyFont="1" applyFill="1" applyBorder="1" applyAlignment="1">
      <alignment horizontal="justify" vertical="top" wrapText="1"/>
    </xf>
    <xf numFmtId="0" fontId="1" fillId="2" borderId="24" xfId="0" applyFont="1" applyFill="1" applyBorder="1" applyAlignment="1">
      <alignment horizontal="justify" vertical="top" wrapText="1"/>
    </xf>
    <xf numFmtId="0" fontId="2" fillId="2" borderId="0" xfId="0" applyFont="1" applyFill="1" applyAlignment="1">
      <alignment vertical="center"/>
    </xf>
    <xf numFmtId="0" fontId="1" fillId="2" borderId="30" xfId="0" applyFont="1" applyFill="1" applyBorder="1" applyAlignment="1">
      <alignment horizontal="justify" vertical="top" wrapText="1"/>
    </xf>
    <xf numFmtId="0" fontId="1" fillId="2" borderId="24" xfId="0" applyFont="1" applyFill="1" applyBorder="1" applyAlignment="1">
      <alignment horizontal="justify" vertical="center" wrapText="1"/>
    </xf>
    <xf numFmtId="0" fontId="2" fillId="2" borderId="12" xfId="0" applyFont="1" applyFill="1" applyBorder="1" applyAlignment="1">
      <alignment horizontal="center" vertical="center" wrapText="1"/>
    </xf>
    <xf numFmtId="0" fontId="1" fillId="2" borderId="13" xfId="0" applyFont="1" applyFill="1" applyBorder="1" applyAlignment="1">
      <alignment horizontal="justify" vertical="top" wrapText="1"/>
    </xf>
    <xf numFmtId="0" fontId="1" fillId="2" borderId="13"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1" fillId="0" borderId="7" xfId="0" applyFont="1" applyBorder="1" applyAlignment="1">
      <alignment horizontal="left" vertical="top" wrapText="1"/>
    </xf>
    <xf numFmtId="41" fontId="1" fillId="0" borderId="0" xfId="13" applyFont="1" applyAlignment="1">
      <alignment wrapText="1"/>
    </xf>
    <xf numFmtId="41" fontId="1" fillId="0" borderId="0" xfId="0" applyNumberFormat="1" applyFont="1" applyAlignment="1">
      <alignment wrapText="1"/>
    </xf>
    <xf numFmtId="167" fontId="2" fillId="11" borderId="32" xfId="0" applyNumberFormat="1" applyFont="1" applyFill="1" applyBorder="1" applyAlignment="1">
      <alignment horizontal="center" vertical="center"/>
    </xf>
    <xf numFmtId="0" fontId="1" fillId="2" borderId="11" xfId="0" applyFont="1" applyFill="1" applyBorder="1" applyAlignment="1">
      <alignment horizontal="justify" vertical="top" wrapText="1"/>
    </xf>
    <xf numFmtId="0" fontId="1" fillId="2" borderId="31" xfId="0" applyFont="1" applyFill="1" applyBorder="1" applyAlignment="1">
      <alignment horizontal="justify" vertical="top" wrapText="1"/>
    </xf>
    <xf numFmtId="170" fontId="1" fillId="2" borderId="1" xfId="0" applyNumberFormat="1" applyFont="1" applyFill="1" applyBorder="1" applyAlignment="1">
      <alignment horizontal="center" vertical="center"/>
    </xf>
    <xf numFmtId="0" fontId="1" fillId="2" borderId="5" xfId="0" applyFont="1" applyFill="1" applyBorder="1" applyAlignment="1">
      <alignment horizontal="justify" wrapText="1"/>
    </xf>
    <xf numFmtId="0" fontId="1" fillId="2" borderId="5" xfId="0" applyFont="1" applyFill="1" applyBorder="1" applyAlignment="1">
      <alignment horizontal="center" vertical="center" wrapText="1"/>
    </xf>
    <xf numFmtId="167" fontId="2" fillId="11" borderId="13" xfId="0" applyNumberFormat="1" applyFont="1" applyFill="1" applyBorder="1" applyAlignment="1">
      <alignment horizontal="center" vertical="center"/>
    </xf>
    <xf numFmtId="170" fontId="1" fillId="2" borderId="19" xfId="0" applyNumberFormat="1" applyFont="1" applyFill="1" applyBorder="1" applyAlignment="1">
      <alignment horizontal="center" vertical="center"/>
    </xf>
    <xf numFmtId="170" fontId="1" fillId="2" borderId="5" xfId="0" applyNumberFormat="1" applyFont="1" applyFill="1" applyBorder="1" applyAlignment="1">
      <alignment horizontal="center" vertical="center"/>
    </xf>
    <xf numFmtId="170" fontId="1" fillId="0" borderId="28" xfId="0" applyNumberFormat="1" applyFont="1" applyBorder="1" applyAlignment="1">
      <alignment horizontal="center" vertical="center"/>
    </xf>
    <xf numFmtId="170" fontId="2" fillId="2" borderId="19" xfId="0" applyNumberFormat="1" applyFont="1" applyFill="1" applyBorder="1" applyAlignment="1">
      <alignment horizontal="center" vertical="center"/>
    </xf>
    <xf numFmtId="170" fontId="2" fillId="2" borderId="5" xfId="0" applyNumberFormat="1" applyFont="1" applyFill="1" applyBorder="1" applyAlignment="1">
      <alignment horizontal="center" vertical="center"/>
    </xf>
    <xf numFmtId="170" fontId="2" fillId="2" borderId="28" xfId="0" applyNumberFormat="1" applyFont="1" applyFill="1" applyBorder="1" applyAlignment="1">
      <alignment horizontal="center" vertical="center"/>
    </xf>
    <xf numFmtId="170" fontId="1" fillId="0" borderId="19" xfId="0" applyNumberFormat="1" applyFont="1" applyBorder="1" applyAlignment="1">
      <alignment horizontal="center" vertical="center"/>
    </xf>
    <xf numFmtId="170" fontId="1" fillId="0" borderId="1" xfId="0" applyNumberFormat="1" applyFont="1" applyBorder="1" applyAlignment="1">
      <alignment horizontal="center" vertical="center"/>
    </xf>
    <xf numFmtId="170" fontId="2" fillId="2" borderId="1" xfId="0" applyNumberFormat="1" applyFont="1" applyFill="1" applyBorder="1" applyAlignment="1">
      <alignment horizontal="center" vertical="center"/>
    </xf>
    <xf numFmtId="170" fontId="1" fillId="0" borderId="24" xfId="0" applyNumberFormat="1" applyFont="1" applyBorder="1" applyAlignment="1">
      <alignment horizontal="center" vertical="center"/>
    </xf>
    <xf numFmtId="170" fontId="2" fillId="2" borderId="24" xfId="0" applyNumberFormat="1" applyFont="1" applyFill="1" applyBorder="1" applyAlignment="1">
      <alignment horizontal="center" vertical="center"/>
    </xf>
    <xf numFmtId="170" fontId="1" fillId="2" borderId="24" xfId="0" applyNumberFormat="1" applyFont="1" applyFill="1" applyBorder="1" applyAlignment="1">
      <alignment horizontal="center" vertical="center"/>
    </xf>
    <xf numFmtId="170" fontId="4" fillId="2" borderId="1" xfId="0" applyNumberFormat="1" applyFont="1" applyFill="1" applyBorder="1" applyAlignment="1">
      <alignment horizontal="center" vertical="center"/>
    </xf>
    <xf numFmtId="171" fontId="2" fillId="2" borderId="19" xfId="0" applyNumberFormat="1" applyFont="1" applyFill="1" applyBorder="1" applyAlignment="1">
      <alignment horizontal="center" vertical="center"/>
    </xf>
    <xf numFmtId="171" fontId="1" fillId="2" borderId="1" xfId="0" applyNumberFormat="1" applyFont="1" applyFill="1" applyBorder="1" applyAlignment="1">
      <alignment horizontal="center" vertical="center"/>
    </xf>
    <xf numFmtId="171" fontId="2" fillId="2" borderId="1" xfId="0" applyNumberFormat="1" applyFont="1" applyFill="1" applyBorder="1" applyAlignment="1">
      <alignment horizontal="center" vertical="center"/>
    </xf>
    <xf numFmtId="171" fontId="1" fillId="0" borderId="1" xfId="0" applyNumberFormat="1" applyFont="1" applyBorder="1" applyAlignment="1">
      <alignment horizontal="center" vertical="center"/>
    </xf>
    <xf numFmtId="171" fontId="6" fillId="2" borderId="1" xfId="0" applyNumberFormat="1" applyFont="1" applyFill="1" applyBorder="1" applyAlignment="1">
      <alignment horizontal="center" vertical="center" shrinkToFit="1"/>
    </xf>
    <xf numFmtId="171" fontId="2" fillId="2" borderId="5" xfId="0" applyNumberFormat="1" applyFont="1" applyFill="1" applyBorder="1" applyAlignment="1">
      <alignment horizontal="center" vertical="center"/>
    </xf>
    <xf numFmtId="170" fontId="1" fillId="2" borderId="1" xfId="0" applyNumberFormat="1" applyFont="1" applyFill="1" applyBorder="1" applyAlignment="1">
      <alignment horizontal="right" vertical="center"/>
    </xf>
    <xf numFmtId="170" fontId="2" fillId="0" borderId="1" xfId="0" applyNumberFormat="1" applyFont="1" applyBorder="1" applyAlignment="1">
      <alignment horizontal="center" vertical="center"/>
    </xf>
    <xf numFmtId="170" fontId="1" fillId="0" borderId="13" xfId="0" applyNumberFormat="1" applyFont="1" applyBorder="1" applyAlignment="1">
      <alignment horizontal="center" vertical="center"/>
    </xf>
    <xf numFmtId="170" fontId="2" fillId="2" borderId="13" xfId="0" applyNumberFormat="1" applyFont="1" applyFill="1" applyBorder="1" applyAlignment="1">
      <alignment horizontal="center" vertical="center"/>
    </xf>
    <xf numFmtId="170" fontId="1" fillId="5" borderId="1" xfId="0" applyNumberFormat="1" applyFont="1" applyFill="1" applyBorder="1" applyAlignment="1">
      <alignment horizontal="center" vertical="center"/>
    </xf>
    <xf numFmtId="170" fontId="2" fillId="5" borderId="1" xfId="0" applyNumberFormat="1" applyFont="1" applyFill="1" applyBorder="1" applyAlignment="1">
      <alignment horizontal="center" vertical="center"/>
    </xf>
    <xf numFmtId="42" fontId="1" fillId="0" borderId="0" xfId="0" applyNumberFormat="1" applyFont="1" applyAlignment="1">
      <alignment horizontal="center"/>
    </xf>
    <xf numFmtId="0" fontId="1" fillId="2" borderId="38" xfId="0" applyFont="1" applyFill="1" applyBorder="1" applyAlignment="1">
      <alignment vertical="center" wrapText="1"/>
    </xf>
    <xf numFmtId="0" fontId="2" fillId="5" borderId="18" xfId="0" applyFont="1" applyFill="1" applyBorder="1" applyAlignment="1">
      <alignment horizontal="center" vertical="center" wrapText="1"/>
    </xf>
    <xf numFmtId="0" fontId="1" fillId="5" borderId="19" xfId="0" applyFont="1" applyFill="1" applyBorder="1" applyAlignment="1">
      <alignment vertical="center" wrapText="1"/>
    </xf>
    <xf numFmtId="0" fontId="1" fillId="5" borderId="19" xfId="0" applyFont="1" applyFill="1" applyBorder="1" applyAlignment="1">
      <alignment horizontal="center" vertical="center" wrapText="1"/>
    </xf>
    <xf numFmtId="170" fontId="1" fillId="5" borderId="19" xfId="0" applyNumberFormat="1" applyFont="1" applyFill="1" applyBorder="1" applyAlignment="1">
      <alignment horizontal="center" vertical="center"/>
    </xf>
    <xf numFmtId="170" fontId="2" fillId="5" borderId="19" xfId="0" applyNumberFormat="1" applyFont="1" applyFill="1" applyBorder="1" applyAlignment="1">
      <alignment horizontal="center" vertical="center"/>
    </xf>
    <xf numFmtId="0" fontId="2" fillId="5" borderId="21"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1" fillId="0" borderId="41" xfId="0" applyFont="1" applyBorder="1" applyAlignment="1">
      <alignment vertical="center" wrapText="1"/>
    </xf>
    <xf numFmtId="0" fontId="1" fillId="0" borderId="41" xfId="0" applyFont="1" applyBorder="1" applyAlignment="1">
      <alignment horizontal="center" vertical="center" wrapText="1"/>
    </xf>
    <xf numFmtId="1" fontId="6" fillId="0" borderId="41" xfId="0" applyNumberFormat="1" applyFont="1" applyBorder="1" applyAlignment="1">
      <alignment horizontal="center" vertical="center" shrinkToFit="1"/>
    </xf>
    <xf numFmtId="0" fontId="6" fillId="2" borderId="40" xfId="0" applyFont="1" applyFill="1" applyBorder="1" applyAlignment="1">
      <alignment horizontal="left" vertical="center" wrapText="1"/>
    </xf>
    <xf numFmtId="0" fontId="1" fillId="2" borderId="40" xfId="0" applyFont="1" applyFill="1" applyBorder="1" applyAlignment="1">
      <alignment horizontal="center" vertical="center" wrapText="1"/>
    </xf>
    <xf numFmtId="1" fontId="6" fillId="2" borderId="40" xfId="0" applyNumberFormat="1" applyFont="1" applyFill="1" applyBorder="1" applyAlignment="1">
      <alignment horizontal="center" vertical="center" shrinkToFit="1"/>
    </xf>
    <xf numFmtId="0" fontId="6" fillId="2" borderId="41" xfId="0" applyFont="1" applyFill="1" applyBorder="1" applyAlignment="1">
      <alignment horizontal="left" vertical="center" wrapText="1"/>
    </xf>
    <xf numFmtId="0" fontId="1" fillId="2" borderId="41" xfId="0" applyFont="1" applyFill="1" applyBorder="1" applyAlignment="1">
      <alignment horizontal="center" vertical="center" wrapText="1"/>
    </xf>
    <xf numFmtId="1" fontId="6" fillId="2" borderId="41" xfId="0" applyNumberFormat="1" applyFont="1" applyFill="1" applyBorder="1" applyAlignment="1">
      <alignment horizontal="center" vertical="center" shrinkToFit="1"/>
    </xf>
    <xf numFmtId="167" fontId="2" fillId="11" borderId="13" xfId="0" applyNumberFormat="1" applyFont="1" applyFill="1" applyBorder="1" applyAlignment="1">
      <alignment vertical="center" wrapText="1"/>
    </xf>
    <xf numFmtId="167" fontId="2" fillId="11" borderId="32" xfId="0" applyNumberFormat="1" applyFont="1" applyFill="1" applyBorder="1" applyAlignment="1">
      <alignment vertical="center" wrapText="1"/>
    </xf>
    <xf numFmtId="167" fontId="2" fillId="17" borderId="32" xfId="0" applyNumberFormat="1" applyFont="1" applyFill="1" applyBorder="1" applyAlignment="1">
      <alignment horizontal="center" vertical="center"/>
    </xf>
    <xf numFmtId="0" fontId="1" fillId="15" borderId="13" xfId="0" applyFont="1" applyFill="1" applyBorder="1" applyAlignment="1">
      <alignment vertical="center" wrapText="1"/>
    </xf>
    <xf numFmtId="0" fontId="4" fillId="0" borderId="0" xfId="0" applyFont="1"/>
    <xf numFmtId="0" fontId="5" fillId="0" borderId="0" xfId="0" applyFont="1" applyAlignment="1">
      <alignment vertical="center"/>
    </xf>
    <xf numFmtId="0" fontId="7" fillId="0" borderId="0" xfId="0" applyFont="1" applyAlignment="1">
      <alignment vertical="center"/>
    </xf>
    <xf numFmtId="0" fontId="4" fillId="2" borderId="0" xfId="0" applyFont="1" applyFill="1"/>
    <xf numFmtId="0" fontId="1" fillId="2" borderId="42" xfId="0" applyFont="1" applyFill="1" applyBorder="1" applyAlignment="1">
      <alignment horizontal="center" vertical="center" wrapText="1"/>
    </xf>
    <xf numFmtId="1" fontId="6" fillId="2" borderId="43" xfId="0" applyNumberFormat="1" applyFont="1" applyFill="1" applyBorder="1" applyAlignment="1">
      <alignment horizontal="center" vertical="center" shrinkToFit="1"/>
    </xf>
    <xf numFmtId="167" fontId="1" fillId="0" borderId="0" xfId="13" applyNumberFormat="1" applyFont="1" applyAlignment="1">
      <alignment wrapText="1"/>
    </xf>
    <xf numFmtId="167" fontId="2" fillId="2" borderId="0" xfId="0" applyNumberFormat="1" applyFont="1" applyFill="1" applyAlignment="1">
      <alignment horizontal="center"/>
    </xf>
    <xf numFmtId="42" fontId="2" fillId="2" borderId="0" xfId="0" applyNumberFormat="1" applyFont="1" applyFill="1" applyAlignment="1">
      <alignment horizontal="center"/>
    </xf>
    <xf numFmtId="0" fontId="1" fillId="2" borderId="44" xfId="0" applyFont="1" applyFill="1" applyBorder="1" applyAlignment="1">
      <alignment horizontal="left" vertical="top" wrapText="1"/>
    </xf>
    <xf numFmtId="0" fontId="1" fillId="2" borderId="45" xfId="0" applyFont="1" applyFill="1" applyBorder="1" applyAlignment="1">
      <alignment horizontal="left" vertical="top" wrapText="1"/>
    </xf>
    <xf numFmtId="0" fontId="1" fillId="2" borderId="46" xfId="0" applyFont="1" applyFill="1" applyBorder="1" applyAlignment="1">
      <alignment horizontal="left" vertical="top" wrapText="1"/>
    </xf>
    <xf numFmtId="167" fontId="2" fillId="2" borderId="5" xfId="0" applyNumberFormat="1" applyFont="1" applyFill="1" applyBorder="1" applyAlignment="1">
      <alignment horizontal="center" vertical="center"/>
    </xf>
    <xf numFmtId="0" fontId="1" fillId="2" borderId="1" xfId="0" applyFont="1" applyFill="1" applyBorder="1" applyAlignment="1">
      <alignment horizontal="left" vertical="top" wrapText="1"/>
    </xf>
    <xf numFmtId="1" fontId="6" fillId="2" borderId="1" xfId="0" applyNumberFormat="1" applyFont="1" applyFill="1" applyBorder="1" applyAlignment="1">
      <alignment horizontal="center" vertical="center" shrinkToFit="1"/>
    </xf>
    <xf numFmtId="0" fontId="1" fillId="5" borderId="1" xfId="0" applyFont="1" applyFill="1" applyBorder="1" applyAlignment="1">
      <alignment horizontal="left" vertical="center" wrapText="1"/>
    </xf>
    <xf numFmtId="169" fontId="5" fillId="0" borderId="0" xfId="0" applyNumberFormat="1" applyFont="1" applyAlignment="1">
      <alignment vertical="center"/>
    </xf>
    <xf numFmtId="169" fontId="1" fillId="0" borderId="0" xfId="0" applyNumberFormat="1" applyFont="1"/>
    <xf numFmtId="170" fontId="2" fillId="11" borderId="32" xfId="0" applyNumberFormat="1" applyFont="1" applyFill="1" applyBorder="1" applyAlignment="1">
      <alignment horizontal="center" vertical="center"/>
    </xf>
    <xf numFmtId="165" fontId="2" fillId="11" borderId="32" xfId="0" applyNumberFormat="1" applyFont="1" applyFill="1" applyBorder="1" applyAlignment="1">
      <alignment horizontal="center" vertical="center" wrapText="1"/>
    </xf>
    <xf numFmtId="44" fontId="2" fillId="2" borderId="0" xfId="0" applyNumberFormat="1" applyFont="1" applyFill="1" applyAlignment="1">
      <alignment horizontal="center"/>
    </xf>
    <xf numFmtId="3" fontId="1" fillId="0" borderId="0" xfId="0" applyNumberFormat="1" applyFont="1" applyAlignment="1">
      <alignment wrapText="1"/>
    </xf>
    <xf numFmtId="42" fontId="1" fillId="0" borderId="0" xfId="0" applyNumberFormat="1" applyFont="1" applyAlignment="1">
      <alignment wrapText="1"/>
    </xf>
    <xf numFmtId="167" fontId="1" fillId="2" borderId="1" xfId="0" applyNumberFormat="1" applyFont="1" applyFill="1" applyBorder="1" applyAlignment="1">
      <alignment horizontal="center" vertical="center"/>
    </xf>
    <xf numFmtId="0" fontId="2" fillId="2" borderId="24" xfId="0" applyFont="1" applyFill="1" applyBorder="1" applyAlignment="1">
      <alignment horizontal="justify" vertical="top" wrapText="1"/>
    </xf>
    <xf numFmtId="0" fontId="13" fillId="2" borderId="7" xfId="0" applyFont="1" applyFill="1" applyBorder="1" applyAlignment="1">
      <alignment vertical="center" wrapText="1"/>
    </xf>
    <xf numFmtId="170" fontId="1" fillId="20" borderId="1" xfId="0" applyNumberFormat="1" applyFont="1" applyFill="1" applyBorder="1" applyAlignment="1">
      <alignment horizontal="center" vertical="center"/>
    </xf>
    <xf numFmtId="0" fontId="2" fillId="18" borderId="15" xfId="0" applyFont="1" applyFill="1" applyBorder="1" applyAlignment="1">
      <alignment horizontal="center" vertical="center" wrapText="1"/>
    </xf>
    <xf numFmtId="0" fontId="2" fillId="18" borderId="16" xfId="0" applyFont="1" applyFill="1" applyBorder="1" applyAlignment="1">
      <alignment horizontal="center" vertical="center" wrapText="1"/>
    </xf>
    <xf numFmtId="0" fontId="2" fillId="18" borderId="17" xfId="0" applyFont="1" applyFill="1" applyBorder="1" applyAlignment="1">
      <alignment horizontal="center" vertical="center" wrapText="1"/>
    </xf>
    <xf numFmtId="0" fontId="2" fillId="17" borderId="15" xfId="0" applyFont="1" applyFill="1" applyBorder="1" applyAlignment="1">
      <alignment horizontal="center" vertical="center" wrapText="1"/>
    </xf>
    <xf numFmtId="0" fontId="2" fillId="17" borderId="16" xfId="0" applyFont="1" applyFill="1" applyBorder="1" applyAlignment="1">
      <alignment horizontal="center" vertical="center" wrapText="1"/>
    </xf>
    <xf numFmtId="0" fontId="10" fillId="14" borderId="15" xfId="0" applyFont="1" applyFill="1" applyBorder="1" applyAlignment="1">
      <alignment horizontal="center" vertical="center" wrapText="1"/>
    </xf>
    <xf numFmtId="0" fontId="10" fillId="14" borderId="16" xfId="0" applyFont="1" applyFill="1" applyBorder="1" applyAlignment="1">
      <alignment horizontal="center" vertical="center" wrapText="1"/>
    </xf>
    <xf numFmtId="0" fontId="3" fillId="15" borderId="12" xfId="0" applyFont="1" applyFill="1" applyBorder="1" applyAlignment="1">
      <alignment horizontal="center" vertical="center" wrapText="1"/>
    </xf>
    <xf numFmtId="0" fontId="3" fillId="15" borderId="13" xfId="0" applyFont="1" applyFill="1" applyBorder="1" applyAlignment="1">
      <alignment horizontal="center" vertical="center" wrapText="1"/>
    </xf>
    <xf numFmtId="0" fontId="3" fillId="15" borderId="14" xfId="0" applyFont="1" applyFill="1" applyBorder="1" applyAlignment="1">
      <alignment horizontal="center" vertical="center" wrapText="1"/>
    </xf>
    <xf numFmtId="0" fontId="3" fillId="8" borderId="15" xfId="0" applyFont="1" applyFill="1" applyBorder="1" applyAlignment="1">
      <alignment horizontal="center" vertical="center" wrapText="1"/>
    </xf>
    <xf numFmtId="0" fontId="3" fillId="8" borderId="16" xfId="0" applyFont="1" applyFill="1" applyBorder="1" applyAlignment="1">
      <alignment horizontal="center" vertical="center" wrapText="1"/>
    </xf>
    <xf numFmtId="0" fontId="3" fillId="8" borderId="17" xfId="0" applyFont="1" applyFill="1" applyBorder="1" applyAlignment="1">
      <alignment horizontal="center" vertical="center" wrapText="1"/>
    </xf>
    <xf numFmtId="0" fontId="2" fillId="15" borderId="15" xfId="0" applyFont="1" applyFill="1" applyBorder="1" applyAlignment="1">
      <alignment horizontal="center" vertical="center" wrapText="1"/>
    </xf>
    <xf numFmtId="0" fontId="2" fillId="15" borderId="16" xfId="0" applyFont="1" applyFill="1" applyBorder="1" applyAlignment="1">
      <alignment horizontal="center" vertical="center" wrapText="1"/>
    </xf>
    <xf numFmtId="0" fontId="3" fillId="19" borderId="12" xfId="0" applyFont="1" applyFill="1" applyBorder="1" applyAlignment="1">
      <alignment horizontal="center" vertical="center" wrapText="1"/>
    </xf>
    <xf numFmtId="0" fontId="3" fillId="19" borderId="13" xfId="0" applyFont="1" applyFill="1" applyBorder="1" applyAlignment="1">
      <alignment horizontal="center" vertical="center" wrapText="1"/>
    </xf>
    <xf numFmtId="0" fontId="2" fillId="19" borderId="15" xfId="0" applyFont="1" applyFill="1" applyBorder="1" applyAlignment="1">
      <alignment horizontal="center" vertical="center" wrapText="1"/>
    </xf>
    <xf numFmtId="0" fontId="2" fillId="19" borderId="16" xfId="0" applyFont="1" applyFill="1" applyBorder="1" applyAlignment="1">
      <alignment horizontal="center" vertical="center" wrapText="1"/>
    </xf>
    <xf numFmtId="0" fontId="2" fillId="15" borderId="12" xfId="0" applyFont="1" applyFill="1" applyBorder="1" applyAlignment="1">
      <alignment horizontal="center" vertical="center" wrapText="1"/>
    </xf>
    <xf numFmtId="0" fontId="2" fillId="15" borderId="13" xfId="0" applyFont="1" applyFill="1" applyBorder="1" applyAlignment="1">
      <alignment horizontal="center" vertical="center" wrapText="1"/>
    </xf>
    <xf numFmtId="0" fontId="2" fillId="8" borderId="15" xfId="0" applyFont="1" applyFill="1" applyBorder="1" applyAlignment="1">
      <alignment horizontal="center" vertical="center" wrapText="1"/>
    </xf>
    <xf numFmtId="0" fontId="2" fillId="8" borderId="16" xfId="0" applyFont="1" applyFill="1" applyBorder="1" applyAlignment="1">
      <alignment horizontal="center" vertical="center" wrapText="1"/>
    </xf>
    <xf numFmtId="0" fontId="2" fillId="8" borderId="47" xfId="0" applyFont="1" applyFill="1" applyBorder="1" applyAlignment="1">
      <alignment horizontal="center" vertical="center" wrapText="1"/>
    </xf>
    <xf numFmtId="0" fontId="3" fillId="18" borderId="15" xfId="0" applyFont="1" applyFill="1" applyBorder="1" applyAlignment="1">
      <alignment horizontal="center" vertical="center" wrapText="1"/>
    </xf>
    <xf numFmtId="0" fontId="3" fillId="18" borderId="16" xfId="0" applyFont="1" applyFill="1" applyBorder="1" applyAlignment="1">
      <alignment horizontal="center" vertical="center" wrapText="1"/>
    </xf>
    <xf numFmtId="0" fontId="3" fillId="18" borderId="17"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17"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34" xfId="0" applyFont="1" applyFill="1" applyBorder="1" applyAlignment="1">
      <alignment horizontal="center" vertical="center" wrapText="1"/>
    </xf>
    <xf numFmtId="0" fontId="2" fillId="10" borderId="35" xfId="0" applyFont="1" applyFill="1" applyBorder="1" applyAlignment="1">
      <alignment horizontal="center" vertical="center" wrapText="1"/>
    </xf>
    <xf numFmtId="0" fontId="10" fillId="13" borderId="12" xfId="0" applyFont="1" applyFill="1" applyBorder="1" applyAlignment="1">
      <alignment horizontal="center" vertical="center" wrapText="1"/>
    </xf>
    <xf numFmtId="0" fontId="10" fillId="13" borderId="13" xfId="0" applyFont="1" applyFill="1" applyBorder="1" applyAlignment="1">
      <alignment horizontal="center" vertical="center" wrapText="1"/>
    </xf>
    <xf numFmtId="0" fontId="10" fillId="13" borderId="14" xfId="0" applyFont="1" applyFill="1" applyBorder="1" applyAlignment="1">
      <alignment horizontal="center" vertical="center" wrapText="1"/>
    </xf>
    <xf numFmtId="0" fontId="2" fillId="12" borderId="15" xfId="0" applyFont="1" applyFill="1" applyBorder="1" applyAlignment="1">
      <alignment horizontal="center" vertical="center" wrapText="1"/>
    </xf>
    <xf numFmtId="0" fontId="2" fillId="12" borderId="16" xfId="0" applyFont="1" applyFill="1" applyBorder="1" applyAlignment="1">
      <alignment horizontal="center" vertical="center" wrapText="1"/>
    </xf>
    <xf numFmtId="0" fontId="2" fillId="16" borderId="15" xfId="0" applyFont="1" applyFill="1" applyBorder="1" applyAlignment="1">
      <alignment horizontal="center" vertical="center" wrapText="1"/>
    </xf>
    <xf numFmtId="0" fontId="2" fillId="16" borderId="16"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13"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8" xfId="0" applyFont="1" applyFill="1" applyBorder="1" applyAlignment="1">
      <alignment horizontal="center" vertical="center" wrapText="1"/>
    </xf>
    <xf numFmtId="0" fontId="2" fillId="2" borderId="37"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2" fillId="4" borderId="17"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3" fillId="9" borderId="12" xfId="0" applyFont="1" applyFill="1" applyBorder="1" applyAlignment="1">
      <alignment horizontal="center" vertical="center" wrapText="1"/>
    </xf>
    <xf numFmtId="0" fontId="3" fillId="9" borderId="13" xfId="0" applyFont="1" applyFill="1" applyBorder="1" applyAlignment="1">
      <alignment horizontal="center" vertical="center" wrapText="1"/>
    </xf>
    <xf numFmtId="0" fontId="2" fillId="2" borderId="0" xfId="0" applyFont="1" applyFill="1" applyBorder="1" applyAlignment="1">
      <alignment horizontal="center" vertical="center" wrapText="1"/>
    </xf>
    <xf numFmtId="167" fontId="2" fillId="2" borderId="0" xfId="0" applyNumberFormat="1" applyFont="1" applyFill="1" applyBorder="1" applyAlignment="1">
      <alignment horizontal="center" vertical="center" wrapText="1"/>
    </xf>
    <xf numFmtId="0" fontId="15" fillId="11" borderId="0" xfId="0" applyFont="1" applyFill="1" applyAlignment="1">
      <alignment horizontal="center" vertical="center" wrapText="1"/>
    </xf>
    <xf numFmtId="0" fontId="15" fillId="21" borderId="0" xfId="0" applyFont="1" applyFill="1" applyAlignment="1">
      <alignment horizontal="center" vertical="center" wrapText="1"/>
    </xf>
    <xf numFmtId="0" fontId="12" fillId="2" borderId="0" xfId="0" applyFont="1" applyFill="1" applyBorder="1" applyAlignment="1">
      <alignment horizontal="center" vertical="center" wrapText="1"/>
    </xf>
    <xf numFmtId="173" fontId="14" fillId="22" borderId="28" xfId="0" applyNumberFormat="1" applyFont="1" applyFill="1" applyBorder="1" applyAlignment="1">
      <alignment horizontal="center" vertical="center" wrapText="1"/>
    </xf>
    <xf numFmtId="0" fontId="16" fillId="22" borderId="15" xfId="0" applyFont="1" applyFill="1" applyBorder="1" applyAlignment="1">
      <alignment horizontal="center" vertical="center"/>
    </xf>
    <xf numFmtId="0" fontId="16" fillId="22" borderId="17" xfId="0" applyFont="1" applyFill="1" applyBorder="1" applyAlignment="1">
      <alignment horizontal="center" vertical="center"/>
    </xf>
    <xf numFmtId="42" fontId="1" fillId="0" borderId="19" xfId="18" applyFont="1" applyBorder="1" applyAlignment="1">
      <alignment horizontal="center" vertical="center" wrapText="1"/>
    </xf>
    <xf numFmtId="42" fontId="1" fillId="0" borderId="50" xfId="18" applyFont="1" applyBorder="1" applyAlignment="1">
      <alignment horizontal="center" vertical="center" wrapText="1"/>
    </xf>
    <xf numFmtId="42" fontId="1" fillId="0" borderId="28" xfId="18" applyFont="1" applyBorder="1" applyAlignment="1">
      <alignment horizontal="center" vertical="center" wrapText="1"/>
    </xf>
    <xf numFmtId="0" fontId="2" fillId="7" borderId="51" xfId="0" applyFont="1" applyFill="1" applyBorder="1" applyAlignment="1">
      <alignment horizontal="center" vertical="center" wrapText="1"/>
    </xf>
    <xf numFmtId="42" fontId="1" fillId="0" borderId="1" xfId="18" applyFont="1" applyBorder="1" applyAlignment="1">
      <alignment horizontal="center" vertical="center" wrapText="1"/>
    </xf>
    <xf numFmtId="42" fontId="1" fillId="2" borderId="1" xfId="18" applyFont="1" applyFill="1" applyBorder="1" applyAlignment="1">
      <alignment horizontal="center" vertical="center" wrapText="1"/>
    </xf>
    <xf numFmtId="42" fontId="1" fillId="0" borderId="24" xfId="18" applyFont="1" applyBorder="1" applyAlignment="1">
      <alignment horizontal="center" vertical="center" wrapText="1"/>
    </xf>
    <xf numFmtId="0" fontId="2" fillId="7" borderId="52" xfId="0" applyFont="1" applyFill="1" applyBorder="1" applyAlignment="1">
      <alignment horizontal="center" vertical="center" wrapText="1"/>
    </xf>
    <xf numFmtId="0" fontId="2" fillId="7" borderId="27" xfId="0" applyFont="1" applyFill="1" applyBorder="1" applyAlignment="1">
      <alignment horizontal="center" vertical="center" wrapText="1"/>
    </xf>
    <xf numFmtId="170" fontId="2" fillId="2" borderId="20" xfId="0" applyNumberFormat="1" applyFont="1" applyFill="1" applyBorder="1" applyAlignment="1">
      <alignment horizontal="center" vertical="center"/>
    </xf>
    <xf numFmtId="170" fontId="2" fillId="2" borderId="22" xfId="0" applyNumberFormat="1" applyFont="1" applyFill="1" applyBorder="1" applyAlignment="1">
      <alignment horizontal="center" vertical="center"/>
    </xf>
    <xf numFmtId="170" fontId="2" fillId="2" borderId="25" xfId="0" applyNumberFormat="1" applyFont="1" applyFill="1" applyBorder="1" applyAlignment="1">
      <alignment horizontal="center" vertical="center"/>
    </xf>
    <xf numFmtId="0" fontId="2" fillId="7" borderId="6" xfId="0" applyFont="1" applyFill="1" applyBorder="1" applyAlignment="1">
      <alignment horizontal="center" vertical="center" wrapText="1"/>
    </xf>
    <xf numFmtId="0" fontId="2" fillId="2" borderId="53" xfId="0" applyFont="1" applyFill="1" applyBorder="1" applyAlignment="1">
      <alignment horizontal="center" vertical="center" wrapText="1"/>
    </xf>
    <xf numFmtId="0" fontId="2" fillId="2" borderId="54" xfId="0" applyFont="1" applyFill="1" applyBorder="1" applyAlignment="1">
      <alignment horizontal="center" vertical="center" wrapText="1"/>
    </xf>
    <xf numFmtId="0" fontId="1" fillId="0" borderId="18" xfId="0" applyFont="1" applyBorder="1" applyAlignment="1">
      <alignment horizontal="justify" vertical="top" wrapText="1"/>
    </xf>
    <xf numFmtId="0" fontId="1" fillId="0" borderId="21" xfId="0" applyFont="1" applyBorder="1" applyAlignment="1">
      <alignment horizontal="justify" vertical="top" wrapText="1"/>
    </xf>
    <xf numFmtId="0" fontId="2" fillId="0" borderId="21" xfId="0" applyFont="1" applyBorder="1" applyAlignment="1">
      <alignment horizontal="justify" vertical="top" wrapText="1"/>
    </xf>
    <xf numFmtId="0" fontId="1" fillId="0" borderId="21" xfId="0" applyFont="1" applyBorder="1" applyAlignment="1">
      <alignment horizontal="justify" wrapText="1"/>
    </xf>
    <xf numFmtId="0" fontId="1" fillId="0" borderId="21" xfId="0" applyFont="1" applyBorder="1" applyAlignment="1">
      <alignment horizontal="justify" vertical="center" wrapText="1"/>
    </xf>
    <xf numFmtId="0" fontId="1" fillId="2" borderId="21" xfId="0" applyFont="1" applyFill="1" applyBorder="1" applyAlignment="1">
      <alignment horizontal="justify" vertical="top" wrapText="1"/>
    </xf>
    <xf numFmtId="0" fontId="2" fillId="0" borderId="23" xfId="0" applyFont="1" applyBorder="1" applyAlignment="1">
      <alignment horizontal="justify" vertical="top" wrapText="1"/>
    </xf>
    <xf numFmtId="0" fontId="2" fillId="7" borderId="36" xfId="0" applyFont="1" applyFill="1" applyBorder="1" applyAlignment="1">
      <alignment horizontal="center" vertical="center" wrapText="1"/>
    </xf>
    <xf numFmtId="42" fontId="1" fillId="2" borderId="24" xfId="18" applyFont="1" applyFill="1" applyBorder="1" applyAlignment="1">
      <alignment horizontal="center" vertical="center" wrapText="1"/>
    </xf>
    <xf numFmtId="42" fontId="1" fillId="2" borderId="19" xfId="18" applyFont="1" applyFill="1" applyBorder="1" applyAlignment="1">
      <alignment horizontal="center" vertical="center" wrapText="1"/>
    </xf>
    <xf numFmtId="171" fontId="1" fillId="2" borderId="31" xfId="0" applyNumberFormat="1" applyFont="1" applyFill="1" applyBorder="1" applyAlignment="1">
      <alignment horizontal="center" vertical="center"/>
    </xf>
    <xf numFmtId="171" fontId="1" fillId="2" borderId="4" xfId="0" applyNumberFormat="1" applyFont="1" applyFill="1" applyBorder="1" applyAlignment="1">
      <alignment horizontal="center" vertical="center"/>
    </xf>
    <xf numFmtId="171" fontId="6" fillId="2" borderId="10" xfId="0" applyNumberFormat="1" applyFont="1" applyFill="1" applyBorder="1" applyAlignment="1">
      <alignment horizontal="center" vertical="center" shrinkToFit="1"/>
    </xf>
    <xf numFmtId="171" fontId="1" fillId="0" borderId="4" xfId="0" applyNumberFormat="1" applyFont="1" applyBorder="1" applyAlignment="1">
      <alignment horizontal="center" vertical="center"/>
    </xf>
    <xf numFmtId="42" fontId="1" fillId="0" borderId="0" xfId="18" applyFont="1" applyBorder="1" applyAlignment="1">
      <alignment horizontal="center" vertical="center" wrapText="1"/>
    </xf>
    <xf numFmtId="42" fontId="1" fillId="0" borderId="5" xfId="18" applyFont="1" applyBorder="1" applyAlignment="1">
      <alignment horizontal="center" vertical="center" wrapText="1"/>
    </xf>
    <xf numFmtId="171" fontId="2" fillId="2" borderId="20" xfId="0" applyNumberFormat="1" applyFont="1" applyFill="1" applyBorder="1" applyAlignment="1">
      <alignment horizontal="center" vertical="center"/>
    </xf>
    <xf numFmtId="171" fontId="2" fillId="2" borderId="22" xfId="0" applyNumberFormat="1" applyFont="1" applyFill="1" applyBorder="1" applyAlignment="1">
      <alignment horizontal="center" vertical="center"/>
    </xf>
    <xf numFmtId="171" fontId="1" fillId="0" borderId="30" xfId="0" applyNumberFormat="1" applyFont="1" applyBorder="1" applyAlignment="1">
      <alignment horizontal="center" vertical="center"/>
    </xf>
    <xf numFmtId="171" fontId="2" fillId="2" borderId="25" xfId="0" applyNumberFormat="1" applyFont="1" applyFill="1" applyBorder="1" applyAlignment="1">
      <alignment horizontal="center" vertical="center"/>
    </xf>
    <xf numFmtId="0" fontId="1" fillId="2" borderId="50" xfId="0" applyFont="1" applyFill="1" applyBorder="1" applyAlignment="1">
      <alignment horizontal="justify" vertical="top" wrapText="1"/>
    </xf>
    <xf numFmtId="0" fontId="1" fillId="2" borderId="50" xfId="0" applyFont="1" applyFill="1" applyBorder="1" applyAlignment="1">
      <alignment horizontal="center" vertical="center" wrapText="1"/>
    </xf>
    <xf numFmtId="42" fontId="1" fillId="2" borderId="50" xfId="18" applyFont="1" applyFill="1" applyBorder="1" applyAlignment="1">
      <alignment horizontal="center" vertical="center" wrapText="1"/>
    </xf>
    <xf numFmtId="171" fontId="1" fillId="2" borderId="50" xfId="0" applyNumberFormat="1" applyFont="1" applyFill="1" applyBorder="1" applyAlignment="1">
      <alignment horizontal="center" vertical="center"/>
    </xf>
    <xf numFmtId="171" fontId="2" fillId="2" borderId="50" xfId="0" applyNumberFormat="1" applyFont="1" applyFill="1" applyBorder="1" applyAlignment="1">
      <alignment horizontal="center" vertical="center"/>
    </xf>
    <xf numFmtId="0" fontId="1" fillId="2" borderId="5" xfId="0" applyFont="1" applyFill="1" applyBorder="1" applyAlignment="1">
      <alignment horizontal="justify" vertical="top" wrapText="1"/>
    </xf>
    <xf numFmtId="42" fontId="1" fillId="2" borderId="5" xfId="18" applyFont="1" applyFill="1" applyBorder="1" applyAlignment="1">
      <alignment horizontal="center" vertical="center" wrapText="1"/>
    </xf>
    <xf numFmtId="171" fontId="1" fillId="2" borderId="5" xfId="0" applyNumberFormat="1" applyFont="1" applyFill="1" applyBorder="1" applyAlignment="1">
      <alignment horizontal="center" vertical="center"/>
    </xf>
    <xf numFmtId="0" fontId="1" fillId="0" borderId="5" xfId="0" applyFont="1" applyBorder="1" applyAlignment="1">
      <alignment horizontal="justify" vertical="top" wrapText="1"/>
    </xf>
    <xf numFmtId="171" fontId="1" fillId="0" borderId="5" xfId="0" applyNumberFormat="1" applyFont="1" applyBorder="1" applyAlignment="1">
      <alignment horizontal="center" vertical="center"/>
    </xf>
    <xf numFmtId="0" fontId="2" fillId="4" borderId="12"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1" fillId="2" borderId="4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2" borderId="2" xfId="0" applyFont="1" applyFill="1" applyBorder="1" applyAlignment="1">
      <alignment horizontal="center" vertical="center" wrapText="1"/>
    </xf>
    <xf numFmtId="0" fontId="1" fillId="2" borderId="55" xfId="0" applyFont="1" applyFill="1" applyBorder="1" applyAlignment="1">
      <alignment horizontal="center" vertical="center" wrapText="1"/>
    </xf>
    <xf numFmtId="171" fontId="6" fillId="2" borderId="4" xfId="0" applyNumberFormat="1" applyFont="1" applyFill="1" applyBorder="1" applyAlignment="1">
      <alignment horizontal="center" vertical="center" shrinkToFit="1"/>
    </xf>
    <xf numFmtId="171" fontId="2" fillId="2" borderId="11" xfId="0" applyNumberFormat="1" applyFont="1" applyFill="1" applyBorder="1" applyAlignment="1">
      <alignment horizontal="center" vertical="center"/>
    </xf>
    <xf numFmtId="167" fontId="2" fillId="11" borderId="17" xfId="0" applyNumberFormat="1" applyFont="1" applyFill="1" applyBorder="1" applyAlignment="1">
      <alignment horizontal="center" vertical="center"/>
    </xf>
    <xf numFmtId="0" fontId="2" fillId="4" borderId="51" xfId="0" applyFont="1" applyFill="1" applyBorder="1" applyAlignment="1">
      <alignment horizontal="center" vertical="center" wrapText="1"/>
    </xf>
    <xf numFmtId="42" fontId="1" fillId="2" borderId="20" xfId="18" applyFont="1" applyFill="1" applyBorder="1" applyAlignment="1">
      <alignment horizontal="center" vertical="center" wrapText="1"/>
    </xf>
    <xf numFmtId="42" fontId="1" fillId="0" borderId="21" xfId="18" applyFont="1" applyBorder="1" applyAlignment="1">
      <alignment horizontal="center" vertical="center" wrapText="1"/>
    </xf>
    <xf numFmtId="42" fontId="1" fillId="2" borderId="22" xfId="18" applyFont="1" applyFill="1" applyBorder="1" applyAlignment="1">
      <alignment horizontal="center" vertical="center" wrapText="1"/>
    </xf>
    <xf numFmtId="42" fontId="1" fillId="2" borderId="21" xfId="18" applyFont="1" applyFill="1" applyBorder="1" applyAlignment="1">
      <alignment horizontal="center" vertical="center" wrapText="1"/>
    </xf>
    <xf numFmtId="42" fontId="1" fillId="2" borderId="1" xfId="18" applyFont="1" applyFill="1" applyBorder="1" applyAlignment="1">
      <alignment horizontal="center" vertical="center"/>
    </xf>
    <xf numFmtId="0" fontId="1" fillId="2" borderId="56" xfId="0" applyFont="1" applyFill="1" applyBorder="1" applyAlignment="1">
      <alignment horizontal="justify" wrapText="1"/>
    </xf>
    <xf numFmtId="1" fontId="1" fillId="2" borderId="50" xfId="0" applyNumberFormat="1" applyFont="1" applyFill="1" applyBorder="1" applyAlignment="1">
      <alignment horizontal="center" vertical="center"/>
    </xf>
    <xf numFmtId="42" fontId="1" fillId="2" borderId="50" xfId="18" applyFont="1" applyFill="1" applyBorder="1" applyAlignment="1">
      <alignment horizontal="center" vertical="center"/>
    </xf>
    <xf numFmtId="170" fontId="1" fillId="2" borderId="50" xfId="0" applyNumberFormat="1" applyFont="1" applyFill="1" applyBorder="1" applyAlignment="1">
      <alignment horizontal="right" vertical="center"/>
    </xf>
    <xf numFmtId="170" fontId="2" fillId="2" borderId="50" xfId="0" applyNumberFormat="1" applyFont="1" applyFill="1" applyBorder="1" applyAlignment="1">
      <alignment horizontal="center" vertical="center"/>
    </xf>
    <xf numFmtId="1" fontId="1" fillId="2" borderId="5" xfId="0" applyNumberFormat="1" applyFont="1" applyFill="1" applyBorder="1" applyAlignment="1">
      <alignment horizontal="center" vertical="center"/>
    </xf>
    <xf numFmtId="42" fontId="1" fillId="2" borderId="5" xfId="18" applyFont="1" applyFill="1" applyBorder="1" applyAlignment="1">
      <alignment horizontal="center" vertical="center"/>
    </xf>
    <xf numFmtId="170" fontId="1" fillId="2" borderId="5" xfId="0" applyNumberFormat="1" applyFont="1" applyFill="1" applyBorder="1" applyAlignment="1">
      <alignment horizontal="right" vertical="center"/>
    </xf>
    <xf numFmtId="0" fontId="1" fillId="2" borderId="50" xfId="0" applyFont="1" applyFill="1" applyBorder="1" applyAlignment="1">
      <alignment horizontal="justify" vertical="center" wrapText="1"/>
    </xf>
    <xf numFmtId="170" fontId="1" fillId="0" borderId="50" xfId="0" applyNumberFormat="1" applyFont="1" applyBorder="1" applyAlignment="1">
      <alignment horizontal="center" vertical="center"/>
    </xf>
    <xf numFmtId="0" fontId="1" fillId="2" borderId="5" xfId="0" applyFont="1" applyFill="1" applyBorder="1" applyAlignment="1">
      <alignment horizontal="justify" vertical="center" wrapText="1"/>
    </xf>
    <xf numFmtId="0" fontId="1" fillId="2" borderId="50" xfId="0" applyFont="1" applyFill="1" applyBorder="1" applyAlignment="1">
      <alignment horizontal="justify" wrapText="1"/>
    </xf>
    <xf numFmtId="0" fontId="1" fillId="0" borderId="50" xfId="0" applyFont="1" applyBorder="1" applyAlignment="1">
      <alignment horizontal="center" vertical="center" wrapText="1"/>
    </xf>
    <xf numFmtId="170" fontId="1" fillId="0" borderId="5" xfId="0" applyNumberFormat="1" applyFont="1" applyBorder="1" applyAlignment="1">
      <alignment horizontal="center" vertical="center"/>
    </xf>
    <xf numFmtId="170" fontId="2" fillId="0" borderId="22" xfId="0" applyNumberFormat="1" applyFont="1" applyBorder="1" applyAlignment="1">
      <alignment horizontal="center" vertical="center"/>
    </xf>
    <xf numFmtId="42" fontId="1" fillId="2" borderId="13" xfId="18" applyFont="1" applyFill="1" applyBorder="1" applyAlignment="1">
      <alignment horizontal="center" vertical="center" wrapText="1"/>
    </xf>
    <xf numFmtId="170" fontId="1" fillId="2" borderId="50" xfId="0" applyNumberFormat="1" applyFont="1" applyFill="1" applyBorder="1" applyAlignment="1">
      <alignment horizontal="center" vertical="center"/>
    </xf>
    <xf numFmtId="0" fontId="10" fillId="14" borderId="34" xfId="0" applyFont="1" applyFill="1" applyBorder="1" applyAlignment="1">
      <alignment horizontal="center" vertical="center" wrapText="1"/>
    </xf>
    <xf numFmtId="42" fontId="1" fillId="5" borderId="1" xfId="18" applyFont="1" applyFill="1" applyBorder="1" applyAlignment="1">
      <alignment horizontal="center" vertical="center" wrapText="1"/>
    </xf>
    <xf numFmtId="170" fontId="6" fillId="0" borderId="10" xfId="0" applyNumberFormat="1" applyFont="1" applyBorder="1" applyAlignment="1">
      <alignment horizontal="center" vertical="center" shrinkToFit="1"/>
    </xf>
    <xf numFmtId="170" fontId="6" fillId="2" borderId="10" xfId="0" applyNumberFormat="1" applyFont="1" applyFill="1" applyBorder="1" applyAlignment="1">
      <alignment horizontal="center" vertical="center" shrinkToFit="1"/>
    </xf>
    <xf numFmtId="170" fontId="1" fillId="0" borderId="4" xfId="0" applyNumberFormat="1" applyFont="1" applyBorder="1" applyAlignment="1">
      <alignment horizontal="center" vertical="center"/>
    </xf>
    <xf numFmtId="170" fontId="6" fillId="2" borderId="58" xfId="0" applyNumberFormat="1" applyFont="1" applyFill="1" applyBorder="1" applyAlignment="1">
      <alignment horizontal="center" vertical="center" shrinkToFit="1"/>
    </xf>
    <xf numFmtId="166" fontId="2" fillId="11" borderId="17" xfId="0" applyNumberFormat="1" applyFont="1" applyFill="1" applyBorder="1" applyAlignment="1">
      <alignment vertical="center" wrapText="1"/>
    </xf>
    <xf numFmtId="42" fontId="6" fillId="0" borderId="1" xfId="18" applyFont="1" applyBorder="1" applyAlignment="1">
      <alignment horizontal="center" vertical="center" shrinkToFit="1"/>
    </xf>
    <xf numFmtId="42" fontId="6" fillId="0" borderId="9" xfId="18" applyFont="1" applyBorder="1" applyAlignment="1">
      <alignment horizontal="center" vertical="center" shrinkToFit="1"/>
    </xf>
    <xf numFmtId="42" fontId="6" fillId="0" borderId="0" xfId="18" applyFont="1" applyBorder="1" applyAlignment="1">
      <alignment horizontal="center" vertical="center" shrinkToFit="1"/>
    </xf>
    <xf numFmtId="42" fontId="6" fillId="0" borderId="57" xfId="18" applyFont="1" applyBorder="1" applyAlignment="1">
      <alignment horizontal="center" vertical="center" shrinkToFit="1"/>
    </xf>
    <xf numFmtId="0" fontId="1" fillId="2" borderId="59" xfId="0" applyFont="1" applyFill="1" applyBorder="1" applyAlignment="1">
      <alignment horizontal="left" vertical="top" wrapText="1"/>
    </xf>
    <xf numFmtId="0" fontId="1" fillId="0" borderId="59" xfId="0" applyFont="1" applyBorder="1" applyAlignment="1">
      <alignment horizontal="center" vertical="center" wrapText="1"/>
    </xf>
    <xf numFmtId="1" fontId="6" fillId="0" borderId="59" xfId="0" applyNumberFormat="1" applyFont="1" applyBorder="1" applyAlignment="1">
      <alignment horizontal="center" vertical="center" shrinkToFit="1"/>
    </xf>
    <xf numFmtId="42" fontId="6" fillId="0" borderId="60" xfId="18" applyFont="1" applyBorder="1" applyAlignment="1">
      <alignment horizontal="center" vertical="center" shrinkToFit="1"/>
    </xf>
    <xf numFmtId="42" fontId="6" fillId="0" borderId="50" xfId="18" applyFont="1" applyBorder="1" applyAlignment="1">
      <alignment horizontal="center" vertical="center" shrinkToFit="1"/>
    </xf>
    <xf numFmtId="170" fontId="6" fillId="0" borderId="61" xfId="0" applyNumberFormat="1" applyFont="1" applyBorder="1" applyAlignment="1">
      <alignment horizontal="center" vertical="center" shrinkToFit="1"/>
    </xf>
    <xf numFmtId="42" fontId="6" fillId="2" borderId="0" xfId="18" applyFont="1" applyFill="1" applyBorder="1" applyAlignment="1">
      <alignment horizontal="center" vertical="center" shrinkToFit="1"/>
    </xf>
    <xf numFmtId="42" fontId="6" fillId="2" borderId="31" xfId="18" applyFont="1" applyFill="1" applyBorder="1" applyAlignment="1">
      <alignment horizontal="center" vertical="center" shrinkToFit="1"/>
    </xf>
    <xf numFmtId="42" fontId="6" fillId="2" borderId="62" xfId="18" applyFont="1" applyFill="1" applyBorder="1" applyAlignment="1">
      <alignment horizontal="center" vertical="center" shrinkToFit="1"/>
    </xf>
    <xf numFmtId="42" fontId="6" fillId="2" borderId="63" xfId="18" applyFont="1" applyFill="1" applyBorder="1" applyAlignment="1">
      <alignment horizontal="center" vertical="center" shrinkToFit="1"/>
    </xf>
    <xf numFmtId="1" fontId="6" fillId="2" borderId="64" xfId="0" applyNumberFormat="1" applyFont="1" applyFill="1" applyBorder="1" applyAlignment="1">
      <alignment horizontal="center" vertical="center" shrinkToFit="1"/>
    </xf>
    <xf numFmtId="42" fontId="6" fillId="2" borderId="1" xfId="18" applyFont="1" applyFill="1" applyBorder="1" applyAlignment="1">
      <alignment horizontal="center" vertical="center" shrinkToFit="1"/>
    </xf>
    <xf numFmtId="0" fontId="1" fillId="2" borderId="65" xfId="0" applyFont="1" applyFill="1" applyBorder="1" applyAlignment="1">
      <alignment horizontal="center" vertical="center" wrapText="1"/>
    </xf>
    <xf numFmtId="1" fontId="6" fillId="2" borderId="60" xfId="0" applyNumberFormat="1" applyFont="1" applyFill="1" applyBorder="1" applyAlignment="1">
      <alignment horizontal="center" vertical="center" shrinkToFit="1"/>
    </xf>
    <xf numFmtId="42" fontId="6" fillId="2" borderId="50" xfId="18" applyFont="1" applyFill="1" applyBorder="1" applyAlignment="1">
      <alignment horizontal="center" vertical="center" shrinkToFit="1"/>
    </xf>
    <xf numFmtId="167" fontId="2" fillId="2" borderId="50" xfId="0" applyNumberFormat="1" applyFont="1" applyFill="1" applyBorder="1" applyAlignment="1">
      <alignment horizontal="center" vertical="center"/>
    </xf>
    <xf numFmtId="0" fontId="2" fillId="2" borderId="36" xfId="0" applyFont="1" applyFill="1" applyBorder="1" applyAlignment="1">
      <alignment horizontal="center" vertical="center" wrapText="1"/>
    </xf>
    <xf numFmtId="0" fontId="6" fillId="2" borderId="8" xfId="0" applyFont="1" applyFill="1" applyBorder="1" applyAlignment="1">
      <alignment horizontal="left" vertical="top" wrapText="1"/>
    </xf>
    <xf numFmtId="1" fontId="6" fillId="2" borderId="66" xfId="0" applyNumberFormat="1" applyFont="1" applyFill="1" applyBorder="1" applyAlignment="1">
      <alignment horizontal="center" vertical="center" shrinkToFit="1"/>
    </xf>
    <xf numFmtId="42" fontId="6" fillId="2" borderId="5" xfId="18" applyFont="1" applyFill="1" applyBorder="1" applyAlignment="1">
      <alignment horizontal="center" vertical="center" shrinkToFit="1"/>
    </xf>
    <xf numFmtId="42" fontId="6" fillId="2" borderId="48" xfId="18" applyFont="1" applyFill="1" applyBorder="1" applyAlignment="1">
      <alignment horizontal="center" vertical="center" shrinkToFit="1"/>
    </xf>
    <xf numFmtId="42" fontId="6" fillId="2" borderId="67" xfId="18" applyFont="1" applyFill="1" applyBorder="1" applyAlignment="1">
      <alignment horizontal="center" vertical="center" shrinkToFit="1"/>
    </xf>
    <xf numFmtId="42" fontId="1" fillId="2" borderId="1" xfId="0" applyNumberFormat="1" applyFont="1" applyFill="1" applyBorder="1" applyAlignment="1">
      <alignment horizontal="center" vertical="center" wrapText="1"/>
    </xf>
  </cellXfs>
  <cellStyles count="59">
    <cellStyle name="Hipervínculo" xfId="1" builtinId="8" hidden="1"/>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4" builtinId="8" hidden="1"/>
    <cellStyle name="Hipervínculo" xfId="16"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xfId="45" builtinId="8" hidden="1"/>
    <cellStyle name="Hipervínculo" xfId="47" builtinId="8" hidden="1"/>
    <cellStyle name="Hipervínculo" xfId="49" builtinId="8" hidden="1"/>
    <cellStyle name="Hipervínculo" xfId="51" builtinId="8" hidden="1"/>
    <cellStyle name="Hipervínculo" xfId="53" builtinId="8" hidden="1"/>
    <cellStyle name="Hipervínculo" xfId="55" builtinId="8" hidden="1"/>
    <cellStyle name="Hipervínculo" xfId="57" builtinId="8" hidden="1"/>
    <cellStyle name="Hipervínculo visitado" xfId="2" builtinId="9"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5" builtinId="9" hidden="1"/>
    <cellStyle name="Hipervínculo visitado" xfId="17"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Hipervínculo visitado" xfId="46" builtinId="9" hidden="1"/>
    <cellStyle name="Hipervínculo visitado" xfId="48" builtinId="9" hidden="1"/>
    <cellStyle name="Hipervínculo visitado" xfId="50" builtinId="9" hidden="1"/>
    <cellStyle name="Hipervínculo visitado" xfId="52" builtinId="9" hidden="1"/>
    <cellStyle name="Hipervínculo visitado" xfId="54" builtinId="9" hidden="1"/>
    <cellStyle name="Hipervínculo visitado" xfId="56" builtinId="9" hidden="1"/>
    <cellStyle name="Hipervínculo visitado" xfId="58" builtinId="9" hidden="1"/>
    <cellStyle name="Millares [0]" xfId="13" builtinId="6"/>
    <cellStyle name="Moneda [0]" xfId="18" builtinId="7"/>
    <cellStyle name="Normal" xfId="0" builtinId="0"/>
  </cellStyles>
  <dxfs count="0"/>
  <tableStyles count="0" defaultTableStyle="TableStyleMedium2" defaultPivotStyle="PivotStyleLight16"/>
  <colors>
    <mruColors>
      <color rgb="FFE86C75"/>
      <color rgb="FFC0EBF0"/>
      <color rgb="FFABE7EE"/>
      <color rgb="FF66EBE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4"/>
  <sheetViews>
    <sheetView showGridLines="0" tabSelected="1" topLeftCell="A545" zoomScale="112" workbookViewId="0">
      <selection activeCell="H569" sqref="H569"/>
    </sheetView>
  </sheetViews>
  <sheetFormatPr baseColWidth="10" defaultColWidth="11.5" defaultRowHeight="16" x14ac:dyDescent="0.2"/>
  <cols>
    <col min="1" max="1" width="2.5" style="6" customWidth="1"/>
    <col min="2" max="2" width="8.1640625" style="1" customWidth="1"/>
    <col min="3" max="3" width="97.6640625" style="16" customWidth="1"/>
    <col min="4" max="4" width="16" style="16" customWidth="1"/>
    <col min="5" max="5" width="17.5" style="16" customWidth="1"/>
    <col min="6" max="6" width="22.33203125" style="16" customWidth="1"/>
    <col min="7" max="7" width="19.5" style="16" customWidth="1"/>
    <col min="8" max="8" width="21.5" style="42" customWidth="1"/>
    <col min="9" max="9" width="21.5" style="5" customWidth="1"/>
    <col min="10" max="10" width="19" style="136" customWidth="1"/>
    <col min="11" max="11" width="13.5" style="6" customWidth="1"/>
    <col min="12" max="16384" width="11.5" style="6"/>
  </cols>
  <sheetData>
    <row r="1" spans="1:10" ht="17" thickBot="1" x14ac:dyDescent="0.25">
      <c r="A1" s="3"/>
      <c r="C1" s="1"/>
      <c r="D1" s="1"/>
      <c r="E1" s="1"/>
      <c r="F1" s="1"/>
      <c r="G1" s="1"/>
      <c r="H1" s="4"/>
    </row>
    <row r="2" spans="1:10" ht="38" customHeight="1" thickBot="1" x14ac:dyDescent="0.25">
      <c r="A2" s="3"/>
      <c r="B2" s="205" t="s">
        <v>561</v>
      </c>
      <c r="C2" s="206"/>
      <c r="D2" s="206"/>
      <c r="E2" s="206"/>
      <c r="F2" s="206"/>
      <c r="G2" s="206"/>
      <c r="H2" s="206"/>
      <c r="I2" s="206"/>
    </row>
    <row r="3" spans="1:10" ht="76" customHeight="1" thickBot="1" x14ac:dyDescent="0.25">
      <c r="A3" s="3"/>
      <c r="B3" s="205" t="s">
        <v>519</v>
      </c>
      <c r="C3" s="206"/>
      <c r="D3" s="206"/>
      <c r="E3" s="206"/>
      <c r="F3" s="206"/>
      <c r="G3" s="206"/>
      <c r="H3" s="206"/>
      <c r="I3" s="206"/>
    </row>
    <row r="4" spans="1:10" ht="20" customHeight="1" thickBot="1" x14ac:dyDescent="0.25">
      <c r="A4" s="3"/>
      <c r="B4" s="225"/>
      <c r="C4" s="225"/>
      <c r="D4" s="225"/>
      <c r="E4" s="225"/>
      <c r="F4" s="225"/>
      <c r="G4" s="225"/>
      <c r="H4" s="225"/>
      <c r="I4" s="225"/>
    </row>
    <row r="5" spans="1:10" ht="19" thickBot="1" x14ac:dyDescent="0.25">
      <c r="A5" s="3"/>
      <c r="C5" s="1"/>
      <c r="D5" s="1"/>
      <c r="E5" s="1"/>
      <c r="F5" s="227" t="s">
        <v>560</v>
      </c>
      <c r="G5" s="228"/>
      <c r="H5" s="4"/>
    </row>
    <row r="6" spans="1:10" s="8" customFormat="1" ht="56" customHeight="1" thickBot="1" x14ac:dyDescent="0.2">
      <c r="A6" s="7"/>
      <c r="B6" s="43" t="s">
        <v>102</v>
      </c>
      <c r="C6" s="44" t="s">
        <v>0</v>
      </c>
      <c r="D6" s="44" t="s">
        <v>1</v>
      </c>
      <c r="E6" s="44" t="s">
        <v>2</v>
      </c>
      <c r="F6" s="226" t="s">
        <v>558</v>
      </c>
      <c r="G6" s="226" t="s">
        <v>559</v>
      </c>
      <c r="H6" s="44" t="s">
        <v>3</v>
      </c>
      <c r="I6" s="44" t="s">
        <v>4</v>
      </c>
    </row>
    <row r="7" spans="1:10" s="8" customFormat="1" ht="26" customHeight="1" thickBot="1" x14ac:dyDescent="0.2">
      <c r="A7" s="7"/>
      <c r="B7" s="207" t="s">
        <v>5</v>
      </c>
      <c r="C7" s="208"/>
      <c r="D7" s="208"/>
      <c r="E7" s="208"/>
      <c r="F7" s="208"/>
      <c r="G7" s="208"/>
      <c r="H7" s="208"/>
      <c r="I7" s="208"/>
    </row>
    <row r="8" spans="1:10" ht="131" customHeight="1" x14ac:dyDescent="0.2">
      <c r="A8" s="3"/>
      <c r="B8" s="45">
        <v>1</v>
      </c>
      <c r="C8" s="46" t="s">
        <v>329</v>
      </c>
      <c r="D8" s="47" t="s">
        <v>6</v>
      </c>
      <c r="E8" s="47">
        <v>12</v>
      </c>
      <c r="F8" s="89">
        <v>7688000</v>
      </c>
      <c r="G8" s="229">
        <f>E8*F8</f>
        <v>92256000</v>
      </c>
      <c r="H8" s="89">
        <v>7688000</v>
      </c>
      <c r="I8" s="92">
        <f>+H8*E8</f>
        <v>92256000</v>
      </c>
      <c r="J8" s="137" t="s">
        <v>338</v>
      </c>
    </row>
    <row r="9" spans="1:10" ht="149" customHeight="1" thickBot="1" x14ac:dyDescent="0.25">
      <c r="A9" s="3"/>
      <c r="B9" s="53">
        <v>2</v>
      </c>
      <c r="C9" s="54" t="s">
        <v>330</v>
      </c>
      <c r="D9" s="55" t="s">
        <v>6</v>
      </c>
      <c r="E9" s="55">
        <v>12</v>
      </c>
      <c r="F9" s="90">
        <v>4900000</v>
      </c>
      <c r="G9" s="230">
        <f>E9*F9</f>
        <v>58800000</v>
      </c>
      <c r="H9" s="90">
        <v>4900000</v>
      </c>
      <c r="I9" s="93">
        <f>+H9*E9</f>
        <v>58800000</v>
      </c>
      <c r="J9" s="137" t="s">
        <v>338</v>
      </c>
    </row>
    <row r="10" spans="1:10" ht="24" customHeight="1" thickBot="1" x14ac:dyDescent="0.25">
      <c r="A10" s="3"/>
      <c r="B10" s="203" t="s">
        <v>383</v>
      </c>
      <c r="C10" s="204"/>
      <c r="D10" s="204"/>
      <c r="E10" s="209"/>
      <c r="F10" s="82">
        <f>SUM(F8:F9)</f>
        <v>12588000</v>
      </c>
      <c r="G10" s="82">
        <f>SUM(G8:G9)</f>
        <v>151056000</v>
      </c>
      <c r="H10" s="82">
        <f>SUM(H8:H9)</f>
        <v>12588000</v>
      </c>
      <c r="I10" s="82">
        <f>SUM(I8:I9)</f>
        <v>151056000</v>
      </c>
    </row>
    <row r="11" spans="1:10" s="8" customFormat="1" ht="23.25" customHeight="1" thickBot="1" x14ac:dyDescent="0.2">
      <c r="A11" s="7"/>
      <c r="B11" s="217" t="s">
        <v>7</v>
      </c>
      <c r="C11" s="218"/>
      <c r="D11" s="218"/>
      <c r="E11" s="218"/>
      <c r="F11" s="218"/>
      <c r="G11" s="218"/>
      <c r="H11" s="218"/>
      <c r="I11" s="218"/>
    </row>
    <row r="12" spans="1:10" ht="98" customHeight="1" thickBot="1" x14ac:dyDescent="0.25">
      <c r="A12" s="3"/>
      <c r="B12" s="56">
        <v>3</v>
      </c>
      <c r="C12" s="57" t="s">
        <v>140</v>
      </c>
      <c r="D12" s="58" t="s">
        <v>8</v>
      </c>
      <c r="E12" s="58">
        <v>60</v>
      </c>
      <c r="F12" s="231"/>
      <c r="G12" s="231">
        <f>F12</f>
        <v>0</v>
      </c>
      <c r="H12" s="91">
        <v>17263</v>
      </c>
      <c r="I12" s="94">
        <f>+H12*E12</f>
        <v>1035780</v>
      </c>
    </row>
    <row r="13" spans="1:10" ht="21" customHeight="1" thickBot="1" x14ac:dyDescent="0.25">
      <c r="A13" s="3"/>
      <c r="B13" s="203" t="s">
        <v>487</v>
      </c>
      <c r="C13" s="204"/>
      <c r="D13" s="204"/>
      <c r="E13" s="204"/>
      <c r="F13" s="82">
        <f>+F12</f>
        <v>0</v>
      </c>
      <c r="G13" s="82">
        <f>+G12</f>
        <v>0</v>
      </c>
      <c r="H13" s="82">
        <f>+H12</f>
        <v>17263</v>
      </c>
      <c r="I13" s="82">
        <f>+I12</f>
        <v>1035780</v>
      </c>
    </row>
    <row r="14" spans="1:10" ht="29" customHeight="1" thickBot="1" x14ac:dyDescent="0.25">
      <c r="A14" s="3"/>
      <c r="B14" s="219" t="s">
        <v>9</v>
      </c>
      <c r="C14" s="220"/>
      <c r="D14" s="220"/>
      <c r="E14" s="220"/>
      <c r="F14" s="220"/>
      <c r="G14" s="220"/>
      <c r="H14" s="220"/>
      <c r="I14" s="220"/>
    </row>
    <row r="15" spans="1:10" ht="20" customHeight="1" thickBot="1" x14ac:dyDescent="0.25">
      <c r="A15" s="3"/>
      <c r="B15" s="236" t="s">
        <v>10</v>
      </c>
      <c r="C15" s="232"/>
      <c r="D15" s="232"/>
      <c r="E15" s="232"/>
      <c r="F15" s="232"/>
      <c r="G15" s="232"/>
      <c r="H15" s="232"/>
      <c r="I15" s="232"/>
    </row>
    <row r="16" spans="1:10" ht="67" customHeight="1" x14ac:dyDescent="0.2">
      <c r="A16" s="3"/>
      <c r="B16" s="45">
        <v>4</v>
      </c>
      <c r="C16" s="59" t="s">
        <v>327</v>
      </c>
      <c r="D16" s="47" t="s">
        <v>6</v>
      </c>
      <c r="E16" s="47">
        <v>5</v>
      </c>
      <c r="F16" s="95">
        <v>4900000</v>
      </c>
      <c r="G16" s="229">
        <f>E16*F16</f>
        <v>24500000</v>
      </c>
      <c r="H16" s="95">
        <v>4900000</v>
      </c>
      <c r="I16" s="238">
        <f t="shared" ref="I16:I30" si="0">+H16*E16</f>
        <v>24500000</v>
      </c>
      <c r="J16" s="137" t="s">
        <v>338</v>
      </c>
    </row>
    <row r="17" spans="1:11" ht="63" customHeight="1" x14ac:dyDescent="0.2">
      <c r="A17" s="3"/>
      <c r="B17" s="49">
        <v>5</v>
      </c>
      <c r="C17" s="12" t="s">
        <v>328</v>
      </c>
      <c r="D17" s="9" t="s">
        <v>6</v>
      </c>
      <c r="E17" s="9">
        <v>5</v>
      </c>
      <c r="F17" s="96">
        <v>2100000</v>
      </c>
      <c r="G17" s="233">
        <f t="shared" ref="G17:G38" si="1">E17*F17</f>
        <v>10500000</v>
      </c>
      <c r="H17" s="96">
        <v>2100000</v>
      </c>
      <c r="I17" s="239">
        <f t="shared" si="0"/>
        <v>10500000</v>
      </c>
      <c r="J17" s="137" t="s">
        <v>338</v>
      </c>
    </row>
    <row r="18" spans="1:11" ht="49" customHeight="1" x14ac:dyDescent="0.2">
      <c r="A18" s="3"/>
      <c r="B18" s="49">
        <v>6</v>
      </c>
      <c r="C18" s="13" t="s">
        <v>491</v>
      </c>
      <c r="D18" s="9" t="s">
        <v>11</v>
      </c>
      <c r="E18" s="9">
        <v>215</v>
      </c>
      <c r="F18" s="233"/>
      <c r="G18" s="233">
        <f t="shared" si="1"/>
        <v>0</v>
      </c>
      <c r="H18" s="96">
        <v>108200</v>
      </c>
      <c r="I18" s="239">
        <f t="shared" si="0"/>
        <v>23263000</v>
      </c>
    </row>
    <row r="19" spans="1:11" ht="191" customHeight="1" x14ac:dyDescent="0.2">
      <c r="A19" s="3"/>
      <c r="B19" s="49">
        <v>7</v>
      </c>
      <c r="C19" s="11" t="s">
        <v>331</v>
      </c>
      <c r="D19" s="9" t="s">
        <v>12</v>
      </c>
      <c r="E19" s="9">
        <v>120</v>
      </c>
      <c r="F19" s="233"/>
      <c r="G19" s="233">
        <f t="shared" si="1"/>
        <v>0</v>
      </c>
      <c r="H19" s="96">
        <v>297538</v>
      </c>
      <c r="I19" s="239">
        <f t="shared" si="0"/>
        <v>35704560</v>
      </c>
    </row>
    <row r="20" spans="1:11" ht="165" customHeight="1" x14ac:dyDescent="0.2">
      <c r="A20" s="3"/>
      <c r="B20" s="49">
        <v>8</v>
      </c>
      <c r="C20" s="12" t="s">
        <v>141</v>
      </c>
      <c r="D20" s="9" t="s">
        <v>8</v>
      </c>
      <c r="E20" s="9">
        <v>38</v>
      </c>
      <c r="F20" s="233"/>
      <c r="G20" s="233">
        <f t="shared" si="1"/>
        <v>0</v>
      </c>
      <c r="H20" s="96">
        <v>82880</v>
      </c>
      <c r="I20" s="239">
        <f t="shared" si="0"/>
        <v>3149440</v>
      </c>
    </row>
    <row r="21" spans="1:11" ht="129" customHeight="1" x14ac:dyDescent="0.2">
      <c r="A21" s="3"/>
      <c r="B21" s="49">
        <v>9</v>
      </c>
      <c r="C21" s="12" t="s">
        <v>332</v>
      </c>
      <c r="D21" s="9" t="s">
        <v>8</v>
      </c>
      <c r="E21" s="9">
        <v>342</v>
      </c>
      <c r="F21" s="233"/>
      <c r="G21" s="233">
        <f t="shared" si="1"/>
        <v>0</v>
      </c>
      <c r="H21" s="96">
        <v>97659</v>
      </c>
      <c r="I21" s="239">
        <f t="shared" si="0"/>
        <v>33399378</v>
      </c>
    </row>
    <row r="22" spans="1:11" ht="124" customHeight="1" x14ac:dyDescent="0.2">
      <c r="A22" s="3"/>
      <c r="B22" s="49">
        <v>10</v>
      </c>
      <c r="C22" s="12" t="s">
        <v>333</v>
      </c>
      <c r="D22" s="9" t="s">
        <v>8</v>
      </c>
      <c r="E22" s="9">
        <v>18</v>
      </c>
      <c r="F22" s="233"/>
      <c r="G22" s="233">
        <f t="shared" si="1"/>
        <v>0</v>
      </c>
      <c r="H22" s="96">
        <v>120983</v>
      </c>
      <c r="I22" s="239">
        <f t="shared" si="0"/>
        <v>2177694</v>
      </c>
    </row>
    <row r="23" spans="1:11" ht="98" customHeight="1" x14ac:dyDescent="0.2">
      <c r="A23" s="3"/>
      <c r="B23" s="49">
        <v>11</v>
      </c>
      <c r="C23" s="12" t="s">
        <v>334</v>
      </c>
      <c r="D23" s="9" t="s">
        <v>8</v>
      </c>
      <c r="E23" s="9">
        <v>304</v>
      </c>
      <c r="F23" s="233"/>
      <c r="G23" s="233">
        <f t="shared" si="1"/>
        <v>0</v>
      </c>
      <c r="H23" s="96">
        <v>107893</v>
      </c>
      <c r="I23" s="239">
        <f t="shared" si="0"/>
        <v>32799472</v>
      </c>
    </row>
    <row r="24" spans="1:11" ht="96" x14ac:dyDescent="0.2">
      <c r="A24" s="3"/>
      <c r="B24" s="49">
        <v>12</v>
      </c>
      <c r="C24" s="12" t="s">
        <v>335</v>
      </c>
      <c r="D24" s="9" t="s">
        <v>8</v>
      </c>
      <c r="E24" s="9">
        <v>16</v>
      </c>
      <c r="F24" s="233"/>
      <c r="G24" s="233">
        <f t="shared" si="1"/>
        <v>0</v>
      </c>
      <c r="H24" s="96">
        <v>113050</v>
      </c>
      <c r="I24" s="239">
        <f t="shared" si="0"/>
        <v>1808800</v>
      </c>
    </row>
    <row r="25" spans="1:11" ht="66" customHeight="1" x14ac:dyDescent="0.2">
      <c r="A25" s="3"/>
      <c r="B25" s="49">
        <v>13</v>
      </c>
      <c r="C25" s="12" t="s">
        <v>336</v>
      </c>
      <c r="D25" s="9" t="s">
        <v>8</v>
      </c>
      <c r="E25" s="9">
        <v>34</v>
      </c>
      <c r="F25" s="233"/>
      <c r="G25" s="233">
        <f t="shared" si="1"/>
        <v>0</v>
      </c>
      <c r="H25" s="96">
        <v>35543</v>
      </c>
      <c r="I25" s="239">
        <f t="shared" si="0"/>
        <v>1208462</v>
      </c>
    </row>
    <row r="26" spans="1:11" ht="66" customHeight="1" x14ac:dyDescent="0.2">
      <c r="A26" s="3"/>
      <c r="B26" s="49">
        <v>14</v>
      </c>
      <c r="C26" s="12" t="s">
        <v>142</v>
      </c>
      <c r="D26" s="9" t="s">
        <v>13</v>
      </c>
      <c r="E26" s="9">
        <v>120</v>
      </c>
      <c r="F26" s="233"/>
      <c r="G26" s="233">
        <f t="shared" si="1"/>
        <v>0</v>
      </c>
      <c r="H26" s="85">
        <f>42983*2</f>
        <v>85966</v>
      </c>
      <c r="I26" s="239">
        <f t="shared" si="0"/>
        <v>10315920</v>
      </c>
      <c r="K26" s="15"/>
    </row>
    <row r="27" spans="1:11" ht="191" customHeight="1" x14ac:dyDescent="0.2">
      <c r="A27" s="3"/>
      <c r="B27" s="49">
        <v>15</v>
      </c>
      <c r="C27" s="12" t="s">
        <v>143</v>
      </c>
      <c r="D27" s="9" t="s">
        <v>13</v>
      </c>
      <c r="E27" s="9">
        <v>46</v>
      </c>
      <c r="F27" s="233"/>
      <c r="G27" s="233">
        <f t="shared" si="1"/>
        <v>0</v>
      </c>
      <c r="H27" s="96">
        <v>258651</v>
      </c>
      <c r="I27" s="239">
        <f t="shared" si="0"/>
        <v>11897946</v>
      </c>
    </row>
    <row r="28" spans="1:11" ht="106" customHeight="1" x14ac:dyDescent="0.2">
      <c r="A28" s="3"/>
      <c r="B28" s="49">
        <v>16</v>
      </c>
      <c r="C28" s="12" t="s">
        <v>337</v>
      </c>
      <c r="D28" s="9" t="s">
        <v>8</v>
      </c>
      <c r="E28" s="9">
        <v>12</v>
      </c>
      <c r="F28" s="233"/>
      <c r="G28" s="233">
        <f t="shared" si="1"/>
        <v>0</v>
      </c>
      <c r="H28" s="85">
        <v>200713</v>
      </c>
      <c r="I28" s="239">
        <f t="shared" si="0"/>
        <v>2408556</v>
      </c>
    </row>
    <row r="29" spans="1:11" ht="97" customHeight="1" x14ac:dyDescent="0.2">
      <c r="A29" s="3"/>
      <c r="B29" s="49">
        <v>17</v>
      </c>
      <c r="C29" s="22" t="s">
        <v>144</v>
      </c>
      <c r="D29" s="19" t="s">
        <v>8</v>
      </c>
      <c r="E29" s="19">
        <v>252</v>
      </c>
      <c r="F29" s="234"/>
      <c r="G29" s="233">
        <f t="shared" si="1"/>
        <v>0</v>
      </c>
      <c r="H29" s="85">
        <v>18604</v>
      </c>
      <c r="I29" s="239">
        <f t="shared" si="0"/>
        <v>4688208</v>
      </c>
    </row>
    <row r="30" spans="1:11" ht="68" customHeight="1" x14ac:dyDescent="0.2">
      <c r="A30" s="3"/>
      <c r="B30" s="49">
        <v>18</v>
      </c>
      <c r="C30" s="12" t="s">
        <v>339</v>
      </c>
      <c r="D30" s="9" t="s">
        <v>8</v>
      </c>
      <c r="E30" s="9">
        <v>1</v>
      </c>
      <c r="F30" s="85">
        <v>102000000</v>
      </c>
      <c r="G30" s="233">
        <f t="shared" si="1"/>
        <v>102000000</v>
      </c>
      <c r="H30" s="85">
        <v>102000000</v>
      </c>
      <c r="I30" s="239">
        <f t="shared" si="0"/>
        <v>102000000</v>
      </c>
      <c r="J30" s="137" t="s">
        <v>338</v>
      </c>
    </row>
    <row r="31" spans="1:11" ht="409" x14ac:dyDescent="0.2">
      <c r="A31" s="3"/>
      <c r="B31" s="49">
        <v>19</v>
      </c>
      <c r="C31" s="12" t="s">
        <v>340</v>
      </c>
      <c r="D31" s="9" t="s">
        <v>8</v>
      </c>
      <c r="E31" s="9">
        <v>1</v>
      </c>
      <c r="F31" s="233"/>
      <c r="G31" s="233">
        <f t="shared" si="1"/>
        <v>0</v>
      </c>
      <c r="H31" s="96">
        <v>1552900</v>
      </c>
      <c r="I31" s="239">
        <f t="shared" ref="I31:I38" si="2">+H31*E31</f>
        <v>1552900</v>
      </c>
    </row>
    <row r="32" spans="1:11" ht="178" customHeight="1" x14ac:dyDescent="0.2">
      <c r="A32" s="3"/>
      <c r="B32" s="49">
        <v>20</v>
      </c>
      <c r="C32" s="12" t="s">
        <v>145</v>
      </c>
      <c r="D32" s="9" t="s">
        <v>8</v>
      </c>
      <c r="E32" s="9">
        <v>1</v>
      </c>
      <c r="F32" s="233"/>
      <c r="G32" s="233">
        <f t="shared" si="1"/>
        <v>0</v>
      </c>
      <c r="H32" s="96">
        <v>258651</v>
      </c>
      <c r="I32" s="239">
        <f t="shared" si="2"/>
        <v>258651</v>
      </c>
    </row>
    <row r="33" spans="1:10" ht="64" x14ac:dyDescent="0.2">
      <c r="A33" s="3"/>
      <c r="B33" s="49">
        <v>21</v>
      </c>
      <c r="C33" s="12" t="s">
        <v>146</v>
      </c>
      <c r="D33" s="9" t="s">
        <v>8</v>
      </c>
      <c r="E33" s="9">
        <v>1</v>
      </c>
      <c r="F33" s="233"/>
      <c r="G33" s="233">
        <f t="shared" si="1"/>
        <v>0</v>
      </c>
      <c r="H33" s="96">
        <v>4158058</v>
      </c>
      <c r="I33" s="239">
        <f>+H33*E33</f>
        <v>4158058</v>
      </c>
    </row>
    <row r="34" spans="1:10" ht="116" customHeight="1" x14ac:dyDescent="0.2">
      <c r="A34" s="3"/>
      <c r="B34" s="49">
        <v>22</v>
      </c>
      <c r="C34" s="12" t="s">
        <v>147</v>
      </c>
      <c r="D34" s="9" t="s">
        <v>8</v>
      </c>
      <c r="E34" s="9">
        <v>1</v>
      </c>
      <c r="F34" s="233"/>
      <c r="G34" s="233">
        <f t="shared" si="1"/>
        <v>0</v>
      </c>
      <c r="H34" s="96">
        <v>2342260</v>
      </c>
      <c r="I34" s="239">
        <f t="shared" si="2"/>
        <v>2342260</v>
      </c>
    </row>
    <row r="35" spans="1:10" ht="116" customHeight="1" x14ac:dyDescent="0.2">
      <c r="A35" s="3"/>
      <c r="B35" s="49">
        <v>23</v>
      </c>
      <c r="C35" s="25" t="s">
        <v>148</v>
      </c>
      <c r="D35" s="19" t="s">
        <v>8</v>
      </c>
      <c r="E35" s="19">
        <v>1</v>
      </c>
      <c r="F35" s="234"/>
      <c r="G35" s="233">
        <f t="shared" si="1"/>
        <v>0</v>
      </c>
      <c r="H35" s="85">
        <v>4561650</v>
      </c>
      <c r="I35" s="239">
        <f t="shared" si="2"/>
        <v>4561650</v>
      </c>
    </row>
    <row r="36" spans="1:10" ht="160.5" customHeight="1" x14ac:dyDescent="0.2">
      <c r="A36" s="3"/>
      <c r="B36" s="49">
        <v>24</v>
      </c>
      <c r="C36" s="14" t="s">
        <v>149</v>
      </c>
      <c r="D36" s="9" t="s">
        <v>11</v>
      </c>
      <c r="E36" s="9">
        <v>2</v>
      </c>
      <c r="F36" s="233"/>
      <c r="G36" s="233">
        <f t="shared" si="1"/>
        <v>0</v>
      </c>
      <c r="H36" s="96">
        <f>1190000*1.051</f>
        <v>1250690</v>
      </c>
      <c r="I36" s="239">
        <f t="shared" si="2"/>
        <v>2501380</v>
      </c>
    </row>
    <row r="37" spans="1:10" ht="134" customHeight="1" x14ac:dyDescent="0.2">
      <c r="A37" s="3"/>
      <c r="B37" s="49">
        <v>25</v>
      </c>
      <c r="C37" s="12" t="s">
        <v>150</v>
      </c>
      <c r="D37" s="9" t="s">
        <v>8</v>
      </c>
      <c r="E37" s="19">
        <v>800</v>
      </c>
      <c r="F37" s="234"/>
      <c r="G37" s="233">
        <f t="shared" si="1"/>
        <v>0</v>
      </c>
      <c r="H37" s="96">
        <v>19590</v>
      </c>
      <c r="I37" s="239">
        <f t="shared" si="2"/>
        <v>15672000</v>
      </c>
    </row>
    <row r="38" spans="1:10" ht="196" customHeight="1" thickBot="1" x14ac:dyDescent="0.25">
      <c r="A38" s="3"/>
      <c r="B38" s="50">
        <v>26</v>
      </c>
      <c r="C38" s="60" t="s">
        <v>151</v>
      </c>
      <c r="D38" s="51" t="s">
        <v>8</v>
      </c>
      <c r="E38" s="51">
        <v>20</v>
      </c>
      <c r="F38" s="235"/>
      <c r="G38" s="235">
        <f t="shared" si="1"/>
        <v>0</v>
      </c>
      <c r="H38" s="98">
        <v>195540</v>
      </c>
      <c r="I38" s="240">
        <f t="shared" si="2"/>
        <v>3910800</v>
      </c>
    </row>
    <row r="39" spans="1:10" ht="28" customHeight="1" thickBot="1" x14ac:dyDescent="0.25">
      <c r="A39" s="3"/>
      <c r="B39" s="237" t="s">
        <v>15</v>
      </c>
      <c r="C39" s="241"/>
      <c r="D39" s="241"/>
      <c r="E39" s="241"/>
      <c r="F39" s="241"/>
      <c r="G39" s="241"/>
      <c r="H39" s="241"/>
      <c r="I39" s="241"/>
    </row>
    <row r="40" spans="1:10" ht="66" customHeight="1" x14ac:dyDescent="0.2">
      <c r="A40" s="3"/>
      <c r="B40" s="242">
        <v>27</v>
      </c>
      <c r="C40" s="244" t="s">
        <v>327</v>
      </c>
      <c r="D40" s="47" t="s">
        <v>6</v>
      </c>
      <c r="E40" s="47">
        <v>4</v>
      </c>
      <c r="F40" s="95">
        <v>4900000</v>
      </c>
      <c r="G40" s="229">
        <f>E40*F40</f>
        <v>19600000</v>
      </c>
      <c r="H40" s="95">
        <v>4900000</v>
      </c>
      <c r="I40" s="238">
        <f t="shared" ref="I40:I50" si="3">+H40*E40</f>
        <v>19600000</v>
      </c>
      <c r="J40" s="137" t="s">
        <v>338</v>
      </c>
    </row>
    <row r="41" spans="1:10" ht="56" customHeight="1" x14ac:dyDescent="0.2">
      <c r="A41" s="3"/>
      <c r="B41" s="243">
        <v>28</v>
      </c>
      <c r="C41" s="245" t="s">
        <v>342</v>
      </c>
      <c r="D41" s="9" t="s">
        <v>6</v>
      </c>
      <c r="E41" s="9">
        <v>4</v>
      </c>
      <c r="F41" s="96">
        <v>2100000</v>
      </c>
      <c r="G41" s="233">
        <f t="shared" ref="G41:G52" si="4">E41*F41</f>
        <v>8400000</v>
      </c>
      <c r="H41" s="96">
        <v>2100000</v>
      </c>
      <c r="I41" s="239">
        <f t="shared" si="3"/>
        <v>8400000</v>
      </c>
      <c r="J41" s="137" t="s">
        <v>338</v>
      </c>
    </row>
    <row r="42" spans="1:10" ht="48" x14ac:dyDescent="0.2">
      <c r="A42" s="3"/>
      <c r="B42" s="243">
        <v>29</v>
      </c>
      <c r="C42" s="246" t="s">
        <v>343</v>
      </c>
      <c r="D42" s="9" t="s">
        <v>11</v>
      </c>
      <c r="E42" s="9">
        <v>102</v>
      </c>
      <c r="F42" s="233"/>
      <c r="G42" s="233">
        <f t="shared" si="4"/>
        <v>0</v>
      </c>
      <c r="H42" s="96">
        <v>136880</v>
      </c>
      <c r="I42" s="239">
        <f t="shared" si="3"/>
        <v>13961760</v>
      </c>
    </row>
    <row r="43" spans="1:10" ht="180" customHeight="1" x14ac:dyDescent="0.2">
      <c r="A43" s="3"/>
      <c r="B43" s="243">
        <v>30</v>
      </c>
      <c r="C43" s="246" t="s">
        <v>152</v>
      </c>
      <c r="D43" s="9" t="s">
        <v>13</v>
      </c>
      <c r="E43" s="9">
        <v>102</v>
      </c>
      <c r="F43" s="233"/>
      <c r="G43" s="233">
        <f t="shared" si="4"/>
        <v>0</v>
      </c>
      <c r="H43" s="85">
        <v>192000</v>
      </c>
      <c r="I43" s="239">
        <f t="shared" si="3"/>
        <v>19584000</v>
      </c>
    </row>
    <row r="44" spans="1:10" ht="125" customHeight="1" x14ac:dyDescent="0.2">
      <c r="A44" s="3"/>
      <c r="B44" s="243">
        <v>31</v>
      </c>
      <c r="C44" s="245" t="s">
        <v>344</v>
      </c>
      <c r="D44" s="9" t="s">
        <v>8</v>
      </c>
      <c r="E44" s="9">
        <v>60</v>
      </c>
      <c r="F44" s="233"/>
      <c r="G44" s="233">
        <f t="shared" si="4"/>
        <v>0</v>
      </c>
      <c r="H44" s="96">
        <v>109665</v>
      </c>
      <c r="I44" s="239">
        <f t="shared" si="3"/>
        <v>6579900</v>
      </c>
    </row>
    <row r="45" spans="1:10" ht="80" x14ac:dyDescent="0.2">
      <c r="A45" s="3"/>
      <c r="B45" s="243">
        <v>32</v>
      </c>
      <c r="C45" s="246" t="s">
        <v>345</v>
      </c>
      <c r="D45" s="9" t="s">
        <v>8</v>
      </c>
      <c r="E45" s="9">
        <v>522</v>
      </c>
      <c r="F45" s="233"/>
      <c r="G45" s="233">
        <f t="shared" si="4"/>
        <v>0</v>
      </c>
      <c r="H45" s="96">
        <v>106307</v>
      </c>
      <c r="I45" s="239">
        <f t="shared" si="3"/>
        <v>55492254</v>
      </c>
    </row>
    <row r="46" spans="1:10" ht="128" x14ac:dyDescent="0.2">
      <c r="A46" s="3"/>
      <c r="B46" s="243">
        <v>33</v>
      </c>
      <c r="C46" s="246" t="s">
        <v>346</v>
      </c>
      <c r="D46" s="9" t="s">
        <v>8</v>
      </c>
      <c r="E46" s="9">
        <v>58</v>
      </c>
      <c r="F46" s="233"/>
      <c r="G46" s="233">
        <f t="shared" si="4"/>
        <v>0</v>
      </c>
      <c r="H46" s="96">
        <v>106307</v>
      </c>
      <c r="I46" s="239">
        <f t="shared" si="3"/>
        <v>6165806</v>
      </c>
    </row>
    <row r="47" spans="1:10" ht="80" x14ac:dyDescent="0.2">
      <c r="A47" s="3"/>
      <c r="B47" s="243">
        <v>34</v>
      </c>
      <c r="C47" s="247" t="s">
        <v>347</v>
      </c>
      <c r="D47" s="9" t="s">
        <v>8</v>
      </c>
      <c r="E47" s="9">
        <v>58</v>
      </c>
      <c r="F47" s="233"/>
      <c r="G47" s="233">
        <f t="shared" si="4"/>
        <v>0</v>
      </c>
      <c r="H47" s="96">
        <v>35543</v>
      </c>
      <c r="I47" s="239">
        <f t="shared" si="3"/>
        <v>2061494</v>
      </c>
    </row>
    <row r="48" spans="1:10" ht="66" customHeight="1" x14ac:dyDescent="0.2">
      <c r="A48" s="3"/>
      <c r="B48" s="243">
        <v>35</v>
      </c>
      <c r="C48" s="245" t="s">
        <v>153</v>
      </c>
      <c r="D48" s="9" t="s">
        <v>13</v>
      </c>
      <c r="E48" s="9">
        <v>102</v>
      </c>
      <c r="F48" s="233"/>
      <c r="G48" s="233">
        <f t="shared" si="4"/>
        <v>0</v>
      </c>
      <c r="H48" s="96">
        <v>42983</v>
      </c>
      <c r="I48" s="239">
        <f t="shared" si="3"/>
        <v>4384266</v>
      </c>
    </row>
    <row r="49" spans="1:10" ht="96" x14ac:dyDescent="0.2">
      <c r="A49" s="3"/>
      <c r="B49" s="243">
        <v>36</v>
      </c>
      <c r="C49" s="248" t="s">
        <v>348</v>
      </c>
      <c r="D49" s="9" t="s">
        <v>13</v>
      </c>
      <c r="E49" s="9">
        <v>16</v>
      </c>
      <c r="F49" s="233"/>
      <c r="G49" s="233">
        <f t="shared" si="4"/>
        <v>0</v>
      </c>
      <c r="H49" s="96">
        <v>258651</v>
      </c>
      <c r="I49" s="239">
        <f t="shared" si="3"/>
        <v>4138416</v>
      </c>
    </row>
    <row r="50" spans="1:10" ht="64" x14ac:dyDescent="0.2">
      <c r="A50" s="3"/>
      <c r="B50" s="243">
        <v>37</v>
      </c>
      <c r="C50" s="246" t="s">
        <v>349</v>
      </c>
      <c r="D50" s="9" t="s">
        <v>8</v>
      </c>
      <c r="E50" s="9">
        <v>16</v>
      </c>
      <c r="F50" s="233"/>
      <c r="G50" s="233">
        <f t="shared" si="4"/>
        <v>0</v>
      </c>
      <c r="H50" s="96">
        <v>200713</v>
      </c>
      <c r="I50" s="239">
        <f t="shared" si="3"/>
        <v>3211408</v>
      </c>
    </row>
    <row r="51" spans="1:10" ht="48" x14ac:dyDescent="0.2">
      <c r="A51" s="3"/>
      <c r="B51" s="243">
        <v>38</v>
      </c>
      <c r="C51" s="249" t="s">
        <v>350</v>
      </c>
      <c r="D51" s="19" t="s">
        <v>8</v>
      </c>
      <c r="E51" s="19">
        <v>580</v>
      </c>
      <c r="F51" s="234"/>
      <c r="G51" s="233">
        <f t="shared" si="4"/>
        <v>0</v>
      </c>
      <c r="H51" s="85">
        <v>18604</v>
      </c>
      <c r="I51" s="239">
        <f>+H51*E51</f>
        <v>10790320</v>
      </c>
    </row>
    <row r="52" spans="1:10" ht="65" thickBot="1" x14ac:dyDescent="0.25">
      <c r="A52" s="3"/>
      <c r="B52" s="68">
        <v>39</v>
      </c>
      <c r="C52" s="250" t="s">
        <v>341</v>
      </c>
      <c r="D52" s="51" t="s">
        <v>8</v>
      </c>
      <c r="E52" s="51">
        <v>1</v>
      </c>
      <c r="F52" s="100">
        <v>19250000</v>
      </c>
      <c r="G52" s="235">
        <f t="shared" si="4"/>
        <v>19250000</v>
      </c>
      <c r="H52" s="100">
        <v>19250000</v>
      </c>
      <c r="I52" s="240">
        <f>+H52*E52</f>
        <v>19250000</v>
      </c>
      <c r="J52" s="137" t="s">
        <v>338</v>
      </c>
    </row>
    <row r="53" spans="1:10" ht="22" customHeight="1" thickBot="1" x14ac:dyDescent="0.25">
      <c r="A53" s="3"/>
      <c r="B53" s="236" t="s">
        <v>16</v>
      </c>
      <c r="C53" s="241"/>
      <c r="D53" s="241"/>
      <c r="E53" s="241"/>
      <c r="F53" s="241"/>
      <c r="G53" s="241"/>
      <c r="H53" s="241"/>
      <c r="I53" s="241"/>
    </row>
    <row r="54" spans="1:10" ht="78" customHeight="1" x14ac:dyDescent="0.2">
      <c r="A54" s="3"/>
      <c r="B54" s="45">
        <v>40</v>
      </c>
      <c r="C54" s="62" t="s">
        <v>352</v>
      </c>
      <c r="D54" s="47" t="s">
        <v>6</v>
      </c>
      <c r="E54" s="47">
        <v>4</v>
      </c>
      <c r="F54" s="95">
        <v>4900000</v>
      </c>
      <c r="G54" s="229">
        <f>E54*F54</f>
        <v>19600000</v>
      </c>
      <c r="H54" s="95">
        <v>4900000</v>
      </c>
      <c r="I54" s="238">
        <f t="shared" ref="I54:I65" si="5">+H54*E54</f>
        <v>19600000</v>
      </c>
      <c r="J54" s="137" t="s">
        <v>338</v>
      </c>
    </row>
    <row r="55" spans="1:10" ht="56" customHeight="1" x14ac:dyDescent="0.2">
      <c r="A55" s="3"/>
      <c r="B55" s="49">
        <v>41</v>
      </c>
      <c r="C55" s="12" t="s">
        <v>351</v>
      </c>
      <c r="D55" s="9" t="s">
        <v>6</v>
      </c>
      <c r="E55" s="9">
        <v>4</v>
      </c>
      <c r="F55" s="96">
        <v>2100000</v>
      </c>
      <c r="G55" s="233">
        <f t="shared" ref="G55:G68" si="6">E55*F55</f>
        <v>8400000</v>
      </c>
      <c r="H55" s="96">
        <v>2100000</v>
      </c>
      <c r="I55" s="239">
        <f t="shared" si="5"/>
        <v>8400000</v>
      </c>
      <c r="J55" s="137" t="s">
        <v>338</v>
      </c>
    </row>
    <row r="56" spans="1:10" ht="48" x14ac:dyDescent="0.2">
      <c r="A56" s="3"/>
      <c r="B56" s="49">
        <v>42</v>
      </c>
      <c r="C56" s="17" t="s">
        <v>154</v>
      </c>
      <c r="D56" s="9" t="s">
        <v>11</v>
      </c>
      <c r="E56" s="9">
        <v>110</v>
      </c>
      <c r="F56" s="233"/>
      <c r="G56" s="233">
        <f t="shared" si="6"/>
        <v>0</v>
      </c>
      <c r="H56" s="96">
        <v>136880</v>
      </c>
      <c r="I56" s="239">
        <f t="shared" si="5"/>
        <v>15056800</v>
      </c>
    </row>
    <row r="57" spans="1:10" ht="162" customHeight="1" x14ac:dyDescent="0.2">
      <c r="A57" s="3"/>
      <c r="B57" s="49">
        <v>43</v>
      </c>
      <c r="C57" s="13" t="s">
        <v>155</v>
      </c>
      <c r="D57" s="9" t="s">
        <v>13</v>
      </c>
      <c r="E57" s="9">
        <v>110</v>
      </c>
      <c r="F57" s="233"/>
      <c r="G57" s="233">
        <f t="shared" si="6"/>
        <v>0</v>
      </c>
      <c r="H57" s="96">
        <v>192000</v>
      </c>
      <c r="I57" s="239">
        <f t="shared" si="5"/>
        <v>21120000</v>
      </c>
    </row>
    <row r="58" spans="1:10" ht="48" x14ac:dyDescent="0.2">
      <c r="A58" s="3"/>
      <c r="B58" s="49">
        <v>44</v>
      </c>
      <c r="C58" s="13" t="s">
        <v>353</v>
      </c>
      <c r="D58" s="9" t="s">
        <v>8</v>
      </c>
      <c r="E58" s="9">
        <v>80</v>
      </c>
      <c r="F58" s="233"/>
      <c r="G58" s="233">
        <f t="shared" si="6"/>
        <v>0</v>
      </c>
      <c r="H58" s="96">
        <v>109665</v>
      </c>
      <c r="I58" s="239">
        <f t="shared" si="5"/>
        <v>8773200</v>
      </c>
    </row>
    <row r="59" spans="1:10" s="3" customFormat="1" ht="112" customHeight="1" x14ac:dyDescent="0.2">
      <c r="B59" s="49">
        <v>45</v>
      </c>
      <c r="C59" s="18" t="s">
        <v>354</v>
      </c>
      <c r="D59" s="19" t="s">
        <v>8</v>
      </c>
      <c r="E59" s="19">
        <v>720</v>
      </c>
      <c r="F59" s="234"/>
      <c r="G59" s="233">
        <f t="shared" si="6"/>
        <v>0</v>
      </c>
      <c r="H59" s="96">
        <v>106307</v>
      </c>
      <c r="I59" s="239">
        <f t="shared" si="5"/>
        <v>76541040</v>
      </c>
    </row>
    <row r="60" spans="1:10" s="3" customFormat="1" ht="117" customHeight="1" x14ac:dyDescent="0.2">
      <c r="B60" s="49">
        <v>46</v>
      </c>
      <c r="C60" s="18" t="s">
        <v>355</v>
      </c>
      <c r="D60" s="19" t="s">
        <v>8</v>
      </c>
      <c r="E60" s="19">
        <v>80</v>
      </c>
      <c r="F60" s="234"/>
      <c r="G60" s="233">
        <f t="shared" si="6"/>
        <v>0</v>
      </c>
      <c r="H60" s="96">
        <v>106307</v>
      </c>
      <c r="I60" s="239">
        <f t="shared" si="5"/>
        <v>8504560</v>
      </c>
    </row>
    <row r="61" spans="1:10" ht="96" x14ac:dyDescent="0.2">
      <c r="A61" s="3"/>
      <c r="B61" s="49">
        <v>47</v>
      </c>
      <c r="C61" s="13" t="s">
        <v>156</v>
      </c>
      <c r="D61" s="9" t="s">
        <v>8</v>
      </c>
      <c r="E61" s="9">
        <v>80</v>
      </c>
      <c r="F61" s="233"/>
      <c r="G61" s="233">
        <f t="shared" si="6"/>
        <v>0</v>
      </c>
      <c r="H61" s="96">
        <v>199127</v>
      </c>
      <c r="I61" s="239">
        <f t="shared" si="5"/>
        <v>15930160</v>
      </c>
    </row>
    <row r="62" spans="1:10" ht="65" customHeight="1" x14ac:dyDescent="0.2">
      <c r="A62" s="3"/>
      <c r="B62" s="49">
        <v>48</v>
      </c>
      <c r="C62" s="13" t="s">
        <v>157</v>
      </c>
      <c r="D62" s="9" t="s">
        <v>13</v>
      </c>
      <c r="E62" s="9">
        <v>110</v>
      </c>
      <c r="F62" s="233"/>
      <c r="G62" s="233">
        <f t="shared" si="6"/>
        <v>0</v>
      </c>
      <c r="H62" s="96">
        <v>42983</v>
      </c>
      <c r="I62" s="239">
        <f t="shared" si="5"/>
        <v>4728130</v>
      </c>
    </row>
    <row r="63" spans="1:10" ht="128" x14ac:dyDescent="0.2">
      <c r="A63" s="3"/>
      <c r="B63" s="49">
        <v>49</v>
      </c>
      <c r="C63" s="20" t="s">
        <v>158</v>
      </c>
      <c r="D63" s="9" t="s">
        <v>13</v>
      </c>
      <c r="E63" s="9">
        <v>20</v>
      </c>
      <c r="F63" s="233"/>
      <c r="G63" s="233">
        <f t="shared" si="6"/>
        <v>0</v>
      </c>
      <c r="H63" s="96">
        <v>258651</v>
      </c>
      <c r="I63" s="239">
        <f t="shared" si="5"/>
        <v>5173020</v>
      </c>
    </row>
    <row r="64" spans="1:10" ht="64" x14ac:dyDescent="0.2">
      <c r="A64" s="3"/>
      <c r="B64" s="49">
        <v>50</v>
      </c>
      <c r="C64" s="13" t="s">
        <v>356</v>
      </c>
      <c r="D64" s="9" t="s">
        <v>8</v>
      </c>
      <c r="E64" s="9">
        <v>25</v>
      </c>
      <c r="F64" s="233"/>
      <c r="G64" s="233">
        <f t="shared" si="6"/>
        <v>0</v>
      </c>
      <c r="H64" s="96">
        <v>200713</v>
      </c>
      <c r="I64" s="239">
        <f t="shared" si="5"/>
        <v>5017825</v>
      </c>
    </row>
    <row r="65" spans="1:10" ht="106" customHeight="1" x14ac:dyDescent="0.2">
      <c r="A65" s="3"/>
      <c r="B65" s="49">
        <v>51</v>
      </c>
      <c r="C65" s="18" t="s">
        <v>357</v>
      </c>
      <c r="D65" s="19" t="s">
        <v>8</v>
      </c>
      <c r="E65" s="19">
        <v>180</v>
      </c>
      <c r="F65" s="234"/>
      <c r="G65" s="233">
        <f t="shared" si="6"/>
        <v>0</v>
      </c>
      <c r="H65" s="85">
        <v>18604</v>
      </c>
      <c r="I65" s="239">
        <f t="shared" si="5"/>
        <v>3348720</v>
      </c>
    </row>
    <row r="66" spans="1:10" ht="71" customHeight="1" x14ac:dyDescent="0.2">
      <c r="A66" s="3"/>
      <c r="B66" s="49">
        <v>52</v>
      </c>
      <c r="C66" s="13" t="s">
        <v>358</v>
      </c>
      <c r="D66" s="9" t="s">
        <v>8</v>
      </c>
      <c r="E66" s="9">
        <v>1</v>
      </c>
      <c r="F66" s="85">
        <v>56250000</v>
      </c>
      <c r="G66" s="233">
        <f t="shared" si="6"/>
        <v>56250000</v>
      </c>
      <c r="H66" s="85">
        <v>56250000</v>
      </c>
      <c r="I66" s="239">
        <v>56250000</v>
      </c>
      <c r="J66" s="137" t="s">
        <v>338</v>
      </c>
    </row>
    <row r="67" spans="1:10" ht="104" customHeight="1" x14ac:dyDescent="0.2">
      <c r="A67" s="3"/>
      <c r="B67" s="49">
        <v>53</v>
      </c>
      <c r="C67" s="13" t="s">
        <v>359</v>
      </c>
      <c r="D67" s="9" t="s">
        <v>8</v>
      </c>
      <c r="E67" s="9">
        <v>5</v>
      </c>
      <c r="F67" s="85">
        <v>101943</v>
      </c>
      <c r="G67" s="233">
        <f t="shared" si="6"/>
        <v>509715</v>
      </c>
      <c r="H67" s="85">
        <v>101943</v>
      </c>
      <c r="I67" s="239">
        <f>+H67*E67</f>
        <v>509715</v>
      </c>
      <c r="J67" s="138" t="s">
        <v>338</v>
      </c>
    </row>
    <row r="68" spans="1:10" ht="104" customHeight="1" thickBot="1" x14ac:dyDescent="0.25">
      <c r="A68" s="3"/>
      <c r="B68" s="50">
        <v>54</v>
      </c>
      <c r="C68" s="61" t="s">
        <v>360</v>
      </c>
      <c r="D68" s="51" t="s">
        <v>8</v>
      </c>
      <c r="E68" s="51">
        <v>5</v>
      </c>
      <c r="F68" s="100">
        <v>221737</v>
      </c>
      <c r="G68" s="235">
        <f t="shared" si="6"/>
        <v>1108685</v>
      </c>
      <c r="H68" s="100">
        <v>221737</v>
      </c>
      <c r="I68" s="240">
        <f>+H68*E68</f>
        <v>1108685</v>
      </c>
      <c r="J68" s="138" t="s">
        <v>338</v>
      </c>
    </row>
    <row r="69" spans="1:10" ht="28" customHeight="1" thickBot="1" x14ac:dyDescent="0.25">
      <c r="A69" s="3"/>
      <c r="B69" s="251" t="s">
        <v>17</v>
      </c>
      <c r="C69" s="241"/>
      <c r="D69" s="241"/>
      <c r="E69" s="241"/>
      <c r="F69" s="241"/>
      <c r="G69" s="241"/>
      <c r="H69" s="241"/>
      <c r="I69" s="241"/>
    </row>
    <row r="70" spans="1:10" ht="71" customHeight="1" x14ac:dyDescent="0.2">
      <c r="A70" s="3"/>
      <c r="B70" s="45">
        <v>55</v>
      </c>
      <c r="C70" s="62" t="s">
        <v>361</v>
      </c>
      <c r="D70" s="47" t="s">
        <v>18</v>
      </c>
      <c r="E70" s="47">
        <v>2</v>
      </c>
      <c r="F70" s="95">
        <v>4900000</v>
      </c>
      <c r="G70" s="229">
        <f>E70*F70</f>
        <v>9800000</v>
      </c>
      <c r="H70" s="95">
        <v>4900000</v>
      </c>
      <c r="I70" s="238">
        <f t="shared" ref="I70:I76" si="7">+H70*E70</f>
        <v>9800000</v>
      </c>
      <c r="J70" s="137" t="s">
        <v>338</v>
      </c>
    </row>
    <row r="71" spans="1:10" ht="182" customHeight="1" x14ac:dyDescent="0.2">
      <c r="A71" s="3"/>
      <c r="B71" s="49">
        <v>56</v>
      </c>
      <c r="C71" s="13" t="s">
        <v>159</v>
      </c>
      <c r="D71" s="9" t="s">
        <v>13</v>
      </c>
      <c r="E71" s="9">
        <v>60</v>
      </c>
      <c r="F71" s="233"/>
      <c r="G71" s="233">
        <f t="shared" ref="G71:G85" si="8">E71*F71</f>
        <v>0</v>
      </c>
      <c r="H71" s="96">
        <v>192000</v>
      </c>
      <c r="I71" s="239">
        <f t="shared" si="7"/>
        <v>11520000</v>
      </c>
    </row>
    <row r="72" spans="1:10" ht="62" customHeight="1" x14ac:dyDescent="0.2">
      <c r="A72" s="3"/>
      <c r="B72" s="49">
        <v>57</v>
      </c>
      <c r="C72" s="12" t="s">
        <v>362</v>
      </c>
      <c r="D72" s="9" t="s">
        <v>6</v>
      </c>
      <c r="E72" s="9">
        <v>2</v>
      </c>
      <c r="F72" s="96">
        <v>2100000</v>
      </c>
      <c r="G72" s="233">
        <f t="shared" si="8"/>
        <v>4200000</v>
      </c>
      <c r="H72" s="96">
        <v>2100000</v>
      </c>
      <c r="I72" s="239">
        <f t="shared" si="7"/>
        <v>4200000</v>
      </c>
      <c r="J72" s="137" t="s">
        <v>338</v>
      </c>
    </row>
    <row r="73" spans="1:10" ht="65" customHeight="1" x14ac:dyDescent="0.2">
      <c r="A73" s="3"/>
      <c r="B73" s="49">
        <v>58</v>
      </c>
      <c r="C73" s="17" t="s">
        <v>160</v>
      </c>
      <c r="D73" s="9" t="s">
        <v>19</v>
      </c>
      <c r="E73" s="9">
        <v>4</v>
      </c>
      <c r="F73" s="233"/>
      <c r="G73" s="233">
        <f t="shared" si="8"/>
        <v>0</v>
      </c>
      <c r="H73" s="96">
        <v>257900</v>
      </c>
      <c r="I73" s="239">
        <f t="shared" si="7"/>
        <v>1031600</v>
      </c>
    </row>
    <row r="74" spans="1:10" ht="112" x14ac:dyDescent="0.2">
      <c r="A74" s="3"/>
      <c r="B74" s="49">
        <v>59</v>
      </c>
      <c r="C74" s="13" t="s">
        <v>363</v>
      </c>
      <c r="D74" s="9" t="s">
        <v>8</v>
      </c>
      <c r="E74" s="9">
        <v>252</v>
      </c>
      <c r="F74" s="233"/>
      <c r="G74" s="233">
        <f t="shared" si="8"/>
        <v>0</v>
      </c>
      <c r="H74" s="96">
        <v>106307</v>
      </c>
      <c r="I74" s="239">
        <f t="shared" si="7"/>
        <v>26789364</v>
      </c>
    </row>
    <row r="75" spans="1:10" ht="80" x14ac:dyDescent="0.2">
      <c r="A75" s="3"/>
      <c r="B75" s="49">
        <v>60</v>
      </c>
      <c r="C75" s="13" t="s">
        <v>364</v>
      </c>
      <c r="D75" s="9" t="s">
        <v>8</v>
      </c>
      <c r="E75" s="9">
        <v>10</v>
      </c>
      <c r="F75" s="233"/>
      <c r="G75" s="233">
        <f t="shared" si="8"/>
        <v>0</v>
      </c>
      <c r="H75" s="96">
        <v>200713</v>
      </c>
      <c r="I75" s="239">
        <f t="shared" si="7"/>
        <v>2007130</v>
      </c>
    </row>
    <row r="76" spans="1:10" ht="111" customHeight="1" x14ac:dyDescent="0.2">
      <c r="A76" s="3"/>
      <c r="B76" s="49">
        <v>61</v>
      </c>
      <c r="C76" s="13" t="s">
        <v>365</v>
      </c>
      <c r="D76" s="9" t="s">
        <v>8</v>
      </c>
      <c r="E76" s="9">
        <v>252</v>
      </c>
      <c r="F76" s="233"/>
      <c r="G76" s="233">
        <f t="shared" si="8"/>
        <v>0</v>
      </c>
      <c r="H76" s="101">
        <v>18604</v>
      </c>
      <c r="I76" s="239">
        <f t="shared" si="7"/>
        <v>4688208</v>
      </c>
    </row>
    <row r="77" spans="1:10" ht="80" x14ac:dyDescent="0.2">
      <c r="A77" s="3"/>
      <c r="B77" s="49">
        <v>62</v>
      </c>
      <c r="C77" s="17" t="s">
        <v>366</v>
      </c>
      <c r="D77" s="9" t="s">
        <v>8</v>
      </c>
      <c r="E77" s="9">
        <v>1</v>
      </c>
      <c r="F77" s="85">
        <v>24900000</v>
      </c>
      <c r="G77" s="233">
        <f t="shared" si="8"/>
        <v>24900000</v>
      </c>
      <c r="H77" s="85">
        <v>24900000</v>
      </c>
      <c r="I77" s="239">
        <v>24900000</v>
      </c>
      <c r="J77" s="137" t="s">
        <v>338</v>
      </c>
    </row>
    <row r="78" spans="1:10" ht="96" x14ac:dyDescent="0.2">
      <c r="A78" s="3"/>
      <c r="B78" s="49">
        <v>63</v>
      </c>
      <c r="C78" s="13" t="s">
        <v>367</v>
      </c>
      <c r="D78" s="9" t="s">
        <v>8</v>
      </c>
      <c r="E78" s="9">
        <v>18</v>
      </c>
      <c r="F78" s="233"/>
      <c r="G78" s="233">
        <f t="shared" si="8"/>
        <v>0</v>
      </c>
      <c r="H78" s="96">
        <v>102350</v>
      </c>
      <c r="I78" s="239">
        <f>+H78*E78</f>
        <v>1842300</v>
      </c>
    </row>
    <row r="79" spans="1:10" ht="120" customHeight="1" x14ac:dyDescent="0.2">
      <c r="A79" s="3"/>
      <c r="B79" s="49">
        <v>64</v>
      </c>
      <c r="C79" s="13" t="s">
        <v>368</v>
      </c>
      <c r="D79" s="9" t="s">
        <v>8</v>
      </c>
      <c r="E79" s="9">
        <v>18</v>
      </c>
      <c r="F79" s="233"/>
      <c r="G79" s="233">
        <f t="shared" si="8"/>
        <v>0</v>
      </c>
      <c r="H79" s="96">
        <v>102350</v>
      </c>
      <c r="I79" s="239">
        <f>+H79*E79</f>
        <v>1842300</v>
      </c>
    </row>
    <row r="80" spans="1:10" ht="146" customHeight="1" x14ac:dyDescent="0.2">
      <c r="A80" s="3"/>
      <c r="B80" s="49">
        <v>65</v>
      </c>
      <c r="C80" s="13" t="s">
        <v>369</v>
      </c>
      <c r="D80" s="9" t="s">
        <v>14</v>
      </c>
      <c r="E80" s="9">
        <v>1</v>
      </c>
      <c r="F80" s="85">
        <v>1400000</v>
      </c>
      <c r="G80" s="233">
        <f t="shared" si="8"/>
        <v>1400000</v>
      </c>
      <c r="H80" s="85">
        <v>1400000</v>
      </c>
      <c r="I80" s="239">
        <v>1400000</v>
      </c>
      <c r="J80" s="137" t="s">
        <v>338</v>
      </c>
    </row>
    <row r="81" spans="1:10" ht="64" x14ac:dyDescent="0.2">
      <c r="A81" s="3"/>
      <c r="B81" s="49">
        <v>66</v>
      </c>
      <c r="C81" s="17" t="s">
        <v>161</v>
      </c>
      <c r="D81" s="9" t="s">
        <v>20</v>
      </c>
      <c r="E81" s="9">
        <v>1</v>
      </c>
      <c r="F81" s="233"/>
      <c r="G81" s="233">
        <f t="shared" si="8"/>
        <v>0</v>
      </c>
      <c r="H81" s="96">
        <f>136880*8</f>
        <v>1095040</v>
      </c>
      <c r="I81" s="239">
        <f>+H81*E81</f>
        <v>1095040</v>
      </c>
    </row>
    <row r="82" spans="1:10" ht="80" customHeight="1" x14ac:dyDescent="0.2">
      <c r="A82" s="3"/>
      <c r="B82" s="49">
        <v>67</v>
      </c>
      <c r="C82" s="13" t="s">
        <v>370</v>
      </c>
      <c r="D82" s="9" t="s">
        <v>8</v>
      </c>
      <c r="E82" s="9">
        <v>1</v>
      </c>
      <c r="F82" s="85">
        <v>9000000</v>
      </c>
      <c r="G82" s="233">
        <f t="shared" si="8"/>
        <v>9000000</v>
      </c>
      <c r="H82" s="85">
        <v>9000000</v>
      </c>
      <c r="I82" s="239">
        <v>9000000</v>
      </c>
      <c r="J82" s="137" t="s">
        <v>338</v>
      </c>
    </row>
    <row r="83" spans="1:10" ht="64" x14ac:dyDescent="0.2">
      <c r="A83" s="3"/>
      <c r="B83" s="49">
        <v>68</v>
      </c>
      <c r="C83" s="13" t="s">
        <v>162</v>
      </c>
      <c r="D83" s="9" t="s">
        <v>8</v>
      </c>
      <c r="E83" s="9">
        <v>20</v>
      </c>
      <c r="F83" s="233"/>
      <c r="G83" s="233">
        <f t="shared" si="8"/>
        <v>0</v>
      </c>
      <c r="H83" s="96">
        <v>442283</v>
      </c>
      <c r="I83" s="239">
        <f>+H83*E83</f>
        <v>8845660</v>
      </c>
    </row>
    <row r="84" spans="1:10" ht="122" customHeight="1" x14ac:dyDescent="0.2">
      <c r="A84" s="3"/>
      <c r="B84" s="49">
        <v>69</v>
      </c>
      <c r="C84" s="13" t="s">
        <v>163</v>
      </c>
      <c r="D84" s="9" t="s">
        <v>8</v>
      </c>
      <c r="E84" s="9">
        <v>234</v>
      </c>
      <c r="F84" s="233"/>
      <c r="G84" s="233">
        <f t="shared" si="8"/>
        <v>0</v>
      </c>
      <c r="H84" s="85">
        <v>243033</v>
      </c>
      <c r="I84" s="239">
        <f>+H84*E84</f>
        <v>56869722</v>
      </c>
    </row>
    <row r="85" spans="1:10" ht="113" thickBot="1" x14ac:dyDescent="0.25">
      <c r="A85" s="3"/>
      <c r="B85" s="50">
        <v>70</v>
      </c>
      <c r="C85" s="160" t="s">
        <v>553</v>
      </c>
      <c r="D85" s="67" t="s">
        <v>8</v>
      </c>
      <c r="E85" s="67">
        <v>14</v>
      </c>
      <c r="F85" s="252"/>
      <c r="G85" s="235">
        <f t="shared" si="8"/>
        <v>0</v>
      </c>
      <c r="H85" s="100">
        <v>95041</v>
      </c>
      <c r="I85" s="240">
        <f>+H85*E85</f>
        <v>1330574</v>
      </c>
    </row>
    <row r="86" spans="1:10" ht="26" customHeight="1" thickBot="1" x14ac:dyDescent="0.25">
      <c r="A86" s="3"/>
      <c r="B86" s="251" t="s">
        <v>103</v>
      </c>
      <c r="C86" s="241"/>
      <c r="D86" s="241"/>
      <c r="E86" s="241"/>
      <c r="F86" s="241"/>
      <c r="G86" s="241"/>
      <c r="H86" s="241"/>
      <c r="I86" s="241"/>
    </row>
    <row r="87" spans="1:10" ht="78" customHeight="1" x14ac:dyDescent="0.2">
      <c r="A87" s="3"/>
      <c r="B87" s="45">
        <v>71</v>
      </c>
      <c r="C87" s="64" t="s">
        <v>371</v>
      </c>
      <c r="D87" s="65" t="s">
        <v>6</v>
      </c>
      <c r="E87" s="65">
        <v>2</v>
      </c>
      <c r="F87" s="95">
        <v>3100000</v>
      </c>
      <c r="G87" s="253">
        <f>E87*F87</f>
        <v>6200000</v>
      </c>
      <c r="H87" s="95">
        <v>3100000</v>
      </c>
      <c r="I87" s="238">
        <f>+H87*E87</f>
        <v>6200000</v>
      </c>
      <c r="J87" s="137" t="s">
        <v>338</v>
      </c>
    </row>
    <row r="88" spans="1:10" ht="48" x14ac:dyDescent="0.2">
      <c r="A88" s="3"/>
      <c r="B88" s="49">
        <v>72</v>
      </c>
      <c r="C88" s="18" t="s">
        <v>372</v>
      </c>
      <c r="D88" s="19" t="s">
        <v>8</v>
      </c>
      <c r="E88" s="19">
        <v>300</v>
      </c>
      <c r="F88" s="234"/>
      <c r="G88" s="234">
        <f t="shared" ref="G88:G151" si="9">E88*F88</f>
        <v>0</v>
      </c>
      <c r="H88" s="96">
        <v>25875</v>
      </c>
      <c r="I88" s="239">
        <f>+H88*E88</f>
        <v>7762500</v>
      </c>
    </row>
    <row r="89" spans="1:10" ht="96" customHeight="1" x14ac:dyDescent="0.2">
      <c r="A89" s="3"/>
      <c r="B89" s="49">
        <v>73</v>
      </c>
      <c r="C89" s="21" t="s">
        <v>164</v>
      </c>
      <c r="D89" s="19" t="s">
        <v>8</v>
      </c>
      <c r="E89" s="19">
        <v>100</v>
      </c>
      <c r="F89" s="234"/>
      <c r="G89" s="234">
        <f t="shared" si="9"/>
        <v>0</v>
      </c>
      <c r="H89" s="96">
        <v>25875</v>
      </c>
      <c r="I89" s="239">
        <f>+H89*E89</f>
        <v>2587500</v>
      </c>
    </row>
    <row r="90" spans="1:10" ht="81" customHeight="1" x14ac:dyDescent="0.2">
      <c r="A90" s="3"/>
      <c r="B90" s="49">
        <v>74</v>
      </c>
      <c r="C90" s="18" t="s">
        <v>373</v>
      </c>
      <c r="D90" s="19" t="s">
        <v>8</v>
      </c>
      <c r="E90" s="19">
        <v>400</v>
      </c>
      <c r="F90" s="85">
        <v>50000</v>
      </c>
      <c r="G90" s="234">
        <f t="shared" si="9"/>
        <v>20000000</v>
      </c>
      <c r="H90" s="85">
        <v>50000</v>
      </c>
      <c r="I90" s="239">
        <f>+H90*E90</f>
        <v>20000000</v>
      </c>
      <c r="J90" s="137" t="s">
        <v>338</v>
      </c>
    </row>
    <row r="91" spans="1:10" ht="80" x14ac:dyDescent="0.2">
      <c r="A91" s="3"/>
      <c r="B91" s="49">
        <v>75</v>
      </c>
      <c r="C91" s="18" t="s">
        <v>165</v>
      </c>
      <c r="D91" s="19" t="s">
        <v>21</v>
      </c>
      <c r="E91" s="19">
        <v>1</v>
      </c>
      <c r="F91" s="234"/>
      <c r="G91" s="234">
        <f t="shared" si="9"/>
        <v>0</v>
      </c>
      <c r="H91" s="96">
        <v>220050</v>
      </c>
      <c r="I91" s="239">
        <f t="shared" ref="I91:I122" si="10">+H91*E91</f>
        <v>220050</v>
      </c>
    </row>
    <row r="92" spans="1:10" ht="112" x14ac:dyDescent="0.2">
      <c r="A92" s="3"/>
      <c r="B92" s="49">
        <v>76</v>
      </c>
      <c r="C92" s="18" t="s">
        <v>166</v>
      </c>
      <c r="D92" s="19" t="s">
        <v>21</v>
      </c>
      <c r="E92" s="19">
        <v>1</v>
      </c>
      <c r="F92" s="234"/>
      <c r="G92" s="234">
        <f t="shared" si="9"/>
        <v>0</v>
      </c>
      <c r="H92" s="96">
        <v>220050</v>
      </c>
      <c r="I92" s="239">
        <f t="shared" si="10"/>
        <v>220050</v>
      </c>
    </row>
    <row r="93" spans="1:10" ht="32" x14ac:dyDescent="0.2">
      <c r="A93" s="3"/>
      <c r="B93" s="49">
        <v>77</v>
      </c>
      <c r="C93" s="18" t="s">
        <v>167</v>
      </c>
      <c r="D93" s="19" t="s">
        <v>21</v>
      </c>
      <c r="E93" s="19">
        <v>1</v>
      </c>
      <c r="F93" s="234"/>
      <c r="G93" s="234">
        <f t="shared" si="9"/>
        <v>0</v>
      </c>
      <c r="H93" s="96">
        <v>220050</v>
      </c>
      <c r="I93" s="239">
        <f t="shared" si="10"/>
        <v>220050</v>
      </c>
    </row>
    <row r="94" spans="1:10" ht="96" x14ac:dyDescent="0.2">
      <c r="A94" s="3"/>
      <c r="B94" s="49">
        <v>78</v>
      </c>
      <c r="C94" s="18" t="s">
        <v>168</v>
      </c>
      <c r="D94" s="19" t="s">
        <v>8</v>
      </c>
      <c r="E94" s="19">
        <v>6</v>
      </c>
      <c r="F94" s="234"/>
      <c r="G94" s="234">
        <f t="shared" si="9"/>
        <v>0</v>
      </c>
      <c r="H94" s="96">
        <v>102350</v>
      </c>
      <c r="I94" s="239">
        <f t="shared" si="10"/>
        <v>614100</v>
      </c>
    </row>
    <row r="95" spans="1:10" ht="112" x14ac:dyDescent="0.2">
      <c r="A95" s="3"/>
      <c r="B95" s="49">
        <v>79</v>
      </c>
      <c r="C95" s="18" t="s">
        <v>169</v>
      </c>
      <c r="D95" s="19" t="s">
        <v>8</v>
      </c>
      <c r="E95" s="19">
        <v>8</v>
      </c>
      <c r="F95" s="234"/>
      <c r="G95" s="234">
        <f t="shared" si="9"/>
        <v>0</v>
      </c>
      <c r="H95" s="96">
        <v>82880</v>
      </c>
      <c r="I95" s="239">
        <f t="shared" si="10"/>
        <v>663040</v>
      </c>
    </row>
    <row r="96" spans="1:10" ht="48" x14ac:dyDescent="0.2">
      <c r="A96" s="3"/>
      <c r="B96" s="49">
        <v>80</v>
      </c>
      <c r="C96" s="18" t="s">
        <v>170</v>
      </c>
      <c r="D96" s="19" t="s">
        <v>8</v>
      </c>
      <c r="E96" s="19">
        <v>6</v>
      </c>
      <c r="F96" s="234"/>
      <c r="G96" s="234">
        <f t="shared" si="9"/>
        <v>0</v>
      </c>
      <c r="H96" s="96">
        <v>95590</v>
      </c>
      <c r="I96" s="239">
        <f t="shared" si="10"/>
        <v>573540</v>
      </c>
    </row>
    <row r="97" spans="1:9" ht="48" x14ac:dyDescent="0.2">
      <c r="A97" s="3"/>
      <c r="B97" s="49">
        <v>81</v>
      </c>
      <c r="C97" s="22" t="s">
        <v>171</v>
      </c>
      <c r="D97" s="19" t="s">
        <v>8</v>
      </c>
      <c r="E97" s="19">
        <v>400</v>
      </c>
      <c r="F97" s="234"/>
      <c r="G97" s="234">
        <f t="shared" si="9"/>
        <v>0</v>
      </c>
      <c r="H97" s="96">
        <v>19590</v>
      </c>
      <c r="I97" s="239">
        <f t="shared" si="10"/>
        <v>7836000</v>
      </c>
    </row>
    <row r="98" spans="1:9" ht="187" customHeight="1" x14ac:dyDescent="0.2">
      <c r="A98" s="3"/>
      <c r="B98" s="49">
        <v>82</v>
      </c>
      <c r="C98" s="23" t="s">
        <v>172</v>
      </c>
      <c r="D98" s="19" t="s">
        <v>22</v>
      </c>
      <c r="E98" s="19">
        <v>62</v>
      </c>
      <c r="F98" s="234"/>
      <c r="G98" s="234">
        <f t="shared" si="9"/>
        <v>0</v>
      </c>
      <c r="H98" s="96">
        <v>32590</v>
      </c>
      <c r="I98" s="239">
        <f t="shared" si="10"/>
        <v>2020580</v>
      </c>
    </row>
    <row r="99" spans="1:9" ht="80" x14ac:dyDescent="0.2">
      <c r="A99" s="3"/>
      <c r="B99" s="49">
        <v>83</v>
      </c>
      <c r="C99" s="18" t="s">
        <v>173</v>
      </c>
      <c r="D99" s="19" t="s">
        <v>22</v>
      </c>
      <c r="E99" s="19">
        <v>62</v>
      </c>
      <c r="F99" s="234"/>
      <c r="G99" s="234">
        <f t="shared" si="9"/>
        <v>0</v>
      </c>
      <c r="H99" s="96">
        <v>58334</v>
      </c>
      <c r="I99" s="239">
        <f t="shared" si="10"/>
        <v>3616708</v>
      </c>
    </row>
    <row r="100" spans="1:9" s="3" customFormat="1" ht="80" x14ac:dyDescent="0.2">
      <c r="B100" s="49">
        <v>84</v>
      </c>
      <c r="C100" s="18" t="s">
        <v>374</v>
      </c>
      <c r="D100" s="19" t="s">
        <v>8</v>
      </c>
      <c r="E100" s="19">
        <v>4</v>
      </c>
      <c r="F100" s="234"/>
      <c r="G100" s="234">
        <f t="shared" si="9"/>
        <v>0</v>
      </c>
      <c r="H100" s="85">
        <v>686223</v>
      </c>
      <c r="I100" s="239">
        <f t="shared" si="10"/>
        <v>2744892</v>
      </c>
    </row>
    <row r="101" spans="1:9" ht="80" x14ac:dyDescent="0.2">
      <c r="A101" s="3"/>
      <c r="B101" s="49">
        <v>85</v>
      </c>
      <c r="C101" s="18" t="s">
        <v>174</v>
      </c>
      <c r="D101" s="19" t="s">
        <v>8</v>
      </c>
      <c r="E101" s="19">
        <v>1</v>
      </c>
      <c r="F101" s="234"/>
      <c r="G101" s="234">
        <f t="shared" si="9"/>
        <v>0</v>
      </c>
      <c r="H101" s="96">
        <v>289236</v>
      </c>
      <c r="I101" s="239">
        <f t="shared" si="10"/>
        <v>289236</v>
      </c>
    </row>
    <row r="102" spans="1:9" ht="97" customHeight="1" x14ac:dyDescent="0.2">
      <c r="A102" s="3"/>
      <c r="B102" s="49">
        <v>86</v>
      </c>
      <c r="C102" s="18" t="s">
        <v>175</v>
      </c>
      <c r="D102" s="19" t="s">
        <v>8</v>
      </c>
      <c r="E102" s="19">
        <v>16</v>
      </c>
      <c r="F102" s="234"/>
      <c r="G102" s="234">
        <f t="shared" si="9"/>
        <v>0</v>
      </c>
      <c r="H102" s="85">
        <v>3269</v>
      </c>
      <c r="I102" s="239">
        <f t="shared" si="10"/>
        <v>52304</v>
      </c>
    </row>
    <row r="103" spans="1:9" ht="90" customHeight="1" x14ac:dyDescent="0.2">
      <c r="A103" s="3"/>
      <c r="B103" s="49">
        <v>87</v>
      </c>
      <c r="C103" s="18" t="s">
        <v>176</v>
      </c>
      <c r="D103" s="19" t="s">
        <v>8</v>
      </c>
      <c r="E103" s="19">
        <v>4</v>
      </c>
      <c r="F103" s="234"/>
      <c r="G103" s="234">
        <f t="shared" si="9"/>
        <v>0</v>
      </c>
      <c r="H103" s="96">
        <v>4990</v>
      </c>
      <c r="I103" s="239">
        <f t="shared" si="10"/>
        <v>19960</v>
      </c>
    </row>
    <row r="104" spans="1:9" ht="193" customHeight="1" x14ac:dyDescent="0.2">
      <c r="A104" s="3"/>
      <c r="B104" s="49">
        <v>88</v>
      </c>
      <c r="C104" s="18" t="s">
        <v>177</v>
      </c>
      <c r="D104" s="19" t="s">
        <v>22</v>
      </c>
      <c r="E104" s="19">
        <v>62</v>
      </c>
      <c r="F104" s="234"/>
      <c r="G104" s="234">
        <f t="shared" si="9"/>
        <v>0</v>
      </c>
      <c r="H104" s="96">
        <v>32590</v>
      </c>
      <c r="I104" s="239">
        <f t="shared" si="10"/>
        <v>2020580</v>
      </c>
    </row>
    <row r="105" spans="1:9" ht="105" customHeight="1" x14ac:dyDescent="0.2">
      <c r="A105" s="3"/>
      <c r="B105" s="49">
        <v>89</v>
      </c>
      <c r="C105" s="18" t="s">
        <v>178</v>
      </c>
      <c r="D105" s="19" t="s">
        <v>22</v>
      </c>
      <c r="E105" s="19">
        <v>62</v>
      </c>
      <c r="F105" s="234"/>
      <c r="G105" s="234">
        <f t="shared" si="9"/>
        <v>0</v>
      </c>
      <c r="H105" s="96">
        <v>58334</v>
      </c>
      <c r="I105" s="239">
        <f t="shared" si="10"/>
        <v>3616708</v>
      </c>
    </row>
    <row r="106" spans="1:9" s="3" customFormat="1" ht="48" x14ac:dyDescent="0.2">
      <c r="B106" s="49">
        <v>90</v>
      </c>
      <c r="C106" s="18" t="s">
        <v>179</v>
      </c>
      <c r="D106" s="19" t="s">
        <v>23</v>
      </c>
      <c r="E106" s="19">
        <v>4</v>
      </c>
      <c r="F106" s="234"/>
      <c r="G106" s="234">
        <f t="shared" si="9"/>
        <v>0</v>
      </c>
      <c r="H106" s="85">
        <v>1363740</v>
      </c>
      <c r="I106" s="239">
        <f t="shared" si="10"/>
        <v>5454960</v>
      </c>
    </row>
    <row r="107" spans="1:9" ht="48" x14ac:dyDescent="0.2">
      <c r="A107" s="3"/>
      <c r="B107" s="49">
        <v>91</v>
      </c>
      <c r="C107" s="23" t="s">
        <v>180</v>
      </c>
      <c r="D107" s="19" t="s">
        <v>8</v>
      </c>
      <c r="E107" s="19">
        <v>16</v>
      </c>
      <c r="F107" s="234"/>
      <c r="G107" s="234">
        <f t="shared" si="9"/>
        <v>0</v>
      </c>
      <c r="H107" s="96">
        <v>3269</v>
      </c>
      <c r="I107" s="239">
        <f t="shared" si="10"/>
        <v>52304</v>
      </c>
    </row>
    <row r="108" spans="1:9" ht="48" x14ac:dyDescent="0.2">
      <c r="A108" s="3"/>
      <c r="B108" s="49">
        <v>92</v>
      </c>
      <c r="C108" s="23" t="s">
        <v>181</v>
      </c>
      <c r="D108" s="19" t="s">
        <v>8</v>
      </c>
      <c r="E108" s="19">
        <v>4</v>
      </c>
      <c r="F108" s="234"/>
      <c r="G108" s="234">
        <f t="shared" si="9"/>
        <v>0</v>
      </c>
      <c r="H108" s="96">
        <v>4990</v>
      </c>
      <c r="I108" s="239">
        <f t="shared" si="10"/>
        <v>19960</v>
      </c>
    </row>
    <row r="109" spans="1:9" ht="96" x14ac:dyDescent="0.2">
      <c r="A109" s="3"/>
      <c r="B109" s="49">
        <v>93</v>
      </c>
      <c r="C109" s="23" t="s">
        <v>182</v>
      </c>
      <c r="D109" s="19" t="s">
        <v>22</v>
      </c>
      <c r="E109" s="19">
        <v>16</v>
      </c>
      <c r="F109" s="234"/>
      <c r="G109" s="234">
        <f t="shared" si="9"/>
        <v>0</v>
      </c>
      <c r="H109" s="96">
        <v>297538</v>
      </c>
      <c r="I109" s="239">
        <f t="shared" si="10"/>
        <v>4760608</v>
      </c>
    </row>
    <row r="110" spans="1:9" ht="96" x14ac:dyDescent="0.2">
      <c r="A110" s="3"/>
      <c r="B110" s="49">
        <v>94</v>
      </c>
      <c r="C110" s="21" t="s">
        <v>183</v>
      </c>
      <c r="D110" s="19" t="s">
        <v>22</v>
      </c>
      <c r="E110" s="19">
        <v>16</v>
      </c>
      <c r="F110" s="234"/>
      <c r="G110" s="234">
        <f t="shared" si="9"/>
        <v>0</v>
      </c>
      <c r="H110" s="96">
        <v>58334</v>
      </c>
      <c r="I110" s="239">
        <f t="shared" si="10"/>
        <v>933344</v>
      </c>
    </row>
    <row r="111" spans="1:9" ht="74" customHeight="1" x14ac:dyDescent="0.2">
      <c r="A111" s="3"/>
      <c r="B111" s="49">
        <v>95</v>
      </c>
      <c r="C111" s="18" t="s">
        <v>184</v>
      </c>
      <c r="D111" s="19" t="s">
        <v>22</v>
      </c>
      <c r="E111" s="19">
        <v>16</v>
      </c>
      <c r="F111" s="234"/>
      <c r="G111" s="234">
        <f t="shared" si="9"/>
        <v>0</v>
      </c>
      <c r="H111" s="96">
        <v>146522</v>
      </c>
      <c r="I111" s="239">
        <f t="shared" si="10"/>
        <v>2344352</v>
      </c>
    </row>
    <row r="112" spans="1:9" ht="80" x14ac:dyDescent="0.2">
      <c r="A112" s="3"/>
      <c r="B112" s="49">
        <v>96</v>
      </c>
      <c r="C112" s="18" t="s">
        <v>185</v>
      </c>
      <c r="D112" s="19" t="s">
        <v>8</v>
      </c>
      <c r="E112" s="19">
        <v>1</v>
      </c>
      <c r="F112" s="234"/>
      <c r="G112" s="234">
        <f t="shared" si="9"/>
        <v>0</v>
      </c>
      <c r="H112" s="96">
        <v>289236</v>
      </c>
      <c r="I112" s="239">
        <f t="shared" si="10"/>
        <v>289236</v>
      </c>
    </row>
    <row r="113" spans="1:9" ht="48" x14ac:dyDescent="0.2">
      <c r="A113" s="3"/>
      <c r="B113" s="49">
        <v>97</v>
      </c>
      <c r="C113" s="23" t="s">
        <v>186</v>
      </c>
      <c r="D113" s="19" t="s">
        <v>8</v>
      </c>
      <c r="E113" s="19">
        <v>30</v>
      </c>
      <c r="F113" s="234"/>
      <c r="G113" s="234">
        <f t="shared" si="9"/>
        <v>0</v>
      </c>
      <c r="H113" s="96">
        <v>3269</v>
      </c>
      <c r="I113" s="239">
        <f t="shared" si="10"/>
        <v>98070</v>
      </c>
    </row>
    <row r="114" spans="1:9" ht="112" x14ac:dyDescent="0.2">
      <c r="A114" s="3"/>
      <c r="B114" s="49">
        <v>98</v>
      </c>
      <c r="C114" s="23" t="s">
        <v>187</v>
      </c>
      <c r="D114" s="19" t="s">
        <v>13</v>
      </c>
      <c r="E114" s="19">
        <v>16</v>
      </c>
      <c r="F114" s="234"/>
      <c r="G114" s="234">
        <f t="shared" si="9"/>
        <v>0</v>
      </c>
      <c r="H114" s="85">
        <v>201792</v>
      </c>
      <c r="I114" s="239">
        <f t="shared" si="10"/>
        <v>3228672</v>
      </c>
    </row>
    <row r="115" spans="1:9" ht="80" x14ac:dyDescent="0.2">
      <c r="A115" s="3"/>
      <c r="B115" s="49">
        <v>99</v>
      </c>
      <c r="C115" s="18" t="s">
        <v>188</v>
      </c>
      <c r="D115" s="19" t="s">
        <v>13</v>
      </c>
      <c r="E115" s="19">
        <v>16</v>
      </c>
      <c r="F115" s="234"/>
      <c r="G115" s="234">
        <f t="shared" si="9"/>
        <v>0</v>
      </c>
      <c r="H115" s="85">
        <v>58334</v>
      </c>
      <c r="I115" s="239">
        <f t="shared" si="10"/>
        <v>933344</v>
      </c>
    </row>
    <row r="116" spans="1:9" ht="80" x14ac:dyDescent="0.2">
      <c r="A116" s="3"/>
      <c r="B116" s="49">
        <v>100</v>
      </c>
      <c r="C116" s="21" t="s">
        <v>189</v>
      </c>
      <c r="D116" s="19" t="s">
        <v>13</v>
      </c>
      <c r="E116" s="19">
        <v>16</v>
      </c>
      <c r="F116" s="234"/>
      <c r="G116" s="234">
        <f t="shared" si="9"/>
        <v>0</v>
      </c>
      <c r="H116" s="96">
        <v>146522</v>
      </c>
      <c r="I116" s="239">
        <f t="shared" si="10"/>
        <v>2344352</v>
      </c>
    </row>
    <row r="117" spans="1:9" ht="80" x14ac:dyDescent="0.2">
      <c r="A117" s="3"/>
      <c r="B117" s="49">
        <v>101</v>
      </c>
      <c r="C117" s="18" t="s">
        <v>190</v>
      </c>
      <c r="D117" s="19" t="s">
        <v>8</v>
      </c>
      <c r="E117" s="19">
        <v>1</v>
      </c>
      <c r="F117" s="234"/>
      <c r="G117" s="234">
        <f t="shared" si="9"/>
        <v>0</v>
      </c>
      <c r="H117" s="96">
        <v>289236</v>
      </c>
      <c r="I117" s="239">
        <f t="shared" si="10"/>
        <v>289236</v>
      </c>
    </row>
    <row r="118" spans="1:9" ht="197" customHeight="1" x14ac:dyDescent="0.2">
      <c r="A118" s="3"/>
      <c r="B118" s="49">
        <v>102</v>
      </c>
      <c r="C118" s="23" t="s">
        <v>191</v>
      </c>
      <c r="D118" s="19" t="s">
        <v>13</v>
      </c>
      <c r="E118" s="19">
        <v>16</v>
      </c>
      <c r="F118" s="234"/>
      <c r="G118" s="234">
        <f t="shared" si="9"/>
        <v>0</v>
      </c>
      <c r="H118" s="85">
        <v>201792</v>
      </c>
      <c r="I118" s="239">
        <f t="shared" si="10"/>
        <v>3228672</v>
      </c>
    </row>
    <row r="119" spans="1:9" ht="80" x14ac:dyDescent="0.2">
      <c r="A119" s="3"/>
      <c r="B119" s="49">
        <v>103</v>
      </c>
      <c r="C119" s="23" t="s">
        <v>192</v>
      </c>
      <c r="D119" s="19" t="s">
        <v>13</v>
      </c>
      <c r="E119" s="19">
        <v>16</v>
      </c>
      <c r="F119" s="234"/>
      <c r="G119" s="234">
        <f t="shared" si="9"/>
        <v>0</v>
      </c>
      <c r="H119" s="85">
        <v>58334</v>
      </c>
      <c r="I119" s="239">
        <f t="shared" si="10"/>
        <v>933344</v>
      </c>
    </row>
    <row r="120" spans="1:9" ht="64" x14ac:dyDescent="0.2">
      <c r="A120" s="3"/>
      <c r="B120" s="49">
        <v>104</v>
      </c>
      <c r="C120" s="21" t="s">
        <v>193</v>
      </c>
      <c r="D120" s="19" t="s">
        <v>13</v>
      </c>
      <c r="E120" s="19">
        <v>16</v>
      </c>
      <c r="F120" s="234"/>
      <c r="G120" s="234">
        <f t="shared" si="9"/>
        <v>0</v>
      </c>
      <c r="H120" s="96">
        <v>146522</v>
      </c>
      <c r="I120" s="239">
        <f t="shared" si="10"/>
        <v>2344352</v>
      </c>
    </row>
    <row r="121" spans="1:9" ht="80" x14ac:dyDescent="0.2">
      <c r="A121" s="3"/>
      <c r="B121" s="49">
        <v>105</v>
      </c>
      <c r="C121" s="23" t="s">
        <v>194</v>
      </c>
      <c r="D121" s="19" t="s">
        <v>13</v>
      </c>
      <c r="E121" s="19">
        <v>14</v>
      </c>
      <c r="F121" s="234"/>
      <c r="G121" s="234">
        <f t="shared" si="9"/>
        <v>0</v>
      </c>
      <c r="H121" s="85">
        <v>201792</v>
      </c>
      <c r="I121" s="239">
        <f t="shared" si="10"/>
        <v>2825088</v>
      </c>
    </row>
    <row r="122" spans="1:9" ht="64" x14ac:dyDescent="0.2">
      <c r="A122" s="3"/>
      <c r="B122" s="49">
        <v>106</v>
      </c>
      <c r="C122" s="18" t="s">
        <v>195</v>
      </c>
      <c r="D122" s="19" t="s">
        <v>13</v>
      </c>
      <c r="E122" s="19">
        <v>14</v>
      </c>
      <c r="F122" s="234"/>
      <c r="G122" s="234">
        <f t="shared" si="9"/>
        <v>0</v>
      </c>
      <c r="H122" s="85">
        <v>58334</v>
      </c>
      <c r="I122" s="239">
        <f t="shared" si="10"/>
        <v>816676</v>
      </c>
    </row>
    <row r="123" spans="1:9" ht="48" x14ac:dyDescent="0.2">
      <c r="A123" s="3"/>
      <c r="B123" s="49">
        <v>107</v>
      </c>
      <c r="C123" s="18" t="s">
        <v>196</v>
      </c>
      <c r="D123" s="19" t="s">
        <v>13</v>
      </c>
      <c r="E123" s="19">
        <v>14</v>
      </c>
      <c r="F123" s="234"/>
      <c r="G123" s="234">
        <f t="shared" si="9"/>
        <v>0</v>
      </c>
      <c r="H123" s="85">
        <v>42983</v>
      </c>
      <c r="I123" s="239">
        <f t="shared" ref="I123:I154" si="11">+H123*E123</f>
        <v>601762</v>
      </c>
    </row>
    <row r="124" spans="1:9" ht="48" x14ac:dyDescent="0.2">
      <c r="A124" s="3"/>
      <c r="B124" s="49">
        <v>108</v>
      </c>
      <c r="C124" s="18" t="s">
        <v>197</v>
      </c>
      <c r="D124" s="19" t="s">
        <v>13</v>
      </c>
      <c r="E124" s="19">
        <v>16</v>
      </c>
      <c r="F124" s="234"/>
      <c r="G124" s="234">
        <f t="shared" si="9"/>
        <v>0</v>
      </c>
      <c r="H124" s="85">
        <v>201792</v>
      </c>
      <c r="I124" s="239">
        <f t="shared" si="11"/>
        <v>3228672</v>
      </c>
    </row>
    <row r="125" spans="1:9" ht="48" x14ac:dyDescent="0.2">
      <c r="A125" s="3"/>
      <c r="B125" s="49">
        <v>109</v>
      </c>
      <c r="C125" s="18" t="s">
        <v>198</v>
      </c>
      <c r="D125" s="19" t="s">
        <v>13</v>
      </c>
      <c r="E125" s="19">
        <v>16</v>
      </c>
      <c r="F125" s="234"/>
      <c r="G125" s="234">
        <f t="shared" si="9"/>
        <v>0</v>
      </c>
      <c r="H125" s="85">
        <v>58334</v>
      </c>
      <c r="I125" s="239">
        <f t="shared" si="11"/>
        <v>933344</v>
      </c>
    </row>
    <row r="126" spans="1:9" ht="112" x14ac:dyDescent="0.2">
      <c r="A126" s="3"/>
      <c r="B126" s="49">
        <v>110</v>
      </c>
      <c r="C126" s="21" t="s">
        <v>199</v>
      </c>
      <c r="D126" s="19" t="s">
        <v>13</v>
      </c>
      <c r="E126" s="19">
        <v>16</v>
      </c>
      <c r="F126" s="234"/>
      <c r="G126" s="234">
        <f t="shared" si="9"/>
        <v>0</v>
      </c>
      <c r="H126" s="85">
        <v>146522</v>
      </c>
      <c r="I126" s="239">
        <f t="shared" si="11"/>
        <v>2344352</v>
      </c>
    </row>
    <row r="127" spans="1:9" ht="112" x14ac:dyDescent="0.2">
      <c r="A127" s="3"/>
      <c r="B127" s="49">
        <v>111</v>
      </c>
      <c r="C127" s="21" t="s">
        <v>200</v>
      </c>
      <c r="D127" s="19" t="s">
        <v>8</v>
      </c>
      <c r="E127" s="19">
        <v>4</v>
      </c>
      <c r="F127" s="234"/>
      <c r="G127" s="234">
        <f t="shared" si="9"/>
        <v>0</v>
      </c>
      <c r="H127" s="85">
        <v>116667</v>
      </c>
      <c r="I127" s="239">
        <f t="shared" si="11"/>
        <v>466668</v>
      </c>
    </row>
    <row r="128" spans="1:9" ht="112" x14ac:dyDescent="0.2">
      <c r="A128" s="3"/>
      <c r="B128" s="49">
        <v>112</v>
      </c>
      <c r="C128" s="23" t="s">
        <v>201</v>
      </c>
      <c r="D128" s="19" t="s">
        <v>8</v>
      </c>
      <c r="E128" s="19">
        <v>2</v>
      </c>
      <c r="F128" s="234"/>
      <c r="G128" s="234">
        <f t="shared" si="9"/>
        <v>0</v>
      </c>
      <c r="H128" s="85">
        <f>240000*1.051</f>
        <v>252239.99999999997</v>
      </c>
      <c r="I128" s="239">
        <f t="shared" si="11"/>
        <v>504479.99999999994</v>
      </c>
    </row>
    <row r="129" spans="1:9" ht="112" x14ac:dyDescent="0.2">
      <c r="A129" s="3"/>
      <c r="B129" s="49">
        <v>113</v>
      </c>
      <c r="C129" s="23" t="s">
        <v>202</v>
      </c>
      <c r="D129" s="19" t="s">
        <v>8</v>
      </c>
      <c r="E129" s="19">
        <v>2</v>
      </c>
      <c r="F129" s="234"/>
      <c r="G129" s="234">
        <f t="shared" si="9"/>
        <v>0</v>
      </c>
      <c r="H129" s="85">
        <f>240000*1.051</f>
        <v>252239.99999999997</v>
      </c>
      <c r="I129" s="239">
        <f t="shared" si="11"/>
        <v>504479.99999999994</v>
      </c>
    </row>
    <row r="130" spans="1:9" ht="144" customHeight="1" x14ac:dyDescent="0.2">
      <c r="A130" s="3"/>
      <c r="B130" s="49">
        <v>114</v>
      </c>
      <c r="C130" s="18" t="s">
        <v>203</v>
      </c>
      <c r="D130" s="19" t="s">
        <v>8</v>
      </c>
      <c r="E130" s="19">
        <v>2</v>
      </c>
      <c r="F130" s="234"/>
      <c r="G130" s="234">
        <f t="shared" si="9"/>
        <v>0</v>
      </c>
      <c r="H130" s="85">
        <v>2825850</v>
      </c>
      <c r="I130" s="239">
        <f t="shared" si="11"/>
        <v>5651700</v>
      </c>
    </row>
    <row r="131" spans="1:9" ht="48" x14ac:dyDescent="0.2">
      <c r="A131" s="3"/>
      <c r="B131" s="49">
        <v>115</v>
      </c>
      <c r="C131" s="18" t="s">
        <v>204</v>
      </c>
      <c r="D131" s="19" t="s">
        <v>14</v>
      </c>
      <c r="E131" s="19">
        <v>1</v>
      </c>
      <c r="F131" s="234"/>
      <c r="G131" s="234">
        <f t="shared" si="9"/>
        <v>0</v>
      </c>
      <c r="H131" s="85">
        <v>1782025</v>
      </c>
      <c r="I131" s="239">
        <f t="shared" si="11"/>
        <v>1782025</v>
      </c>
    </row>
    <row r="132" spans="1:9" ht="64" x14ac:dyDescent="0.2">
      <c r="A132" s="3"/>
      <c r="B132" s="49">
        <v>116</v>
      </c>
      <c r="C132" s="23" t="s">
        <v>205</v>
      </c>
      <c r="D132" s="19" t="s">
        <v>8</v>
      </c>
      <c r="E132" s="19">
        <v>120</v>
      </c>
      <c r="F132" s="234"/>
      <c r="G132" s="234">
        <f t="shared" si="9"/>
        <v>0</v>
      </c>
      <c r="H132" s="85">
        <v>13800</v>
      </c>
      <c r="I132" s="239">
        <f t="shared" si="11"/>
        <v>1656000</v>
      </c>
    </row>
    <row r="133" spans="1:9" ht="48" x14ac:dyDescent="0.2">
      <c r="A133" s="3"/>
      <c r="B133" s="49">
        <v>117</v>
      </c>
      <c r="C133" s="23" t="s">
        <v>206</v>
      </c>
      <c r="D133" s="19" t="s">
        <v>8</v>
      </c>
      <c r="E133" s="19">
        <v>120</v>
      </c>
      <c r="F133" s="234"/>
      <c r="G133" s="234">
        <f t="shared" si="9"/>
        <v>0</v>
      </c>
      <c r="H133" s="85">
        <v>795</v>
      </c>
      <c r="I133" s="239">
        <f t="shared" si="11"/>
        <v>95400</v>
      </c>
    </row>
    <row r="134" spans="1:9" ht="64" x14ac:dyDescent="0.2">
      <c r="A134" s="3"/>
      <c r="B134" s="49">
        <v>118</v>
      </c>
      <c r="C134" s="18" t="s">
        <v>207</v>
      </c>
      <c r="D134" s="19" t="s">
        <v>8</v>
      </c>
      <c r="E134" s="19">
        <v>1</v>
      </c>
      <c r="F134" s="234"/>
      <c r="G134" s="234">
        <f t="shared" si="9"/>
        <v>0</v>
      </c>
      <c r="H134" s="85">
        <v>14448</v>
      </c>
      <c r="I134" s="239">
        <f t="shared" si="11"/>
        <v>14448</v>
      </c>
    </row>
    <row r="135" spans="1:9" ht="112" x14ac:dyDescent="0.2">
      <c r="A135" s="3"/>
      <c r="B135" s="49">
        <v>119</v>
      </c>
      <c r="C135" s="18" t="s">
        <v>208</v>
      </c>
      <c r="D135" s="19" t="s">
        <v>8</v>
      </c>
      <c r="E135" s="19">
        <v>30</v>
      </c>
      <c r="F135" s="234"/>
      <c r="G135" s="234">
        <f t="shared" si="9"/>
        <v>0</v>
      </c>
      <c r="H135" s="85">
        <v>36548</v>
      </c>
      <c r="I135" s="239">
        <f t="shared" si="11"/>
        <v>1096440</v>
      </c>
    </row>
    <row r="136" spans="1:9" ht="96" x14ac:dyDescent="0.2">
      <c r="A136" s="3"/>
      <c r="B136" s="49">
        <v>120</v>
      </c>
      <c r="C136" s="18" t="s">
        <v>209</v>
      </c>
      <c r="D136" s="19" t="s">
        <v>8</v>
      </c>
      <c r="E136" s="19">
        <v>2</v>
      </c>
      <c r="F136" s="234"/>
      <c r="G136" s="234">
        <f t="shared" si="9"/>
        <v>0</v>
      </c>
      <c r="H136" s="85">
        <v>302500</v>
      </c>
      <c r="I136" s="239">
        <f t="shared" si="11"/>
        <v>605000</v>
      </c>
    </row>
    <row r="137" spans="1:9" ht="128" x14ac:dyDescent="0.2">
      <c r="A137" s="3"/>
      <c r="B137" s="49">
        <v>121</v>
      </c>
      <c r="C137" s="18" t="s">
        <v>210</v>
      </c>
      <c r="D137" s="19" t="s">
        <v>8</v>
      </c>
      <c r="E137" s="19">
        <v>1</v>
      </c>
      <c r="F137" s="234"/>
      <c r="G137" s="234">
        <f t="shared" si="9"/>
        <v>0</v>
      </c>
      <c r="H137" s="85">
        <v>289236</v>
      </c>
      <c r="I137" s="239">
        <f t="shared" si="11"/>
        <v>289236</v>
      </c>
    </row>
    <row r="138" spans="1:9" ht="112" x14ac:dyDescent="0.2">
      <c r="A138" s="3"/>
      <c r="B138" s="49">
        <v>122</v>
      </c>
      <c r="C138" s="18" t="s">
        <v>211</v>
      </c>
      <c r="D138" s="19" t="s">
        <v>8</v>
      </c>
      <c r="E138" s="19">
        <v>16</v>
      </c>
      <c r="F138" s="234"/>
      <c r="G138" s="234">
        <f t="shared" si="9"/>
        <v>0</v>
      </c>
      <c r="H138" s="85">
        <v>3269</v>
      </c>
      <c r="I138" s="239">
        <f t="shared" si="11"/>
        <v>52304</v>
      </c>
    </row>
    <row r="139" spans="1:9" ht="112" x14ac:dyDescent="0.2">
      <c r="A139" s="3"/>
      <c r="B139" s="49">
        <v>123</v>
      </c>
      <c r="C139" s="18" t="s">
        <v>212</v>
      </c>
      <c r="D139" s="19" t="s">
        <v>8</v>
      </c>
      <c r="E139" s="19">
        <v>4</v>
      </c>
      <c r="F139" s="234"/>
      <c r="G139" s="234">
        <f t="shared" si="9"/>
        <v>0</v>
      </c>
      <c r="H139" s="85">
        <v>4990</v>
      </c>
      <c r="I139" s="239">
        <f t="shared" si="11"/>
        <v>19960</v>
      </c>
    </row>
    <row r="140" spans="1:9" ht="96" x14ac:dyDescent="0.2">
      <c r="A140" s="3"/>
      <c r="B140" s="49">
        <v>124</v>
      </c>
      <c r="C140" s="18" t="s">
        <v>213</v>
      </c>
      <c r="D140" s="19" t="s">
        <v>8</v>
      </c>
      <c r="E140" s="19">
        <v>2</v>
      </c>
      <c r="F140" s="234"/>
      <c r="G140" s="234">
        <f t="shared" si="9"/>
        <v>0</v>
      </c>
      <c r="H140" s="85">
        <v>116667</v>
      </c>
      <c r="I140" s="239">
        <f t="shared" si="11"/>
        <v>233334</v>
      </c>
    </row>
    <row r="141" spans="1:9" ht="112" x14ac:dyDescent="0.2">
      <c r="A141" s="3"/>
      <c r="B141" s="49">
        <v>125</v>
      </c>
      <c r="C141" s="23" t="s">
        <v>214</v>
      </c>
      <c r="D141" s="19" t="s">
        <v>8</v>
      </c>
      <c r="E141" s="19">
        <v>1</v>
      </c>
      <c r="F141" s="234"/>
      <c r="G141" s="234">
        <f t="shared" si="9"/>
        <v>0</v>
      </c>
      <c r="H141" s="85">
        <f>240000*1.051</f>
        <v>252239.99999999997</v>
      </c>
      <c r="I141" s="239">
        <f t="shared" si="11"/>
        <v>252239.99999999997</v>
      </c>
    </row>
    <row r="142" spans="1:9" ht="128" x14ac:dyDescent="0.2">
      <c r="A142" s="3"/>
      <c r="B142" s="49">
        <v>126</v>
      </c>
      <c r="C142" s="18" t="s">
        <v>215</v>
      </c>
      <c r="D142" s="19" t="s">
        <v>8</v>
      </c>
      <c r="E142" s="19">
        <v>1</v>
      </c>
      <c r="F142" s="234"/>
      <c r="G142" s="234">
        <f t="shared" si="9"/>
        <v>0</v>
      </c>
      <c r="H142" s="85">
        <v>2825850</v>
      </c>
      <c r="I142" s="239">
        <f t="shared" si="11"/>
        <v>2825850</v>
      </c>
    </row>
    <row r="143" spans="1:9" ht="64" x14ac:dyDescent="0.2">
      <c r="A143" s="3"/>
      <c r="B143" s="49">
        <v>127</v>
      </c>
      <c r="C143" s="23" t="s">
        <v>216</v>
      </c>
      <c r="D143" s="19" t="s">
        <v>14</v>
      </c>
      <c r="E143" s="19">
        <v>1</v>
      </c>
      <c r="F143" s="234"/>
      <c r="G143" s="234">
        <f t="shared" si="9"/>
        <v>0</v>
      </c>
      <c r="H143" s="85">
        <v>1782025</v>
      </c>
      <c r="I143" s="239">
        <f t="shared" si="11"/>
        <v>1782025</v>
      </c>
    </row>
    <row r="144" spans="1:9" ht="48" x14ac:dyDescent="0.2">
      <c r="A144" s="3"/>
      <c r="B144" s="49">
        <v>128</v>
      </c>
      <c r="C144" s="23" t="s">
        <v>217</v>
      </c>
      <c r="D144" s="19" t="s">
        <v>8</v>
      </c>
      <c r="E144" s="19">
        <v>60</v>
      </c>
      <c r="F144" s="234"/>
      <c r="G144" s="234">
        <f t="shared" si="9"/>
        <v>0</v>
      </c>
      <c r="H144" s="85">
        <v>795</v>
      </c>
      <c r="I144" s="239">
        <f t="shared" si="11"/>
        <v>47700</v>
      </c>
    </row>
    <row r="145" spans="1:9" ht="64" x14ac:dyDescent="0.2">
      <c r="A145" s="3"/>
      <c r="B145" s="49">
        <v>129</v>
      </c>
      <c r="C145" s="23" t="s">
        <v>218</v>
      </c>
      <c r="D145" s="19" t="s">
        <v>8</v>
      </c>
      <c r="E145" s="19">
        <v>1</v>
      </c>
      <c r="F145" s="234"/>
      <c r="G145" s="234">
        <f t="shared" si="9"/>
        <v>0</v>
      </c>
      <c r="H145" s="85">
        <v>14448</v>
      </c>
      <c r="I145" s="239">
        <f t="shared" si="11"/>
        <v>14448</v>
      </c>
    </row>
    <row r="146" spans="1:9" ht="80" x14ac:dyDescent="0.2">
      <c r="A146" s="3"/>
      <c r="B146" s="49">
        <v>130</v>
      </c>
      <c r="C146" s="18" t="s">
        <v>219</v>
      </c>
      <c r="D146" s="19" t="s">
        <v>8</v>
      </c>
      <c r="E146" s="19">
        <v>20</v>
      </c>
      <c r="F146" s="234"/>
      <c r="G146" s="234">
        <f t="shared" si="9"/>
        <v>0</v>
      </c>
      <c r="H146" s="85">
        <v>36548</v>
      </c>
      <c r="I146" s="239">
        <f t="shared" si="11"/>
        <v>730960</v>
      </c>
    </row>
    <row r="147" spans="1:9" ht="80" x14ac:dyDescent="0.2">
      <c r="A147" s="3"/>
      <c r="B147" s="49">
        <v>131</v>
      </c>
      <c r="C147" s="18" t="s">
        <v>220</v>
      </c>
      <c r="D147" s="19" t="s">
        <v>8</v>
      </c>
      <c r="E147" s="19">
        <v>2</v>
      </c>
      <c r="F147" s="234"/>
      <c r="G147" s="234">
        <f t="shared" si="9"/>
        <v>0</v>
      </c>
      <c r="H147" s="85">
        <v>302500</v>
      </c>
      <c r="I147" s="239">
        <f t="shared" si="11"/>
        <v>605000</v>
      </c>
    </row>
    <row r="148" spans="1:9" ht="96" x14ac:dyDescent="0.2">
      <c r="A148" s="3"/>
      <c r="B148" s="49">
        <v>132</v>
      </c>
      <c r="C148" s="18" t="s">
        <v>221</v>
      </c>
      <c r="D148" s="19" t="s">
        <v>8</v>
      </c>
      <c r="E148" s="19">
        <v>1</v>
      </c>
      <c r="F148" s="234"/>
      <c r="G148" s="234">
        <f t="shared" si="9"/>
        <v>0</v>
      </c>
      <c r="H148" s="85">
        <v>289236</v>
      </c>
      <c r="I148" s="239">
        <f t="shared" si="11"/>
        <v>289236</v>
      </c>
    </row>
    <row r="149" spans="1:9" ht="64" x14ac:dyDescent="0.2">
      <c r="A149" s="3"/>
      <c r="B149" s="49">
        <v>133</v>
      </c>
      <c r="C149" s="18" t="s">
        <v>222</v>
      </c>
      <c r="D149" s="19" t="s">
        <v>8</v>
      </c>
      <c r="E149" s="19">
        <v>1</v>
      </c>
      <c r="F149" s="234"/>
      <c r="G149" s="234">
        <f t="shared" si="9"/>
        <v>0</v>
      </c>
      <c r="H149" s="85">
        <v>3269</v>
      </c>
      <c r="I149" s="239">
        <f t="shared" si="11"/>
        <v>3269</v>
      </c>
    </row>
    <row r="150" spans="1:9" ht="64" x14ac:dyDescent="0.2">
      <c r="A150" s="3"/>
      <c r="B150" s="49">
        <v>134</v>
      </c>
      <c r="C150" s="18" t="s">
        <v>223</v>
      </c>
      <c r="D150" s="19" t="s">
        <v>8</v>
      </c>
      <c r="E150" s="19">
        <v>2</v>
      </c>
      <c r="F150" s="234"/>
      <c r="G150" s="234">
        <f t="shared" si="9"/>
        <v>0</v>
      </c>
      <c r="H150" s="85">
        <v>4990</v>
      </c>
      <c r="I150" s="239">
        <f t="shared" si="11"/>
        <v>9980</v>
      </c>
    </row>
    <row r="151" spans="1:9" ht="80" x14ac:dyDescent="0.2">
      <c r="A151" s="3"/>
      <c r="B151" s="49">
        <v>135</v>
      </c>
      <c r="C151" s="18" t="s">
        <v>224</v>
      </c>
      <c r="D151" s="19" t="s">
        <v>8</v>
      </c>
      <c r="E151" s="19">
        <v>2</v>
      </c>
      <c r="F151" s="234"/>
      <c r="G151" s="234">
        <f t="shared" si="9"/>
        <v>0</v>
      </c>
      <c r="H151" s="85">
        <v>116667</v>
      </c>
      <c r="I151" s="239">
        <f t="shared" si="11"/>
        <v>233334</v>
      </c>
    </row>
    <row r="152" spans="1:9" s="3" customFormat="1" ht="98" customHeight="1" x14ac:dyDescent="0.2">
      <c r="B152" s="49">
        <v>136</v>
      </c>
      <c r="C152" s="18" t="s">
        <v>225</v>
      </c>
      <c r="D152" s="19" t="s">
        <v>24</v>
      </c>
      <c r="E152" s="19">
        <v>100</v>
      </c>
      <c r="F152" s="234"/>
      <c r="G152" s="234">
        <f t="shared" ref="G152:G170" si="12">E152*F152</f>
        <v>0</v>
      </c>
      <c r="H152" s="85">
        <v>32328</v>
      </c>
      <c r="I152" s="239">
        <f t="shared" si="11"/>
        <v>3232800</v>
      </c>
    </row>
    <row r="153" spans="1:9" s="3" customFormat="1" ht="112" x14ac:dyDescent="0.2">
      <c r="B153" s="49">
        <v>137</v>
      </c>
      <c r="C153" s="21" t="s">
        <v>226</v>
      </c>
      <c r="D153" s="19" t="s">
        <v>8</v>
      </c>
      <c r="E153" s="19">
        <v>100</v>
      </c>
      <c r="F153" s="234"/>
      <c r="G153" s="234">
        <f t="shared" si="12"/>
        <v>0</v>
      </c>
      <c r="H153" s="85">
        <v>31257</v>
      </c>
      <c r="I153" s="239">
        <f t="shared" si="11"/>
        <v>3125700</v>
      </c>
    </row>
    <row r="154" spans="1:9" s="3" customFormat="1" ht="95" customHeight="1" x14ac:dyDescent="0.2">
      <c r="B154" s="49">
        <v>138</v>
      </c>
      <c r="C154" s="23" t="s">
        <v>227</v>
      </c>
      <c r="D154" s="19" t="s">
        <v>8</v>
      </c>
      <c r="E154" s="19">
        <v>100</v>
      </c>
      <c r="F154" s="234"/>
      <c r="G154" s="234">
        <f t="shared" si="12"/>
        <v>0</v>
      </c>
      <c r="H154" s="85">
        <v>1600</v>
      </c>
      <c r="I154" s="239">
        <f t="shared" si="11"/>
        <v>160000</v>
      </c>
    </row>
    <row r="155" spans="1:9" ht="48" x14ac:dyDescent="0.2">
      <c r="A155" s="3"/>
      <c r="B155" s="49">
        <v>139</v>
      </c>
      <c r="C155" s="23" t="s">
        <v>228</v>
      </c>
      <c r="D155" s="19" t="s">
        <v>8</v>
      </c>
      <c r="E155" s="19">
        <v>100</v>
      </c>
      <c r="F155" s="234"/>
      <c r="G155" s="234">
        <f t="shared" si="12"/>
        <v>0</v>
      </c>
      <c r="H155" s="85">
        <v>16284</v>
      </c>
      <c r="I155" s="239">
        <f t="shared" ref="I155:I170" si="13">+H155*E155</f>
        <v>1628400</v>
      </c>
    </row>
    <row r="156" spans="1:9" ht="103" customHeight="1" x14ac:dyDescent="0.2">
      <c r="A156" s="3"/>
      <c r="B156" s="49">
        <v>140</v>
      </c>
      <c r="C156" s="18" t="s">
        <v>229</v>
      </c>
      <c r="D156" s="19" t="s">
        <v>8</v>
      </c>
      <c r="E156" s="19">
        <v>1</v>
      </c>
      <c r="F156" s="234"/>
      <c r="G156" s="234">
        <f t="shared" si="12"/>
        <v>0</v>
      </c>
      <c r="H156" s="85">
        <v>289236</v>
      </c>
      <c r="I156" s="239">
        <f t="shared" si="13"/>
        <v>289236</v>
      </c>
    </row>
    <row r="157" spans="1:9" ht="80" x14ac:dyDescent="0.2">
      <c r="A157" s="3"/>
      <c r="B157" s="49">
        <v>141</v>
      </c>
      <c r="C157" s="18" t="s">
        <v>230</v>
      </c>
      <c r="D157" s="19" t="s">
        <v>8</v>
      </c>
      <c r="E157" s="19">
        <v>10</v>
      </c>
      <c r="F157" s="234"/>
      <c r="G157" s="234">
        <f t="shared" si="12"/>
        <v>0</v>
      </c>
      <c r="H157" s="85">
        <v>116667</v>
      </c>
      <c r="I157" s="239">
        <f t="shared" si="13"/>
        <v>1166670</v>
      </c>
    </row>
    <row r="158" spans="1:9" ht="80" x14ac:dyDescent="0.2">
      <c r="A158" s="3"/>
      <c r="B158" s="49">
        <v>142</v>
      </c>
      <c r="C158" s="21" t="s">
        <v>231</v>
      </c>
      <c r="D158" s="19" t="s">
        <v>13</v>
      </c>
      <c r="E158" s="19">
        <v>1</v>
      </c>
      <c r="F158" s="234"/>
      <c r="G158" s="234">
        <f t="shared" si="12"/>
        <v>0</v>
      </c>
      <c r="H158" s="85">
        <v>879132</v>
      </c>
      <c r="I158" s="239">
        <f t="shared" si="13"/>
        <v>879132</v>
      </c>
    </row>
    <row r="159" spans="1:9" ht="117" customHeight="1" x14ac:dyDescent="0.2">
      <c r="A159" s="3"/>
      <c r="B159" s="49">
        <v>143</v>
      </c>
      <c r="C159" s="18" t="s">
        <v>232</v>
      </c>
      <c r="D159" s="19" t="s">
        <v>8</v>
      </c>
      <c r="E159" s="19">
        <v>1</v>
      </c>
      <c r="F159" s="234"/>
      <c r="G159" s="234">
        <f t="shared" si="12"/>
        <v>0</v>
      </c>
      <c r="H159" s="85">
        <v>4561650</v>
      </c>
      <c r="I159" s="239">
        <f t="shared" si="13"/>
        <v>4561650</v>
      </c>
    </row>
    <row r="160" spans="1:9" ht="80" x14ac:dyDescent="0.2">
      <c r="A160" s="3"/>
      <c r="B160" s="49">
        <v>144</v>
      </c>
      <c r="C160" s="18" t="s">
        <v>233</v>
      </c>
      <c r="D160" s="19" t="s">
        <v>8</v>
      </c>
      <c r="E160" s="19">
        <v>1</v>
      </c>
      <c r="F160" s="234"/>
      <c r="G160" s="234">
        <f t="shared" si="12"/>
        <v>0</v>
      </c>
      <c r="H160" s="85">
        <v>289236</v>
      </c>
      <c r="I160" s="239">
        <f t="shared" si="13"/>
        <v>289236</v>
      </c>
    </row>
    <row r="161" spans="1:10" ht="48" x14ac:dyDescent="0.2">
      <c r="A161" s="3"/>
      <c r="B161" s="49">
        <v>145</v>
      </c>
      <c r="C161" s="23" t="s">
        <v>234</v>
      </c>
      <c r="D161" s="19" t="s">
        <v>8</v>
      </c>
      <c r="E161" s="19">
        <v>200</v>
      </c>
      <c r="F161" s="234"/>
      <c r="G161" s="234">
        <f t="shared" si="12"/>
        <v>0</v>
      </c>
      <c r="H161" s="85">
        <v>3269</v>
      </c>
      <c r="I161" s="239">
        <f t="shared" si="13"/>
        <v>653800</v>
      </c>
    </row>
    <row r="162" spans="1:10" ht="48" x14ac:dyDescent="0.2">
      <c r="A162" s="3"/>
      <c r="B162" s="49">
        <v>146</v>
      </c>
      <c r="C162" s="23" t="s">
        <v>235</v>
      </c>
      <c r="D162" s="19" t="s">
        <v>8</v>
      </c>
      <c r="E162" s="19">
        <v>30</v>
      </c>
      <c r="F162" s="234"/>
      <c r="G162" s="234">
        <f t="shared" si="12"/>
        <v>0</v>
      </c>
      <c r="H162" s="85">
        <v>4990</v>
      </c>
      <c r="I162" s="239">
        <f t="shared" si="13"/>
        <v>149700</v>
      </c>
    </row>
    <row r="163" spans="1:10" ht="64" x14ac:dyDescent="0.2">
      <c r="A163" s="3"/>
      <c r="B163" s="49">
        <v>147</v>
      </c>
      <c r="C163" s="24" t="s">
        <v>236</v>
      </c>
      <c r="D163" s="19" t="s">
        <v>8</v>
      </c>
      <c r="E163" s="19">
        <v>2</v>
      </c>
      <c r="F163" s="234"/>
      <c r="G163" s="234">
        <f t="shared" si="12"/>
        <v>0</v>
      </c>
      <c r="H163" s="85">
        <v>549631</v>
      </c>
      <c r="I163" s="239">
        <f t="shared" si="13"/>
        <v>1099262</v>
      </c>
    </row>
    <row r="164" spans="1:10" ht="409" x14ac:dyDescent="0.2">
      <c r="A164" s="3"/>
      <c r="B164" s="49">
        <v>148</v>
      </c>
      <c r="C164" s="25" t="s">
        <v>237</v>
      </c>
      <c r="D164" s="19" t="s">
        <v>8</v>
      </c>
      <c r="E164" s="19">
        <v>1</v>
      </c>
      <c r="F164" s="234"/>
      <c r="G164" s="234">
        <f t="shared" si="12"/>
        <v>0</v>
      </c>
      <c r="H164" s="85">
        <v>1552900</v>
      </c>
      <c r="I164" s="239">
        <f t="shared" si="13"/>
        <v>1552900</v>
      </c>
    </row>
    <row r="165" spans="1:10" ht="112" x14ac:dyDescent="0.2">
      <c r="A165" s="3"/>
      <c r="B165" s="49">
        <v>149</v>
      </c>
      <c r="C165" s="18" t="s">
        <v>238</v>
      </c>
      <c r="D165" s="19" t="s">
        <v>8</v>
      </c>
      <c r="E165" s="19">
        <v>1</v>
      </c>
      <c r="F165" s="234"/>
      <c r="G165" s="234">
        <f t="shared" si="12"/>
        <v>0</v>
      </c>
      <c r="H165" s="85">
        <v>2342260</v>
      </c>
      <c r="I165" s="239">
        <f t="shared" si="13"/>
        <v>2342260</v>
      </c>
    </row>
    <row r="166" spans="1:10" ht="80" x14ac:dyDescent="0.2">
      <c r="A166" s="3"/>
      <c r="B166" s="49">
        <v>150</v>
      </c>
      <c r="C166" s="23" t="s">
        <v>239</v>
      </c>
      <c r="D166" s="19" t="s">
        <v>8</v>
      </c>
      <c r="E166" s="19">
        <v>1</v>
      </c>
      <c r="F166" s="234"/>
      <c r="G166" s="234">
        <f t="shared" si="12"/>
        <v>0</v>
      </c>
      <c r="H166" s="85">
        <v>4158058</v>
      </c>
      <c r="I166" s="239">
        <f t="shared" si="13"/>
        <v>4158058</v>
      </c>
    </row>
    <row r="167" spans="1:10" ht="96" x14ac:dyDescent="0.2">
      <c r="A167" s="3"/>
      <c r="B167" s="49">
        <v>151</v>
      </c>
      <c r="C167" s="23" t="s">
        <v>240</v>
      </c>
      <c r="D167" s="19" t="s">
        <v>8</v>
      </c>
      <c r="E167" s="19">
        <v>1</v>
      </c>
      <c r="F167" s="234"/>
      <c r="G167" s="234">
        <f t="shared" si="12"/>
        <v>0</v>
      </c>
      <c r="H167" s="85">
        <v>282700</v>
      </c>
      <c r="I167" s="239">
        <f t="shared" si="13"/>
        <v>282700</v>
      </c>
    </row>
    <row r="168" spans="1:10" ht="80" x14ac:dyDescent="0.2">
      <c r="A168" s="3"/>
      <c r="B168" s="49">
        <v>152</v>
      </c>
      <c r="C168" s="25" t="s">
        <v>241</v>
      </c>
      <c r="D168" s="19" t="s">
        <v>8</v>
      </c>
      <c r="E168" s="19">
        <v>2</v>
      </c>
      <c r="F168" s="234"/>
      <c r="G168" s="234">
        <f t="shared" si="12"/>
        <v>0</v>
      </c>
      <c r="H168" s="85">
        <v>1143300</v>
      </c>
      <c r="I168" s="239">
        <f t="shared" si="13"/>
        <v>2286600</v>
      </c>
    </row>
    <row r="169" spans="1:10" ht="32" x14ac:dyDescent="0.2">
      <c r="A169" s="3"/>
      <c r="B169" s="49">
        <v>153</v>
      </c>
      <c r="C169" s="22" t="s">
        <v>242</v>
      </c>
      <c r="D169" s="19" t="s">
        <v>8</v>
      </c>
      <c r="E169" s="19">
        <v>450</v>
      </c>
      <c r="F169" s="234"/>
      <c r="G169" s="234">
        <f t="shared" si="12"/>
        <v>0</v>
      </c>
      <c r="H169" s="85">
        <v>29565</v>
      </c>
      <c r="I169" s="239">
        <f t="shared" si="13"/>
        <v>13304250</v>
      </c>
    </row>
    <row r="170" spans="1:10" ht="49" thickBot="1" x14ac:dyDescent="0.25">
      <c r="A170" s="3"/>
      <c r="B170" s="50">
        <v>154</v>
      </c>
      <c r="C170" s="66" t="s">
        <v>243</v>
      </c>
      <c r="D170" s="67" t="s">
        <v>8</v>
      </c>
      <c r="E170" s="67">
        <v>450</v>
      </c>
      <c r="F170" s="252"/>
      <c r="G170" s="252">
        <f t="shared" si="12"/>
        <v>0</v>
      </c>
      <c r="H170" s="100">
        <v>17263</v>
      </c>
      <c r="I170" s="240">
        <f t="shared" si="13"/>
        <v>7768350</v>
      </c>
    </row>
    <row r="171" spans="1:10" ht="27" customHeight="1" thickBot="1" x14ac:dyDescent="0.25">
      <c r="A171" s="3"/>
      <c r="B171" s="214" t="s">
        <v>25</v>
      </c>
      <c r="C171" s="215"/>
      <c r="D171" s="215"/>
      <c r="E171" s="215"/>
      <c r="F171" s="215"/>
      <c r="G171" s="215"/>
      <c r="H171" s="215"/>
      <c r="I171" s="216"/>
    </row>
    <row r="172" spans="1:10" ht="73" customHeight="1" x14ac:dyDescent="0.2">
      <c r="A172" s="3"/>
      <c r="B172" s="45">
        <v>155</v>
      </c>
      <c r="C172" s="62" t="s">
        <v>375</v>
      </c>
      <c r="D172" s="47" t="s">
        <v>18</v>
      </c>
      <c r="E172" s="47">
        <v>1</v>
      </c>
      <c r="F172" s="254">
        <v>4900000</v>
      </c>
      <c r="G172" s="229">
        <f>E172*F172</f>
        <v>4900000</v>
      </c>
      <c r="H172" s="254">
        <v>4900000</v>
      </c>
      <c r="I172" s="260">
        <f t="shared" ref="I172:I199" si="14">+H172*E172</f>
        <v>4900000</v>
      </c>
      <c r="J172" s="137" t="s">
        <v>338</v>
      </c>
    </row>
    <row r="173" spans="1:10" ht="208" customHeight="1" x14ac:dyDescent="0.2">
      <c r="A173" s="3"/>
      <c r="B173" s="49">
        <v>156</v>
      </c>
      <c r="C173" s="12" t="s">
        <v>244</v>
      </c>
      <c r="D173" s="9" t="s">
        <v>13</v>
      </c>
      <c r="E173" s="9">
        <v>30</v>
      </c>
      <c r="F173" s="233"/>
      <c r="G173" s="233">
        <f t="shared" ref="G173:G208" si="15">E173*F173</f>
        <v>0</v>
      </c>
      <c r="H173" s="255">
        <v>195540</v>
      </c>
      <c r="I173" s="261">
        <f t="shared" si="14"/>
        <v>5866200</v>
      </c>
    </row>
    <row r="174" spans="1:10" ht="178" customHeight="1" x14ac:dyDescent="0.2">
      <c r="A174" s="3"/>
      <c r="B174" s="49">
        <v>157</v>
      </c>
      <c r="C174" s="13" t="s">
        <v>245</v>
      </c>
      <c r="D174" s="9" t="s">
        <v>13</v>
      </c>
      <c r="E174" s="9">
        <v>30</v>
      </c>
      <c r="F174" s="233"/>
      <c r="G174" s="233">
        <f t="shared" si="15"/>
        <v>0</v>
      </c>
      <c r="H174" s="255">
        <v>195540</v>
      </c>
      <c r="I174" s="261">
        <f t="shared" si="14"/>
        <v>5866200</v>
      </c>
    </row>
    <row r="175" spans="1:10" ht="101" customHeight="1" x14ac:dyDescent="0.2">
      <c r="A175" s="3"/>
      <c r="B175" s="49">
        <v>158</v>
      </c>
      <c r="C175" s="12" t="s">
        <v>246</v>
      </c>
      <c r="D175" s="9" t="s">
        <v>13</v>
      </c>
      <c r="E175" s="9">
        <v>1</v>
      </c>
      <c r="F175" s="233"/>
      <c r="G175" s="233">
        <f t="shared" si="15"/>
        <v>0</v>
      </c>
      <c r="H175" s="255">
        <v>1600550</v>
      </c>
      <c r="I175" s="261">
        <f t="shared" si="14"/>
        <v>1600550</v>
      </c>
    </row>
    <row r="176" spans="1:10" ht="64" x14ac:dyDescent="0.2">
      <c r="A176" s="3"/>
      <c r="B176" s="49">
        <v>159</v>
      </c>
      <c r="C176" s="12" t="s">
        <v>247</v>
      </c>
      <c r="D176" s="9" t="s">
        <v>8</v>
      </c>
      <c r="E176" s="9">
        <v>500</v>
      </c>
      <c r="F176" s="233"/>
      <c r="G176" s="233">
        <f t="shared" si="15"/>
        <v>0</v>
      </c>
      <c r="H176" s="255">
        <v>6400</v>
      </c>
      <c r="I176" s="261">
        <f t="shared" si="14"/>
        <v>3200000</v>
      </c>
    </row>
    <row r="177" spans="1:9" ht="143" customHeight="1" x14ac:dyDescent="0.2">
      <c r="A177" s="3"/>
      <c r="B177" s="49">
        <v>160</v>
      </c>
      <c r="C177" s="12" t="s">
        <v>248</v>
      </c>
      <c r="D177" s="9" t="s">
        <v>8</v>
      </c>
      <c r="E177" s="9">
        <v>14</v>
      </c>
      <c r="F177" s="233"/>
      <c r="G177" s="233">
        <f t="shared" si="15"/>
        <v>0</v>
      </c>
      <c r="H177" s="255">
        <v>1752500</v>
      </c>
      <c r="I177" s="261">
        <f t="shared" si="14"/>
        <v>24535000</v>
      </c>
    </row>
    <row r="178" spans="1:9" ht="91" customHeight="1" x14ac:dyDescent="0.2">
      <c r="A178" s="3"/>
      <c r="B178" s="49">
        <v>161</v>
      </c>
      <c r="C178" s="12" t="s">
        <v>249</v>
      </c>
      <c r="D178" s="9" t="s">
        <v>8</v>
      </c>
      <c r="E178" s="9">
        <v>500</v>
      </c>
      <c r="F178" s="233"/>
      <c r="G178" s="233">
        <f t="shared" si="15"/>
        <v>0</v>
      </c>
      <c r="H178" s="255">
        <v>68733</v>
      </c>
      <c r="I178" s="261">
        <f t="shared" si="14"/>
        <v>34366500</v>
      </c>
    </row>
    <row r="179" spans="1:9" ht="64" x14ac:dyDescent="0.2">
      <c r="A179" s="3"/>
      <c r="B179" s="49">
        <v>162</v>
      </c>
      <c r="C179" s="11" t="s">
        <v>250</v>
      </c>
      <c r="D179" s="9" t="s">
        <v>8</v>
      </c>
      <c r="E179" s="9">
        <v>500</v>
      </c>
      <c r="F179" s="233"/>
      <c r="G179" s="233">
        <f t="shared" si="15"/>
        <v>0</v>
      </c>
      <c r="H179" s="255">
        <v>25875</v>
      </c>
      <c r="I179" s="261">
        <f t="shared" si="14"/>
        <v>12937500</v>
      </c>
    </row>
    <row r="180" spans="1:9" ht="160" x14ac:dyDescent="0.2">
      <c r="A180" s="3"/>
      <c r="B180" s="49">
        <v>163</v>
      </c>
      <c r="C180" s="12" t="s">
        <v>251</v>
      </c>
      <c r="D180" s="9" t="s">
        <v>8</v>
      </c>
      <c r="E180" s="9">
        <v>500</v>
      </c>
      <c r="F180" s="233"/>
      <c r="G180" s="233">
        <f t="shared" si="15"/>
        <v>0</v>
      </c>
      <c r="H180" s="255">
        <v>35543</v>
      </c>
      <c r="I180" s="261">
        <f t="shared" si="14"/>
        <v>17771500</v>
      </c>
    </row>
    <row r="181" spans="1:9" ht="48" x14ac:dyDescent="0.2">
      <c r="A181" s="3"/>
      <c r="B181" s="49">
        <v>164</v>
      </c>
      <c r="C181" s="11" t="s">
        <v>252</v>
      </c>
      <c r="D181" s="9" t="s">
        <v>8</v>
      </c>
      <c r="E181" s="9">
        <v>250</v>
      </c>
      <c r="F181" s="233"/>
      <c r="G181" s="233">
        <f t="shared" si="15"/>
        <v>0</v>
      </c>
      <c r="H181" s="255">
        <v>13800</v>
      </c>
      <c r="I181" s="261">
        <f t="shared" si="14"/>
        <v>3450000</v>
      </c>
    </row>
    <row r="182" spans="1:9" ht="64" x14ac:dyDescent="0.2">
      <c r="A182" s="3"/>
      <c r="B182" s="49">
        <v>165</v>
      </c>
      <c r="C182" s="11" t="s">
        <v>253</v>
      </c>
      <c r="D182" s="9" t="s">
        <v>8</v>
      </c>
      <c r="E182" s="9">
        <v>250</v>
      </c>
      <c r="F182" s="258"/>
      <c r="G182" s="233">
        <f t="shared" si="15"/>
        <v>0</v>
      </c>
      <c r="H182" s="256">
        <v>61168</v>
      </c>
      <c r="I182" s="261">
        <f t="shared" si="14"/>
        <v>15292000</v>
      </c>
    </row>
    <row r="183" spans="1:9" ht="64" x14ac:dyDescent="0.2">
      <c r="A183" s="3"/>
      <c r="B183" s="49">
        <v>166</v>
      </c>
      <c r="C183" s="11" t="s">
        <v>254</v>
      </c>
      <c r="D183" s="9" t="s">
        <v>8</v>
      </c>
      <c r="E183" s="9">
        <v>1000</v>
      </c>
      <c r="F183" s="233"/>
      <c r="G183" s="233">
        <f t="shared" si="15"/>
        <v>0</v>
      </c>
      <c r="H183" s="257">
        <v>19590</v>
      </c>
      <c r="I183" s="261">
        <f t="shared" si="14"/>
        <v>19590000</v>
      </c>
    </row>
    <row r="184" spans="1:9" ht="48" x14ac:dyDescent="0.2">
      <c r="A184" s="3"/>
      <c r="B184" s="49">
        <v>167</v>
      </c>
      <c r="C184" s="11" t="s">
        <v>255</v>
      </c>
      <c r="D184" s="9" t="s">
        <v>8</v>
      </c>
      <c r="E184" s="9">
        <v>500</v>
      </c>
      <c r="F184" s="233"/>
      <c r="G184" s="233">
        <f t="shared" si="15"/>
        <v>0</v>
      </c>
      <c r="H184" s="257">
        <v>29565</v>
      </c>
      <c r="I184" s="261">
        <f t="shared" si="14"/>
        <v>14782500</v>
      </c>
    </row>
    <row r="185" spans="1:9" s="3" customFormat="1" ht="64" x14ac:dyDescent="0.2">
      <c r="B185" s="49">
        <v>168</v>
      </c>
      <c r="C185" s="22" t="s">
        <v>256</v>
      </c>
      <c r="D185" s="19" t="s">
        <v>14</v>
      </c>
      <c r="E185" s="19">
        <v>1</v>
      </c>
      <c r="F185" s="234"/>
      <c r="G185" s="233">
        <f t="shared" si="15"/>
        <v>0</v>
      </c>
      <c r="H185" s="255">
        <v>1782025</v>
      </c>
      <c r="I185" s="261">
        <f t="shared" si="14"/>
        <v>1782025</v>
      </c>
    </row>
    <row r="186" spans="1:9" ht="32" x14ac:dyDescent="0.2">
      <c r="A186" s="3"/>
      <c r="B186" s="49">
        <v>169</v>
      </c>
      <c r="C186" s="11" t="s">
        <v>257</v>
      </c>
      <c r="D186" s="9" t="s">
        <v>8</v>
      </c>
      <c r="E186" s="9">
        <v>5</v>
      </c>
      <c r="F186" s="233"/>
      <c r="G186" s="233">
        <f t="shared" si="15"/>
        <v>0</v>
      </c>
      <c r="H186" s="257">
        <v>64181</v>
      </c>
      <c r="I186" s="261">
        <f t="shared" si="14"/>
        <v>320905</v>
      </c>
    </row>
    <row r="187" spans="1:9" ht="64" x14ac:dyDescent="0.2">
      <c r="A187" s="3"/>
      <c r="B187" s="49">
        <v>170</v>
      </c>
      <c r="C187" s="11" t="s">
        <v>258</v>
      </c>
      <c r="D187" s="9" t="s">
        <v>8</v>
      </c>
      <c r="E187" s="9">
        <v>5</v>
      </c>
      <c r="F187" s="233"/>
      <c r="G187" s="233">
        <f t="shared" si="15"/>
        <v>0</v>
      </c>
      <c r="H187" s="255">
        <v>156287</v>
      </c>
      <c r="I187" s="261">
        <f t="shared" si="14"/>
        <v>781435</v>
      </c>
    </row>
    <row r="188" spans="1:9" ht="48" x14ac:dyDescent="0.2">
      <c r="A188" s="3"/>
      <c r="B188" s="49">
        <v>171</v>
      </c>
      <c r="C188" s="11" t="s">
        <v>259</v>
      </c>
      <c r="D188" s="9" t="s">
        <v>8</v>
      </c>
      <c r="E188" s="9">
        <v>5</v>
      </c>
      <c r="F188" s="233"/>
      <c r="G188" s="233">
        <f t="shared" si="15"/>
        <v>0</v>
      </c>
      <c r="H188" s="255">
        <v>55335</v>
      </c>
      <c r="I188" s="261">
        <f t="shared" si="14"/>
        <v>276675</v>
      </c>
    </row>
    <row r="189" spans="1:9" ht="48" x14ac:dyDescent="0.2">
      <c r="A189" s="3"/>
      <c r="B189" s="49">
        <v>172</v>
      </c>
      <c r="C189" s="11" t="s">
        <v>260</v>
      </c>
      <c r="D189" s="9" t="s">
        <v>8</v>
      </c>
      <c r="E189" s="9">
        <v>5</v>
      </c>
      <c r="F189" s="233"/>
      <c r="G189" s="233">
        <f t="shared" si="15"/>
        <v>0</v>
      </c>
      <c r="H189" s="257">
        <v>58548</v>
      </c>
      <c r="I189" s="261">
        <f t="shared" si="14"/>
        <v>292740</v>
      </c>
    </row>
    <row r="190" spans="1:9" ht="64" x14ac:dyDescent="0.2">
      <c r="A190" s="3"/>
      <c r="B190" s="49">
        <v>173</v>
      </c>
      <c r="C190" s="11" t="s">
        <v>261</v>
      </c>
      <c r="D190" s="9" t="s">
        <v>8</v>
      </c>
      <c r="E190" s="9">
        <v>5</v>
      </c>
      <c r="F190" s="233"/>
      <c r="G190" s="233">
        <f t="shared" si="15"/>
        <v>0</v>
      </c>
      <c r="H190" s="257">
        <v>145180</v>
      </c>
      <c r="I190" s="261">
        <f t="shared" si="14"/>
        <v>725900</v>
      </c>
    </row>
    <row r="191" spans="1:9" ht="112" x14ac:dyDescent="0.2">
      <c r="A191" s="3"/>
      <c r="B191" s="49">
        <v>174</v>
      </c>
      <c r="C191" s="14" t="s">
        <v>262</v>
      </c>
      <c r="D191" s="9" t="s">
        <v>8</v>
      </c>
      <c r="E191" s="9">
        <v>5</v>
      </c>
      <c r="F191" s="233"/>
      <c r="G191" s="233">
        <f t="shared" si="15"/>
        <v>0</v>
      </c>
      <c r="H191" s="257">
        <v>103133</v>
      </c>
      <c r="I191" s="261">
        <f t="shared" si="14"/>
        <v>515665</v>
      </c>
    </row>
    <row r="192" spans="1:9" ht="96" x14ac:dyDescent="0.2">
      <c r="A192" s="3"/>
      <c r="B192" s="49">
        <v>175</v>
      </c>
      <c r="C192" s="11" t="s">
        <v>263</v>
      </c>
      <c r="D192" s="9" t="s">
        <v>8</v>
      </c>
      <c r="E192" s="9">
        <v>5</v>
      </c>
      <c r="F192" s="233"/>
      <c r="G192" s="233">
        <f t="shared" si="15"/>
        <v>0</v>
      </c>
      <c r="H192" s="257">
        <v>79953</v>
      </c>
      <c r="I192" s="261">
        <f t="shared" si="14"/>
        <v>399765</v>
      </c>
    </row>
    <row r="193" spans="1:10" ht="80" x14ac:dyDescent="0.2">
      <c r="A193" s="3"/>
      <c r="B193" s="49">
        <v>176</v>
      </c>
      <c r="C193" s="14" t="s">
        <v>264</v>
      </c>
      <c r="D193" s="9" t="s">
        <v>13</v>
      </c>
      <c r="E193" s="9">
        <v>12</v>
      </c>
      <c r="F193" s="233"/>
      <c r="G193" s="233">
        <f t="shared" si="15"/>
        <v>0</v>
      </c>
      <c r="H193" s="257">
        <v>257900</v>
      </c>
      <c r="I193" s="261">
        <f t="shared" si="14"/>
        <v>3094800</v>
      </c>
    </row>
    <row r="194" spans="1:10" ht="128" x14ac:dyDescent="0.2">
      <c r="A194" s="3"/>
      <c r="B194" s="49">
        <v>177</v>
      </c>
      <c r="C194" s="14" t="s">
        <v>265</v>
      </c>
      <c r="D194" s="9" t="s">
        <v>13</v>
      </c>
      <c r="E194" s="9">
        <v>12</v>
      </c>
      <c r="F194" s="233"/>
      <c r="G194" s="233">
        <f t="shared" si="15"/>
        <v>0</v>
      </c>
      <c r="H194" s="257">
        <v>1800000</v>
      </c>
      <c r="I194" s="261">
        <f t="shared" si="14"/>
        <v>21600000</v>
      </c>
    </row>
    <row r="195" spans="1:10" ht="144.75" customHeight="1" x14ac:dyDescent="0.2">
      <c r="A195" s="3"/>
      <c r="B195" s="49">
        <v>178</v>
      </c>
      <c r="C195" s="11" t="s">
        <v>266</v>
      </c>
      <c r="D195" s="9" t="s">
        <v>8</v>
      </c>
      <c r="E195" s="9">
        <v>10</v>
      </c>
      <c r="F195" s="233"/>
      <c r="G195" s="233">
        <f t="shared" si="15"/>
        <v>0</v>
      </c>
      <c r="H195" s="257">
        <v>195540</v>
      </c>
      <c r="I195" s="261">
        <f t="shared" si="14"/>
        <v>1955400</v>
      </c>
      <c r="J195" s="137"/>
    </row>
    <row r="196" spans="1:10" ht="101" customHeight="1" x14ac:dyDescent="0.2">
      <c r="A196" s="3"/>
      <c r="B196" s="49">
        <v>179</v>
      </c>
      <c r="C196" s="20" t="s">
        <v>267</v>
      </c>
      <c r="D196" s="9" t="s">
        <v>8</v>
      </c>
      <c r="E196" s="9">
        <v>10</v>
      </c>
      <c r="F196" s="233"/>
      <c r="G196" s="233">
        <f t="shared" si="15"/>
        <v>0</v>
      </c>
      <c r="H196" s="257">
        <v>195540</v>
      </c>
      <c r="I196" s="261">
        <f t="shared" si="14"/>
        <v>1955400</v>
      </c>
    </row>
    <row r="197" spans="1:10" ht="128" x14ac:dyDescent="0.2">
      <c r="A197" s="3"/>
      <c r="B197" s="49">
        <v>180</v>
      </c>
      <c r="C197" s="12" t="s">
        <v>268</v>
      </c>
      <c r="D197" s="9" t="s">
        <v>13</v>
      </c>
      <c r="E197" s="9">
        <v>1</v>
      </c>
      <c r="F197" s="233"/>
      <c r="G197" s="233">
        <f t="shared" si="15"/>
        <v>0</v>
      </c>
      <c r="H197" s="255">
        <v>1600550</v>
      </c>
      <c r="I197" s="261">
        <f t="shared" si="14"/>
        <v>1600550</v>
      </c>
    </row>
    <row r="198" spans="1:10" ht="64" x14ac:dyDescent="0.2">
      <c r="A198" s="3"/>
      <c r="B198" s="49">
        <v>181</v>
      </c>
      <c r="C198" s="11" t="s">
        <v>269</v>
      </c>
      <c r="D198" s="9" t="s">
        <v>8</v>
      </c>
      <c r="E198" s="9">
        <v>500</v>
      </c>
      <c r="F198" s="233"/>
      <c r="G198" s="233">
        <f t="shared" si="15"/>
        <v>0</v>
      </c>
      <c r="H198" s="257">
        <v>19590</v>
      </c>
      <c r="I198" s="261">
        <f t="shared" si="14"/>
        <v>9795000</v>
      </c>
    </row>
    <row r="199" spans="1:10" ht="132" customHeight="1" x14ac:dyDescent="0.2">
      <c r="A199" s="3"/>
      <c r="B199" s="49">
        <v>182</v>
      </c>
      <c r="C199" s="11" t="s">
        <v>270</v>
      </c>
      <c r="D199" s="9" t="s">
        <v>8</v>
      </c>
      <c r="E199" s="9">
        <v>250</v>
      </c>
      <c r="F199" s="257">
        <v>150000</v>
      </c>
      <c r="G199" s="233">
        <f t="shared" si="15"/>
        <v>37500000</v>
      </c>
      <c r="H199" s="257">
        <v>150000</v>
      </c>
      <c r="I199" s="261">
        <f t="shared" si="14"/>
        <v>37500000</v>
      </c>
      <c r="J199" s="138" t="s">
        <v>338</v>
      </c>
    </row>
    <row r="200" spans="1:10" s="3" customFormat="1" ht="48" x14ac:dyDescent="0.2">
      <c r="B200" s="49">
        <v>183</v>
      </c>
      <c r="C200" s="22" t="s">
        <v>271</v>
      </c>
      <c r="D200" s="19" t="s">
        <v>14</v>
      </c>
      <c r="E200" s="19">
        <v>1</v>
      </c>
      <c r="F200" s="234"/>
      <c r="G200" s="233">
        <f t="shared" si="15"/>
        <v>0</v>
      </c>
      <c r="H200" s="255">
        <v>1782025</v>
      </c>
      <c r="I200" s="261">
        <f t="shared" ref="I200:I208" si="16">+H200*E200</f>
        <v>1782025</v>
      </c>
    </row>
    <row r="201" spans="1:10" ht="81" customHeight="1" x14ac:dyDescent="0.2">
      <c r="A201" s="3"/>
      <c r="B201" s="49">
        <v>184</v>
      </c>
      <c r="C201" s="12" t="s">
        <v>272</v>
      </c>
      <c r="D201" s="9" t="s">
        <v>8</v>
      </c>
      <c r="E201" s="9">
        <v>2</v>
      </c>
      <c r="F201" s="233"/>
      <c r="G201" s="233">
        <f t="shared" si="15"/>
        <v>0</v>
      </c>
      <c r="H201" s="257">
        <v>257900</v>
      </c>
      <c r="I201" s="261">
        <f t="shared" si="16"/>
        <v>515800</v>
      </c>
    </row>
    <row r="202" spans="1:10" ht="409" x14ac:dyDescent="0.2">
      <c r="A202" s="3"/>
      <c r="B202" s="49">
        <v>185</v>
      </c>
      <c r="C202" s="12" t="s">
        <v>273</v>
      </c>
      <c r="D202" s="9" t="s">
        <v>22</v>
      </c>
      <c r="E202" s="9">
        <v>1</v>
      </c>
      <c r="F202" s="233"/>
      <c r="G202" s="233">
        <f t="shared" si="15"/>
        <v>0</v>
      </c>
      <c r="H202" s="257">
        <v>1552900</v>
      </c>
      <c r="I202" s="261">
        <f t="shared" si="16"/>
        <v>1552900</v>
      </c>
    </row>
    <row r="203" spans="1:10" ht="48" x14ac:dyDescent="0.2">
      <c r="A203" s="3"/>
      <c r="B203" s="49">
        <v>186</v>
      </c>
      <c r="C203" s="11" t="s">
        <v>274</v>
      </c>
      <c r="D203" s="9" t="s">
        <v>8</v>
      </c>
      <c r="E203" s="9">
        <v>200</v>
      </c>
      <c r="F203" s="233"/>
      <c r="G203" s="233">
        <f t="shared" si="15"/>
        <v>0</v>
      </c>
      <c r="H203" s="257">
        <v>3269</v>
      </c>
      <c r="I203" s="261">
        <f t="shared" si="16"/>
        <v>653800</v>
      </c>
    </row>
    <row r="204" spans="1:10" ht="64" x14ac:dyDescent="0.2">
      <c r="A204" s="3"/>
      <c r="B204" s="49">
        <v>187</v>
      </c>
      <c r="C204" s="11" t="s">
        <v>275</v>
      </c>
      <c r="D204" s="9" t="s">
        <v>8</v>
      </c>
      <c r="E204" s="9">
        <v>5</v>
      </c>
      <c r="F204" s="233"/>
      <c r="G204" s="233">
        <f t="shared" si="15"/>
        <v>0</v>
      </c>
      <c r="H204" s="257">
        <v>289236</v>
      </c>
      <c r="I204" s="261">
        <f t="shared" si="16"/>
        <v>1446180</v>
      </c>
    </row>
    <row r="205" spans="1:10" ht="161.25" customHeight="1" x14ac:dyDescent="0.2">
      <c r="A205" s="3"/>
      <c r="B205" s="49">
        <v>188</v>
      </c>
      <c r="C205" s="12" t="s">
        <v>276</v>
      </c>
      <c r="D205" s="9" t="s">
        <v>12</v>
      </c>
      <c r="E205" s="9">
        <v>1</v>
      </c>
      <c r="F205" s="233"/>
      <c r="G205" s="233">
        <f t="shared" si="15"/>
        <v>0</v>
      </c>
      <c r="H205" s="257">
        <v>2342260</v>
      </c>
      <c r="I205" s="261">
        <f t="shared" si="16"/>
        <v>2342260</v>
      </c>
    </row>
    <row r="206" spans="1:10" ht="128" customHeight="1" x14ac:dyDescent="0.2">
      <c r="A206" s="3"/>
      <c r="B206" s="49">
        <v>189</v>
      </c>
      <c r="C206" s="25" t="s">
        <v>277</v>
      </c>
      <c r="D206" s="19" t="s">
        <v>8</v>
      </c>
      <c r="E206" s="19">
        <v>1</v>
      </c>
      <c r="F206" s="234"/>
      <c r="G206" s="233">
        <f t="shared" si="15"/>
        <v>0</v>
      </c>
      <c r="H206" s="255">
        <v>4561650</v>
      </c>
      <c r="I206" s="261">
        <f t="shared" si="16"/>
        <v>4561650</v>
      </c>
    </row>
    <row r="207" spans="1:10" ht="48" x14ac:dyDescent="0.2">
      <c r="A207" s="3"/>
      <c r="B207" s="49">
        <v>190</v>
      </c>
      <c r="C207" s="11" t="s">
        <v>278</v>
      </c>
      <c r="D207" s="9" t="s">
        <v>8</v>
      </c>
      <c r="E207" s="9">
        <v>20</v>
      </c>
      <c r="F207" s="233"/>
      <c r="G207" s="233">
        <f t="shared" si="15"/>
        <v>0</v>
      </c>
      <c r="H207" s="255">
        <v>4990</v>
      </c>
      <c r="I207" s="261">
        <f t="shared" si="16"/>
        <v>99800</v>
      </c>
    </row>
    <row r="208" spans="1:10" ht="82" customHeight="1" thickBot="1" x14ac:dyDescent="0.25">
      <c r="A208" s="3"/>
      <c r="B208" s="68">
        <v>191</v>
      </c>
      <c r="C208" s="73" t="s">
        <v>488</v>
      </c>
      <c r="D208" s="51" t="s">
        <v>12</v>
      </c>
      <c r="E208" s="51">
        <v>1</v>
      </c>
      <c r="F208" s="235"/>
      <c r="G208" s="235">
        <f t="shared" si="15"/>
        <v>0</v>
      </c>
      <c r="H208" s="262">
        <f>136880*8</f>
        <v>1095040</v>
      </c>
      <c r="I208" s="263">
        <f t="shared" si="16"/>
        <v>1095040</v>
      </c>
    </row>
    <row r="209" spans="1:10" ht="17" customHeight="1" thickBot="1" x14ac:dyDescent="0.25">
      <c r="A209" s="3"/>
      <c r="B209" s="214" t="s">
        <v>26</v>
      </c>
      <c r="C209" s="215"/>
      <c r="D209" s="215"/>
      <c r="E209" s="215"/>
      <c r="F209" s="215"/>
      <c r="G209" s="215"/>
      <c r="H209" s="215"/>
      <c r="I209" s="216"/>
    </row>
    <row r="210" spans="1:10" s="3" customFormat="1" ht="65" customHeight="1" x14ac:dyDescent="0.2">
      <c r="B210" s="122">
        <v>192</v>
      </c>
      <c r="C210" s="264" t="s">
        <v>376</v>
      </c>
      <c r="D210" s="265" t="s">
        <v>6</v>
      </c>
      <c r="E210" s="265">
        <v>2</v>
      </c>
      <c r="F210" s="267">
        <v>4900000</v>
      </c>
      <c r="G210" s="266">
        <f>E210*F210</f>
        <v>9800000</v>
      </c>
      <c r="H210" s="267">
        <v>4900000</v>
      </c>
      <c r="I210" s="268">
        <f t="shared" ref="I210:I221" si="17">+H210*E210</f>
        <v>9800000</v>
      </c>
      <c r="J210" s="137" t="s">
        <v>338</v>
      </c>
    </row>
    <row r="211" spans="1:10" s="3" customFormat="1" ht="48" x14ac:dyDescent="0.2">
      <c r="B211" s="49">
        <v>193</v>
      </c>
      <c r="C211" s="22" t="s">
        <v>279</v>
      </c>
      <c r="D211" s="19" t="s">
        <v>8</v>
      </c>
      <c r="E211" s="19">
        <v>700</v>
      </c>
      <c r="F211" s="234"/>
      <c r="G211" s="234">
        <f t="shared" ref="G211:G221" si="18">E211*F211</f>
        <v>0</v>
      </c>
      <c r="H211" s="103">
        <v>68733</v>
      </c>
      <c r="I211" s="104">
        <f t="shared" si="17"/>
        <v>48113100</v>
      </c>
      <c r="J211" s="139"/>
    </row>
    <row r="212" spans="1:10" s="3" customFormat="1" ht="48" x14ac:dyDescent="0.2">
      <c r="B212" s="49">
        <v>194</v>
      </c>
      <c r="C212" s="22" t="s">
        <v>280</v>
      </c>
      <c r="D212" s="19" t="s">
        <v>8</v>
      </c>
      <c r="E212" s="19">
        <v>700</v>
      </c>
      <c r="F212" s="234"/>
      <c r="G212" s="234">
        <f t="shared" si="18"/>
        <v>0</v>
      </c>
      <c r="H212" s="103">
        <v>6400</v>
      </c>
      <c r="I212" s="104">
        <f t="shared" si="17"/>
        <v>4480000</v>
      </c>
      <c r="J212" s="139"/>
    </row>
    <row r="213" spans="1:10" s="3" customFormat="1" ht="114.75" customHeight="1" x14ac:dyDescent="0.2">
      <c r="B213" s="49">
        <v>195</v>
      </c>
      <c r="C213" s="22" t="s">
        <v>281</v>
      </c>
      <c r="D213" s="19" t="s">
        <v>14</v>
      </c>
      <c r="E213" s="19">
        <v>1</v>
      </c>
      <c r="F213" s="234"/>
      <c r="G213" s="234">
        <f t="shared" si="18"/>
        <v>0</v>
      </c>
      <c r="H213" s="103">
        <v>1782025</v>
      </c>
      <c r="I213" s="104">
        <f t="shared" si="17"/>
        <v>1782025</v>
      </c>
      <c r="J213" s="139"/>
    </row>
    <row r="214" spans="1:10" s="3" customFormat="1" ht="128" x14ac:dyDescent="0.2">
      <c r="B214" s="49">
        <v>196</v>
      </c>
      <c r="C214" s="25" t="s">
        <v>282</v>
      </c>
      <c r="D214" s="19" t="s">
        <v>8</v>
      </c>
      <c r="E214" s="19">
        <v>20</v>
      </c>
      <c r="F214" s="234"/>
      <c r="G214" s="234">
        <f t="shared" si="18"/>
        <v>0</v>
      </c>
      <c r="H214" s="103">
        <v>1752500</v>
      </c>
      <c r="I214" s="104">
        <f t="shared" si="17"/>
        <v>35050000</v>
      </c>
      <c r="J214" s="139"/>
    </row>
    <row r="215" spans="1:10" s="3" customFormat="1" ht="64" x14ac:dyDescent="0.2">
      <c r="B215" s="49">
        <v>197</v>
      </c>
      <c r="C215" s="22" t="s">
        <v>283</v>
      </c>
      <c r="D215" s="19" t="s">
        <v>8</v>
      </c>
      <c r="E215" s="19">
        <v>1400</v>
      </c>
      <c r="F215" s="234"/>
      <c r="G215" s="234">
        <f t="shared" si="18"/>
        <v>0</v>
      </c>
      <c r="H215" s="103">
        <v>19590</v>
      </c>
      <c r="I215" s="104">
        <f t="shared" si="17"/>
        <v>27426000</v>
      </c>
      <c r="J215" s="139"/>
    </row>
    <row r="216" spans="1:10" s="3" customFormat="1" ht="32" x14ac:dyDescent="0.2">
      <c r="B216" s="49">
        <v>198</v>
      </c>
      <c r="C216" s="22" t="s">
        <v>284</v>
      </c>
      <c r="D216" s="19" t="s">
        <v>8</v>
      </c>
      <c r="E216" s="19">
        <v>1400</v>
      </c>
      <c r="F216" s="234"/>
      <c r="G216" s="234">
        <f t="shared" si="18"/>
        <v>0</v>
      </c>
      <c r="H216" s="103">
        <v>29565</v>
      </c>
      <c r="I216" s="104">
        <f t="shared" si="17"/>
        <v>41391000</v>
      </c>
      <c r="J216" s="139"/>
    </row>
    <row r="217" spans="1:10" s="3" customFormat="1" ht="64" x14ac:dyDescent="0.2">
      <c r="B217" s="49">
        <v>199</v>
      </c>
      <c r="C217" s="22" t="s">
        <v>285</v>
      </c>
      <c r="D217" s="19" t="s">
        <v>8</v>
      </c>
      <c r="E217" s="19">
        <v>700</v>
      </c>
      <c r="F217" s="234"/>
      <c r="G217" s="234">
        <f t="shared" si="18"/>
        <v>0</v>
      </c>
      <c r="H217" s="103">
        <v>25875</v>
      </c>
      <c r="I217" s="104">
        <f t="shared" si="17"/>
        <v>18112500</v>
      </c>
      <c r="J217" s="139"/>
    </row>
    <row r="218" spans="1:10" s="3" customFormat="1" ht="64" x14ac:dyDescent="0.2">
      <c r="B218" s="49">
        <v>200</v>
      </c>
      <c r="C218" s="25" t="s">
        <v>377</v>
      </c>
      <c r="D218" s="19" t="s">
        <v>8</v>
      </c>
      <c r="E218" s="19">
        <v>700</v>
      </c>
      <c r="F218" s="234"/>
      <c r="G218" s="234">
        <f t="shared" si="18"/>
        <v>0</v>
      </c>
      <c r="H218" s="103">
        <v>35543</v>
      </c>
      <c r="I218" s="104">
        <f t="shared" si="17"/>
        <v>24880100</v>
      </c>
      <c r="J218" s="139"/>
    </row>
    <row r="219" spans="1:10" s="3" customFormat="1" ht="96" x14ac:dyDescent="0.2">
      <c r="B219" s="49">
        <v>201</v>
      </c>
      <c r="C219" s="25" t="s">
        <v>286</v>
      </c>
      <c r="D219" s="19" t="s">
        <v>8</v>
      </c>
      <c r="E219" s="19">
        <v>20</v>
      </c>
      <c r="F219" s="234"/>
      <c r="G219" s="234">
        <f t="shared" si="18"/>
        <v>0</v>
      </c>
      <c r="H219" s="103">
        <v>195540</v>
      </c>
      <c r="I219" s="104">
        <f t="shared" si="17"/>
        <v>3910800</v>
      </c>
      <c r="J219" s="139"/>
    </row>
    <row r="220" spans="1:10" s="3" customFormat="1" ht="96" x14ac:dyDescent="0.2">
      <c r="B220" s="49">
        <v>202</v>
      </c>
      <c r="C220" s="26" t="s">
        <v>287</v>
      </c>
      <c r="D220" s="19" t="s">
        <v>8</v>
      </c>
      <c r="E220" s="19">
        <v>6</v>
      </c>
      <c r="F220" s="234"/>
      <c r="G220" s="234">
        <f t="shared" si="18"/>
        <v>0</v>
      </c>
      <c r="H220" s="103">
        <v>879131</v>
      </c>
      <c r="I220" s="104">
        <f t="shared" si="17"/>
        <v>5274786</v>
      </c>
    </row>
    <row r="221" spans="1:10" s="3" customFormat="1" ht="111" customHeight="1" thickBot="1" x14ac:dyDescent="0.25">
      <c r="B221" s="53">
        <v>203</v>
      </c>
      <c r="C221" s="269" t="s">
        <v>288</v>
      </c>
      <c r="D221" s="87" t="s">
        <v>8</v>
      </c>
      <c r="E221" s="87">
        <v>4</v>
      </c>
      <c r="F221" s="270"/>
      <c r="G221" s="270">
        <f t="shared" si="18"/>
        <v>0</v>
      </c>
      <c r="H221" s="271">
        <v>1800000</v>
      </c>
      <c r="I221" s="107">
        <f t="shared" si="17"/>
        <v>7200000</v>
      </c>
      <c r="J221" s="139"/>
    </row>
    <row r="222" spans="1:10" ht="19" customHeight="1" thickBot="1" x14ac:dyDescent="0.25">
      <c r="A222" s="3"/>
      <c r="B222" s="214" t="s">
        <v>27</v>
      </c>
      <c r="C222" s="215"/>
      <c r="D222" s="215"/>
      <c r="E222" s="215"/>
      <c r="F222" s="215"/>
      <c r="G222" s="215"/>
      <c r="H222" s="215"/>
      <c r="I222" s="216"/>
    </row>
    <row r="223" spans="1:10" s="3" customFormat="1" ht="67" customHeight="1" x14ac:dyDescent="0.2">
      <c r="B223" s="122">
        <v>204</v>
      </c>
      <c r="C223" s="264" t="s">
        <v>378</v>
      </c>
      <c r="D223" s="265" t="s">
        <v>6</v>
      </c>
      <c r="E223" s="265">
        <v>2</v>
      </c>
      <c r="F223" s="267">
        <v>4900000</v>
      </c>
      <c r="G223" s="266">
        <f>E223*F223</f>
        <v>9800000</v>
      </c>
      <c r="H223" s="267">
        <v>4900000</v>
      </c>
      <c r="I223" s="268">
        <f t="shared" ref="I223:I241" si="19">+H223*E223</f>
        <v>9800000</v>
      </c>
      <c r="J223" s="138" t="s">
        <v>338</v>
      </c>
    </row>
    <row r="224" spans="1:10" ht="106" customHeight="1" x14ac:dyDescent="0.2">
      <c r="A224" s="3"/>
      <c r="B224" s="49">
        <v>205</v>
      </c>
      <c r="C224" s="12" t="s">
        <v>289</v>
      </c>
      <c r="D224" s="9" t="s">
        <v>8</v>
      </c>
      <c r="E224" s="9">
        <v>30</v>
      </c>
      <c r="F224" s="233"/>
      <c r="G224" s="234">
        <f t="shared" ref="G224:G241" si="20">E224*F224</f>
        <v>0</v>
      </c>
      <c r="H224" s="105">
        <v>195540</v>
      </c>
      <c r="I224" s="104">
        <f t="shared" si="19"/>
        <v>5866200</v>
      </c>
    </row>
    <row r="225" spans="1:9" ht="111" customHeight="1" x14ac:dyDescent="0.2">
      <c r="A225" s="3"/>
      <c r="B225" s="49">
        <v>206</v>
      </c>
      <c r="C225" s="12" t="s">
        <v>290</v>
      </c>
      <c r="D225" s="9" t="s">
        <v>8</v>
      </c>
      <c r="E225" s="9">
        <v>3</v>
      </c>
      <c r="F225" s="233"/>
      <c r="G225" s="234">
        <f t="shared" si="20"/>
        <v>0</v>
      </c>
      <c r="H225" s="103">
        <f>240000*1.051</f>
        <v>252239.99999999997</v>
      </c>
      <c r="I225" s="104">
        <f t="shared" si="19"/>
        <v>756719.99999999988</v>
      </c>
    </row>
    <row r="226" spans="1:9" ht="93" customHeight="1" x14ac:dyDescent="0.2">
      <c r="A226" s="3"/>
      <c r="B226" s="49">
        <v>207</v>
      </c>
      <c r="C226" s="11" t="s">
        <v>291</v>
      </c>
      <c r="D226" s="9" t="s">
        <v>8</v>
      </c>
      <c r="E226" s="9">
        <v>3</v>
      </c>
      <c r="F226" s="233"/>
      <c r="G226" s="234">
        <f t="shared" si="20"/>
        <v>0</v>
      </c>
      <c r="H226" s="103">
        <f>240000*1.051</f>
        <v>252239.99999999997</v>
      </c>
      <c r="I226" s="104">
        <f t="shared" si="19"/>
        <v>756719.99999999988</v>
      </c>
    </row>
    <row r="227" spans="1:9" ht="96" customHeight="1" x14ac:dyDescent="0.2">
      <c r="A227" s="3"/>
      <c r="B227" s="49">
        <v>208</v>
      </c>
      <c r="C227" s="11" t="s">
        <v>292</v>
      </c>
      <c r="D227" s="9" t="s">
        <v>8</v>
      </c>
      <c r="E227" s="9">
        <v>3</v>
      </c>
      <c r="F227" s="233"/>
      <c r="G227" s="234">
        <f t="shared" si="20"/>
        <v>0</v>
      </c>
      <c r="H227" s="103">
        <f>240000*1.051</f>
        <v>252239.99999999997</v>
      </c>
      <c r="I227" s="104">
        <f t="shared" si="19"/>
        <v>756719.99999999988</v>
      </c>
    </row>
    <row r="228" spans="1:9" ht="127" customHeight="1" x14ac:dyDescent="0.2">
      <c r="A228" s="3"/>
      <c r="B228" s="49">
        <v>209</v>
      </c>
      <c r="C228" s="25" t="s">
        <v>293</v>
      </c>
      <c r="D228" s="19" t="s">
        <v>8</v>
      </c>
      <c r="E228" s="19">
        <v>3</v>
      </c>
      <c r="F228" s="234"/>
      <c r="G228" s="234">
        <f t="shared" si="20"/>
        <v>0</v>
      </c>
      <c r="H228" s="103">
        <v>2825850</v>
      </c>
      <c r="I228" s="104">
        <f t="shared" si="19"/>
        <v>8477550</v>
      </c>
    </row>
    <row r="229" spans="1:9" ht="103" customHeight="1" x14ac:dyDescent="0.2">
      <c r="A229" s="3"/>
      <c r="B229" s="49">
        <v>210</v>
      </c>
      <c r="C229" s="11" t="s">
        <v>294</v>
      </c>
      <c r="D229" s="9" t="s">
        <v>28</v>
      </c>
      <c r="E229" s="9">
        <v>1</v>
      </c>
      <c r="F229" s="233"/>
      <c r="G229" s="234">
        <f t="shared" si="20"/>
        <v>0</v>
      </c>
      <c r="H229" s="103">
        <v>1782025</v>
      </c>
      <c r="I229" s="104">
        <f t="shared" si="19"/>
        <v>1782025</v>
      </c>
    </row>
    <row r="230" spans="1:9" ht="87" customHeight="1" x14ac:dyDescent="0.2">
      <c r="A230" s="3"/>
      <c r="B230" s="49">
        <v>211</v>
      </c>
      <c r="C230" s="12" t="s">
        <v>295</v>
      </c>
      <c r="D230" s="9" t="s">
        <v>8</v>
      </c>
      <c r="E230" s="9">
        <v>300</v>
      </c>
      <c r="F230" s="233"/>
      <c r="G230" s="234">
        <f t="shared" si="20"/>
        <v>0</v>
      </c>
      <c r="H230" s="106">
        <v>61168</v>
      </c>
      <c r="I230" s="104">
        <f t="shared" si="19"/>
        <v>18350400</v>
      </c>
    </row>
    <row r="231" spans="1:9" ht="96" customHeight="1" x14ac:dyDescent="0.2">
      <c r="A231" s="3"/>
      <c r="B231" s="49">
        <v>212</v>
      </c>
      <c r="C231" s="12" t="s">
        <v>296</v>
      </c>
      <c r="D231" s="9" t="s">
        <v>8</v>
      </c>
      <c r="E231" s="9">
        <v>105</v>
      </c>
      <c r="F231" s="233"/>
      <c r="G231" s="234">
        <f t="shared" si="20"/>
        <v>0</v>
      </c>
      <c r="H231" s="103">
        <v>36548</v>
      </c>
      <c r="I231" s="104">
        <f t="shared" si="19"/>
        <v>3837540</v>
      </c>
    </row>
    <row r="232" spans="1:9" ht="109" customHeight="1" x14ac:dyDescent="0.2">
      <c r="A232" s="3"/>
      <c r="B232" s="49">
        <v>213</v>
      </c>
      <c r="C232" s="12" t="s">
        <v>297</v>
      </c>
      <c r="D232" s="9" t="s">
        <v>8</v>
      </c>
      <c r="E232" s="9">
        <v>9</v>
      </c>
      <c r="F232" s="233"/>
      <c r="G232" s="234">
        <f t="shared" si="20"/>
        <v>0</v>
      </c>
      <c r="H232" s="105">
        <v>289236</v>
      </c>
      <c r="I232" s="104">
        <f t="shared" si="19"/>
        <v>2603124</v>
      </c>
    </row>
    <row r="233" spans="1:9" ht="92" customHeight="1" x14ac:dyDescent="0.2">
      <c r="A233" s="3"/>
      <c r="B233" s="49">
        <v>214</v>
      </c>
      <c r="C233" s="11" t="s">
        <v>298</v>
      </c>
      <c r="D233" s="9" t="s">
        <v>8</v>
      </c>
      <c r="E233" s="9">
        <v>6</v>
      </c>
      <c r="F233" s="233"/>
      <c r="G233" s="234">
        <f t="shared" si="20"/>
        <v>0</v>
      </c>
      <c r="H233" s="103">
        <v>4990</v>
      </c>
      <c r="I233" s="104">
        <f t="shared" si="19"/>
        <v>29940</v>
      </c>
    </row>
    <row r="234" spans="1:9" ht="93" customHeight="1" x14ac:dyDescent="0.2">
      <c r="A234" s="3"/>
      <c r="B234" s="49">
        <v>215</v>
      </c>
      <c r="C234" s="12" t="s">
        <v>299</v>
      </c>
      <c r="D234" s="9" t="s">
        <v>8</v>
      </c>
      <c r="E234" s="9">
        <v>12</v>
      </c>
      <c r="F234" s="233"/>
      <c r="G234" s="234">
        <f t="shared" si="20"/>
        <v>0</v>
      </c>
      <c r="H234" s="105">
        <v>3269</v>
      </c>
      <c r="I234" s="104">
        <f t="shared" si="19"/>
        <v>39228</v>
      </c>
    </row>
    <row r="235" spans="1:9" ht="409.5" customHeight="1" x14ac:dyDescent="0.2">
      <c r="A235" s="3"/>
      <c r="B235" s="49">
        <v>216</v>
      </c>
      <c r="C235" s="12" t="s">
        <v>300</v>
      </c>
      <c r="D235" s="9" t="s">
        <v>8</v>
      </c>
      <c r="E235" s="9">
        <v>3</v>
      </c>
      <c r="F235" s="233"/>
      <c r="G235" s="234">
        <f t="shared" si="20"/>
        <v>0</v>
      </c>
      <c r="H235" s="105">
        <v>1552900</v>
      </c>
      <c r="I235" s="104">
        <f t="shared" si="19"/>
        <v>4658700</v>
      </c>
    </row>
    <row r="236" spans="1:9" ht="109" customHeight="1" x14ac:dyDescent="0.2">
      <c r="A236" s="3"/>
      <c r="B236" s="49">
        <v>217</v>
      </c>
      <c r="C236" s="12" t="s">
        <v>301</v>
      </c>
      <c r="D236" s="9" t="s">
        <v>8</v>
      </c>
      <c r="E236" s="9">
        <v>3</v>
      </c>
      <c r="F236" s="233"/>
      <c r="G236" s="234">
        <f t="shared" si="20"/>
        <v>0</v>
      </c>
      <c r="H236" s="105">
        <v>2342260</v>
      </c>
      <c r="I236" s="104">
        <f t="shared" si="19"/>
        <v>7026780</v>
      </c>
    </row>
    <row r="237" spans="1:9" ht="92" customHeight="1" x14ac:dyDescent="0.2">
      <c r="A237" s="3"/>
      <c r="B237" s="49">
        <v>218</v>
      </c>
      <c r="C237" s="11" t="s">
        <v>302</v>
      </c>
      <c r="D237" s="9" t="s">
        <v>8</v>
      </c>
      <c r="E237" s="9">
        <v>300</v>
      </c>
      <c r="F237" s="233"/>
      <c r="G237" s="234">
        <f t="shared" si="20"/>
        <v>0</v>
      </c>
      <c r="H237" s="103">
        <v>13800</v>
      </c>
      <c r="I237" s="104">
        <f t="shared" si="19"/>
        <v>4140000</v>
      </c>
    </row>
    <row r="238" spans="1:9" ht="98" customHeight="1" x14ac:dyDescent="0.2">
      <c r="A238" s="3"/>
      <c r="B238" s="49">
        <v>219</v>
      </c>
      <c r="C238" s="11" t="s">
        <v>303</v>
      </c>
      <c r="D238" s="9" t="s">
        <v>8</v>
      </c>
      <c r="E238" s="9">
        <v>300</v>
      </c>
      <c r="F238" s="233"/>
      <c r="G238" s="234">
        <f t="shared" si="20"/>
        <v>0</v>
      </c>
      <c r="H238" s="105">
        <v>25875</v>
      </c>
      <c r="I238" s="104">
        <f t="shared" si="19"/>
        <v>7762500</v>
      </c>
    </row>
    <row r="239" spans="1:9" ht="99" customHeight="1" x14ac:dyDescent="0.2">
      <c r="A239" s="3"/>
      <c r="B239" s="49">
        <v>220</v>
      </c>
      <c r="C239" s="11" t="s">
        <v>304</v>
      </c>
      <c r="D239" s="9" t="s">
        <v>8</v>
      </c>
      <c r="E239" s="9">
        <v>300</v>
      </c>
      <c r="F239" s="233"/>
      <c r="G239" s="234">
        <f t="shared" si="20"/>
        <v>0</v>
      </c>
      <c r="H239" s="105">
        <v>18866</v>
      </c>
      <c r="I239" s="104">
        <f t="shared" si="19"/>
        <v>5659800</v>
      </c>
    </row>
    <row r="240" spans="1:9" ht="62" customHeight="1" x14ac:dyDescent="0.2">
      <c r="A240" s="3"/>
      <c r="B240" s="49">
        <v>221</v>
      </c>
      <c r="C240" s="11" t="s">
        <v>305</v>
      </c>
      <c r="D240" s="9" t="s">
        <v>8</v>
      </c>
      <c r="E240" s="9">
        <v>300</v>
      </c>
      <c r="F240" s="233"/>
      <c r="G240" s="234">
        <f t="shared" si="20"/>
        <v>0</v>
      </c>
      <c r="H240" s="103">
        <v>795</v>
      </c>
      <c r="I240" s="104">
        <f t="shared" si="19"/>
        <v>238500</v>
      </c>
    </row>
    <row r="241" spans="1:10" ht="108" customHeight="1" thickBot="1" x14ac:dyDescent="0.25">
      <c r="A241" s="3"/>
      <c r="B241" s="53">
        <v>222</v>
      </c>
      <c r="C241" s="272" t="s">
        <v>379</v>
      </c>
      <c r="D241" s="55" t="s">
        <v>8</v>
      </c>
      <c r="E241" s="55">
        <v>300</v>
      </c>
      <c r="F241" s="259"/>
      <c r="G241" s="270">
        <f t="shared" si="20"/>
        <v>0</v>
      </c>
      <c r="H241" s="273">
        <v>35543</v>
      </c>
      <c r="I241" s="107">
        <f t="shared" si="19"/>
        <v>10662900</v>
      </c>
    </row>
    <row r="242" spans="1:10" ht="24" customHeight="1" thickBot="1" x14ac:dyDescent="0.25">
      <c r="A242" s="3"/>
      <c r="B242" s="274" t="s">
        <v>29</v>
      </c>
      <c r="C242" s="275"/>
      <c r="D242" s="275"/>
      <c r="E242" s="275"/>
      <c r="F242" s="284"/>
      <c r="G242" s="284"/>
      <c r="H242" s="275"/>
      <c r="I242" s="276"/>
    </row>
    <row r="243" spans="1:10" s="3" customFormat="1" ht="78" customHeight="1" x14ac:dyDescent="0.2">
      <c r="B243" s="45">
        <v>223</v>
      </c>
      <c r="C243" s="69" t="s">
        <v>380</v>
      </c>
      <c r="D243" s="65" t="s">
        <v>6</v>
      </c>
      <c r="E243" s="277">
        <v>2</v>
      </c>
      <c r="F243" s="254">
        <v>4900000</v>
      </c>
      <c r="G243" s="285">
        <f>E243*F243</f>
        <v>9800000</v>
      </c>
      <c r="H243" s="254">
        <v>4900000</v>
      </c>
      <c r="I243" s="102">
        <f t="shared" ref="I243:I256" si="21">+H243*E243</f>
        <v>9800000</v>
      </c>
      <c r="J243" s="138" t="s">
        <v>338</v>
      </c>
    </row>
    <row r="244" spans="1:10" ht="108" customHeight="1" x14ac:dyDescent="0.2">
      <c r="A244" s="3"/>
      <c r="B244" s="49">
        <v>224</v>
      </c>
      <c r="C244" s="12" t="s">
        <v>381</v>
      </c>
      <c r="D244" s="9" t="s">
        <v>8</v>
      </c>
      <c r="E244" s="278">
        <v>10</v>
      </c>
      <c r="F244" s="286"/>
      <c r="G244" s="287">
        <f t="shared" ref="G244:G259" si="22">E244*F244</f>
        <v>0</v>
      </c>
      <c r="H244" s="257">
        <v>195540</v>
      </c>
      <c r="I244" s="104">
        <f t="shared" si="21"/>
        <v>1955400</v>
      </c>
    </row>
    <row r="245" spans="1:10" ht="118" customHeight="1" x14ac:dyDescent="0.2">
      <c r="A245" s="3"/>
      <c r="B245" s="49">
        <v>225</v>
      </c>
      <c r="C245" s="12" t="s">
        <v>306</v>
      </c>
      <c r="D245" s="9" t="s">
        <v>8</v>
      </c>
      <c r="E245" s="278">
        <v>2</v>
      </c>
      <c r="F245" s="286"/>
      <c r="G245" s="287">
        <f t="shared" si="22"/>
        <v>0</v>
      </c>
      <c r="H245" s="255">
        <f>240000*1.051</f>
        <v>252239.99999999997</v>
      </c>
      <c r="I245" s="104">
        <f t="shared" si="21"/>
        <v>504479.99999999994</v>
      </c>
    </row>
    <row r="246" spans="1:10" ht="138" customHeight="1" x14ac:dyDescent="0.2">
      <c r="A246" s="3"/>
      <c r="B246" s="49">
        <v>226</v>
      </c>
      <c r="C246" s="25" t="s">
        <v>307</v>
      </c>
      <c r="D246" s="19" t="s">
        <v>8</v>
      </c>
      <c r="E246" s="279">
        <v>1</v>
      </c>
      <c r="F246" s="288"/>
      <c r="G246" s="287">
        <f t="shared" si="22"/>
        <v>0</v>
      </c>
      <c r="H246" s="255">
        <v>4561650</v>
      </c>
      <c r="I246" s="104">
        <f t="shared" si="21"/>
        <v>4561650</v>
      </c>
    </row>
    <row r="247" spans="1:10" ht="89" customHeight="1" x14ac:dyDescent="0.2">
      <c r="A247" s="3"/>
      <c r="B247" s="49">
        <v>227</v>
      </c>
      <c r="C247" s="11" t="s">
        <v>294</v>
      </c>
      <c r="D247" s="9" t="s">
        <v>28</v>
      </c>
      <c r="E247" s="278">
        <v>1</v>
      </c>
      <c r="F247" s="286"/>
      <c r="G247" s="287">
        <f t="shared" si="22"/>
        <v>0</v>
      </c>
      <c r="H247" s="255">
        <v>1782025</v>
      </c>
      <c r="I247" s="104">
        <f t="shared" si="21"/>
        <v>1782025</v>
      </c>
    </row>
    <row r="248" spans="1:10" ht="106" customHeight="1" x14ac:dyDescent="0.2">
      <c r="A248" s="3"/>
      <c r="B248" s="49">
        <v>228</v>
      </c>
      <c r="C248" s="11" t="s">
        <v>308</v>
      </c>
      <c r="D248" s="9" t="s">
        <v>8</v>
      </c>
      <c r="E248" s="278">
        <v>300</v>
      </c>
      <c r="F248" s="286"/>
      <c r="G248" s="287">
        <f t="shared" si="22"/>
        <v>0</v>
      </c>
      <c r="H248" s="281">
        <v>61168</v>
      </c>
      <c r="I248" s="104">
        <f t="shared" si="21"/>
        <v>18350400</v>
      </c>
    </row>
    <row r="249" spans="1:10" ht="111" customHeight="1" x14ac:dyDescent="0.2">
      <c r="A249" s="3"/>
      <c r="B249" s="49">
        <v>229</v>
      </c>
      <c r="C249" s="12" t="s">
        <v>309</v>
      </c>
      <c r="D249" s="9" t="s">
        <v>8</v>
      </c>
      <c r="E249" s="278">
        <v>30</v>
      </c>
      <c r="F249" s="286"/>
      <c r="G249" s="287">
        <f t="shared" si="22"/>
        <v>0</v>
      </c>
      <c r="H249" s="255">
        <v>36548</v>
      </c>
      <c r="I249" s="104">
        <f t="shared" si="21"/>
        <v>1096440</v>
      </c>
    </row>
    <row r="250" spans="1:10" ht="101" customHeight="1" x14ac:dyDescent="0.2">
      <c r="A250" s="3"/>
      <c r="B250" s="49">
        <v>230</v>
      </c>
      <c r="C250" s="11" t="s">
        <v>310</v>
      </c>
      <c r="D250" s="9" t="s">
        <v>8</v>
      </c>
      <c r="E250" s="278">
        <v>1</v>
      </c>
      <c r="F250" s="286"/>
      <c r="G250" s="287">
        <f t="shared" si="22"/>
        <v>0</v>
      </c>
      <c r="H250" s="257">
        <v>289236</v>
      </c>
      <c r="I250" s="104">
        <f t="shared" si="21"/>
        <v>289236</v>
      </c>
    </row>
    <row r="251" spans="1:10" ht="96" customHeight="1" x14ac:dyDescent="0.2">
      <c r="A251" s="3"/>
      <c r="B251" s="49">
        <v>231</v>
      </c>
      <c r="C251" s="11" t="s">
        <v>311</v>
      </c>
      <c r="D251" s="9" t="s">
        <v>8</v>
      </c>
      <c r="E251" s="278">
        <v>2</v>
      </c>
      <c r="F251" s="286"/>
      <c r="G251" s="287">
        <f t="shared" si="22"/>
        <v>0</v>
      </c>
      <c r="H251" s="255">
        <v>4990</v>
      </c>
      <c r="I251" s="104">
        <f t="shared" si="21"/>
        <v>9980</v>
      </c>
    </row>
    <row r="252" spans="1:10" ht="96" customHeight="1" x14ac:dyDescent="0.2">
      <c r="A252" s="3"/>
      <c r="B252" s="49">
        <v>232</v>
      </c>
      <c r="C252" s="11" t="s">
        <v>312</v>
      </c>
      <c r="D252" s="9" t="s">
        <v>8</v>
      </c>
      <c r="E252" s="278">
        <v>8</v>
      </c>
      <c r="F252" s="286"/>
      <c r="G252" s="287">
        <f t="shared" si="22"/>
        <v>0</v>
      </c>
      <c r="H252" s="257">
        <v>3269</v>
      </c>
      <c r="I252" s="104">
        <f t="shared" si="21"/>
        <v>26152</v>
      </c>
    </row>
    <row r="253" spans="1:10" ht="409.5" customHeight="1" x14ac:dyDescent="0.2">
      <c r="A253" s="3"/>
      <c r="B253" s="49">
        <v>233</v>
      </c>
      <c r="C253" s="12" t="s">
        <v>300</v>
      </c>
      <c r="D253" s="9" t="s">
        <v>8</v>
      </c>
      <c r="E253" s="278">
        <v>1</v>
      </c>
      <c r="F253" s="286"/>
      <c r="G253" s="287">
        <f t="shared" si="22"/>
        <v>0</v>
      </c>
      <c r="H253" s="257">
        <v>1552900</v>
      </c>
      <c r="I253" s="104">
        <f t="shared" si="21"/>
        <v>1552900</v>
      </c>
    </row>
    <row r="254" spans="1:10" ht="113" customHeight="1" x14ac:dyDescent="0.2">
      <c r="A254" s="3"/>
      <c r="B254" s="49">
        <v>234</v>
      </c>
      <c r="C254" s="12" t="s">
        <v>313</v>
      </c>
      <c r="D254" s="9" t="s">
        <v>8</v>
      </c>
      <c r="E254" s="278">
        <v>1</v>
      </c>
      <c r="F254" s="286"/>
      <c r="G254" s="287">
        <f t="shared" si="22"/>
        <v>0</v>
      </c>
      <c r="H254" s="257">
        <v>2342260</v>
      </c>
      <c r="I254" s="104">
        <f t="shared" si="21"/>
        <v>2342260</v>
      </c>
    </row>
    <row r="255" spans="1:10" ht="94" customHeight="1" x14ac:dyDescent="0.2">
      <c r="A255" s="3"/>
      <c r="B255" s="49">
        <v>235</v>
      </c>
      <c r="C255" s="12" t="s">
        <v>303</v>
      </c>
      <c r="D255" s="9" t="s">
        <v>8</v>
      </c>
      <c r="E255" s="278">
        <v>300</v>
      </c>
      <c r="F255" s="286"/>
      <c r="G255" s="287">
        <f t="shared" si="22"/>
        <v>0</v>
      </c>
      <c r="H255" s="257">
        <v>25875</v>
      </c>
      <c r="I255" s="104">
        <f t="shared" si="21"/>
        <v>7762500</v>
      </c>
    </row>
    <row r="256" spans="1:10" ht="100" customHeight="1" x14ac:dyDescent="0.2">
      <c r="A256" s="3"/>
      <c r="B256" s="49">
        <v>236</v>
      </c>
      <c r="C256" s="14" t="s">
        <v>314</v>
      </c>
      <c r="D256" s="9" t="s">
        <v>8</v>
      </c>
      <c r="E256" s="278">
        <v>300</v>
      </c>
      <c r="F256" s="286"/>
      <c r="G256" s="287">
        <f t="shared" si="22"/>
        <v>0</v>
      </c>
      <c r="H256" s="257">
        <v>18866</v>
      </c>
      <c r="I256" s="104">
        <f t="shared" si="21"/>
        <v>5659800</v>
      </c>
    </row>
    <row r="257" spans="1:10" ht="116.25" customHeight="1" x14ac:dyDescent="0.2">
      <c r="A257" s="3"/>
      <c r="B257" s="49">
        <v>237</v>
      </c>
      <c r="C257" s="11" t="s">
        <v>305</v>
      </c>
      <c r="D257" s="9" t="s">
        <v>8</v>
      </c>
      <c r="E257" s="278">
        <v>600</v>
      </c>
      <c r="F257" s="286"/>
      <c r="G257" s="287">
        <f t="shared" si="22"/>
        <v>0</v>
      </c>
      <c r="H257" s="255">
        <v>795</v>
      </c>
      <c r="I257" s="104">
        <f>+H257*E257</f>
        <v>477000</v>
      </c>
    </row>
    <row r="258" spans="1:10" s="3" customFormat="1" ht="99" customHeight="1" thickBot="1" x14ac:dyDescent="0.25">
      <c r="B258" s="53">
        <v>238</v>
      </c>
      <c r="C258" s="86" t="s">
        <v>382</v>
      </c>
      <c r="D258" s="87" t="s">
        <v>14</v>
      </c>
      <c r="E258" s="280">
        <v>1</v>
      </c>
      <c r="F258" s="282">
        <v>7800000</v>
      </c>
      <c r="G258" s="287">
        <f t="shared" si="22"/>
        <v>7800000</v>
      </c>
      <c r="H258" s="282">
        <v>7800000</v>
      </c>
      <c r="I258" s="107">
        <f>+H258*E258</f>
        <v>7800000</v>
      </c>
      <c r="J258" s="138" t="s">
        <v>338</v>
      </c>
    </row>
    <row r="259" spans="1:10" s="3" customFormat="1" ht="29" customHeight="1" thickBot="1" x14ac:dyDescent="0.25">
      <c r="B259" s="199" t="s">
        <v>30</v>
      </c>
      <c r="C259" s="200"/>
      <c r="D259" s="200"/>
      <c r="E259" s="200"/>
      <c r="F259" s="283">
        <f>SUM(F13:F258)</f>
        <v>271823680</v>
      </c>
      <c r="G259" s="82">
        <f>SUM(G13:G258)</f>
        <v>425218400</v>
      </c>
      <c r="H259" s="283">
        <f>SUM(H13:H258)</f>
        <v>377316190</v>
      </c>
      <c r="I259" s="82">
        <f>SUM(I13:I258)</f>
        <v>1740036557</v>
      </c>
    </row>
    <row r="260" spans="1:10" ht="36" customHeight="1" thickBot="1" x14ac:dyDescent="0.25">
      <c r="A260" s="3"/>
      <c r="B260" s="196" t="s">
        <v>31</v>
      </c>
      <c r="C260" s="197"/>
      <c r="D260" s="197"/>
      <c r="E260" s="197"/>
      <c r="F260" s="197"/>
      <c r="G260" s="197"/>
      <c r="H260" s="197"/>
      <c r="I260" s="198"/>
    </row>
    <row r="261" spans="1:10" s="3" customFormat="1" ht="24" customHeight="1" thickBot="1" x14ac:dyDescent="0.25">
      <c r="B261" s="190" t="s">
        <v>5</v>
      </c>
      <c r="C261" s="191"/>
      <c r="D261" s="191"/>
      <c r="E261" s="191"/>
      <c r="F261" s="191"/>
      <c r="G261" s="191"/>
      <c r="H261" s="191"/>
      <c r="I261" s="192"/>
    </row>
    <row r="262" spans="1:10" s="3" customFormat="1" ht="123" customHeight="1" x14ac:dyDescent="0.2">
      <c r="B262" s="45">
        <v>239</v>
      </c>
      <c r="C262" s="84" t="s">
        <v>315</v>
      </c>
      <c r="D262" s="65" t="s">
        <v>6</v>
      </c>
      <c r="E262" s="65">
        <v>3</v>
      </c>
      <c r="F262" s="95">
        <v>4900000</v>
      </c>
      <c r="G262" s="253">
        <f>E262*F262</f>
        <v>14700000</v>
      </c>
      <c r="H262" s="95">
        <v>4900000</v>
      </c>
      <c r="I262" s="238">
        <f>+H262*E262</f>
        <v>14700000</v>
      </c>
      <c r="J262" s="138" t="s">
        <v>338</v>
      </c>
    </row>
    <row r="263" spans="1:10" s="3" customFormat="1" ht="111" customHeight="1" x14ac:dyDescent="0.2">
      <c r="B263" s="49">
        <v>240</v>
      </c>
      <c r="C263" s="27" t="s">
        <v>316</v>
      </c>
      <c r="D263" s="19" t="s">
        <v>8</v>
      </c>
      <c r="E263" s="19">
        <v>1</v>
      </c>
      <c r="F263" s="234"/>
      <c r="G263" s="234">
        <f t="shared" ref="G263:G264" si="23">E263*F263</f>
        <v>0</v>
      </c>
      <c r="H263" s="85">
        <v>282700</v>
      </c>
      <c r="I263" s="239">
        <f>+H263*E263</f>
        <v>282700</v>
      </c>
    </row>
    <row r="264" spans="1:10" s="3" customFormat="1" ht="107" customHeight="1" thickBot="1" x14ac:dyDescent="0.25">
      <c r="B264" s="50">
        <v>241</v>
      </c>
      <c r="C264" s="72" t="s">
        <v>317</v>
      </c>
      <c r="D264" s="51" t="s">
        <v>13</v>
      </c>
      <c r="E264" s="51">
        <v>2</v>
      </c>
      <c r="F264" s="235"/>
      <c r="G264" s="252">
        <f t="shared" si="23"/>
        <v>0</v>
      </c>
      <c r="H264" s="100">
        <v>1600550</v>
      </c>
      <c r="I264" s="240">
        <f>+H264*E264</f>
        <v>3201100</v>
      </c>
    </row>
    <row r="265" spans="1:10" s="3" customFormat="1" ht="44" customHeight="1" thickBot="1" x14ac:dyDescent="0.25">
      <c r="B265" s="190" t="s">
        <v>32</v>
      </c>
      <c r="C265" s="191"/>
      <c r="D265" s="191"/>
      <c r="E265" s="191"/>
      <c r="F265" s="191"/>
      <c r="G265" s="191"/>
      <c r="H265" s="191"/>
      <c r="I265" s="192"/>
    </row>
    <row r="266" spans="1:10" s="3" customFormat="1" ht="58.5" customHeight="1" x14ac:dyDescent="0.2">
      <c r="B266" s="122">
        <v>242</v>
      </c>
      <c r="C266" s="290" t="s">
        <v>404</v>
      </c>
      <c r="D266" s="265" t="s">
        <v>8</v>
      </c>
      <c r="E266" s="291">
        <v>7000</v>
      </c>
      <c r="F266" s="292"/>
      <c r="G266" s="292">
        <f>E266*F266</f>
        <v>0</v>
      </c>
      <c r="H266" s="293">
        <v>750</v>
      </c>
      <c r="I266" s="294">
        <f>+H266*E266</f>
        <v>5250000</v>
      </c>
    </row>
    <row r="267" spans="1:10" s="3" customFormat="1" ht="54" customHeight="1" x14ac:dyDescent="0.2">
      <c r="B267" s="49">
        <v>243</v>
      </c>
      <c r="C267" s="28" t="s">
        <v>318</v>
      </c>
      <c r="D267" s="19" t="s">
        <v>8</v>
      </c>
      <c r="E267" s="29">
        <v>1300</v>
      </c>
      <c r="F267" s="289"/>
      <c r="G267" s="289">
        <f t="shared" ref="G267:G268" si="24">E267*F267</f>
        <v>0</v>
      </c>
      <c r="H267" s="108">
        <v>3000</v>
      </c>
      <c r="I267" s="97">
        <f>+H267*E267</f>
        <v>3900000</v>
      </c>
    </row>
    <row r="268" spans="1:10" s="3" customFormat="1" ht="91" customHeight="1" thickBot="1" x14ac:dyDescent="0.25">
      <c r="B268" s="53">
        <v>244</v>
      </c>
      <c r="C268" s="83" t="s">
        <v>319</v>
      </c>
      <c r="D268" s="87" t="s">
        <v>8</v>
      </c>
      <c r="E268" s="295">
        <v>15</v>
      </c>
      <c r="F268" s="296"/>
      <c r="G268" s="296">
        <f t="shared" si="24"/>
        <v>0</v>
      </c>
      <c r="H268" s="297">
        <v>302500</v>
      </c>
      <c r="I268" s="93">
        <f>+H268*E268</f>
        <v>4537500</v>
      </c>
    </row>
    <row r="269" spans="1:10" s="3" customFormat="1" ht="27" customHeight="1" thickBot="1" x14ac:dyDescent="0.25">
      <c r="B269" s="190" t="s">
        <v>33</v>
      </c>
      <c r="C269" s="191"/>
      <c r="D269" s="191"/>
      <c r="E269" s="191"/>
      <c r="F269" s="191"/>
      <c r="G269" s="191"/>
      <c r="H269" s="191"/>
      <c r="I269" s="192"/>
    </row>
    <row r="270" spans="1:10" s="3" customFormat="1" ht="141.75" customHeight="1" x14ac:dyDescent="0.2">
      <c r="B270" s="122">
        <v>245</v>
      </c>
      <c r="C270" s="298" t="s">
        <v>132</v>
      </c>
      <c r="D270" s="265" t="s">
        <v>6</v>
      </c>
      <c r="E270" s="265">
        <v>2</v>
      </c>
      <c r="F270" s="299">
        <v>4900000</v>
      </c>
      <c r="G270" s="266">
        <f>E270*F270</f>
        <v>9800000</v>
      </c>
      <c r="H270" s="299">
        <v>4900000</v>
      </c>
      <c r="I270" s="294">
        <f t="shared" ref="I270:I294" si="25">+H270*E270</f>
        <v>9800000</v>
      </c>
      <c r="J270" s="138" t="s">
        <v>338</v>
      </c>
    </row>
    <row r="271" spans="1:10" s="3" customFormat="1" ht="103" customHeight="1" x14ac:dyDescent="0.2">
      <c r="B271" s="49">
        <v>246</v>
      </c>
      <c r="C271" s="25" t="s">
        <v>104</v>
      </c>
      <c r="D271" s="19" t="s">
        <v>8</v>
      </c>
      <c r="E271" s="19">
        <v>1</v>
      </c>
      <c r="F271" s="234"/>
      <c r="G271" s="234">
        <f t="shared" ref="G271:G294" si="26">E271*F271</f>
        <v>0</v>
      </c>
      <c r="H271" s="96">
        <f>4900000/4</f>
        <v>1225000</v>
      </c>
      <c r="I271" s="97">
        <f t="shared" si="25"/>
        <v>1225000</v>
      </c>
    </row>
    <row r="272" spans="1:10" s="3" customFormat="1" ht="127" customHeight="1" x14ac:dyDescent="0.2">
      <c r="B272" s="49">
        <v>247</v>
      </c>
      <c r="C272" s="25" t="s">
        <v>105</v>
      </c>
      <c r="D272" s="19" t="s">
        <v>8</v>
      </c>
      <c r="E272" s="9">
        <v>1</v>
      </c>
      <c r="F272" s="233"/>
      <c r="G272" s="234">
        <f t="shared" si="26"/>
        <v>0</v>
      </c>
      <c r="H272" s="96">
        <v>258651</v>
      </c>
      <c r="I272" s="97">
        <f t="shared" si="25"/>
        <v>258651</v>
      </c>
    </row>
    <row r="273" spans="1:10" s="3" customFormat="1" ht="100" customHeight="1" x14ac:dyDescent="0.2">
      <c r="B273" s="49">
        <v>248</v>
      </c>
      <c r="C273" s="25" t="s">
        <v>106</v>
      </c>
      <c r="D273" s="19" t="s">
        <v>8</v>
      </c>
      <c r="E273" s="19">
        <v>8</v>
      </c>
      <c r="F273" s="234"/>
      <c r="G273" s="234">
        <f t="shared" si="26"/>
        <v>0</v>
      </c>
      <c r="H273" s="96">
        <v>195540</v>
      </c>
      <c r="I273" s="97">
        <f t="shared" si="25"/>
        <v>1564320</v>
      </c>
    </row>
    <row r="274" spans="1:10" s="3" customFormat="1" ht="109" customHeight="1" x14ac:dyDescent="0.2">
      <c r="B274" s="49">
        <v>249</v>
      </c>
      <c r="C274" s="25" t="s">
        <v>107</v>
      </c>
      <c r="D274" s="19" t="s">
        <v>8</v>
      </c>
      <c r="E274" s="19">
        <v>5</v>
      </c>
      <c r="F274" s="234"/>
      <c r="G274" s="234">
        <f t="shared" si="26"/>
        <v>0</v>
      </c>
      <c r="H274" s="96">
        <v>195540</v>
      </c>
      <c r="I274" s="97">
        <f t="shared" si="25"/>
        <v>977700</v>
      </c>
    </row>
    <row r="275" spans="1:10" s="3" customFormat="1" ht="90" customHeight="1" x14ac:dyDescent="0.2">
      <c r="B275" s="49">
        <v>250</v>
      </c>
      <c r="C275" s="25" t="s">
        <v>384</v>
      </c>
      <c r="D275" s="19" t="s">
        <v>8</v>
      </c>
      <c r="E275" s="19">
        <v>3</v>
      </c>
      <c r="F275" s="234"/>
      <c r="G275" s="234">
        <f t="shared" si="26"/>
        <v>0</v>
      </c>
      <c r="H275" s="96">
        <f>3100000/4</f>
        <v>775000</v>
      </c>
      <c r="I275" s="97">
        <f t="shared" si="25"/>
        <v>2325000</v>
      </c>
      <c r="J275" s="138"/>
    </row>
    <row r="276" spans="1:10" s="3" customFormat="1" ht="83.25" customHeight="1" x14ac:dyDescent="0.2">
      <c r="B276" s="49">
        <v>251</v>
      </c>
      <c r="C276" s="25" t="s">
        <v>385</v>
      </c>
      <c r="D276" s="19" t="s">
        <v>8</v>
      </c>
      <c r="E276" s="19">
        <v>3</v>
      </c>
      <c r="F276" s="96">
        <v>5000000</v>
      </c>
      <c r="G276" s="234">
        <f t="shared" si="26"/>
        <v>15000000</v>
      </c>
      <c r="H276" s="96">
        <v>5000000</v>
      </c>
      <c r="I276" s="97">
        <f t="shared" si="25"/>
        <v>15000000</v>
      </c>
      <c r="J276" s="138" t="s">
        <v>338</v>
      </c>
    </row>
    <row r="277" spans="1:10" s="3" customFormat="1" ht="81" customHeight="1" x14ac:dyDescent="0.2">
      <c r="B277" s="49">
        <v>252</v>
      </c>
      <c r="C277" s="25" t="s">
        <v>386</v>
      </c>
      <c r="D277" s="19" t="s">
        <v>8</v>
      </c>
      <c r="E277" s="19">
        <v>4</v>
      </c>
      <c r="F277" s="96">
        <v>1143000</v>
      </c>
      <c r="G277" s="234">
        <f t="shared" si="26"/>
        <v>4572000</v>
      </c>
      <c r="H277" s="96">
        <v>1143000</v>
      </c>
      <c r="I277" s="97">
        <f t="shared" si="25"/>
        <v>4572000</v>
      </c>
      <c r="J277" s="138" t="s">
        <v>338</v>
      </c>
    </row>
    <row r="278" spans="1:10" s="3" customFormat="1" ht="85.5" customHeight="1" x14ac:dyDescent="0.2">
      <c r="B278" s="49">
        <v>253</v>
      </c>
      <c r="C278" s="22" t="s">
        <v>133</v>
      </c>
      <c r="D278" s="19" t="s">
        <v>8</v>
      </c>
      <c r="E278" s="19">
        <v>1</v>
      </c>
      <c r="F278" s="96">
        <v>7500000</v>
      </c>
      <c r="G278" s="234">
        <f t="shared" si="26"/>
        <v>7500000</v>
      </c>
      <c r="H278" s="96">
        <v>7500000</v>
      </c>
      <c r="I278" s="97">
        <f t="shared" si="25"/>
        <v>7500000</v>
      </c>
      <c r="J278" s="138" t="s">
        <v>338</v>
      </c>
    </row>
    <row r="279" spans="1:10" s="3" customFormat="1" ht="107.25" customHeight="1" x14ac:dyDescent="0.2">
      <c r="B279" s="49">
        <v>254</v>
      </c>
      <c r="C279" s="25" t="s">
        <v>134</v>
      </c>
      <c r="D279" s="19" t="s">
        <v>8</v>
      </c>
      <c r="E279" s="19">
        <v>5</v>
      </c>
      <c r="F279" s="96">
        <v>1250000</v>
      </c>
      <c r="G279" s="234">
        <f t="shared" si="26"/>
        <v>6250000</v>
      </c>
      <c r="H279" s="96">
        <v>1250000</v>
      </c>
      <c r="I279" s="97">
        <f t="shared" si="25"/>
        <v>6250000</v>
      </c>
      <c r="J279" s="138" t="s">
        <v>338</v>
      </c>
    </row>
    <row r="280" spans="1:10" s="3" customFormat="1" ht="371.25" customHeight="1" x14ac:dyDescent="0.2">
      <c r="B280" s="49">
        <v>255</v>
      </c>
      <c r="C280" s="25" t="s">
        <v>34</v>
      </c>
      <c r="D280" s="19" t="s">
        <v>8</v>
      </c>
      <c r="E280" s="19">
        <v>1</v>
      </c>
      <c r="F280" s="234"/>
      <c r="G280" s="234">
        <f t="shared" si="26"/>
        <v>0</v>
      </c>
      <c r="H280" s="96">
        <v>3583150</v>
      </c>
      <c r="I280" s="97">
        <f t="shared" si="25"/>
        <v>3583150</v>
      </c>
    </row>
    <row r="281" spans="1:10" s="3" customFormat="1" ht="88" customHeight="1" x14ac:dyDescent="0.2">
      <c r="B281" s="49">
        <v>256</v>
      </c>
      <c r="C281" s="25" t="s">
        <v>35</v>
      </c>
      <c r="D281" s="19" t="s">
        <v>8</v>
      </c>
      <c r="E281" s="19">
        <v>1</v>
      </c>
      <c r="F281" s="234"/>
      <c r="G281" s="234">
        <f t="shared" si="26"/>
        <v>0</v>
      </c>
      <c r="H281" s="85">
        <v>4158058</v>
      </c>
      <c r="I281" s="97">
        <f t="shared" si="25"/>
        <v>4158058</v>
      </c>
    </row>
    <row r="282" spans="1:10" s="3" customFormat="1" ht="106.5" customHeight="1" x14ac:dyDescent="0.2">
      <c r="B282" s="49">
        <v>257</v>
      </c>
      <c r="C282" s="25" t="s">
        <v>108</v>
      </c>
      <c r="D282" s="19" t="s">
        <v>8</v>
      </c>
      <c r="E282" s="19">
        <v>2</v>
      </c>
      <c r="F282" s="234"/>
      <c r="G282" s="234">
        <f t="shared" si="26"/>
        <v>0</v>
      </c>
      <c r="H282" s="96">
        <v>4320000</v>
      </c>
      <c r="I282" s="97">
        <f t="shared" si="25"/>
        <v>8640000</v>
      </c>
    </row>
    <row r="283" spans="1:10" s="3" customFormat="1" ht="90" customHeight="1" x14ac:dyDescent="0.2">
      <c r="B283" s="49">
        <v>258</v>
      </c>
      <c r="C283" s="25" t="s">
        <v>387</v>
      </c>
      <c r="D283" s="19" t="s">
        <v>8</v>
      </c>
      <c r="E283" s="19">
        <v>10</v>
      </c>
      <c r="F283" s="234"/>
      <c r="G283" s="234">
        <f t="shared" si="26"/>
        <v>0</v>
      </c>
      <c r="H283" s="85">
        <v>549631</v>
      </c>
      <c r="I283" s="97">
        <f t="shared" si="25"/>
        <v>5496310</v>
      </c>
    </row>
    <row r="284" spans="1:10" s="3" customFormat="1" ht="119" customHeight="1" x14ac:dyDescent="0.2">
      <c r="B284" s="49">
        <v>259</v>
      </c>
      <c r="C284" s="18" t="s">
        <v>388</v>
      </c>
      <c r="D284" s="19" t="s">
        <v>8</v>
      </c>
      <c r="E284" s="19">
        <v>100</v>
      </c>
      <c r="F284" s="234"/>
      <c r="G284" s="234">
        <f t="shared" si="26"/>
        <v>0</v>
      </c>
      <c r="H284" s="96">
        <v>36548</v>
      </c>
      <c r="I284" s="97">
        <f t="shared" si="25"/>
        <v>3654800</v>
      </c>
    </row>
    <row r="285" spans="1:10" s="3" customFormat="1" ht="74.25" customHeight="1" x14ac:dyDescent="0.2">
      <c r="B285" s="49">
        <v>260</v>
      </c>
      <c r="C285" s="25" t="s">
        <v>389</v>
      </c>
      <c r="D285" s="19" t="s">
        <v>8</v>
      </c>
      <c r="E285" s="19">
        <v>1</v>
      </c>
      <c r="F285" s="234"/>
      <c r="G285" s="234">
        <f t="shared" si="26"/>
        <v>0</v>
      </c>
      <c r="H285" s="85">
        <v>4633265</v>
      </c>
      <c r="I285" s="97">
        <f t="shared" si="25"/>
        <v>4633265</v>
      </c>
    </row>
    <row r="286" spans="1:10" s="3" customFormat="1" ht="132" customHeight="1" x14ac:dyDescent="0.2">
      <c r="A286" s="2"/>
      <c r="B286" s="49">
        <v>261</v>
      </c>
      <c r="C286" s="25" t="s">
        <v>390</v>
      </c>
      <c r="D286" s="9" t="s">
        <v>8</v>
      </c>
      <c r="E286" s="9">
        <v>2</v>
      </c>
      <c r="F286" s="233"/>
      <c r="G286" s="234">
        <f t="shared" si="26"/>
        <v>0</v>
      </c>
      <c r="H286" s="96">
        <v>289236</v>
      </c>
      <c r="I286" s="97">
        <f t="shared" si="25"/>
        <v>578472</v>
      </c>
    </row>
    <row r="287" spans="1:10" s="3" customFormat="1" ht="60.75" customHeight="1" x14ac:dyDescent="0.2">
      <c r="B287" s="49">
        <v>262</v>
      </c>
      <c r="C287" s="25" t="s">
        <v>391</v>
      </c>
      <c r="D287" s="9" t="s">
        <v>8</v>
      </c>
      <c r="E287" s="19">
        <v>30</v>
      </c>
      <c r="F287" s="234"/>
      <c r="G287" s="234">
        <f t="shared" si="26"/>
        <v>0</v>
      </c>
      <c r="H287" s="96">
        <v>3269</v>
      </c>
      <c r="I287" s="97">
        <f t="shared" si="25"/>
        <v>98070</v>
      </c>
    </row>
    <row r="288" spans="1:10" s="3" customFormat="1" ht="79.5" customHeight="1" x14ac:dyDescent="0.2">
      <c r="B288" s="49">
        <v>263</v>
      </c>
      <c r="C288" s="25" t="s">
        <v>392</v>
      </c>
      <c r="D288" s="19" t="s">
        <v>8</v>
      </c>
      <c r="E288" s="19">
        <v>6</v>
      </c>
      <c r="F288" s="234"/>
      <c r="G288" s="234">
        <f t="shared" si="26"/>
        <v>0</v>
      </c>
      <c r="H288" s="96">
        <v>4990</v>
      </c>
      <c r="I288" s="97">
        <f t="shared" si="25"/>
        <v>29940</v>
      </c>
    </row>
    <row r="289" spans="2:10" s="3" customFormat="1" ht="75" customHeight="1" x14ac:dyDescent="0.2">
      <c r="B289" s="49">
        <v>264</v>
      </c>
      <c r="C289" s="25" t="s">
        <v>393</v>
      </c>
      <c r="D289" s="9" t="s">
        <v>8</v>
      </c>
      <c r="E289" s="9">
        <v>30</v>
      </c>
      <c r="F289" s="233"/>
      <c r="G289" s="234">
        <f t="shared" si="26"/>
        <v>0</v>
      </c>
      <c r="H289" s="96">
        <v>6400</v>
      </c>
      <c r="I289" s="97">
        <f t="shared" si="25"/>
        <v>192000</v>
      </c>
    </row>
    <row r="290" spans="2:10" s="3" customFormat="1" ht="105" customHeight="1" x14ac:dyDescent="0.2">
      <c r="B290" s="49">
        <v>265</v>
      </c>
      <c r="C290" s="25" t="s">
        <v>394</v>
      </c>
      <c r="D290" s="19" t="s">
        <v>8</v>
      </c>
      <c r="E290" s="19">
        <v>30</v>
      </c>
      <c r="F290" s="234"/>
      <c r="G290" s="234">
        <f t="shared" si="26"/>
        <v>0</v>
      </c>
      <c r="H290" s="96">
        <v>19590</v>
      </c>
      <c r="I290" s="97">
        <f t="shared" si="25"/>
        <v>587700</v>
      </c>
    </row>
    <row r="291" spans="2:10" s="3" customFormat="1" ht="90.75" customHeight="1" x14ac:dyDescent="0.2">
      <c r="B291" s="49">
        <v>266</v>
      </c>
      <c r="C291" s="25" t="s">
        <v>395</v>
      </c>
      <c r="D291" s="19" t="s">
        <v>8</v>
      </c>
      <c r="E291" s="19">
        <v>30</v>
      </c>
      <c r="F291" s="234"/>
      <c r="G291" s="234">
        <f t="shared" si="26"/>
        <v>0</v>
      </c>
      <c r="H291" s="96">
        <v>22680</v>
      </c>
      <c r="I291" s="97">
        <f t="shared" si="25"/>
        <v>680400</v>
      </c>
    </row>
    <row r="292" spans="2:10" s="3" customFormat="1" ht="72" customHeight="1" x14ac:dyDescent="0.2">
      <c r="B292" s="49">
        <v>267</v>
      </c>
      <c r="C292" s="18" t="s">
        <v>396</v>
      </c>
      <c r="D292" s="19" t="s">
        <v>8</v>
      </c>
      <c r="E292" s="19">
        <v>100</v>
      </c>
      <c r="F292" s="234"/>
      <c r="G292" s="234">
        <f t="shared" si="26"/>
        <v>0</v>
      </c>
      <c r="H292" s="96">
        <v>795</v>
      </c>
      <c r="I292" s="97">
        <f t="shared" si="25"/>
        <v>79500</v>
      </c>
    </row>
    <row r="293" spans="2:10" s="3" customFormat="1" ht="69.75" customHeight="1" x14ac:dyDescent="0.2">
      <c r="B293" s="49">
        <v>268</v>
      </c>
      <c r="C293" s="22" t="s">
        <v>42</v>
      </c>
      <c r="D293" s="19" t="s">
        <v>8</v>
      </c>
      <c r="E293" s="19">
        <v>600</v>
      </c>
      <c r="F293" s="234"/>
      <c r="G293" s="234">
        <f t="shared" si="26"/>
        <v>0</v>
      </c>
      <c r="H293" s="96">
        <v>862</v>
      </c>
      <c r="I293" s="97">
        <f t="shared" si="25"/>
        <v>517200</v>
      </c>
    </row>
    <row r="294" spans="2:10" s="3" customFormat="1" ht="128" customHeight="1" thickBot="1" x14ac:dyDescent="0.25">
      <c r="B294" s="53">
        <v>269</v>
      </c>
      <c r="C294" s="269" t="s">
        <v>419</v>
      </c>
      <c r="D294" s="87" t="s">
        <v>14</v>
      </c>
      <c r="E294" s="87">
        <v>1</v>
      </c>
      <c r="F294" s="270"/>
      <c r="G294" s="270">
        <f t="shared" si="26"/>
        <v>0</v>
      </c>
      <c r="H294" s="90">
        <v>4561650</v>
      </c>
      <c r="I294" s="93">
        <f t="shared" si="25"/>
        <v>4561650</v>
      </c>
    </row>
    <row r="295" spans="2:10" s="3" customFormat="1" ht="26" customHeight="1" thickBot="1" x14ac:dyDescent="0.25">
      <c r="B295" s="190" t="s">
        <v>43</v>
      </c>
      <c r="C295" s="191"/>
      <c r="D295" s="191"/>
      <c r="E295" s="191"/>
      <c r="F295" s="191"/>
      <c r="G295" s="191"/>
      <c r="H295" s="191"/>
      <c r="I295" s="192"/>
    </row>
    <row r="296" spans="2:10" s="3" customFormat="1" ht="162" customHeight="1" x14ac:dyDescent="0.2">
      <c r="B296" s="122">
        <v>270</v>
      </c>
      <c r="C296" s="264" t="s">
        <v>397</v>
      </c>
      <c r="D296" s="265" t="s">
        <v>6</v>
      </c>
      <c r="E296" s="265">
        <v>8</v>
      </c>
      <c r="F296" s="299">
        <f>3100000</f>
        <v>3100000</v>
      </c>
      <c r="G296" s="266">
        <f>E296*F296</f>
        <v>24800000</v>
      </c>
      <c r="H296" s="299">
        <f>3100000</f>
        <v>3100000</v>
      </c>
      <c r="I296" s="294">
        <f t="shared" ref="I296:I311" si="27">+H296*E296</f>
        <v>24800000</v>
      </c>
      <c r="J296" s="138" t="s">
        <v>338</v>
      </c>
    </row>
    <row r="297" spans="2:10" s="3" customFormat="1" ht="409.5" customHeight="1" x14ac:dyDescent="0.2">
      <c r="B297" s="49">
        <v>271</v>
      </c>
      <c r="C297" s="25" t="s">
        <v>44</v>
      </c>
      <c r="D297" s="19" t="s">
        <v>8</v>
      </c>
      <c r="E297" s="19">
        <v>1</v>
      </c>
      <c r="F297" s="234"/>
      <c r="G297" s="234">
        <f t="shared" ref="G297:G311" si="28">E297*F297</f>
        <v>0</v>
      </c>
      <c r="H297" s="96">
        <v>3583150</v>
      </c>
      <c r="I297" s="97">
        <f t="shared" si="27"/>
        <v>3583150</v>
      </c>
    </row>
    <row r="298" spans="2:10" s="3" customFormat="1" ht="88.5" customHeight="1" x14ac:dyDescent="0.2">
      <c r="B298" s="49">
        <v>272</v>
      </c>
      <c r="C298" s="25" t="s">
        <v>35</v>
      </c>
      <c r="D298" s="19" t="s">
        <v>8</v>
      </c>
      <c r="E298" s="19">
        <v>1</v>
      </c>
      <c r="F298" s="234"/>
      <c r="G298" s="234">
        <f t="shared" si="28"/>
        <v>0</v>
      </c>
      <c r="H298" s="85">
        <v>4158058</v>
      </c>
      <c r="I298" s="97">
        <f t="shared" si="27"/>
        <v>4158058</v>
      </c>
    </row>
    <row r="299" spans="2:10" s="3" customFormat="1" ht="85.5" customHeight="1" x14ac:dyDescent="0.2">
      <c r="B299" s="49">
        <v>273</v>
      </c>
      <c r="C299" s="25" t="s">
        <v>398</v>
      </c>
      <c r="D299" s="19" t="s">
        <v>8</v>
      </c>
      <c r="E299" s="19">
        <v>1</v>
      </c>
      <c r="F299" s="234"/>
      <c r="G299" s="234">
        <f t="shared" si="28"/>
        <v>0</v>
      </c>
      <c r="H299" s="96">
        <v>4633265</v>
      </c>
      <c r="I299" s="97">
        <f t="shared" si="27"/>
        <v>4633265</v>
      </c>
    </row>
    <row r="300" spans="2:10" s="3" customFormat="1" ht="109.5" customHeight="1" x14ac:dyDescent="0.2">
      <c r="B300" s="49">
        <v>274</v>
      </c>
      <c r="C300" s="25" t="s">
        <v>387</v>
      </c>
      <c r="D300" s="19" t="s">
        <v>8</v>
      </c>
      <c r="E300" s="19">
        <v>16</v>
      </c>
      <c r="F300" s="234"/>
      <c r="G300" s="234">
        <f t="shared" si="28"/>
        <v>0</v>
      </c>
      <c r="H300" s="85">
        <v>549631</v>
      </c>
      <c r="I300" s="97">
        <f t="shared" si="27"/>
        <v>8794096</v>
      </c>
    </row>
    <row r="301" spans="2:10" s="3" customFormat="1" ht="106.5" customHeight="1" x14ac:dyDescent="0.2">
      <c r="B301" s="49">
        <v>275</v>
      </c>
      <c r="C301" s="23" t="s">
        <v>388</v>
      </c>
      <c r="D301" s="19" t="s">
        <v>8</v>
      </c>
      <c r="E301" s="19">
        <v>180</v>
      </c>
      <c r="F301" s="234"/>
      <c r="G301" s="234">
        <f t="shared" si="28"/>
        <v>0</v>
      </c>
      <c r="H301" s="96">
        <v>36548</v>
      </c>
      <c r="I301" s="97">
        <f t="shared" si="27"/>
        <v>6578640</v>
      </c>
    </row>
    <row r="302" spans="2:10" s="3" customFormat="1" ht="131" customHeight="1" x14ac:dyDescent="0.2">
      <c r="B302" s="49">
        <v>276</v>
      </c>
      <c r="C302" s="25" t="s">
        <v>390</v>
      </c>
      <c r="D302" s="9" t="s">
        <v>8</v>
      </c>
      <c r="E302" s="9">
        <v>4</v>
      </c>
      <c r="F302" s="233"/>
      <c r="G302" s="234">
        <f t="shared" si="28"/>
        <v>0</v>
      </c>
      <c r="H302" s="96">
        <v>289236</v>
      </c>
      <c r="I302" s="97">
        <f t="shared" si="27"/>
        <v>1156944</v>
      </c>
    </row>
    <row r="303" spans="2:10" s="3" customFormat="1" ht="60" customHeight="1" x14ac:dyDescent="0.2">
      <c r="B303" s="49">
        <v>277</v>
      </c>
      <c r="C303" s="25" t="s">
        <v>417</v>
      </c>
      <c r="D303" s="9" t="s">
        <v>8</v>
      </c>
      <c r="E303" s="9">
        <v>2</v>
      </c>
      <c r="F303" s="233"/>
      <c r="G303" s="234">
        <f t="shared" si="28"/>
        <v>0</v>
      </c>
      <c r="H303" s="96">
        <v>289236</v>
      </c>
      <c r="I303" s="97">
        <f t="shared" si="27"/>
        <v>578472</v>
      </c>
    </row>
    <row r="304" spans="2:10" s="3" customFormat="1" ht="79.5" customHeight="1" x14ac:dyDescent="0.2">
      <c r="B304" s="49">
        <v>278</v>
      </c>
      <c r="C304" s="26" t="s">
        <v>39</v>
      </c>
      <c r="D304" s="9" t="s">
        <v>8</v>
      </c>
      <c r="E304" s="9">
        <v>80</v>
      </c>
      <c r="F304" s="233"/>
      <c r="G304" s="234">
        <f t="shared" si="28"/>
        <v>0</v>
      </c>
      <c r="H304" s="96">
        <v>6400</v>
      </c>
      <c r="I304" s="97">
        <f t="shared" si="27"/>
        <v>512000</v>
      </c>
    </row>
    <row r="305" spans="2:10" s="3" customFormat="1" ht="106.5" customHeight="1" x14ac:dyDescent="0.2">
      <c r="B305" s="49">
        <v>279</v>
      </c>
      <c r="C305" s="25" t="s">
        <v>399</v>
      </c>
      <c r="D305" s="19" t="s">
        <v>8</v>
      </c>
      <c r="E305" s="19">
        <v>80</v>
      </c>
      <c r="F305" s="234"/>
      <c r="G305" s="234">
        <f t="shared" si="28"/>
        <v>0</v>
      </c>
      <c r="H305" s="96">
        <v>19590</v>
      </c>
      <c r="I305" s="97">
        <f t="shared" si="27"/>
        <v>1567200</v>
      </c>
    </row>
    <row r="306" spans="2:10" s="3" customFormat="1" ht="114" customHeight="1" x14ac:dyDescent="0.2">
      <c r="B306" s="49">
        <v>280</v>
      </c>
      <c r="C306" s="25" t="s">
        <v>400</v>
      </c>
      <c r="D306" s="19" t="s">
        <v>8</v>
      </c>
      <c r="E306" s="19">
        <v>80</v>
      </c>
      <c r="F306" s="234"/>
      <c r="G306" s="234">
        <f t="shared" si="28"/>
        <v>0</v>
      </c>
      <c r="H306" s="96">
        <v>22680</v>
      </c>
      <c r="I306" s="97">
        <f t="shared" si="27"/>
        <v>1814400</v>
      </c>
    </row>
    <row r="307" spans="2:10" s="3" customFormat="1" ht="80.25" customHeight="1" x14ac:dyDescent="0.2">
      <c r="B307" s="49">
        <v>281</v>
      </c>
      <c r="C307" s="18" t="s">
        <v>401</v>
      </c>
      <c r="D307" s="19" t="s">
        <v>8</v>
      </c>
      <c r="E307" s="19">
        <v>160</v>
      </c>
      <c r="F307" s="234"/>
      <c r="G307" s="234">
        <f t="shared" si="28"/>
        <v>0</v>
      </c>
      <c r="H307" s="96">
        <v>795</v>
      </c>
      <c r="I307" s="97">
        <f t="shared" si="27"/>
        <v>127200</v>
      </c>
    </row>
    <row r="308" spans="2:10" s="3" customFormat="1" ht="115.5" customHeight="1" x14ac:dyDescent="0.2">
      <c r="B308" s="49">
        <v>282</v>
      </c>
      <c r="C308" s="22" t="s">
        <v>402</v>
      </c>
      <c r="D308" s="19" t="s">
        <v>8</v>
      </c>
      <c r="E308" s="19">
        <v>60</v>
      </c>
      <c r="F308" s="234"/>
      <c r="G308" s="234">
        <f t="shared" si="28"/>
        <v>0</v>
      </c>
      <c r="H308" s="96">
        <v>195540</v>
      </c>
      <c r="I308" s="97">
        <f t="shared" si="27"/>
        <v>11732400</v>
      </c>
    </row>
    <row r="309" spans="2:10" s="3" customFormat="1" ht="106.5" customHeight="1" x14ac:dyDescent="0.2">
      <c r="B309" s="49">
        <v>283</v>
      </c>
      <c r="C309" s="25" t="s">
        <v>403</v>
      </c>
      <c r="D309" s="19" t="s">
        <v>8</v>
      </c>
      <c r="E309" s="19">
        <v>1</v>
      </c>
      <c r="F309" s="234"/>
      <c r="G309" s="234">
        <f t="shared" si="28"/>
        <v>0</v>
      </c>
      <c r="H309" s="96">
        <v>2800000</v>
      </c>
      <c r="I309" s="97">
        <f t="shared" si="27"/>
        <v>2800000</v>
      </c>
    </row>
    <row r="310" spans="2:10" s="3" customFormat="1" ht="71" customHeight="1" x14ac:dyDescent="0.2">
      <c r="B310" s="49">
        <v>284</v>
      </c>
      <c r="C310" s="25" t="s">
        <v>46</v>
      </c>
      <c r="D310" s="19" t="s">
        <v>8</v>
      </c>
      <c r="E310" s="19">
        <v>2</v>
      </c>
      <c r="F310" s="234"/>
      <c r="G310" s="234">
        <f t="shared" si="28"/>
        <v>0</v>
      </c>
      <c r="H310" s="96">
        <v>3849174</v>
      </c>
      <c r="I310" s="97">
        <f t="shared" si="27"/>
        <v>7698348</v>
      </c>
    </row>
    <row r="311" spans="2:10" s="3" customFormat="1" ht="140" customHeight="1" thickBot="1" x14ac:dyDescent="0.25">
      <c r="B311" s="53">
        <v>285</v>
      </c>
      <c r="C311" s="300" t="s">
        <v>418</v>
      </c>
      <c r="D311" s="87" t="s">
        <v>8</v>
      </c>
      <c r="E311" s="87">
        <v>1</v>
      </c>
      <c r="F311" s="270"/>
      <c r="G311" s="270">
        <f t="shared" si="28"/>
        <v>0</v>
      </c>
      <c r="H311" s="90">
        <v>7493300</v>
      </c>
      <c r="I311" s="93">
        <f t="shared" si="27"/>
        <v>7493300</v>
      </c>
    </row>
    <row r="312" spans="2:10" s="3" customFormat="1" ht="24" customHeight="1" thickBot="1" x14ac:dyDescent="0.25">
      <c r="B312" s="190" t="s">
        <v>109</v>
      </c>
      <c r="C312" s="191"/>
      <c r="D312" s="191"/>
      <c r="E312" s="191"/>
      <c r="F312" s="191"/>
      <c r="G312" s="191"/>
      <c r="H312" s="191"/>
      <c r="I312" s="192"/>
    </row>
    <row r="313" spans="2:10" s="3" customFormat="1" ht="108" customHeight="1" x14ac:dyDescent="0.2">
      <c r="B313" s="122">
        <v>286</v>
      </c>
      <c r="C313" s="301" t="s">
        <v>47</v>
      </c>
      <c r="D313" s="265" t="s">
        <v>8</v>
      </c>
      <c r="E313" s="302">
        <v>1</v>
      </c>
      <c r="F313" s="230"/>
      <c r="G313" s="230">
        <f>E313*F313</f>
        <v>0</v>
      </c>
      <c r="H313" s="299">
        <v>258651</v>
      </c>
      <c r="I313" s="294">
        <f t="shared" ref="I313:I319" si="29">+H313*E313</f>
        <v>258651</v>
      </c>
    </row>
    <row r="314" spans="2:10" s="3" customFormat="1" ht="67" customHeight="1" x14ac:dyDescent="0.2">
      <c r="B314" s="49">
        <v>287</v>
      </c>
      <c r="C314" s="25" t="s">
        <v>405</v>
      </c>
      <c r="D314" s="19" t="s">
        <v>8</v>
      </c>
      <c r="E314" s="19">
        <v>2</v>
      </c>
      <c r="F314" s="96">
        <v>7500000</v>
      </c>
      <c r="G314" s="233">
        <f t="shared" ref="G314:G319" si="30">E314*F314</f>
        <v>15000000</v>
      </c>
      <c r="H314" s="96">
        <v>7500000</v>
      </c>
      <c r="I314" s="97">
        <f t="shared" si="29"/>
        <v>15000000</v>
      </c>
      <c r="J314" s="138" t="s">
        <v>338</v>
      </c>
    </row>
    <row r="315" spans="2:10" s="3" customFormat="1" ht="74" customHeight="1" x14ac:dyDescent="0.2">
      <c r="B315" s="49">
        <v>288</v>
      </c>
      <c r="C315" s="22" t="s">
        <v>406</v>
      </c>
      <c r="D315" s="19" t="s">
        <v>8</v>
      </c>
      <c r="E315" s="19">
        <v>6</v>
      </c>
      <c r="F315" s="96">
        <v>1250000</v>
      </c>
      <c r="G315" s="233">
        <f t="shared" si="30"/>
        <v>7500000</v>
      </c>
      <c r="H315" s="96">
        <v>1250000</v>
      </c>
      <c r="I315" s="97">
        <f t="shared" si="29"/>
        <v>7500000</v>
      </c>
      <c r="J315" s="138" t="s">
        <v>338</v>
      </c>
    </row>
    <row r="316" spans="2:10" s="3" customFormat="1" ht="71" customHeight="1" x14ac:dyDescent="0.2">
      <c r="B316" s="49">
        <v>289</v>
      </c>
      <c r="C316" s="25" t="s">
        <v>407</v>
      </c>
      <c r="D316" s="19" t="s">
        <v>8</v>
      </c>
      <c r="E316" s="19">
        <v>1</v>
      </c>
      <c r="F316" s="96">
        <v>1875000</v>
      </c>
      <c r="G316" s="233">
        <f t="shared" si="30"/>
        <v>1875000</v>
      </c>
      <c r="H316" s="96">
        <v>1875000</v>
      </c>
      <c r="I316" s="97">
        <f t="shared" si="29"/>
        <v>1875000</v>
      </c>
      <c r="J316" s="138" t="s">
        <v>338</v>
      </c>
    </row>
    <row r="317" spans="2:10" s="3" customFormat="1" ht="90" customHeight="1" x14ac:dyDescent="0.2">
      <c r="B317" s="49">
        <v>290</v>
      </c>
      <c r="C317" s="25" t="s">
        <v>410</v>
      </c>
      <c r="D317" s="19" t="s">
        <v>8</v>
      </c>
      <c r="E317" s="19">
        <v>3</v>
      </c>
      <c r="F317" s="96">
        <v>1143000</v>
      </c>
      <c r="G317" s="233">
        <f t="shared" si="30"/>
        <v>3429000</v>
      </c>
      <c r="H317" s="96">
        <v>1143000</v>
      </c>
      <c r="I317" s="97">
        <f t="shared" si="29"/>
        <v>3429000</v>
      </c>
      <c r="J317" s="138" t="s">
        <v>338</v>
      </c>
    </row>
    <row r="318" spans="2:10" s="3" customFormat="1" ht="86" customHeight="1" x14ac:dyDescent="0.2">
      <c r="B318" s="49">
        <v>291</v>
      </c>
      <c r="C318" s="25" t="s">
        <v>408</v>
      </c>
      <c r="D318" s="19" t="s">
        <v>8</v>
      </c>
      <c r="E318" s="19">
        <v>3</v>
      </c>
      <c r="F318" s="96">
        <f>3100000/4</f>
        <v>775000</v>
      </c>
      <c r="G318" s="233">
        <f t="shared" si="30"/>
        <v>2325000</v>
      </c>
      <c r="H318" s="96">
        <f>3100000/4</f>
        <v>775000</v>
      </c>
      <c r="I318" s="97">
        <f t="shared" si="29"/>
        <v>2325000</v>
      </c>
      <c r="J318" s="138" t="s">
        <v>338</v>
      </c>
    </row>
    <row r="319" spans="2:10" s="3" customFormat="1" ht="89" customHeight="1" thickBot="1" x14ac:dyDescent="0.25">
      <c r="B319" s="53">
        <v>292</v>
      </c>
      <c r="C319" s="269" t="s">
        <v>409</v>
      </c>
      <c r="D319" s="87" t="s">
        <v>8</v>
      </c>
      <c r="E319" s="87">
        <v>1</v>
      </c>
      <c r="F319" s="270"/>
      <c r="G319" s="259">
        <f t="shared" si="30"/>
        <v>0</v>
      </c>
      <c r="H319" s="303">
        <v>3849174</v>
      </c>
      <c r="I319" s="93">
        <f t="shared" si="29"/>
        <v>3849174</v>
      </c>
    </row>
    <row r="320" spans="2:10" s="3" customFormat="1" ht="24" customHeight="1" thickBot="1" x14ac:dyDescent="0.25">
      <c r="B320" s="193" t="s">
        <v>110</v>
      </c>
      <c r="C320" s="194"/>
      <c r="D320" s="194"/>
      <c r="E320" s="194"/>
      <c r="F320" s="194"/>
      <c r="G320" s="194"/>
      <c r="H320" s="194"/>
      <c r="I320" s="195"/>
    </row>
    <row r="321" spans="2:10" s="3" customFormat="1" ht="103" customHeight="1" x14ac:dyDescent="0.2">
      <c r="B321" s="45">
        <v>293</v>
      </c>
      <c r="C321" s="69" t="s">
        <v>411</v>
      </c>
      <c r="D321" s="65" t="s">
        <v>8</v>
      </c>
      <c r="E321" s="47">
        <v>1</v>
      </c>
      <c r="F321" s="47"/>
      <c r="G321" s="229">
        <f>F321*E321</f>
        <v>0</v>
      </c>
      <c r="H321" s="95">
        <v>258651</v>
      </c>
      <c r="I321" s="238">
        <f t="shared" ref="I321:I327" si="31">+H321*E321</f>
        <v>258651</v>
      </c>
    </row>
    <row r="322" spans="2:10" s="3" customFormat="1" ht="94" customHeight="1" x14ac:dyDescent="0.2">
      <c r="B322" s="49">
        <v>294</v>
      </c>
      <c r="C322" s="26" t="s">
        <v>412</v>
      </c>
      <c r="D322" s="19" t="s">
        <v>8</v>
      </c>
      <c r="E322" s="19">
        <v>3</v>
      </c>
      <c r="F322" s="96">
        <f>3100000/4</f>
        <v>775000</v>
      </c>
      <c r="G322" s="233">
        <f t="shared" ref="G322:G327" si="32">F322*E322</f>
        <v>2325000</v>
      </c>
      <c r="H322" s="96">
        <f>3100000/4</f>
        <v>775000</v>
      </c>
      <c r="I322" s="239">
        <f t="shared" si="31"/>
        <v>2325000</v>
      </c>
      <c r="J322" s="138" t="s">
        <v>338</v>
      </c>
    </row>
    <row r="323" spans="2:10" s="3" customFormat="1" ht="58" customHeight="1" x14ac:dyDescent="0.2">
      <c r="B323" s="49">
        <v>295</v>
      </c>
      <c r="C323" s="22" t="s">
        <v>413</v>
      </c>
      <c r="D323" s="19" t="s">
        <v>48</v>
      </c>
      <c r="E323" s="19">
        <v>1</v>
      </c>
      <c r="F323" s="96">
        <v>1500000</v>
      </c>
      <c r="G323" s="233">
        <f t="shared" si="32"/>
        <v>1500000</v>
      </c>
      <c r="H323" s="96">
        <v>1500000</v>
      </c>
      <c r="I323" s="304">
        <f t="shared" si="31"/>
        <v>1500000</v>
      </c>
      <c r="J323" s="138" t="s">
        <v>338</v>
      </c>
    </row>
    <row r="324" spans="2:10" s="3" customFormat="1" ht="68" customHeight="1" x14ac:dyDescent="0.2">
      <c r="B324" s="49">
        <v>296</v>
      </c>
      <c r="C324" s="22" t="s">
        <v>414</v>
      </c>
      <c r="D324" s="19" t="s">
        <v>48</v>
      </c>
      <c r="E324" s="19">
        <v>1</v>
      </c>
      <c r="F324" s="96">
        <v>1000000</v>
      </c>
      <c r="G324" s="233">
        <f t="shared" si="32"/>
        <v>1000000</v>
      </c>
      <c r="H324" s="96">
        <v>1000000</v>
      </c>
      <c r="I324" s="304">
        <f t="shared" si="31"/>
        <v>1000000</v>
      </c>
      <c r="J324" s="138" t="s">
        <v>338</v>
      </c>
    </row>
    <row r="325" spans="2:10" s="3" customFormat="1" ht="69" customHeight="1" x14ac:dyDescent="0.2">
      <c r="B325" s="49">
        <v>297</v>
      </c>
      <c r="C325" s="25" t="s">
        <v>415</v>
      </c>
      <c r="D325" s="19" t="s">
        <v>48</v>
      </c>
      <c r="E325" s="19">
        <v>1</v>
      </c>
      <c r="F325" s="96">
        <v>500000</v>
      </c>
      <c r="G325" s="233">
        <f t="shared" si="32"/>
        <v>500000</v>
      </c>
      <c r="H325" s="96">
        <v>500000</v>
      </c>
      <c r="I325" s="304">
        <f t="shared" si="31"/>
        <v>500000</v>
      </c>
      <c r="J325" s="138" t="s">
        <v>338</v>
      </c>
    </row>
    <row r="326" spans="2:10" s="3" customFormat="1" ht="69" customHeight="1" x14ac:dyDescent="0.2">
      <c r="B326" s="49">
        <v>298</v>
      </c>
      <c r="C326" s="25" t="s">
        <v>416</v>
      </c>
      <c r="D326" s="19" t="s">
        <v>8</v>
      </c>
      <c r="E326" s="19">
        <v>1</v>
      </c>
      <c r="F326" s="96">
        <v>1250000</v>
      </c>
      <c r="G326" s="233">
        <f t="shared" si="32"/>
        <v>1250000</v>
      </c>
      <c r="H326" s="96">
        <v>1250000</v>
      </c>
      <c r="I326" s="239">
        <f t="shared" si="31"/>
        <v>1250000</v>
      </c>
      <c r="J326" s="138" t="s">
        <v>338</v>
      </c>
    </row>
    <row r="327" spans="2:10" s="3" customFormat="1" ht="105" customHeight="1" thickBot="1" x14ac:dyDescent="0.25">
      <c r="B327" s="50">
        <v>299</v>
      </c>
      <c r="C327" s="70" t="s">
        <v>409</v>
      </c>
      <c r="D327" s="67" t="s">
        <v>8</v>
      </c>
      <c r="E327" s="67">
        <v>1</v>
      </c>
      <c r="F327" s="67"/>
      <c r="G327" s="235">
        <f t="shared" si="32"/>
        <v>0</v>
      </c>
      <c r="H327" s="98">
        <v>3849174</v>
      </c>
      <c r="I327" s="240">
        <f t="shared" si="31"/>
        <v>3849174</v>
      </c>
    </row>
    <row r="328" spans="2:10" s="3" customFormat="1" ht="24" customHeight="1" thickBot="1" x14ac:dyDescent="0.25">
      <c r="B328" s="190" t="s">
        <v>111</v>
      </c>
      <c r="C328" s="191"/>
      <c r="D328" s="191"/>
      <c r="E328" s="191"/>
      <c r="F328" s="191"/>
      <c r="G328" s="191"/>
      <c r="H328" s="191"/>
      <c r="I328" s="192"/>
    </row>
    <row r="329" spans="2:10" s="3" customFormat="1" ht="69" customHeight="1" thickBot="1" x14ac:dyDescent="0.25">
      <c r="B329" s="74">
        <v>300</v>
      </c>
      <c r="C329" s="75" t="s">
        <v>405</v>
      </c>
      <c r="D329" s="76" t="s">
        <v>8</v>
      </c>
      <c r="E329" s="76">
        <v>2</v>
      </c>
      <c r="F329" s="110">
        <v>7500000</v>
      </c>
      <c r="G329" s="305">
        <f>E329*F329</f>
        <v>15000000</v>
      </c>
      <c r="H329" s="110">
        <v>7500000</v>
      </c>
      <c r="I329" s="111">
        <f>+H329*E329</f>
        <v>15000000</v>
      </c>
      <c r="J329" s="138" t="s">
        <v>338</v>
      </c>
    </row>
    <row r="330" spans="2:10" s="3" customFormat="1" ht="24" customHeight="1" thickBot="1" x14ac:dyDescent="0.25">
      <c r="B330" s="190" t="s">
        <v>112</v>
      </c>
      <c r="C330" s="191"/>
      <c r="D330" s="191"/>
      <c r="E330" s="191"/>
      <c r="F330" s="191"/>
      <c r="G330" s="191"/>
      <c r="H330" s="191"/>
      <c r="I330" s="192"/>
    </row>
    <row r="331" spans="2:10" s="3" customFormat="1" ht="173" customHeight="1" x14ac:dyDescent="0.2">
      <c r="B331" s="122">
        <v>301</v>
      </c>
      <c r="C331" s="264" t="s">
        <v>420</v>
      </c>
      <c r="D331" s="265" t="s">
        <v>8</v>
      </c>
      <c r="E331" s="265">
        <v>1</v>
      </c>
      <c r="F331" s="306">
        <v>4000000</v>
      </c>
      <c r="G331" s="266">
        <f>E331*F331</f>
        <v>4000000</v>
      </c>
      <c r="H331" s="306">
        <v>4000000</v>
      </c>
      <c r="I331" s="294">
        <f>H331*E331</f>
        <v>4000000</v>
      </c>
      <c r="J331" s="138" t="s">
        <v>338</v>
      </c>
    </row>
    <row r="332" spans="2:10" s="3" customFormat="1" ht="70" customHeight="1" x14ac:dyDescent="0.2">
      <c r="B332" s="49">
        <v>302</v>
      </c>
      <c r="C332" s="22" t="s">
        <v>49</v>
      </c>
      <c r="D332" s="19" t="s">
        <v>50</v>
      </c>
      <c r="E332" s="19">
        <v>10</v>
      </c>
      <c r="F332" s="234"/>
      <c r="G332" s="234">
        <f t="shared" ref="G332:G350" si="33">E332*F332</f>
        <v>0</v>
      </c>
      <c r="H332" s="96">
        <v>269900</v>
      </c>
      <c r="I332" s="97">
        <f t="shared" ref="I332:I350" si="34">+H332*E332</f>
        <v>2699000</v>
      </c>
    </row>
    <row r="333" spans="2:10" s="3" customFormat="1" ht="71" customHeight="1" x14ac:dyDescent="0.2">
      <c r="B333" s="49">
        <v>303</v>
      </c>
      <c r="C333" s="22" t="s">
        <v>51</v>
      </c>
      <c r="D333" s="19" t="s">
        <v>8</v>
      </c>
      <c r="E333" s="19">
        <v>20</v>
      </c>
      <c r="F333" s="234"/>
      <c r="G333" s="234">
        <f t="shared" si="33"/>
        <v>0</v>
      </c>
      <c r="H333" s="96">
        <v>8133</v>
      </c>
      <c r="I333" s="97">
        <f t="shared" si="34"/>
        <v>162660</v>
      </c>
    </row>
    <row r="334" spans="2:10" s="3" customFormat="1" ht="60" customHeight="1" x14ac:dyDescent="0.2">
      <c r="B334" s="49">
        <v>304</v>
      </c>
      <c r="C334" s="22" t="s">
        <v>52</v>
      </c>
      <c r="D334" s="19" t="s">
        <v>8</v>
      </c>
      <c r="E334" s="19">
        <v>20</v>
      </c>
      <c r="F334" s="234"/>
      <c r="G334" s="234">
        <f t="shared" si="33"/>
        <v>0</v>
      </c>
      <c r="H334" s="96">
        <v>14530</v>
      </c>
      <c r="I334" s="97">
        <f t="shared" si="34"/>
        <v>290600</v>
      </c>
    </row>
    <row r="335" spans="2:10" s="3" customFormat="1" ht="63" customHeight="1" x14ac:dyDescent="0.2">
      <c r="B335" s="49">
        <v>305</v>
      </c>
      <c r="C335" s="22" t="s">
        <v>53</v>
      </c>
      <c r="D335" s="19" t="s">
        <v>8</v>
      </c>
      <c r="E335" s="19">
        <v>20</v>
      </c>
      <c r="F335" s="234"/>
      <c r="G335" s="234">
        <f t="shared" si="33"/>
        <v>0</v>
      </c>
      <c r="H335" s="96">
        <v>9530</v>
      </c>
      <c r="I335" s="97">
        <f t="shared" si="34"/>
        <v>190600</v>
      </c>
    </row>
    <row r="336" spans="2:10" s="3" customFormat="1" ht="60" customHeight="1" x14ac:dyDescent="0.2">
      <c r="B336" s="49">
        <v>306</v>
      </c>
      <c r="C336" s="22" t="s">
        <v>54</v>
      </c>
      <c r="D336" s="19" t="s">
        <v>8</v>
      </c>
      <c r="E336" s="19">
        <v>350</v>
      </c>
      <c r="F336" s="234"/>
      <c r="G336" s="234">
        <f t="shared" si="33"/>
        <v>0</v>
      </c>
      <c r="H336" s="96">
        <v>1533</v>
      </c>
      <c r="I336" s="97">
        <f t="shared" si="34"/>
        <v>536550</v>
      </c>
    </row>
    <row r="337" spans="2:10" s="3" customFormat="1" ht="115" customHeight="1" x14ac:dyDescent="0.2">
      <c r="B337" s="49">
        <v>307</v>
      </c>
      <c r="C337" s="25" t="s">
        <v>421</v>
      </c>
      <c r="D337" s="19" t="s">
        <v>8</v>
      </c>
      <c r="E337" s="19">
        <v>50</v>
      </c>
      <c r="F337" s="234"/>
      <c r="G337" s="234">
        <f t="shared" si="33"/>
        <v>0</v>
      </c>
      <c r="H337" s="96">
        <v>35543</v>
      </c>
      <c r="I337" s="97">
        <f t="shared" si="34"/>
        <v>1777150</v>
      </c>
    </row>
    <row r="338" spans="2:10" s="3" customFormat="1" ht="77" customHeight="1" x14ac:dyDescent="0.2">
      <c r="B338" s="49">
        <v>308</v>
      </c>
      <c r="C338" s="25" t="s">
        <v>113</v>
      </c>
      <c r="D338" s="19" t="s">
        <v>8</v>
      </c>
      <c r="E338" s="19">
        <v>50</v>
      </c>
      <c r="F338" s="234"/>
      <c r="G338" s="234">
        <f t="shared" si="33"/>
        <v>0</v>
      </c>
      <c r="H338" s="96">
        <v>19590</v>
      </c>
      <c r="I338" s="97">
        <f t="shared" si="34"/>
        <v>979500</v>
      </c>
    </row>
    <row r="339" spans="2:10" s="3" customFormat="1" ht="80.25" customHeight="1" x14ac:dyDescent="0.2">
      <c r="B339" s="49">
        <v>309</v>
      </c>
      <c r="C339" s="25" t="s">
        <v>114</v>
      </c>
      <c r="D339" s="19" t="s">
        <v>8</v>
      </c>
      <c r="E339" s="19">
        <v>50</v>
      </c>
      <c r="F339" s="234"/>
      <c r="G339" s="234">
        <f t="shared" si="33"/>
        <v>0</v>
      </c>
      <c r="H339" s="96">
        <v>22680</v>
      </c>
      <c r="I339" s="97">
        <f t="shared" si="34"/>
        <v>1134000</v>
      </c>
    </row>
    <row r="340" spans="2:10" s="3" customFormat="1" ht="102.75" customHeight="1" x14ac:dyDescent="0.2">
      <c r="B340" s="49">
        <v>310</v>
      </c>
      <c r="C340" s="25" t="s">
        <v>422</v>
      </c>
      <c r="D340" s="19" t="s">
        <v>8</v>
      </c>
      <c r="E340" s="19">
        <v>5</v>
      </c>
      <c r="F340" s="96">
        <f>3100000/4</f>
        <v>775000</v>
      </c>
      <c r="G340" s="234">
        <f t="shared" si="33"/>
        <v>3875000</v>
      </c>
      <c r="H340" s="96">
        <f>3100000/4</f>
        <v>775000</v>
      </c>
      <c r="I340" s="97">
        <f t="shared" si="34"/>
        <v>3875000</v>
      </c>
      <c r="J340" s="138" t="s">
        <v>338</v>
      </c>
    </row>
    <row r="341" spans="2:10" s="3" customFormat="1" ht="90.75" customHeight="1" x14ac:dyDescent="0.2">
      <c r="B341" s="49">
        <v>311</v>
      </c>
      <c r="C341" s="25" t="s">
        <v>424</v>
      </c>
      <c r="D341" s="19" t="s">
        <v>8</v>
      </c>
      <c r="E341" s="19">
        <v>5</v>
      </c>
      <c r="F341" s="96">
        <v>285525</v>
      </c>
      <c r="G341" s="234">
        <f t="shared" si="33"/>
        <v>1427625</v>
      </c>
      <c r="H341" s="96">
        <v>285525</v>
      </c>
      <c r="I341" s="97">
        <f t="shared" si="34"/>
        <v>1427625</v>
      </c>
      <c r="J341" s="138" t="s">
        <v>338</v>
      </c>
    </row>
    <row r="342" spans="2:10" s="3" customFormat="1" ht="73.5" customHeight="1" x14ac:dyDescent="0.2">
      <c r="B342" s="49">
        <v>312</v>
      </c>
      <c r="C342" s="25" t="s">
        <v>423</v>
      </c>
      <c r="D342" s="19" t="s">
        <v>8</v>
      </c>
      <c r="E342" s="19">
        <v>5</v>
      </c>
      <c r="F342" s="96">
        <v>1250000</v>
      </c>
      <c r="G342" s="234">
        <f t="shared" si="33"/>
        <v>6250000</v>
      </c>
      <c r="H342" s="96">
        <v>1250000</v>
      </c>
      <c r="I342" s="97">
        <f t="shared" si="34"/>
        <v>6250000</v>
      </c>
      <c r="J342" s="138" t="s">
        <v>338</v>
      </c>
    </row>
    <row r="343" spans="2:10" s="3" customFormat="1" ht="82.5" customHeight="1" x14ac:dyDescent="0.2">
      <c r="B343" s="49">
        <v>313</v>
      </c>
      <c r="C343" s="25" t="s">
        <v>425</v>
      </c>
      <c r="D343" s="19" t="s">
        <v>8</v>
      </c>
      <c r="E343" s="19">
        <v>5</v>
      </c>
      <c r="F343" s="96">
        <v>1875000</v>
      </c>
      <c r="G343" s="234">
        <f t="shared" si="33"/>
        <v>9375000</v>
      </c>
      <c r="H343" s="96">
        <v>1875000</v>
      </c>
      <c r="I343" s="97">
        <f t="shared" si="34"/>
        <v>9375000</v>
      </c>
      <c r="J343" s="138" t="s">
        <v>338</v>
      </c>
    </row>
    <row r="344" spans="2:10" s="3" customFormat="1" ht="88.5" customHeight="1" x14ac:dyDescent="0.2">
      <c r="B344" s="49">
        <v>314</v>
      </c>
      <c r="C344" s="22" t="s">
        <v>135</v>
      </c>
      <c r="D344" s="19" t="s">
        <v>8</v>
      </c>
      <c r="E344" s="19">
        <v>1</v>
      </c>
      <c r="F344" s="96">
        <v>1500000</v>
      </c>
      <c r="G344" s="234">
        <f t="shared" si="33"/>
        <v>1500000</v>
      </c>
      <c r="H344" s="96">
        <v>1500000</v>
      </c>
      <c r="I344" s="109">
        <f t="shared" si="34"/>
        <v>1500000</v>
      </c>
      <c r="J344" s="138" t="s">
        <v>338</v>
      </c>
    </row>
    <row r="345" spans="2:10" s="3" customFormat="1" ht="75.75" customHeight="1" x14ac:dyDescent="0.2">
      <c r="B345" s="49">
        <v>315</v>
      </c>
      <c r="C345" s="26" t="s">
        <v>426</v>
      </c>
      <c r="D345" s="19" t="s">
        <v>8</v>
      </c>
      <c r="E345" s="19">
        <v>1</v>
      </c>
      <c r="F345" s="96">
        <v>1000000</v>
      </c>
      <c r="G345" s="234">
        <f t="shared" si="33"/>
        <v>1000000</v>
      </c>
      <c r="H345" s="96">
        <v>1000000</v>
      </c>
      <c r="I345" s="109">
        <f t="shared" si="34"/>
        <v>1000000</v>
      </c>
      <c r="J345" s="138" t="s">
        <v>338</v>
      </c>
    </row>
    <row r="346" spans="2:10" s="3" customFormat="1" ht="87.75" customHeight="1" x14ac:dyDescent="0.2">
      <c r="B346" s="49">
        <v>316</v>
      </c>
      <c r="C346" s="26" t="s">
        <v>427</v>
      </c>
      <c r="D346" s="19" t="s">
        <v>8</v>
      </c>
      <c r="E346" s="19">
        <v>1</v>
      </c>
      <c r="F346" s="96">
        <v>500000</v>
      </c>
      <c r="G346" s="234">
        <f t="shared" si="33"/>
        <v>500000</v>
      </c>
      <c r="H346" s="96">
        <v>500000</v>
      </c>
      <c r="I346" s="109">
        <f t="shared" si="34"/>
        <v>500000</v>
      </c>
      <c r="J346" s="138" t="s">
        <v>338</v>
      </c>
    </row>
    <row r="347" spans="2:10" s="3" customFormat="1" ht="96" customHeight="1" x14ac:dyDescent="0.2">
      <c r="B347" s="49">
        <v>317</v>
      </c>
      <c r="C347" s="25" t="s">
        <v>113</v>
      </c>
      <c r="D347" s="19" t="s">
        <v>8</v>
      </c>
      <c r="E347" s="19">
        <v>65</v>
      </c>
      <c r="F347" s="234"/>
      <c r="G347" s="234">
        <f t="shared" si="33"/>
        <v>0</v>
      </c>
      <c r="H347" s="96">
        <v>19590</v>
      </c>
      <c r="I347" s="97">
        <f t="shared" si="34"/>
        <v>1273350</v>
      </c>
    </row>
    <row r="348" spans="2:10" s="3" customFormat="1" ht="77.25" customHeight="1" x14ac:dyDescent="0.2">
      <c r="B348" s="49">
        <v>318</v>
      </c>
      <c r="C348" s="25" t="s">
        <v>114</v>
      </c>
      <c r="D348" s="19" t="s">
        <v>8</v>
      </c>
      <c r="E348" s="19">
        <v>65</v>
      </c>
      <c r="F348" s="234"/>
      <c r="G348" s="234">
        <f t="shared" si="33"/>
        <v>0</v>
      </c>
      <c r="H348" s="96">
        <v>22680</v>
      </c>
      <c r="I348" s="97">
        <f t="shared" si="34"/>
        <v>1474200</v>
      </c>
    </row>
    <row r="349" spans="2:10" s="3" customFormat="1" ht="57.75" customHeight="1" x14ac:dyDescent="0.2">
      <c r="B349" s="49">
        <v>319</v>
      </c>
      <c r="C349" s="25" t="s">
        <v>320</v>
      </c>
      <c r="D349" s="19" t="s">
        <v>8</v>
      </c>
      <c r="E349" s="19">
        <v>150</v>
      </c>
      <c r="F349" s="234"/>
      <c r="G349" s="234">
        <f t="shared" si="33"/>
        <v>0</v>
      </c>
      <c r="H349" s="96">
        <v>795</v>
      </c>
      <c r="I349" s="97">
        <f t="shared" si="34"/>
        <v>119250</v>
      </c>
    </row>
    <row r="350" spans="2:10" s="3" customFormat="1" ht="90" customHeight="1" thickBot="1" x14ac:dyDescent="0.25">
      <c r="B350" s="53">
        <v>320</v>
      </c>
      <c r="C350" s="269" t="s">
        <v>428</v>
      </c>
      <c r="D350" s="87" t="s">
        <v>55</v>
      </c>
      <c r="E350" s="87">
        <v>20</v>
      </c>
      <c r="F350" s="270"/>
      <c r="G350" s="270">
        <f t="shared" si="33"/>
        <v>0</v>
      </c>
      <c r="H350" s="303">
        <v>26596</v>
      </c>
      <c r="I350" s="93">
        <f t="shared" si="34"/>
        <v>531920</v>
      </c>
    </row>
    <row r="351" spans="2:10" s="3" customFormat="1" ht="24" customHeight="1" thickBot="1" x14ac:dyDescent="0.25">
      <c r="B351" s="190" t="s">
        <v>115</v>
      </c>
      <c r="C351" s="191"/>
      <c r="D351" s="191"/>
      <c r="E351" s="191"/>
      <c r="F351" s="191"/>
      <c r="G351" s="191"/>
      <c r="H351" s="191"/>
      <c r="I351" s="192"/>
    </row>
    <row r="352" spans="2:10" s="3" customFormat="1" ht="71" customHeight="1" x14ac:dyDescent="0.2">
      <c r="B352" s="122">
        <v>321</v>
      </c>
      <c r="C352" s="264" t="s">
        <v>429</v>
      </c>
      <c r="D352" s="265" t="s">
        <v>8</v>
      </c>
      <c r="E352" s="265">
        <v>2</v>
      </c>
      <c r="F352" s="299">
        <v>1875000</v>
      </c>
      <c r="G352" s="266">
        <f>E352*F352</f>
        <v>3750000</v>
      </c>
      <c r="H352" s="299">
        <v>1875000</v>
      </c>
      <c r="I352" s="294">
        <f t="shared" ref="I352:I359" si="35">+H352*E352</f>
        <v>3750000</v>
      </c>
      <c r="J352" s="138" t="s">
        <v>338</v>
      </c>
    </row>
    <row r="353" spans="2:10" s="3" customFormat="1" ht="67" customHeight="1" x14ac:dyDescent="0.2">
      <c r="B353" s="49">
        <v>322</v>
      </c>
      <c r="C353" s="25" t="s">
        <v>430</v>
      </c>
      <c r="D353" s="19" t="s">
        <v>8</v>
      </c>
      <c r="E353" s="19">
        <v>2</v>
      </c>
      <c r="F353" s="96">
        <v>1875000</v>
      </c>
      <c r="G353" s="234">
        <f t="shared" ref="G353:G359" si="36">E353*F353</f>
        <v>3750000</v>
      </c>
      <c r="H353" s="96">
        <v>1875000</v>
      </c>
      <c r="I353" s="97">
        <f t="shared" si="35"/>
        <v>3750000</v>
      </c>
      <c r="J353" s="138" t="s">
        <v>338</v>
      </c>
    </row>
    <row r="354" spans="2:10" s="3" customFormat="1" ht="66" customHeight="1" x14ac:dyDescent="0.2">
      <c r="B354" s="49">
        <v>323</v>
      </c>
      <c r="C354" s="25" t="s">
        <v>431</v>
      </c>
      <c r="D354" s="19" t="s">
        <v>8</v>
      </c>
      <c r="E354" s="19">
        <v>2</v>
      </c>
      <c r="F354" s="96">
        <v>1250000</v>
      </c>
      <c r="G354" s="234">
        <f t="shared" si="36"/>
        <v>2500000</v>
      </c>
      <c r="H354" s="96">
        <v>1250000</v>
      </c>
      <c r="I354" s="97">
        <f t="shared" si="35"/>
        <v>2500000</v>
      </c>
      <c r="J354" s="138" t="s">
        <v>338</v>
      </c>
    </row>
    <row r="355" spans="2:10" s="3" customFormat="1" ht="89" customHeight="1" x14ac:dyDescent="0.2">
      <c r="B355" s="49">
        <v>324</v>
      </c>
      <c r="C355" s="25" t="s">
        <v>432</v>
      </c>
      <c r="D355" s="19" t="s">
        <v>8</v>
      </c>
      <c r="E355" s="19">
        <v>2</v>
      </c>
      <c r="F355" s="96">
        <v>285525</v>
      </c>
      <c r="G355" s="234">
        <f t="shared" si="36"/>
        <v>571050</v>
      </c>
      <c r="H355" s="96">
        <v>285525</v>
      </c>
      <c r="I355" s="97">
        <f t="shared" si="35"/>
        <v>571050</v>
      </c>
      <c r="J355" s="138" t="s">
        <v>338</v>
      </c>
    </row>
    <row r="356" spans="2:10" s="3" customFormat="1" ht="93" customHeight="1" x14ac:dyDescent="0.2">
      <c r="B356" s="49">
        <v>325</v>
      </c>
      <c r="C356" s="25" t="s">
        <v>433</v>
      </c>
      <c r="D356" s="19" t="s">
        <v>8</v>
      </c>
      <c r="E356" s="19">
        <v>6</v>
      </c>
      <c r="F356" s="96">
        <v>285525</v>
      </c>
      <c r="G356" s="234">
        <f t="shared" si="36"/>
        <v>1713150</v>
      </c>
      <c r="H356" s="96">
        <v>285525</v>
      </c>
      <c r="I356" s="97">
        <f t="shared" si="35"/>
        <v>1713150</v>
      </c>
      <c r="J356" s="138" t="s">
        <v>338</v>
      </c>
    </row>
    <row r="357" spans="2:10" s="3" customFormat="1" ht="82.5" customHeight="1" x14ac:dyDescent="0.2">
      <c r="B357" s="49">
        <v>326</v>
      </c>
      <c r="C357" s="25" t="s">
        <v>113</v>
      </c>
      <c r="D357" s="19" t="s">
        <v>8</v>
      </c>
      <c r="E357" s="19">
        <v>30</v>
      </c>
      <c r="F357" s="234"/>
      <c r="G357" s="234">
        <f t="shared" si="36"/>
        <v>0</v>
      </c>
      <c r="H357" s="96">
        <v>19590</v>
      </c>
      <c r="I357" s="97">
        <f t="shared" si="35"/>
        <v>587700</v>
      </c>
    </row>
    <row r="358" spans="2:10" s="3" customFormat="1" ht="66.75" customHeight="1" x14ac:dyDescent="0.2">
      <c r="B358" s="49">
        <v>327</v>
      </c>
      <c r="C358" s="25" t="s">
        <v>114</v>
      </c>
      <c r="D358" s="19" t="s">
        <v>8</v>
      </c>
      <c r="E358" s="19">
        <v>30</v>
      </c>
      <c r="F358" s="234"/>
      <c r="G358" s="234">
        <f t="shared" si="36"/>
        <v>0</v>
      </c>
      <c r="H358" s="96">
        <v>22680</v>
      </c>
      <c r="I358" s="97">
        <f t="shared" si="35"/>
        <v>680400</v>
      </c>
    </row>
    <row r="359" spans="2:10" s="3" customFormat="1" ht="33" customHeight="1" thickBot="1" x14ac:dyDescent="0.25">
      <c r="B359" s="53">
        <v>328</v>
      </c>
      <c r="C359" s="300" t="s">
        <v>555</v>
      </c>
      <c r="D359" s="87" t="s">
        <v>8</v>
      </c>
      <c r="E359" s="87">
        <v>1</v>
      </c>
      <c r="F359" s="270"/>
      <c r="G359" s="270">
        <f t="shared" si="36"/>
        <v>0</v>
      </c>
      <c r="H359" s="90">
        <v>3849174</v>
      </c>
      <c r="I359" s="93">
        <f t="shared" si="35"/>
        <v>3849174</v>
      </c>
    </row>
    <row r="360" spans="2:10" s="3" customFormat="1" ht="24" customHeight="1" thickBot="1" x14ac:dyDescent="0.25">
      <c r="B360" s="190" t="s">
        <v>116</v>
      </c>
      <c r="C360" s="191"/>
      <c r="D360" s="191"/>
      <c r="E360" s="191"/>
      <c r="F360" s="191"/>
      <c r="G360" s="191"/>
      <c r="H360" s="191"/>
      <c r="I360" s="192"/>
    </row>
    <row r="361" spans="2:10" s="3" customFormat="1" ht="83.25" customHeight="1" x14ac:dyDescent="0.2">
      <c r="B361" s="122">
        <v>329</v>
      </c>
      <c r="C361" s="264" t="s">
        <v>136</v>
      </c>
      <c r="D361" s="265" t="s">
        <v>8</v>
      </c>
      <c r="E361" s="302">
        <v>1</v>
      </c>
      <c r="F361" s="302"/>
      <c r="G361" s="230">
        <f>E361*F361</f>
        <v>0</v>
      </c>
      <c r="H361" s="299">
        <v>258651</v>
      </c>
      <c r="I361" s="294">
        <f t="shared" ref="I361:I391" si="37">+H361*E361</f>
        <v>258651</v>
      </c>
    </row>
    <row r="362" spans="2:10" s="3" customFormat="1" ht="98" customHeight="1" x14ac:dyDescent="0.2">
      <c r="B362" s="49">
        <v>330</v>
      </c>
      <c r="C362" s="26" t="s">
        <v>434</v>
      </c>
      <c r="D362" s="19" t="s">
        <v>8</v>
      </c>
      <c r="E362" s="19">
        <v>1</v>
      </c>
      <c r="F362" s="96">
        <f>3100000/4</f>
        <v>775000</v>
      </c>
      <c r="G362" s="233">
        <f t="shared" ref="G362:G391" si="38">E362*F362</f>
        <v>775000</v>
      </c>
      <c r="H362" s="96">
        <f>3100000/4</f>
        <v>775000</v>
      </c>
      <c r="I362" s="97">
        <f t="shared" si="37"/>
        <v>775000</v>
      </c>
      <c r="J362" s="138" t="s">
        <v>338</v>
      </c>
    </row>
    <row r="363" spans="2:10" s="3" customFormat="1" ht="94.5" customHeight="1" x14ac:dyDescent="0.2">
      <c r="B363" s="49">
        <v>331</v>
      </c>
      <c r="C363" s="26" t="s">
        <v>435</v>
      </c>
      <c r="D363" s="19" t="s">
        <v>8</v>
      </c>
      <c r="E363" s="19">
        <v>1</v>
      </c>
      <c r="F363" s="96">
        <f>3100000/4</f>
        <v>775000</v>
      </c>
      <c r="G363" s="233">
        <f t="shared" si="38"/>
        <v>775000</v>
      </c>
      <c r="H363" s="96">
        <f>3100000/4</f>
        <v>775000</v>
      </c>
      <c r="I363" s="97">
        <f t="shared" si="37"/>
        <v>775000</v>
      </c>
      <c r="J363" s="138" t="s">
        <v>338</v>
      </c>
    </row>
    <row r="364" spans="2:10" s="3" customFormat="1" ht="98.25" customHeight="1" x14ac:dyDescent="0.2">
      <c r="B364" s="49">
        <v>332</v>
      </c>
      <c r="C364" s="26" t="s">
        <v>436</v>
      </c>
      <c r="D364" s="19" t="s">
        <v>8</v>
      </c>
      <c r="E364" s="19">
        <v>1</v>
      </c>
      <c r="F364" s="96">
        <f>3100000/4</f>
        <v>775000</v>
      </c>
      <c r="G364" s="233">
        <f t="shared" si="38"/>
        <v>775000</v>
      </c>
      <c r="H364" s="96">
        <f>3100000/4</f>
        <v>775000</v>
      </c>
      <c r="I364" s="97">
        <f t="shared" si="37"/>
        <v>775000</v>
      </c>
      <c r="J364" s="138" t="s">
        <v>338</v>
      </c>
    </row>
    <row r="365" spans="2:10" s="3" customFormat="1" ht="60.75" customHeight="1" x14ac:dyDescent="0.2">
      <c r="B365" s="49">
        <v>333</v>
      </c>
      <c r="C365" s="25" t="s">
        <v>437</v>
      </c>
      <c r="D365" s="19" t="s">
        <v>8</v>
      </c>
      <c r="E365" s="19">
        <v>1</v>
      </c>
      <c r="F365" s="96">
        <v>1875000</v>
      </c>
      <c r="G365" s="233">
        <f t="shared" si="38"/>
        <v>1875000</v>
      </c>
      <c r="H365" s="96">
        <v>1875000</v>
      </c>
      <c r="I365" s="97">
        <f t="shared" si="37"/>
        <v>1875000</v>
      </c>
      <c r="J365" s="138" t="s">
        <v>338</v>
      </c>
    </row>
    <row r="366" spans="2:10" s="3" customFormat="1" ht="45" customHeight="1" x14ac:dyDescent="0.2">
      <c r="B366" s="49">
        <v>334</v>
      </c>
      <c r="C366" s="25" t="s">
        <v>438</v>
      </c>
      <c r="D366" s="19" t="s">
        <v>8</v>
      </c>
      <c r="E366" s="19">
        <v>1</v>
      </c>
      <c r="F366" s="96">
        <v>1250000</v>
      </c>
      <c r="G366" s="233">
        <f t="shared" si="38"/>
        <v>1250000</v>
      </c>
      <c r="H366" s="96">
        <v>1250000</v>
      </c>
      <c r="I366" s="97">
        <f t="shared" si="37"/>
        <v>1250000</v>
      </c>
      <c r="J366" s="138"/>
    </row>
    <row r="367" spans="2:10" s="3" customFormat="1" ht="78" customHeight="1" x14ac:dyDescent="0.2">
      <c r="B367" s="49">
        <v>335</v>
      </c>
      <c r="C367" s="26" t="s">
        <v>439</v>
      </c>
      <c r="D367" s="19" t="s">
        <v>8</v>
      </c>
      <c r="E367" s="19">
        <v>1</v>
      </c>
      <c r="F367" s="96">
        <v>285525</v>
      </c>
      <c r="G367" s="233">
        <f t="shared" si="38"/>
        <v>285525</v>
      </c>
      <c r="H367" s="96">
        <v>285525</v>
      </c>
      <c r="I367" s="97">
        <f t="shared" si="37"/>
        <v>285525</v>
      </c>
      <c r="J367" s="138" t="s">
        <v>338</v>
      </c>
    </row>
    <row r="368" spans="2:10" s="3" customFormat="1" ht="102.75" customHeight="1" x14ac:dyDescent="0.2">
      <c r="B368" s="49">
        <v>336</v>
      </c>
      <c r="C368" s="25" t="s">
        <v>113</v>
      </c>
      <c r="D368" s="19" t="s">
        <v>8</v>
      </c>
      <c r="E368" s="19">
        <v>20</v>
      </c>
      <c r="F368" s="19"/>
      <c r="G368" s="233">
        <f t="shared" si="38"/>
        <v>0</v>
      </c>
      <c r="H368" s="96">
        <v>19590</v>
      </c>
      <c r="I368" s="97">
        <f t="shared" si="37"/>
        <v>391800</v>
      </c>
    </row>
    <row r="369" spans="2:10" s="3" customFormat="1" ht="92.25" customHeight="1" x14ac:dyDescent="0.2">
      <c r="B369" s="49">
        <v>337</v>
      </c>
      <c r="C369" s="25" t="s">
        <v>114</v>
      </c>
      <c r="D369" s="19" t="s">
        <v>8</v>
      </c>
      <c r="E369" s="19">
        <v>10</v>
      </c>
      <c r="F369" s="19"/>
      <c r="G369" s="233">
        <f t="shared" si="38"/>
        <v>0</v>
      </c>
      <c r="H369" s="96">
        <v>22680</v>
      </c>
      <c r="I369" s="97">
        <f t="shared" si="37"/>
        <v>226800</v>
      </c>
    </row>
    <row r="370" spans="2:10" s="3" customFormat="1" ht="84" customHeight="1" x14ac:dyDescent="0.2">
      <c r="B370" s="49">
        <v>338</v>
      </c>
      <c r="C370" s="25" t="s">
        <v>452</v>
      </c>
      <c r="D370" s="19" t="s">
        <v>8</v>
      </c>
      <c r="E370" s="19">
        <v>1</v>
      </c>
      <c r="F370" s="96">
        <v>1500000</v>
      </c>
      <c r="G370" s="233">
        <f t="shared" si="38"/>
        <v>1500000</v>
      </c>
      <c r="H370" s="96">
        <v>1500000</v>
      </c>
      <c r="I370" s="109">
        <f t="shared" si="37"/>
        <v>1500000</v>
      </c>
      <c r="J370" s="71" t="s">
        <v>338</v>
      </c>
    </row>
    <row r="371" spans="2:10" s="3" customFormat="1" ht="96" customHeight="1" x14ac:dyDescent="0.2">
      <c r="B371" s="49">
        <v>339</v>
      </c>
      <c r="C371" s="26" t="s">
        <v>442</v>
      </c>
      <c r="D371" s="19" t="s">
        <v>8</v>
      </c>
      <c r="E371" s="19">
        <v>1</v>
      </c>
      <c r="F371" s="96">
        <v>1000000</v>
      </c>
      <c r="G371" s="233">
        <f t="shared" si="38"/>
        <v>1000000</v>
      </c>
      <c r="H371" s="96">
        <v>1000000</v>
      </c>
      <c r="I371" s="109">
        <f t="shared" si="37"/>
        <v>1000000</v>
      </c>
      <c r="J371" s="71" t="s">
        <v>338</v>
      </c>
    </row>
    <row r="372" spans="2:10" s="3" customFormat="1" ht="84" customHeight="1" x14ac:dyDescent="0.2">
      <c r="B372" s="49">
        <v>340</v>
      </c>
      <c r="C372" s="25" t="s">
        <v>441</v>
      </c>
      <c r="D372" s="19" t="s">
        <v>8</v>
      </c>
      <c r="E372" s="19">
        <v>1</v>
      </c>
      <c r="F372" s="96">
        <v>500000</v>
      </c>
      <c r="G372" s="233">
        <f t="shared" si="38"/>
        <v>500000</v>
      </c>
      <c r="H372" s="96">
        <v>500000</v>
      </c>
      <c r="I372" s="109">
        <f t="shared" si="37"/>
        <v>500000</v>
      </c>
      <c r="J372" s="71" t="s">
        <v>338</v>
      </c>
    </row>
    <row r="373" spans="2:10" s="3" customFormat="1" ht="80" customHeight="1" x14ac:dyDescent="0.2">
      <c r="B373" s="49">
        <v>341</v>
      </c>
      <c r="C373" s="25" t="s">
        <v>440</v>
      </c>
      <c r="D373" s="19" t="s">
        <v>8</v>
      </c>
      <c r="E373" s="19">
        <v>1</v>
      </c>
      <c r="F373" s="96">
        <v>1500000</v>
      </c>
      <c r="G373" s="233">
        <f t="shared" si="38"/>
        <v>1500000</v>
      </c>
      <c r="H373" s="96">
        <v>1500000</v>
      </c>
      <c r="I373" s="109">
        <f t="shared" si="37"/>
        <v>1500000</v>
      </c>
      <c r="J373" s="71" t="s">
        <v>338</v>
      </c>
    </row>
    <row r="374" spans="2:10" s="3" customFormat="1" ht="80" x14ac:dyDescent="0.2">
      <c r="B374" s="49">
        <v>342</v>
      </c>
      <c r="C374" s="22" t="s">
        <v>443</v>
      </c>
      <c r="D374" s="19" t="s">
        <v>8</v>
      </c>
      <c r="E374" s="19">
        <v>1</v>
      </c>
      <c r="F374" s="96">
        <v>1000000</v>
      </c>
      <c r="G374" s="233">
        <f t="shared" si="38"/>
        <v>1000000</v>
      </c>
      <c r="H374" s="96">
        <v>1000000</v>
      </c>
      <c r="I374" s="109">
        <f t="shared" si="37"/>
        <v>1000000</v>
      </c>
      <c r="J374" s="71" t="s">
        <v>338</v>
      </c>
    </row>
    <row r="375" spans="2:10" s="3" customFormat="1" ht="87" customHeight="1" x14ac:dyDescent="0.2">
      <c r="B375" s="49">
        <v>343</v>
      </c>
      <c r="C375" s="25" t="s">
        <v>444</v>
      </c>
      <c r="D375" s="19" t="s">
        <v>8</v>
      </c>
      <c r="E375" s="19">
        <v>1</v>
      </c>
      <c r="F375" s="96">
        <v>1000000</v>
      </c>
      <c r="G375" s="233">
        <f t="shared" si="38"/>
        <v>1000000</v>
      </c>
      <c r="H375" s="96">
        <v>1000000</v>
      </c>
      <c r="I375" s="109">
        <f t="shared" si="37"/>
        <v>1000000</v>
      </c>
      <c r="J375" s="71" t="s">
        <v>338</v>
      </c>
    </row>
    <row r="376" spans="2:10" s="3" customFormat="1" ht="84" customHeight="1" x14ac:dyDescent="0.2">
      <c r="B376" s="49">
        <v>344</v>
      </c>
      <c r="C376" s="25" t="s">
        <v>451</v>
      </c>
      <c r="D376" s="19" t="s">
        <v>8</v>
      </c>
      <c r="E376" s="19">
        <v>1</v>
      </c>
      <c r="F376" s="96">
        <v>500000</v>
      </c>
      <c r="G376" s="233">
        <f t="shared" si="38"/>
        <v>500000</v>
      </c>
      <c r="H376" s="96">
        <v>500000</v>
      </c>
      <c r="I376" s="109">
        <f t="shared" si="37"/>
        <v>500000</v>
      </c>
      <c r="J376" s="71" t="s">
        <v>338</v>
      </c>
    </row>
    <row r="377" spans="2:10" s="3" customFormat="1" ht="100" customHeight="1" x14ac:dyDescent="0.2">
      <c r="B377" s="49">
        <v>345</v>
      </c>
      <c r="C377" s="25" t="s">
        <v>445</v>
      </c>
      <c r="D377" s="19" t="s">
        <v>8</v>
      </c>
      <c r="E377" s="19">
        <v>1</v>
      </c>
      <c r="F377" s="96">
        <v>1000000</v>
      </c>
      <c r="G377" s="233">
        <f t="shared" si="38"/>
        <v>1000000</v>
      </c>
      <c r="H377" s="96">
        <v>1000000</v>
      </c>
      <c r="I377" s="109">
        <f t="shared" si="37"/>
        <v>1000000</v>
      </c>
      <c r="J377" s="71" t="s">
        <v>338</v>
      </c>
    </row>
    <row r="378" spans="2:10" s="3" customFormat="1" ht="104" customHeight="1" x14ac:dyDescent="0.2">
      <c r="B378" s="49">
        <v>346</v>
      </c>
      <c r="C378" s="25" t="s">
        <v>446</v>
      </c>
      <c r="D378" s="19" t="s">
        <v>8</v>
      </c>
      <c r="E378" s="19">
        <v>1</v>
      </c>
      <c r="F378" s="96">
        <v>500000</v>
      </c>
      <c r="G378" s="233">
        <f t="shared" si="38"/>
        <v>500000</v>
      </c>
      <c r="H378" s="96">
        <v>500000</v>
      </c>
      <c r="I378" s="109">
        <f t="shared" si="37"/>
        <v>500000</v>
      </c>
      <c r="J378" s="71" t="s">
        <v>338</v>
      </c>
    </row>
    <row r="379" spans="2:10" s="3" customFormat="1" ht="96" x14ac:dyDescent="0.2">
      <c r="B379" s="49">
        <v>347</v>
      </c>
      <c r="C379" s="25" t="s">
        <v>449</v>
      </c>
      <c r="D379" s="19" t="s">
        <v>8</v>
      </c>
      <c r="E379" s="19">
        <v>1</v>
      </c>
      <c r="F379" s="96">
        <v>350000</v>
      </c>
      <c r="G379" s="233">
        <f t="shared" si="38"/>
        <v>350000</v>
      </c>
      <c r="H379" s="96">
        <v>350000</v>
      </c>
      <c r="I379" s="109">
        <f t="shared" si="37"/>
        <v>350000</v>
      </c>
      <c r="J379" s="71" t="s">
        <v>338</v>
      </c>
    </row>
    <row r="380" spans="2:10" s="3" customFormat="1" ht="96" x14ac:dyDescent="0.2">
      <c r="B380" s="49">
        <v>348</v>
      </c>
      <c r="C380" s="25" t="s">
        <v>450</v>
      </c>
      <c r="D380" s="19" t="s">
        <v>8</v>
      </c>
      <c r="E380" s="19">
        <v>1</v>
      </c>
      <c r="F380" s="96">
        <v>1500000</v>
      </c>
      <c r="G380" s="233">
        <f t="shared" si="38"/>
        <v>1500000</v>
      </c>
      <c r="H380" s="96">
        <v>1500000</v>
      </c>
      <c r="I380" s="109">
        <f t="shared" si="37"/>
        <v>1500000</v>
      </c>
      <c r="J380" s="71" t="s">
        <v>338</v>
      </c>
    </row>
    <row r="381" spans="2:10" s="3" customFormat="1" ht="96" x14ac:dyDescent="0.2">
      <c r="B381" s="49">
        <v>349</v>
      </c>
      <c r="C381" s="25" t="s">
        <v>447</v>
      </c>
      <c r="D381" s="19" t="s">
        <v>8</v>
      </c>
      <c r="E381" s="19">
        <v>1</v>
      </c>
      <c r="F381" s="96">
        <v>1000000</v>
      </c>
      <c r="G381" s="233">
        <f t="shared" si="38"/>
        <v>1000000</v>
      </c>
      <c r="H381" s="96">
        <v>1000000</v>
      </c>
      <c r="I381" s="109">
        <f t="shared" si="37"/>
        <v>1000000</v>
      </c>
      <c r="J381" s="71" t="s">
        <v>338</v>
      </c>
    </row>
    <row r="382" spans="2:10" s="3" customFormat="1" ht="77" customHeight="1" x14ac:dyDescent="0.2">
      <c r="B382" s="49">
        <v>350</v>
      </c>
      <c r="C382" s="25" t="s">
        <v>448</v>
      </c>
      <c r="D382" s="19" t="s">
        <v>8</v>
      </c>
      <c r="E382" s="19">
        <v>1</v>
      </c>
      <c r="F382" s="96">
        <v>500000</v>
      </c>
      <c r="G382" s="233">
        <f t="shared" si="38"/>
        <v>500000</v>
      </c>
      <c r="H382" s="96">
        <v>500000</v>
      </c>
      <c r="I382" s="109">
        <f t="shared" si="37"/>
        <v>500000</v>
      </c>
      <c r="J382" s="71" t="s">
        <v>338</v>
      </c>
    </row>
    <row r="383" spans="2:10" s="3" customFormat="1" ht="288" customHeight="1" x14ac:dyDescent="0.2">
      <c r="B383" s="49">
        <v>351</v>
      </c>
      <c r="C383" s="25" t="s">
        <v>453</v>
      </c>
      <c r="D383" s="19" t="s">
        <v>8</v>
      </c>
      <c r="E383" s="19">
        <v>2</v>
      </c>
      <c r="F383" s="19"/>
      <c r="G383" s="233">
        <f t="shared" si="38"/>
        <v>0</v>
      </c>
      <c r="H383" s="96">
        <v>880000</v>
      </c>
      <c r="I383" s="97">
        <f t="shared" si="37"/>
        <v>1760000</v>
      </c>
    </row>
    <row r="384" spans="2:10" s="3" customFormat="1" ht="92" customHeight="1" x14ac:dyDescent="0.2">
      <c r="B384" s="49">
        <v>352</v>
      </c>
      <c r="C384" s="25" t="s">
        <v>454</v>
      </c>
      <c r="D384" s="19" t="s">
        <v>8</v>
      </c>
      <c r="E384" s="19">
        <v>1</v>
      </c>
      <c r="F384" s="19"/>
      <c r="G384" s="233">
        <f t="shared" si="38"/>
        <v>0</v>
      </c>
      <c r="H384" s="96">
        <v>880000</v>
      </c>
      <c r="I384" s="97">
        <f t="shared" si="37"/>
        <v>880000</v>
      </c>
    </row>
    <row r="385" spans="2:10" s="3" customFormat="1" ht="121" customHeight="1" x14ac:dyDescent="0.2">
      <c r="B385" s="49">
        <v>353</v>
      </c>
      <c r="C385" s="25" t="s">
        <v>455</v>
      </c>
      <c r="D385" s="19" t="s">
        <v>8</v>
      </c>
      <c r="E385" s="19">
        <v>1</v>
      </c>
      <c r="F385" s="19"/>
      <c r="G385" s="233">
        <f t="shared" si="38"/>
        <v>0</v>
      </c>
      <c r="H385" s="96">
        <v>942000</v>
      </c>
      <c r="I385" s="97">
        <f t="shared" si="37"/>
        <v>942000</v>
      </c>
    </row>
    <row r="386" spans="2:10" s="3" customFormat="1" ht="145" customHeight="1" x14ac:dyDescent="0.2">
      <c r="B386" s="49">
        <v>354</v>
      </c>
      <c r="C386" s="25" t="s">
        <v>456</v>
      </c>
      <c r="D386" s="19" t="s">
        <v>8</v>
      </c>
      <c r="E386" s="19">
        <v>2</v>
      </c>
      <c r="F386" s="19"/>
      <c r="G386" s="233">
        <f t="shared" si="38"/>
        <v>0</v>
      </c>
      <c r="H386" s="96">
        <v>308900</v>
      </c>
      <c r="I386" s="97">
        <f t="shared" si="37"/>
        <v>617800</v>
      </c>
    </row>
    <row r="387" spans="2:10" s="3" customFormat="1" ht="101.25" customHeight="1" x14ac:dyDescent="0.2">
      <c r="B387" s="49">
        <v>355</v>
      </c>
      <c r="C387" s="25" t="s">
        <v>56</v>
      </c>
      <c r="D387" s="19" t="s">
        <v>8</v>
      </c>
      <c r="E387" s="19">
        <v>4</v>
      </c>
      <c r="F387" s="19"/>
      <c r="G387" s="233">
        <f t="shared" si="38"/>
        <v>0</v>
      </c>
      <c r="H387" s="96">
        <v>230000</v>
      </c>
      <c r="I387" s="97">
        <f t="shared" si="37"/>
        <v>920000</v>
      </c>
    </row>
    <row r="388" spans="2:10" s="3" customFormat="1" ht="48" customHeight="1" x14ac:dyDescent="0.2">
      <c r="B388" s="49">
        <v>356</v>
      </c>
      <c r="C388" s="21" t="s">
        <v>321</v>
      </c>
      <c r="D388" s="19" t="s">
        <v>8</v>
      </c>
      <c r="E388" s="19">
        <v>100</v>
      </c>
      <c r="F388" s="19"/>
      <c r="G388" s="233">
        <f t="shared" si="38"/>
        <v>0</v>
      </c>
      <c r="H388" s="96">
        <v>795</v>
      </c>
      <c r="I388" s="97">
        <f t="shared" si="37"/>
        <v>79500</v>
      </c>
    </row>
    <row r="389" spans="2:10" s="3" customFormat="1" ht="36" customHeight="1" x14ac:dyDescent="0.2">
      <c r="B389" s="49">
        <v>357</v>
      </c>
      <c r="C389" s="22" t="s">
        <v>57</v>
      </c>
      <c r="D389" s="19" t="s">
        <v>8</v>
      </c>
      <c r="E389" s="19">
        <v>1</v>
      </c>
      <c r="F389" s="19"/>
      <c r="G389" s="233">
        <f t="shared" si="38"/>
        <v>0</v>
      </c>
      <c r="H389" s="96">
        <v>818720</v>
      </c>
      <c r="I389" s="97">
        <f t="shared" si="37"/>
        <v>818720</v>
      </c>
    </row>
    <row r="390" spans="2:10" s="3" customFormat="1" ht="70.5" customHeight="1" x14ac:dyDescent="0.2">
      <c r="B390" s="49">
        <v>358</v>
      </c>
      <c r="C390" s="25" t="s">
        <v>58</v>
      </c>
      <c r="D390" s="19" t="s">
        <v>8</v>
      </c>
      <c r="E390" s="19">
        <v>2</v>
      </c>
      <c r="F390" s="19"/>
      <c r="G390" s="233">
        <f t="shared" si="38"/>
        <v>0</v>
      </c>
      <c r="H390" s="96">
        <v>302500</v>
      </c>
      <c r="I390" s="97">
        <f t="shared" si="37"/>
        <v>605000</v>
      </c>
    </row>
    <row r="391" spans="2:10" s="3" customFormat="1" ht="96" customHeight="1" thickBot="1" x14ac:dyDescent="0.25">
      <c r="B391" s="53">
        <v>359</v>
      </c>
      <c r="C391" s="269" t="s">
        <v>35</v>
      </c>
      <c r="D391" s="87" t="s">
        <v>8</v>
      </c>
      <c r="E391" s="87">
        <v>1</v>
      </c>
      <c r="F391" s="87"/>
      <c r="G391" s="259">
        <f t="shared" si="38"/>
        <v>0</v>
      </c>
      <c r="H391" s="90">
        <v>4158058</v>
      </c>
      <c r="I391" s="93">
        <f t="shared" si="37"/>
        <v>4158058</v>
      </c>
    </row>
    <row r="392" spans="2:10" s="3" customFormat="1" ht="26" customHeight="1" thickBot="1" x14ac:dyDescent="0.25">
      <c r="B392" s="190" t="s">
        <v>59</v>
      </c>
      <c r="C392" s="191"/>
      <c r="D392" s="191"/>
      <c r="E392" s="191"/>
      <c r="F392" s="191"/>
      <c r="G392" s="191"/>
      <c r="H392" s="191"/>
      <c r="I392" s="192"/>
    </row>
    <row r="393" spans="2:10" s="3" customFormat="1" ht="125.25" customHeight="1" x14ac:dyDescent="0.2">
      <c r="B393" s="122">
        <v>360</v>
      </c>
      <c r="C393" s="264" t="s">
        <v>457</v>
      </c>
      <c r="D393" s="302" t="s">
        <v>6</v>
      </c>
      <c r="E393" s="302">
        <v>2</v>
      </c>
      <c r="F393" s="299">
        <v>4900000</v>
      </c>
      <c r="G393" s="230">
        <f>E393*F393</f>
        <v>9800000</v>
      </c>
      <c r="H393" s="299">
        <v>4900000</v>
      </c>
      <c r="I393" s="294">
        <f t="shared" ref="I393:I417" si="39">+H393*E393</f>
        <v>9800000</v>
      </c>
      <c r="J393" s="138" t="s">
        <v>338</v>
      </c>
    </row>
    <row r="394" spans="2:10" s="3" customFormat="1" ht="104.25" customHeight="1" x14ac:dyDescent="0.2">
      <c r="B394" s="49">
        <v>361</v>
      </c>
      <c r="C394" s="25" t="s">
        <v>458</v>
      </c>
      <c r="D394" s="19" t="s">
        <v>8</v>
      </c>
      <c r="E394" s="19">
        <v>1</v>
      </c>
      <c r="F394" s="234"/>
      <c r="G394" s="233">
        <f t="shared" ref="G394:G417" si="40">E394*F394</f>
        <v>0</v>
      </c>
      <c r="H394" s="96">
        <v>195540</v>
      </c>
      <c r="I394" s="97">
        <f t="shared" si="39"/>
        <v>195540</v>
      </c>
    </row>
    <row r="395" spans="2:10" s="3" customFormat="1" ht="93.75" customHeight="1" x14ac:dyDescent="0.2">
      <c r="B395" s="49">
        <v>362</v>
      </c>
      <c r="C395" s="25" t="s">
        <v>60</v>
      </c>
      <c r="D395" s="19" t="s">
        <v>8</v>
      </c>
      <c r="E395" s="19">
        <v>5</v>
      </c>
      <c r="F395" s="234"/>
      <c r="G395" s="233">
        <f t="shared" si="40"/>
        <v>0</v>
      </c>
      <c r="H395" s="96">
        <v>195540</v>
      </c>
      <c r="I395" s="97">
        <f t="shared" si="39"/>
        <v>977700</v>
      </c>
    </row>
    <row r="396" spans="2:10" s="3" customFormat="1" ht="111" customHeight="1" x14ac:dyDescent="0.2">
      <c r="B396" s="49">
        <v>363</v>
      </c>
      <c r="C396" s="25" t="s">
        <v>61</v>
      </c>
      <c r="D396" s="19" t="s">
        <v>8</v>
      </c>
      <c r="E396" s="19">
        <v>8</v>
      </c>
      <c r="F396" s="234"/>
      <c r="G396" s="233">
        <f t="shared" si="40"/>
        <v>0</v>
      </c>
      <c r="H396" s="96">
        <v>195540</v>
      </c>
      <c r="I396" s="97">
        <f t="shared" si="39"/>
        <v>1564320</v>
      </c>
    </row>
    <row r="397" spans="2:10" s="3" customFormat="1" ht="76" customHeight="1" x14ac:dyDescent="0.2">
      <c r="B397" s="49">
        <v>364</v>
      </c>
      <c r="C397" s="25" t="s">
        <v>459</v>
      </c>
      <c r="D397" s="19" t="s">
        <v>8</v>
      </c>
      <c r="E397" s="19">
        <v>1</v>
      </c>
      <c r="F397" s="96">
        <v>7500000</v>
      </c>
      <c r="G397" s="233">
        <f t="shared" si="40"/>
        <v>7500000</v>
      </c>
      <c r="H397" s="96">
        <v>7500000</v>
      </c>
      <c r="I397" s="97">
        <f t="shared" si="39"/>
        <v>7500000</v>
      </c>
      <c r="J397" s="138" t="s">
        <v>338</v>
      </c>
    </row>
    <row r="398" spans="2:10" s="3" customFormat="1" ht="106" customHeight="1" x14ac:dyDescent="0.2">
      <c r="B398" s="49">
        <v>365</v>
      </c>
      <c r="C398" s="22" t="s">
        <v>460</v>
      </c>
      <c r="D398" s="19" t="s">
        <v>8</v>
      </c>
      <c r="E398" s="19">
        <v>2</v>
      </c>
      <c r="F398" s="96">
        <v>5000000</v>
      </c>
      <c r="G398" s="233">
        <f t="shared" si="40"/>
        <v>10000000</v>
      </c>
      <c r="H398" s="96">
        <v>5000000</v>
      </c>
      <c r="I398" s="97">
        <f t="shared" si="39"/>
        <v>10000000</v>
      </c>
      <c r="J398" s="138" t="s">
        <v>338</v>
      </c>
    </row>
    <row r="399" spans="2:10" s="3" customFormat="1" ht="71" customHeight="1" x14ac:dyDescent="0.2">
      <c r="B399" s="49">
        <v>366</v>
      </c>
      <c r="C399" s="22" t="s">
        <v>461</v>
      </c>
      <c r="D399" s="19" t="s">
        <v>8</v>
      </c>
      <c r="E399" s="19">
        <v>7</v>
      </c>
      <c r="F399" s="96">
        <v>1143000</v>
      </c>
      <c r="G399" s="233">
        <f t="shared" si="40"/>
        <v>8001000</v>
      </c>
      <c r="H399" s="96">
        <v>1143000</v>
      </c>
      <c r="I399" s="97">
        <f t="shared" si="39"/>
        <v>8001000</v>
      </c>
      <c r="J399" s="138" t="s">
        <v>338</v>
      </c>
    </row>
    <row r="400" spans="2:10" s="3" customFormat="1" ht="76" customHeight="1" x14ac:dyDescent="0.2">
      <c r="B400" s="49">
        <v>367</v>
      </c>
      <c r="C400" s="25" t="s">
        <v>462</v>
      </c>
      <c r="D400" s="19" t="s">
        <v>8</v>
      </c>
      <c r="E400" s="19">
        <v>5</v>
      </c>
      <c r="F400" s="96">
        <v>1143000</v>
      </c>
      <c r="G400" s="233">
        <f t="shared" si="40"/>
        <v>5715000</v>
      </c>
      <c r="H400" s="96">
        <v>1143000</v>
      </c>
      <c r="I400" s="97">
        <f t="shared" si="39"/>
        <v>5715000</v>
      </c>
      <c r="J400" s="138" t="s">
        <v>338</v>
      </c>
    </row>
    <row r="401" spans="2:9" s="3" customFormat="1" ht="345.75" customHeight="1" x14ac:dyDescent="0.2">
      <c r="B401" s="49">
        <v>368</v>
      </c>
      <c r="C401" s="25" t="s">
        <v>62</v>
      </c>
      <c r="D401" s="19" t="s">
        <v>8</v>
      </c>
      <c r="E401" s="19">
        <v>1</v>
      </c>
      <c r="F401" s="234"/>
      <c r="G401" s="233">
        <f t="shared" si="40"/>
        <v>0</v>
      </c>
      <c r="H401" s="96">
        <v>3583150</v>
      </c>
      <c r="I401" s="97">
        <f t="shared" si="39"/>
        <v>3583150</v>
      </c>
    </row>
    <row r="402" spans="2:9" s="3" customFormat="1" ht="131.25" customHeight="1" x14ac:dyDescent="0.2">
      <c r="B402" s="49">
        <v>369</v>
      </c>
      <c r="C402" s="25" t="s">
        <v>35</v>
      </c>
      <c r="D402" s="19" t="s">
        <v>8</v>
      </c>
      <c r="E402" s="19">
        <v>1</v>
      </c>
      <c r="F402" s="234"/>
      <c r="G402" s="233">
        <f t="shared" si="40"/>
        <v>0</v>
      </c>
      <c r="H402" s="85">
        <v>4158058</v>
      </c>
      <c r="I402" s="97">
        <f t="shared" si="39"/>
        <v>4158058</v>
      </c>
    </row>
    <row r="403" spans="2:9" s="3" customFormat="1" ht="65.25" customHeight="1" x14ac:dyDescent="0.2">
      <c r="B403" s="49">
        <v>370</v>
      </c>
      <c r="C403" s="25" t="s">
        <v>63</v>
      </c>
      <c r="D403" s="19" t="s">
        <v>8</v>
      </c>
      <c r="E403" s="19">
        <v>1</v>
      </c>
      <c r="F403" s="234"/>
      <c r="G403" s="233">
        <f t="shared" si="40"/>
        <v>0</v>
      </c>
      <c r="H403" s="96">
        <v>2127500</v>
      </c>
      <c r="I403" s="109">
        <f t="shared" si="39"/>
        <v>2127500</v>
      </c>
    </row>
    <row r="404" spans="2:9" s="3" customFormat="1" ht="65.25" customHeight="1" x14ac:dyDescent="0.2">
      <c r="B404" s="49">
        <v>371</v>
      </c>
      <c r="C404" s="25" t="s">
        <v>64</v>
      </c>
      <c r="D404" s="19" t="s">
        <v>8</v>
      </c>
      <c r="E404" s="19">
        <v>1</v>
      </c>
      <c r="F404" s="234"/>
      <c r="G404" s="233">
        <f t="shared" si="40"/>
        <v>0</v>
      </c>
      <c r="H404" s="96">
        <v>5290000</v>
      </c>
      <c r="I404" s="109">
        <f t="shared" si="39"/>
        <v>5290000</v>
      </c>
    </row>
    <row r="405" spans="2:9" s="3" customFormat="1" ht="63.75" customHeight="1" x14ac:dyDescent="0.2">
      <c r="B405" s="49">
        <v>372</v>
      </c>
      <c r="C405" s="26" t="s">
        <v>37</v>
      </c>
      <c r="D405" s="19" t="s">
        <v>8</v>
      </c>
      <c r="E405" s="19">
        <v>1</v>
      </c>
      <c r="F405" s="234"/>
      <c r="G405" s="233">
        <f t="shared" si="40"/>
        <v>0</v>
      </c>
      <c r="H405" s="96">
        <v>4633265</v>
      </c>
      <c r="I405" s="97">
        <f t="shared" si="39"/>
        <v>4633265</v>
      </c>
    </row>
    <row r="406" spans="2:9" s="3" customFormat="1" ht="113.25" customHeight="1" x14ac:dyDescent="0.2">
      <c r="B406" s="49">
        <v>373</v>
      </c>
      <c r="C406" s="26" t="s">
        <v>36</v>
      </c>
      <c r="D406" s="19" t="s">
        <v>8</v>
      </c>
      <c r="E406" s="19">
        <v>16</v>
      </c>
      <c r="F406" s="234"/>
      <c r="G406" s="233">
        <f t="shared" si="40"/>
        <v>0</v>
      </c>
      <c r="H406" s="85">
        <v>549631</v>
      </c>
      <c r="I406" s="97">
        <f t="shared" si="39"/>
        <v>8794096</v>
      </c>
    </row>
    <row r="407" spans="2:9" s="3" customFormat="1" ht="80.25" customHeight="1" x14ac:dyDescent="0.2">
      <c r="B407" s="49">
        <v>374</v>
      </c>
      <c r="C407" s="25" t="s">
        <v>463</v>
      </c>
      <c r="D407" s="19" t="s">
        <v>8</v>
      </c>
      <c r="E407" s="19">
        <v>220</v>
      </c>
      <c r="F407" s="234"/>
      <c r="G407" s="233">
        <f t="shared" si="40"/>
        <v>0</v>
      </c>
      <c r="H407" s="96">
        <v>36548</v>
      </c>
      <c r="I407" s="97">
        <f t="shared" si="39"/>
        <v>8040560</v>
      </c>
    </row>
    <row r="408" spans="2:9" s="3" customFormat="1" ht="74.25" customHeight="1" x14ac:dyDescent="0.2">
      <c r="B408" s="49">
        <v>375</v>
      </c>
      <c r="C408" s="25" t="s">
        <v>464</v>
      </c>
      <c r="D408" s="19" t="s">
        <v>8</v>
      </c>
      <c r="E408" s="19">
        <v>1</v>
      </c>
      <c r="F408" s="234"/>
      <c r="G408" s="233">
        <f t="shared" si="40"/>
        <v>0</v>
      </c>
      <c r="H408" s="85">
        <v>1240300</v>
      </c>
      <c r="I408" s="97">
        <f t="shared" si="39"/>
        <v>1240300</v>
      </c>
    </row>
    <row r="409" spans="2:9" s="3" customFormat="1" ht="78.75" customHeight="1" x14ac:dyDescent="0.2">
      <c r="B409" s="49">
        <v>376</v>
      </c>
      <c r="C409" s="25" t="s">
        <v>45</v>
      </c>
      <c r="D409" s="19" t="s">
        <v>8</v>
      </c>
      <c r="E409" s="19">
        <v>2</v>
      </c>
      <c r="F409" s="234"/>
      <c r="G409" s="233">
        <f t="shared" si="40"/>
        <v>0</v>
      </c>
      <c r="H409" s="96">
        <v>289236</v>
      </c>
      <c r="I409" s="97">
        <f t="shared" si="39"/>
        <v>578472</v>
      </c>
    </row>
    <row r="410" spans="2:9" s="3" customFormat="1" ht="65.25" customHeight="1" x14ac:dyDescent="0.2">
      <c r="B410" s="49">
        <v>377</v>
      </c>
      <c r="C410" s="25" t="s">
        <v>465</v>
      </c>
      <c r="D410" s="9" t="s">
        <v>8</v>
      </c>
      <c r="E410" s="19">
        <v>30</v>
      </c>
      <c r="F410" s="234"/>
      <c r="G410" s="233">
        <f t="shared" si="40"/>
        <v>0</v>
      </c>
      <c r="H410" s="96">
        <v>3269</v>
      </c>
      <c r="I410" s="97">
        <f t="shared" si="39"/>
        <v>98070</v>
      </c>
    </row>
    <row r="411" spans="2:9" s="3" customFormat="1" ht="92.25" customHeight="1" x14ac:dyDescent="0.2">
      <c r="B411" s="49">
        <v>378</v>
      </c>
      <c r="C411" s="25" t="s">
        <v>38</v>
      </c>
      <c r="D411" s="19" t="s">
        <v>8</v>
      </c>
      <c r="E411" s="19">
        <v>6</v>
      </c>
      <c r="F411" s="234"/>
      <c r="G411" s="233">
        <f t="shared" si="40"/>
        <v>0</v>
      </c>
      <c r="H411" s="96">
        <v>4990</v>
      </c>
      <c r="I411" s="97">
        <f t="shared" si="39"/>
        <v>29940</v>
      </c>
    </row>
    <row r="412" spans="2:9" s="3" customFormat="1" ht="79.5" customHeight="1" x14ac:dyDescent="0.2">
      <c r="B412" s="49">
        <v>379</v>
      </c>
      <c r="C412" s="25" t="s">
        <v>65</v>
      </c>
      <c r="D412" s="19" t="s">
        <v>8</v>
      </c>
      <c r="E412" s="19">
        <v>40</v>
      </c>
      <c r="F412" s="234"/>
      <c r="G412" s="233">
        <f t="shared" si="40"/>
        <v>0</v>
      </c>
      <c r="H412" s="96">
        <v>6400</v>
      </c>
      <c r="I412" s="97">
        <f t="shared" si="39"/>
        <v>256000</v>
      </c>
    </row>
    <row r="413" spans="2:9" s="3" customFormat="1" ht="87.75" customHeight="1" x14ac:dyDescent="0.2">
      <c r="B413" s="49">
        <v>380</v>
      </c>
      <c r="C413" s="26" t="s">
        <v>40</v>
      </c>
      <c r="D413" s="19" t="s">
        <v>8</v>
      </c>
      <c r="E413" s="19">
        <v>50</v>
      </c>
      <c r="F413" s="234"/>
      <c r="G413" s="233">
        <f t="shared" si="40"/>
        <v>0</v>
      </c>
      <c r="H413" s="96">
        <v>19590</v>
      </c>
      <c r="I413" s="97">
        <f t="shared" si="39"/>
        <v>979500</v>
      </c>
    </row>
    <row r="414" spans="2:9" s="3" customFormat="1" ht="64.5" customHeight="1" x14ac:dyDescent="0.2">
      <c r="B414" s="49">
        <v>381</v>
      </c>
      <c r="C414" s="26" t="s">
        <v>41</v>
      </c>
      <c r="D414" s="19" t="s">
        <v>8</v>
      </c>
      <c r="E414" s="19">
        <v>50</v>
      </c>
      <c r="F414" s="234"/>
      <c r="G414" s="233">
        <f t="shared" si="40"/>
        <v>0</v>
      </c>
      <c r="H414" s="96">
        <v>22680</v>
      </c>
      <c r="I414" s="97">
        <f t="shared" si="39"/>
        <v>1134000</v>
      </c>
    </row>
    <row r="415" spans="2:9" s="3" customFormat="1" ht="49.5" customHeight="1" x14ac:dyDescent="0.2">
      <c r="B415" s="49">
        <v>382</v>
      </c>
      <c r="C415" s="25" t="s">
        <v>466</v>
      </c>
      <c r="D415" s="19" t="s">
        <v>8</v>
      </c>
      <c r="E415" s="19">
        <v>100</v>
      </c>
      <c r="F415" s="234"/>
      <c r="G415" s="233">
        <f t="shared" si="40"/>
        <v>0</v>
      </c>
      <c r="H415" s="96">
        <v>795</v>
      </c>
      <c r="I415" s="97">
        <f t="shared" si="39"/>
        <v>79500</v>
      </c>
    </row>
    <row r="416" spans="2:9" s="3" customFormat="1" ht="39.75" customHeight="1" x14ac:dyDescent="0.2">
      <c r="B416" s="49">
        <v>383</v>
      </c>
      <c r="C416" s="26" t="s">
        <v>66</v>
      </c>
      <c r="D416" s="19" t="s">
        <v>8</v>
      </c>
      <c r="E416" s="19">
        <v>1200</v>
      </c>
      <c r="F416" s="234"/>
      <c r="G416" s="233">
        <f t="shared" si="40"/>
        <v>0</v>
      </c>
      <c r="H416" s="96">
        <v>862</v>
      </c>
      <c r="I416" s="97">
        <f t="shared" si="39"/>
        <v>1034400</v>
      </c>
    </row>
    <row r="417" spans="2:10" s="3" customFormat="1" ht="137" customHeight="1" thickBot="1" x14ac:dyDescent="0.25">
      <c r="B417" s="53">
        <v>384</v>
      </c>
      <c r="C417" s="300" t="s">
        <v>552</v>
      </c>
      <c r="D417" s="87" t="s">
        <v>8</v>
      </c>
      <c r="E417" s="87">
        <v>1</v>
      </c>
      <c r="F417" s="270"/>
      <c r="G417" s="259">
        <f t="shared" si="40"/>
        <v>0</v>
      </c>
      <c r="H417" s="90">
        <v>7493300</v>
      </c>
      <c r="I417" s="93">
        <f t="shared" si="39"/>
        <v>7493300</v>
      </c>
    </row>
    <row r="418" spans="2:10" s="3" customFormat="1" ht="24" customHeight="1" thickBot="1" x14ac:dyDescent="0.25">
      <c r="B418" s="190" t="s">
        <v>67</v>
      </c>
      <c r="C418" s="191"/>
      <c r="D418" s="191"/>
      <c r="E418" s="191"/>
      <c r="F418" s="191"/>
      <c r="G418" s="191"/>
      <c r="H418" s="191"/>
      <c r="I418" s="192"/>
    </row>
    <row r="419" spans="2:10" s="3" customFormat="1" ht="139.5" customHeight="1" x14ac:dyDescent="0.2">
      <c r="B419" s="45">
        <v>385</v>
      </c>
      <c r="C419" s="69" t="s">
        <v>467</v>
      </c>
      <c r="D419" s="65" t="s">
        <v>8</v>
      </c>
      <c r="E419" s="65">
        <v>1</v>
      </c>
      <c r="F419" s="253"/>
      <c r="G419" s="253">
        <f>E419*F419</f>
        <v>0</v>
      </c>
      <c r="H419" s="89">
        <v>4158058</v>
      </c>
      <c r="I419" s="238">
        <f t="shared" ref="I419:I424" si="41">+H419*E419</f>
        <v>4158058</v>
      </c>
    </row>
    <row r="420" spans="2:10" s="3" customFormat="1" ht="92.25" customHeight="1" x14ac:dyDescent="0.2">
      <c r="B420" s="49">
        <v>386</v>
      </c>
      <c r="C420" s="25" t="s">
        <v>468</v>
      </c>
      <c r="D420" s="19" t="s">
        <v>8</v>
      </c>
      <c r="E420" s="19">
        <v>1</v>
      </c>
      <c r="F420" s="234"/>
      <c r="G420" s="234">
        <f t="shared" ref="G420:G443" si="42">E420*F420</f>
        <v>0</v>
      </c>
      <c r="H420" s="85">
        <v>1240300</v>
      </c>
      <c r="I420" s="239">
        <f t="shared" si="41"/>
        <v>1240300</v>
      </c>
    </row>
    <row r="421" spans="2:10" s="3" customFormat="1" ht="409.5" customHeight="1" x14ac:dyDescent="0.2">
      <c r="B421" s="49">
        <v>387</v>
      </c>
      <c r="C421" s="25" t="s">
        <v>68</v>
      </c>
      <c r="D421" s="19" t="s">
        <v>8</v>
      </c>
      <c r="E421" s="19">
        <v>1</v>
      </c>
      <c r="F421" s="234"/>
      <c r="G421" s="234">
        <f t="shared" si="42"/>
        <v>0</v>
      </c>
      <c r="H421" s="96">
        <v>3583150</v>
      </c>
      <c r="I421" s="239">
        <f t="shared" si="41"/>
        <v>3583150</v>
      </c>
    </row>
    <row r="422" spans="2:10" s="3" customFormat="1" ht="88.5" customHeight="1" x14ac:dyDescent="0.2">
      <c r="B422" s="49">
        <v>388</v>
      </c>
      <c r="C422" s="25" t="s">
        <v>469</v>
      </c>
      <c r="D422" s="19" t="s">
        <v>8</v>
      </c>
      <c r="E422" s="19">
        <v>1</v>
      </c>
      <c r="F422" s="234"/>
      <c r="G422" s="234">
        <f t="shared" si="42"/>
        <v>0</v>
      </c>
      <c r="H422" s="96">
        <v>1454400</v>
      </c>
      <c r="I422" s="239">
        <f t="shared" si="41"/>
        <v>1454400</v>
      </c>
    </row>
    <row r="423" spans="2:10" s="3" customFormat="1" ht="87" customHeight="1" x14ac:dyDescent="0.2">
      <c r="B423" s="49">
        <v>389</v>
      </c>
      <c r="C423" s="25" t="s">
        <v>69</v>
      </c>
      <c r="D423" s="19" t="s">
        <v>8</v>
      </c>
      <c r="E423" s="19">
        <v>1</v>
      </c>
      <c r="F423" s="234"/>
      <c r="G423" s="234">
        <f t="shared" si="42"/>
        <v>0</v>
      </c>
      <c r="H423" s="96">
        <v>23597</v>
      </c>
      <c r="I423" s="239">
        <f t="shared" si="41"/>
        <v>23597</v>
      </c>
    </row>
    <row r="424" spans="2:10" s="3" customFormat="1" ht="87" customHeight="1" x14ac:dyDescent="0.2">
      <c r="B424" s="49">
        <v>390</v>
      </c>
      <c r="C424" s="25" t="s">
        <v>476</v>
      </c>
      <c r="D424" s="19" t="s">
        <v>8</v>
      </c>
      <c r="E424" s="19">
        <v>1</v>
      </c>
      <c r="F424" s="234"/>
      <c r="G424" s="234">
        <f t="shared" si="42"/>
        <v>0</v>
      </c>
      <c r="H424" s="96">
        <v>2138430</v>
      </c>
      <c r="I424" s="239">
        <f t="shared" si="41"/>
        <v>2138430</v>
      </c>
    </row>
    <row r="425" spans="2:10" s="3" customFormat="1" ht="106.5" customHeight="1" x14ac:dyDescent="0.2">
      <c r="B425" s="49">
        <v>391</v>
      </c>
      <c r="C425" s="25" t="s">
        <v>70</v>
      </c>
      <c r="D425" s="19" t="s">
        <v>8</v>
      </c>
      <c r="E425" s="9">
        <v>1</v>
      </c>
      <c r="F425" s="233"/>
      <c r="G425" s="234">
        <f t="shared" si="42"/>
        <v>0</v>
      </c>
      <c r="H425" s="96">
        <v>258651</v>
      </c>
      <c r="I425" s="239">
        <f t="shared" ref="I425:I443" si="43">+H425*E425</f>
        <v>258651</v>
      </c>
    </row>
    <row r="426" spans="2:10" s="3" customFormat="1" ht="59" customHeight="1" x14ac:dyDescent="0.2">
      <c r="B426" s="49">
        <v>392</v>
      </c>
      <c r="C426" s="25" t="s">
        <v>475</v>
      </c>
      <c r="D426" s="19" t="s">
        <v>8</v>
      </c>
      <c r="E426" s="9">
        <v>1</v>
      </c>
      <c r="F426" s="96">
        <v>1167495</v>
      </c>
      <c r="G426" s="234">
        <f t="shared" si="42"/>
        <v>1167495</v>
      </c>
      <c r="H426" s="96">
        <v>1167495</v>
      </c>
      <c r="I426" s="239">
        <f t="shared" si="43"/>
        <v>1167495</v>
      </c>
      <c r="J426" s="138" t="s">
        <v>338</v>
      </c>
    </row>
    <row r="427" spans="2:10" s="3" customFormat="1" ht="80" x14ac:dyDescent="0.2">
      <c r="B427" s="49">
        <v>393</v>
      </c>
      <c r="C427" s="25" t="s">
        <v>137</v>
      </c>
      <c r="D427" s="19" t="s">
        <v>8</v>
      </c>
      <c r="E427" s="19">
        <v>2</v>
      </c>
      <c r="F427" s="96">
        <v>1143300</v>
      </c>
      <c r="G427" s="234">
        <f t="shared" si="42"/>
        <v>2286600</v>
      </c>
      <c r="H427" s="96">
        <v>1143300</v>
      </c>
      <c r="I427" s="239">
        <f t="shared" si="43"/>
        <v>2286600</v>
      </c>
      <c r="J427" s="138" t="s">
        <v>338</v>
      </c>
    </row>
    <row r="428" spans="2:10" s="3" customFormat="1" ht="89.25" customHeight="1" x14ac:dyDescent="0.2">
      <c r="B428" s="49">
        <v>394</v>
      </c>
      <c r="C428" s="25" t="s">
        <v>138</v>
      </c>
      <c r="D428" s="19" t="s">
        <v>8</v>
      </c>
      <c r="E428" s="19">
        <v>4</v>
      </c>
      <c r="F428" s="96">
        <v>1143300</v>
      </c>
      <c r="G428" s="234">
        <f t="shared" si="42"/>
        <v>4573200</v>
      </c>
      <c r="H428" s="96">
        <v>1143300</v>
      </c>
      <c r="I428" s="239">
        <f t="shared" si="43"/>
        <v>4573200</v>
      </c>
      <c r="J428" s="138" t="s">
        <v>338</v>
      </c>
    </row>
    <row r="429" spans="2:10" s="3" customFormat="1" ht="73.5" customHeight="1" x14ac:dyDescent="0.2">
      <c r="B429" s="49">
        <v>395</v>
      </c>
      <c r="C429" s="25" t="s">
        <v>139</v>
      </c>
      <c r="D429" s="19" t="s">
        <v>8</v>
      </c>
      <c r="E429" s="19">
        <v>3</v>
      </c>
      <c r="F429" s="96">
        <v>285525</v>
      </c>
      <c r="G429" s="234">
        <f t="shared" si="42"/>
        <v>856575</v>
      </c>
      <c r="H429" s="96">
        <v>285525</v>
      </c>
      <c r="I429" s="239">
        <f t="shared" si="43"/>
        <v>856575</v>
      </c>
      <c r="J429" s="138" t="s">
        <v>338</v>
      </c>
    </row>
    <row r="430" spans="2:10" s="3" customFormat="1" ht="82.5" customHeight="1" x14ac:dyDescent="0.2">
      <c r="B430" s="49">
        <v>396</v>
      </c>
      <c r="C430" s="25" t="s">
        <v>71</v>
      </c>
      <c r="D430" s="19" t="s">
        <v>8</v>
      </c>
      <c r="E430" s="19">
        <v>9</v>
      </c>
      <c r="F430" s="234"/>
      <c r="G430" s="234">
        <f t="shared" si="42"/>
        <v>0</v>
      </c>
      <c r="H430" s="85">
        <v>3250</v>
      </c>
      <c r="I430" s="239">
        <f t="shared" si="43"/>
        <v>29250</v>
      </c>
    </row>
    <row r="431" spans="2:10" s="3" customFormat="1" ht="67.5" customHeight="1" x14ac:dyDescent="0.2">
      <c r="B431" s="49">
        <v>397</v>
      </c>
      <c r="C431" s="25" t="s">
        <v>474</v>
      </c>
      <c r="D431" s="19" t="s">
        <v>8</v>
      </c>
      <c r="E431" s="19">
        <v>5</v>
      </c>
      <c r="F431" s="234"/>
      <c r="G431" s="234">
        <f t="shared" si="42"/>
        <v>0</v>
      </c>
      <c r="H431" s="96">
        <v>195540</v>
      </c>
      <c r="I431" s="239">
        <f t="shared" si="43"/>
        <v>977700</v>
      </c>
    </row>
    <row r="432" spans="2:10" s="3" customFormat="1" ht="144.75" customHeight="1" x14ac:dyDescent="0.2">
      <c r="B432" s="49">
        <v>398</v>
      </c>
      <c r="C432" s="25" t="s">
        <v>72</v>
      </c>
      <c r="D432" s="19" t="s">
        <v>14</v>
      </c>
      <c r="E432" s="19">
        <v>1</v>
      </c>
      <c r="F432" s="234"/>
      <c r="G432" s="234">
        <f t="shared" si="42"/>
        <v>0</v>
      </c>
      <c r="H432" s="85">
        <v>2804804</v>
      </c>
      <c r="I432" s="239">
        <f t="shared" si="43"/>
        <v>2804804</v>
      </c>
    </row>
    <row r="433" spans="2:10" s="3" customFormat="1" ht="45.75" customHeight="1" x14ac:dyDescent="0.2">
      <c r="B433" s="49">
        <v>399</v>
      </c>
      <c r="C433" s="25" t="s">
        <v>117</v>
      </c>
      <c r="D433" s="19" t="s">
        <v>14</v>
      </c>
      <c r="E433" s="19">
        <v>1</v>
      </c>
      <c r="F433" s="234"/>
      <c r="G433" s="234">
        <f t="shared" si="42"/>
        <v>0</v>
      </c>
      <c r="H433" s="85">
        <v>1782025</v>
      </c>
      <c r="I433" s="239">
        <f t="shared" si="43"/>
        <v>1782025</v>
      </c>
    </row>
    <row r="434" spans="2:10" s="3" customFormat="1" ht="84" customHeight="1" x14ac:dyDescent="0.2">
      <c r="B434" s="49">
        <v>400</v>
      </c>
      <c r="C434" s="26" t="s">
        <v>473</v>
      </c>
      <c r="D434" s="19" t="s">
        <v>8</v>
      </c>
      <c r="E434" s="19">
        <v>4</v>
      </c>
      <c r="F434" s="234"/>
      <c r="G434" s="234">
        <f t="shared" si="42"/>
        <v>0</v>
      </c>
      <c r="H434" s="96">
        <v>289236</v>
      </c>
      <c r="I434" s="239">
        <f t="shared" si="43"/>
        <v>1156944</v>
      </c>
    </row>
    <row r="435" spans="2:10" s="3" customFormat="1" ht="39" customHeight="1" x14ac:dyDescent="0.2">
      <c r="B435" s="49">
        <v>401</v>
      </c>
      <c r="C435" s="22" t="s">
        <v>73</v>
      </c>
      <c r="D435" s="19" t="s">
        <v>8</v>
      </c>
      <c r="E435" s="19">
        <v>15</v>
      </c>
      <c r="F435" s="234"/>
      <c r="G435" s="234">
        <f t="shared" si="42"/>
        <v>0</v>
      </c>
      <c r="H435" s="96">
        <v>4990</v>
      </c>
      <c r="I435" s="239">
        <f t="shared" si="43"/>
        <v>74850</v>
      </c>
    </row>
    <row r="436" spans="2:10" s="3" customFormat="1" ht="52.5" customHeight="1" x14ac:dyDescent="0.2">
      <c r="B436" s="49">
        <v>402</v>
      </c>
      <c r="C436" s="22" t="s">
        <v>74</v>
      </c>
      <c r="D436" s="19" t="s">
        <v>8</v>
      </c>
      <c r="E436" s="19">
        <v>30</v>
      </c>
      <c r="F436" s="234"/>
      <c r="G436" s="234">
        <f t="shared" si="42"/>
        <v>0</v>
      </c>
      <c r="H436" s="96">
        <v>3269</v>
      </c>
      <c r="I436" s="239">
        <f t="shared" si="43"/>
        <v>98070</v>
      </c>
    </row>
    <row r="437" spans="2:10" s="3" customFormat="1" ht="102.75" customHeight="1" x14ac:dyDescent="0.2">
      <c r="B437" s="49">
        <v>403</v>
      </c>
      <c r="C437" s="25" t="s">
        <v>75</v>
      </c>
      <c r="D437" s="19" t="s">
        <v>8</v>
      </c>
      <c r="E437" s="19">
        <v>12</v>
      </c>
      <c r="F437" s="96">
        <v>300000</v>
      </c>
      <c r="G437" s="234">
        <f t="shared" si="42"/>
        <v>3600000</v>
      </c>
      <c r="H437" s="96">
        <v>300000</v>
      </c>
      <c r="I437" s="304">
        <f>+H437*E437</f>
        <v>3600000</v>
      </c>
      <c r="J437" s="138" t="s">
        <v>338</v>
      </c>
    </row>
    <row r="438" spans="2:10" s="3" customFormat="1" ht="68.25" customHeight="1" x14ac:dyDescent="0.2">
      <c r="B438" s="49">
        <v>404</v>
      </c>
      <c r="C438" s="25" t="s">
        <v>472</v>
      </c>
      <c r="D438" s="19" t="s">
        <v>8</v>
      </c>
      <c r="E438" s="19">
        <v>70</v>
      </c>
      <c r="F438" s="234"/>
      <c r="G438" s="234">
        <f t="shared" si="42"/>
        <v>0</v>
      </c>
      <c r="H438" s="96">
        <v>22680</v>
      </c>
      <c r="I438" s="239">
        <f t="shared" si="43"/>
        <v>1587600</v>
      </c>
    </row>
    <row r="439" spans="2:10" s="3" customFormat="1" ht="102.75" customHeight="1" x14ac:dyDescent="0.2">
      <c r="B439" s="49">
        <v>405</v>
      </c>
      <c r="C439" s="25" t="s">
        <v>471</v>
      </c>
      <c r="D439" s="19" t="s">
        <v>8</v>
      </c>
      <c r="E439" s="19">
        <v>2</v>
      </c>
      <c r="F439" s="234"/>
      <c r="G439" s="234">
        <f t="shared" si="42"/>
        <v>0</v>
      </c>
      <c r="H439" s="96">
        <v>195540</v>
      </c>
      <c r="I439" s="239">
        <f t="shared" si="43"/>
        <v>391080</v>
      </c>
    </row>
    <row r="440" spans="2:10" s="3" customFormat="1" ht="81" customHeight="1" x14ac:dyDescent="0.2">
      <c r="B440" s="49">
        <v>406</v>
      </c>
      <c r="C440" s="25" t="s">
        <v>113</v>
      </c>
      <c r="D440" s="19" t="s">
        <v>8</v>
      </c>
      <c r="E440" s="19">
        <v>50</v>
      </c>
      <c r="F440" s="234"/>
      <c r="G440" s="234">
        <f t="shared" si="42"/>
        <v>0</v>
      </c>
      <c r="H440" s="96">
        <v>19590</v>
      </c>
      <c r="I440" s="239">
        <f t="shared" si="43"/>
        <v>979500</v>
      </c>
    </row>
    <row r="441" spans="2:10" s="3" customFormat="1" ht="59" customHeight="1" x14ac:dyDescent="0.2">
      <c r="B441" s="49">
        <v>407</v>
      </c>
      <c r="C441" s="25" t="s">
        <v>76</v>
      </c>
      <c r="D441" s="19" t="s">
        <v>8</v>
      </c>
      <c r="E441" s="19">
        <v>1</v>
      </c>
      <c r="F441" s="234"/>
      <c r="G441" s="234">
        <f t="shared" si="42"/>
        <v>0</v>
      </c>
      <c r="H441" s="96">
        <v>29731</v>
      </c>
      <c r="I441" s="239">
        <f t="shared" si="43"/>
        <v>29731</v>
      </c>
    </row>
    <row r="442" spans="2:10" s="3" customFormat="1" ht="74" customHeight="1" x14ac:dyDescent="0.2">
      <c r="B442" s="49">
        <v>408</v>
      </c>
      <c r="C442" s="25" t="s">
        <v>470</v>
      </c>
      <c r="D442" s="19" t="s">
        <v>8</v>
      </c>
      <c r="E442" s="19">
        <v>30</v>
      </c>
      <c r="F442" s="234"/>
      <c r="G442" s="234">
        <f t="shared" si="42"/>
        <v>0</v>
      </c>
      <c r="H442" s="96">
        <v>35543</v>
      </c>
      <c r="I442" s="239">
        <f t="shared" si="43"/>
        <v>1066290</v>
      </c>
    </row>
    <row r="443" spans="2:10" s="3" customFormat="1" ht="57" customHeight="1" x14ac:dyDescent="0.2">
      <c r="B443" s="49">
        <v>409</v>
      </c>
      <c r="C443" s="161" t="s">
        <v>554</v>
      </c>
      <c r="D443" s="19" t="s">
        <v>8</v>
      </c>
      <c r="E443" s="19">
        <v>12</v>
      </c>
      <c r="F443" s="234"/>
      <c r="G443" s="234">
        <f t="shared" si="42"/>
        <v>0</v>
      </c>
      <c r="H443" s="162">
        <v>95041</v>
      </c>
      <c r="I443" s="239">
        <f t="shared" si="43"/>
        <v>1140492</v>
      </c>
    </row>
    <row r="444" spans="2:10" s="3" customFormat="1" ht="64" customHeight="1" x14ac:dyDescent="0.2">
      <c r="B444" s="49">
        <v>410</v>
      </c>
      <c r="C444" s="210" t="s">
        <v>322</v>
      </c>
      <c r="D444" s="211"/>
      <c r="E444" s="211"/>
      <c r="F444" s="212"/>
      <c r="G444" s="212"/>
      <c r="H444" s="212"/>
      <c r="I444" s="213"/>
    </row>
    <row r="445" spans="2:10" s="3" customFormat="1" ht="24" customHeight="1" x14ac:dyDescent="0.2">
      <c r="B445" s="49">
        <v>411</v>
      </c>
      <c r="C445" s="30" t="s">
        <v>77</v>
      </c>
      <c r="D445" s="19" t="s">
        <v>489</v>
      </c>
      <c r="E445" s="19">
        <v>1</v>
      </c>
      <c r="F445" s="234">
        <v>52000000</v>
      </c>
      <c r="G445" s="340">
        <f>E445*F445</f>
        <v>52000000</v>
      </c>
      <c r="H445" s="96">
        <v>52000000</v>
      </c>
      <c r="I445" s="239">
        <f t="shared" ref="I445:I453" si="44">+H445*E445</f>
        <v>52000000</v>
      </c>
      <c r="J445" s="138" t="s">
        <v>338</v>
      </c>
    </row>
    <row r="446" spans="2:10" s="3" customFormat="1" ht="24" customHeight="1" x14ac:dyDescent="0.2">
      <c r="B446" s="49">
        <v>412</v>
      </c>
      <c r="C446" s="30" t="s">
        <v>78</v>
      </c>
      <c r="D446" s="19" t="s">
        <v>489</v>
      </c>
      <c r="E446" s="19">
        <v>1</v>
      </c>
      <c r="F446" s="234">
        <v>52000000</v>
      </c>
      <c r="G446" s="340">
        <f t="shared" ref="G446:G453" si="45">E446*F446</f>
        <v>52000000</v>
      </c>
      <c r="H446" s="96">
        <v>52000000</v>
      </c>
      <c r="I446" s="239">
        <f t="shared" si="44"/>
        <v>52000000</v>
      </c>
      <c r="J446" s="138" t="s">
        <v>338</v>
      </c>
    </row>
    <row r="447" spans="2:10" s="3" customFormat="1" ht="24" customHeight="1" x14ac:dyDescent="0.2">
      <c r="B447" s="49">
        <v>413</v>
      </c>
      <c r="C447" s="30" t="s">
        <v>79</v>
      </c>
      <c r="D447" s="19" t="s">
        <v>489</v>
      </c>
      <c r="E447" s="19">
        <v>1</v>
      </c>
      <c r="F447" s="234">
        <v>52000000</v>
      </c>
      <c r="G447" s="340">
        <f t="shared" si="45"/>
        <v>52000000</v>
      </c>
      <c r="H447" s="96">
        <v>52000000</v>
      </c>
      <c r="I447" s="239">
        <f t="shared" si="44"/>
        <v>52000000</v>
      </c>
      <c r="J447" s="138" t="s">
        <v>338</v>
      </c>
    </row>
    <row r="448" spans="2:10" s="3" customFormat="1" ht="24" customHeight="1" x14ac:dyDescent="0.2">
      <c r="B448" s="49">
        <v>414</v>
      </c>
      <c r="C448" s="30" t="s">
        <v>80</v>
      </c>
      <c r="D448" s="19" t="s">
        <v>489</v>
      </c>
      <c r="E448" s="19">
        <v>1</v>
      </c>
      <c r="F448" s="234">
        <v>52000000</v>
      </c>
      <c r="G448" s="340">
        <f t="shared" si="45"/>
        <v>52000000</v>
      </c>
      <c r="H448" s="96">
        <v>52000000</v>
      </c>
      <c r="I448" s="239">
        <f t="shared" si="44"/>
        <v>52000000</v>
      </c>
      <c r="J448" s="138" t="s">
        <v>338</v>
      </c>
    </row>
    <row r="449" spans="2:10" s="3" customFormat="1" ht="24" customHeight="1" x14ac:dyDescent="0.2">
      <c r="B449" s="49">
        <v>415</v>
      </c>
      <c r="C449" s="30" t="s">
        <v>81</v>
      </c>
      <c r="D449" s="19" t="s">
        <v>489</v>
      </c>
      <c r="E449" s="19">
        <v>1</v>
      </c>
      <c r="F449" s="234">
        <v>52000000</v>
      </c>
      <c r="G449" s="340">
        <f t="shared" si="45"/>
        <v>52000000</v>
      </c>
      <c r="H449" s="96">
        <v>52000000</v>
      </c>
      <c r="I449" s="239">
        <f t="shared" si="44"/>
        <v>52000000</v>
      </c>
      <c r="J449" s="138" t="s">
        <v>338</v>
      </c>
    </row>
    <row r="450" spans="2:10" s="3" customFormat="1" ht="24" customHeight="1" x14ac:dyDescent="0.2">
      <c r="B450" s="49">
        <v>416</v>
      </c>
      <c r="C450" s="30" t="s">
        <v>82</v>
      </c>
      <c r="D450" s="19" t="s">
        <v>489</v>
      </c>
      <c r="E450" s="19">
        <v>1</v>
      </c>
      <c r="F450" s="234">
        <v>20000000</v>
      </c>
      <c r="G450" s="340">
        <f t="shared" si="45"/>
        <v>20000000</v>
      </c>
      <c r="H450" s="96">
        <v>20000000</v>
      </c>
      <c r="I450" s="239">
        <f t="shared" si="44"/>
        <v>20000000</v>
      </c>
      <c r="J450" s="138" t="s">
        <v>338</v>
      </c>
    </row>
    <row r="451" spans="2:10" s="3" customFormat="1" ht="24" customHeight="1" x14ac:dyDescent="0.2">
      <c r="B451" s="49">
        <v>417</v>
      </c>
      <c r="C451" s="30" t="s">
        <v>83</v>
      </c>
      <c r="D451" s="19" t="s">
        <v>489</v>
      </c>
      <c r="E451" s="19">
        <v>1</v>
      </c>
      <c r="F451" s="234">
        <v>52000000</v>
      </c>
      <c r="G451" s="340">
        <f t="shared" si="45"/>
        <v>52000000</v>
      </c>
      <c r="H451" s="96">
        <v>52000000</v>
      </c>
      <c r="I451" s="239">
        <f t="shared" si="44"/>
        <v>52000000</v>
      </c>
      <c r="J451" s="138" t="s">
        <v>338</v>
      </c>
    </row>
    <row r="452" spans="2:10" s="3" customFormat="1" ht="24" customHeight="1" x14ac:dyDescent="0.2">
      <c r="B452" s="49">
        <v>418</v>
      </c>
      <c r="C452" s="30" t="s">
        <v>84</v>
      </c>
      <c r="D452" s="19" t="s">
        <v>489</v>
      </c>
      <c r="E452" s="19">
        <v>1</v>
      </c>
      <c r="F452" s="234">
        <v>52000000</v>
      </c>
      <c r="G452" s="340">
        <f t="shared" si="45"/>
        <v>52000000</v>
      </c>
      <c r="H452" s="96">
        <v>52000000</v>
      </c>
      <c r="I452" s="239">
        <f t="shared" si="44"/>
        <v>52000000</v>
      </c>
      <c r="J452" s="138" t="s">
        <v>338</v>
      </c>
    </row>
    <row r="453" spans="2:10" s="3" customFormat="1" ht="24" customHeight="1" thickBot="1" x14ac:dyDescent="0.25">
      <c r="B453" s="50">
        <v>419</v>
      </c>
      <c r="C453" s="115" t="s">
        <v>85</v>
      </c>
      <c r="D453" s="67" t="s">
        <v>489</v>
      </c>
      <c r="E453" s="67">
        <v>1</v>
      </c>
      <c r="F453" s="252">
        <v>52000000</v>
      </c>
      <c r="G453" s="340">
        <f t="shared" si="45"/>
        <v>52000000</v>
      </c>
      <c r="H453" s="98">
        <v>52000000</v>
      </c>
      <c r="I453" s="240">
        <f t="shared" si="44"/>
        <v>52000000</v>
      </c>
      <c r="J453" s="138" t="s">
        <v>338</v>
      </c>
    </row>
    <row r="454" spans="2:10" s="3" customFormat="1" ht="37.5" customHeight="1" thickBot="1" x14ac:dyDescent="0.25">
      <c r="B454" s="201" t="s">
        <v>86</v>
      </c>
      <c r="C454" s="202"/>
      <c r="D454" s="202"/>
      <c r="E454" s="202"/>
      <c r="F454" s="154">
        <f>SUM(F262:F453)</f>
        <v>546928720</v>
      </c>
      <c r="G454" s="154">
        <f>SUM(G262:G453)</f>
        <v>681623220</v>
      </c>
      <c r="H454" s="154">
        <f>SUM(H262:H453)</f>
        <v>671648785</v>
      </c>
      <c r="I454" s="154">
        <f>SUM(I262:I453)</f>
        <v>919285805</v>
      </c>
    </row>
    <row r="455" spans="2:10" ht="23.5" customHeight="1" thickBot="1" x14ac:dyDescent="0.25">
      <c r="B455" s="168" t="s">
        <v>87</v>
      </c>
      <c r="C455" s="169"/>
      <c r="D455" s="169"/>
      <c r="E455" s="169"/>
      <c r="F455" s="307"/>
      <c r="G455" s="307"/>
      <c r="H455" s="169"/>
      <c r="I455" s="169"/>
    </row>
    <row r="456" spans="2:10" ht="41.25" customHeight="1" x14ac:dyDescent="0.2">
      <c r="B456" s="116">
        <v>420</v>
      </c>
      <c r="C456" s="117" t="s">
        <v>88</v>
      </c>
      <c r="D456" s="118" t="s">
        <v>14</v>
      </c>
      <c r="E456" s="118">
        <v>1</v>
      </c>
      <c r="F456" s="308">
        <v>371197285</v>
      </c>
      <c r="G456" s="308">
        <f>E456*F456</f>
        <v>371197285</v>
      </c>
      <c r="H456" s="119">
        <v>371197285</v>
      </c>
      <c r="I456" s="120">
        <f>+H456*E456</f>
        <v>371197285</v>
      </c>
      <c r="J456" s="138" t="s">
        <v>338</v>
      </c>
    </row>
    <row r="457" spans="2:10" ht="39" customHeight="1" x14ac:dyDescent="0.2">
      <c r="B457" s="121">
        <v>421</v>
      </c>
      <c r="C457" s="77" t="s">
        <v>89</v>
      </c>
      <c r="D457" s="78" t="s">
        <v>14</v>
      </c>
      <c r="E457" s="78">
        <v>1</v>
      </c>
      <c r="F457" s="308">
        <v>80000000</v>
      </c>
      <c r="G457" s="308">
        <f t="shared" ref="G457:G475" si="46">E457*F457</f>
        <v>80000000</v>
      </c>
      <c r="H457" s="112">
        <v>80000000</v>
      </c>
      <c r="I457" s="113">
        <f>+H457*E457</f>
        <v>80000000</v>
      </c>
      <c r="J457" s="138" t="s">
        <v>338</v>
      </c>
    </row>
    <row r="458" spans="2:10" ht="29" customHeight="1" x14ac:dyDescent="0.2">
      <c r="B458" s="121">
        <v>422</v>
      </c>
      <c r="C458" s="77" t="s">
        <v>131</v>
      </c>
      <c r="D458" s="78" t="s">
        <v>14</v>
      </c>
      <c r="E458" s="78">
        <v>1</v>
      </c>
      <c r="F458" s="308">
        <v>320000000</v>
      </c>
      <c r="G458" s="308">
        <f t="shared" si="46"/>
        <v>320000000</v>
      </c>
      <c r="H458" s="112">
        <v>320000000</v>
      </c>
      <c r="I458" s="113">
        <f>+H458*E458</f>
        <v>320000000</v>
      </c>
      <c r="J458" s="138" t="s">
        <v>338</v>
      </c>
    </row>
    <row r="459" spans="2:10" ht="81" customHeight="1" x14ac:dyDescent="0.2">
      <c r="B459" s="49">
        <v>423</v>
      </c>
      <c r="C459" s="25" t="s">
        <v>118</v>
      </c>
      <c r="D459" s="19" t="s">
        <v>8</v>
      </c>
      <c r="E459" s="19">
        <v>1</v>
      </c>
      <c r="F459" s="234"/>
      <c r="G459" s="234">
        <f t="shared" si="46"/>
        <v>0</v>
      </c>
      <c r="H459" s="85">
        <v>3310333</v>
      </c>
      <c r="I459" s="10">
        <f>E459*H459</f>
        <v>3310333</v>
      </c>
    </row>
    <row r="460" spans="2:10" ht="65.25" customHeight="1" x14ac:dyDescent="0.2">
      <c r="B460" s="122">
        <v>424</v>
      </c>
      <c r="C460" s="25" t="s">
        <v>119</v>
      </c>
      <c r="D460" s="19" t="s">
        <v>8</v>
      </c>
      <c r="E460" s="19">
        <v>1</v>
      </c>
      <c r="F460" s="234"/>
      <c r="G460" s="234">
        <f t="shared" si="46"/>
        <v>0</v>
      </c>
      <c r="H460" s="85">
        <v>1553000</v>
      </c>
      <c r="I460" s="10">
        <f t="shared" ref="I460:I474" si="47">E460*H460</f>
        <v>1553000</v>
      </c>
    </row>
    <row r="461" spans="2:10" ht="75.75" customHeight="1" x14ac:dyDescent="0.2">
      <c r="B461" s="49">
        <v>425</v>
      </c>
      <c r="C461" s="25" t="s">
        <v>120</v>
      </c>
      <c r="D461" s="19" t="s">
        <v>8</v>
      </c>
      <c r="E461" s="19">
        <v>1</v>
      </c>
      <c r="F461" s="234"/>
      <c r="G461" s="234">
        <f t="shared" si="46"/>
        <v>0</v>
      </c>
      <c r="H461" s="85">
        <v>617333.33333333337</v>
      </c>
      <c r="I461" s="10">
        <f t="shared" si="47"/>
        <v>617333.33333333337</v>
      </c>
    </row>
    <row r="462" spans="2:10" ht="57" customHeight="1" x14ac:dyDescent="0.2">
      <c r="B462" s="122">
        <v>426</v>
      </c>
      <c r="C462" s="25" t="s">
        <v>121</v>
      </c>
      <c r="D462" s="19" t="s">
        <v>8</v>
      </c>
      <c r="E462" s="19">
        <v>1</v>
      </c>
      <c r="F462" s="234"/>
      <c r="G462" s="234">
        <f t="shared" si="46"/>
        <v>0</v>
      </c>
      <c r="H462" s="85">
        <v>2321333.3333333335</v>
      </c>
      <c r="I462" s="10">
        <f t="shared" si="47"/>
        <v>2321333.3333333335</v>
      </c>
    </row>
    <row r="463" spans="2:10" ht="236" customHeight="1" x14ac:dyDescent="0.2">
      <c r="B463" s="49">
        <v>427</v>
      </c>
      <c r="C463" s="25" t="s">
        <v>122</v>
      </c>
      <c r="D463" s="19" t="s">
        <v>8</v>
      </c>
      <c r="E463" s="19">
        <v>1</v>
      </c>
      <c r="F463" s="234"/>
      <c r="G463" s="234">
        <f t="shared" si="46"/>
        <v>0</v>
      </c>
      <c r="H463" s="85">
        <v>1079999.6666666667</v>
      </c>
      <c r="I463" s="10">
        <f t="shared" si="47"/>
        <v>1079999.6666666667</v>
      </c>
    </row>
    <row r="464" spans="2:10" ht="62" customHeight="1" x14ac:dyDescent="0.2">
      <c r="B464" s="122">
        <v>428</v>
      </c>
      <c r="C464" s="25" t="s">
        <v>520</v>
      </c>
      <c r="D464" s="19" t="s">
        <v>8</v>
      </c>
      <c r="E464" s="19">
        <v>1</v>
      </c>
      <c r="F464" s="234"/>
      <c r="G464" s="234">
        <f t="shared" si="46"/>
        <v>0</v>
      </c>
      <c r="H464" s="85">
        <v>621000</v>
      </c>
      <c r="I464" s="10">
        <f t="shared" si="47"/>
        <v>621000</v>
      </c>
    </row>
    <row r="465" spans="2:10" ht="55" customHeight="1" x14ac:dyDescent="0.2">
      <c r="B465" s="49">
        <v>429</v>
      </c>
      <c r="C465" s="25" t="s">
        <v>123</v>
      </c>
      <c r="D465" s="19" t="s">
        <v>8</v>
      </c>
      <c r="E465" s="19">
        <v>1</v>
      </c>
      <c r="F465" s="234"/>
      <c r="G465" s="234">
        <f t="shared" si="46"/>
        <v>0</v>
      </c>
      <c r="H465" s="85">
        <v>500000</v>
      </c>
      <c r="I465" s="10">
        <f t="shared" si="47"/>
        <v>500000</v>
      </c>
    </row>
    <row r="466" spans="2:10" ht="54" customHeight="1" x14ac:dyDescent="0.2">
      <c r="B466" s="122">
        <v>430</v>
      </c>
      <c r="C466" s="25" t="s">
        <v>124</v>
      </c>
      <c r="D466" s="19" t="s">
        <v>8</v>
      </c>
      <c r="E466" s="19">
        <v>1</v>
      </c>
      <c r="F466" s="234"/>
      <c r="G466" s="234">
        <f t="shared" si="46"/>
        <v>0</v>
      </c>
      <c r="H466" s="85">
        <v>1710000</v>
      </c>
      <c r="I466" s="10">
        <f t="shared" si="47"/>
        <v>1710000</v>
      </c>
    </row>
    <row r="467" spans="2:10" ht="65.25" customHeight="1" x14ac:dyDescent="0.2">
      <c r="B467" s="49">
        <v>431</v>
      </c>
      <c r="C467" s="25" t="s">
        <v>125</v>
      </c>
      <c r="D467" s="19" t="s">
        <v>8</v>
      </c>
      <c r="E467" s="19">
        <v>1</v>
      </c>
      <c r="F467" s="234"/>
      <c r="G467" s="234">
        <f t="shared" si="46"/>
        <v>0</v>
      </c>
      <c r="H467" s="85">
        <v>430000</v>
      </c>
      <c r="I467" s="10">
        <f>E467*H467</f>
        <v>430000</v>
      </c>
    </row>
    <row r="468" spans="2:10" ht="51" customHeight="1" x14ac:dyDescent="0.2">
      <c r="B468" s="122">
        <v>432</v>
      </c>
      <c r="C468" s="25" t="s">
        <v>126</v>
      </c>
      <c r="D468" s="19" t="s">
        <v>8</v>
      </c>
      <c r="E468" s="19">
        <v>1</v>
      </c>
      <c r="F468" s="234"/>
      <c r="G468" s="234">
        <f t="shared" si="46"/>
        <v>0</v>
      </c>
      <c r="H468" s="85">
        <v>276666.66666666669</v>
      </c>
      <c r="I468" s="10">
        <f t="shared" si="47"/>
        <v>276666.66666666669</v>
      </c>
    </row>
    <row r="469" spans="2:10" ht="51" customHeight="1" x14ac:dyDescent="0.2">
      <c r="B469" s="49">
        <v>433</v>
      </c>
      <c r="C469" s="25" t="s">
        <v>127</v>
      </c>
      <c r="D469" s="19" t="s">
        <v>8</v>
      </c>
      <c r="E469" s="19">
        <v>1</v>
      </c>
      <c r="F469" s="234"/>
      <c r="G469" s="234">
        <f t="shared" si="46"/>
        <v>0</v>
      </c>
      <c r="H469" s="159">
        <v>282000</v>
      </c>
      <c r="I469" s="10">
        <f t="shared" si="47"/>
        <v>282000</v>
      </c>
    </row>
    <row r="470" spans="2:10" ht="74" customHeight="1" x14ac:dyDescent="0.2">
      <c r="B470" s="122">
        <v>434</v>
      </c>
      <c r="C470" s="25" t="s">
        <v>128</v>
      </c>
      <c r="D470" s="19" t="s">
        <v>8</v>
      </c>
      <c r="E470" s="19">
        <v>1</v>
      </c>
      <c r="F470" s="234"/>
      <c r="G470" s="234">
        <f t="shared" si="46"/>
        <v>0</v>
      </c>
      <c r="H470" s="159">
        <v>890000</v>
      </c>
      <c r="I470" s="10">
        <f t="shared" si="47"/>
        <v>890000</v>
      </c>
    </row>
    <row r="471" spans="2:10" ht="50.25" customHeight="1" x14ac:dyDescent="0.2">
      <c r="B471" s="49">
        <v>435</v>
      </c>
      <c r="C471" s="25" t="s">
        <v>129</v>
      </c>
      <c r="D471" s="19" t="s">
        <v>8</v>
      </c>
      <c r="E471" s="19">
        <v>1</v>
      </c>
      <c r="F471" s="234"/>
      <c r="G471" s="234">
        <f t="shared" si="46"/>
        <v>0</v>
      </c>
      <c r="H471" s="159">
        <v>401666.66666666669</v>
      </c>
      <c r="I471" s="10">
        <f t="shared" si="47"/>
        <v>401666.66666666669</v>
      </c>
    </row>
    <row r="472" spans="2:10" ht="84" customHeight="1" x14ac:dyDescent="0.2">
      <c r="B472" s="122">
        <v>436</v>
      </c>
      <c r="C472" s="25" t="s">
        <v>130</v>
      </c>
      <c r="D472" s="19" t="s">
        <v>8</v>
      </c>
      <c r="E472" s="19">
        <v>1</v>
      </c>
      <c r="F472" s="234"/>
      <c r="G472" s="234">
        <f t="shared" si="46"/>
        <v>0</v>
      </c>
      <c r="H472" s="159">
        <v>840000</v>
      </c>
      <c r="I472" s="10">
        <f t="shared" si="47"/>
        <v>840000</v>
      </c>
    </row>
    <row r="473" spans="2:10" ht="21" customHeight="1" x14ac:dyDescent="0.2">
      <c r="B473" s="49">
        <v>437</v>
      </c>
      <c r="C473" s="25" t="s">
        <v>477</v>
      </c>
      <c r="D473" s="19" t="s">
        <v>8</v>
      </c>
      <c r="E473" s="19">
        <v>1</v>
      </c>
      <c r="F473" s="234"/>
      <c r="G473" s="234">
        <f t="shared" si="46"/>
        <v>0</v>
      </c>
      <c r="H473" s="159">
        <v>406666.66666666669</v>
      </c>
      <c r="I473" s="10">
        <f t="shared" si="47"/>
        <v>406666.66666666669</v>
      </c>
    </row>
    <row r="474" spans="2:10" ht="23.5" customHeight="1" thickBot="1" x14ac:dyDescent="0.25">
      <c r="B474" s="56">
        <v>438</v>
      </c>
      <c r="C474" s="73" t="s">
        <v>478</v>
      </c>
      <c r="D474" s="67" t="s">
        <v>8</v>
      </c>
      <c r="E474" s="67">
        <v>1</v>
      </c>
      <c r="F474" s="234"/>
      <c r="G474" s="234">
        <f t="shared" si="46"/>
        <v>0</v>
      </c>
      <c r="H474" s="63">
        <v>16041</v>
      </c>
      <c r="I474" s="52">
        <f t="shared" si="47"/>
        <v>16041</v>
      </c>
    </row>
    <row r="475" spans="2:10" ht="23.5" customHeight="1" thickBot="1" x14ac:dyDescent="0.25">
      <c r="B475" s="182" t="s">
        <v>90</v>
      </c>
      <c r="C475" s="183"/>
      <c r="D475" s="135"/>
      <c r="E475" s="135"/>
      <c r="F475" s="88">
        <f>F456+F457+F458</f>
        <v>771197285</v>
      </c>
      <c r="G475" s="88">
        <f>G456+G457+G458</f>
        <v>771197285</v>
      </c>
      <c r="H475" s="88">
        <f>H456+H457+H458</f>
        <v>771197285</v>
      </c>
      <c r="I475" s="88">
        <f>I456+I457+I458</f>
        <v>771197285</v>
      </c>
    </row>
    <row r="476" spans="2:10" ht="23.5" customHeight="1" thickBot="1" x14ac:dyDescent="0.25">
      <c r="B476" s="187" t="s">
        <v>531</v>
      </c>
      <c r="C476" s="188"/>
      <c r="D476" s="188"/>
      <c r="E476" s="188"/>
      <c r="F476" s="188"/>
      <c r="G476" s="188"/>
      <c r="H476" s="188"/>
      <c r="I476" s="189"/>
    </row>
    <row r="477" spans="2:10" ht="134.25" customHeight="1" x14ac:dyDescent="0.2">
      <c r="B477" s="122">
        <v>439</v>
      </c>
      <c r="C477" s="318" t="s">
        <v>532</v>
      </c>
      <c r="D477" s="319" t="s">
        <v>91</v>
      </c>
      <c r="E477" s="320">
        <v>8</v>
      </c>
      <c r="F477" s="321">
        <v>6600000</v>
      </c>
      <c r="G477" s="322">
        <f>E477*F477</f>
        <v>52800000</v>
      </c>
      <c r="H477" s="323">
        <v>6600000</v>
      </c>
      <c r="I477" s="294">
        <f t="shared" ref="I477:I512" si="48">+H477*E477</f>
        <v>52800000</v>
      </c>
      <c r="J477" s="137" t="s">
        <v>338</v>
      </c>
    </row>
    <row r="478" spans="2:10" ht="101" customHeight="1" x14ac:dyDescent="0.2">
      <c r="B478" s="49">
        <v>440</v>
      </c>
      <c r="C478" s="31" t="s">
        <v>534</v>
      </c>
      <c r="D478" s="32" t="s">
        <v>91</v>
      </c>
      <c r="E478" s="33">
        <v>8</v>
      </c>
      <c r="F478" s="315">
        <v>6200000</v>
      </c>
      <c r="G478" s="314">
        <f t="shared" ref="G478:G513" si="49">E478*F478</f>
        <v>49600000</v>
      </c>
      <c r="H478" s="309">
        <v>6200000</v>
      </c>
      <c r="I478" s="97">
        <f t="shared" si="48"/>
        <v>49600000</v>
      </c>
      <c r="J478" s="137" t="s">
        <v>338</v>
      </c>
    </row>
    <row r="479" spans="2:10" ht="98" customHeight="1" x14ac:dyDescent="0.2">
      <c r="B479" s="49">
        <v>441</v>
      </c>
      <c r="C479" s="31" t="s">
        <v>533</v>
      </c>
      <c r="D479" s="32" t="s">
        <v>91</v>
      </c>
      <c r="E479" s="33">
        <v>8</v>
      </c>
      <c r="F479" s="315">
        <v>5600000</v>
      </c>
      <c r="G479" s="314">
        <f t="shared" si="49"/>
        <v>44800000</v>
      </c>
      <c r="H479" s="309">
        <v>5600000</v>
      </c>
      <c r="I479" s="97">
        <f t="shared" si="48"/>
        <v>44800000</v>
      </c>
      <c r="J479" s="137" t="s">
        <v>338</v>
      </c>
    </row>
    <row r="480" spans="2:10" ht="85" customHeight="1" x14ac:dyDescent="0.2">
      <c r="B480" s="49">
        <v>442</v>
      </c>
      <c r="C480" s="31" t="s">
        <v>537</v>
      </c>
      <c r="D480" s="32" t="s">
        <v>91</v>
      </c>
      <c r="E480" s="33">
        <v>8</v>
      </c>
      <c r="F480" s="315">
        <v>5600000</v>
      </c>
      <c r="G480" s="314">
        <f t="shared" si="49"/>
        <v>44800000</v>
      </c>
      <c r="H480" s="309">
        <v>5600000</v>
      </c>
      <c r="I480" s="97">
        <f t="shared" si="48"/>
        <v>44800000</v>
      </c>
      <c r="J480" s="137" t="s">
        <v>338</v>
      </c>
    </row>
    <row r="481" spans="2:10" ht="84" customHeight="1" x14ac:dyDescent="0.2">
      <c r="B481" s="49">
        <v>443</v>
      </c>
      <c r="C481" s="31" t="s">
        <v>535</v>
      </c>
      <c r="D481" s="32" t="s">
        <v>91</v>
      </c>
      <c r="E481" s="33">
        <v>8</v>
      </c>
      <c r="F481" s="315">
        <v>5600000</v>
      </c>
      <c r="G481" s="314">
        <f t="shared" si="49"/>
        <v>44800000</v>
      </c>
      <c r="H481" s="309">
        <v>5600000</v>
      </c>
      <c r="I481" s="97">
        <f t="shared" si="48"/>
        <v>44800000</v>
      </c>
      <c r="J481" s="137" t="s">
        <v>338</v>
      </c>
    </row>
    <row r="482" spans="2:10" ht="95" customHeight="1" x14ac:dyDescent="0.2">
      <c r="B482" s="49">
        <v>444</v>
      </c>
      <c r="C482" s="31" t="s">
        <v>536</v>
      </c>
      <c r="D482" s="32" t="s">
        <v>91</v>
      </c>
      <c r="E482" s="33">
        <v>1</v>
      </c>
      <c r="F482" s="315">
        <v>5600000</v>
      </c>
      <c r="G482" s="314">
        <f t="shared" si="49"/>
        <v>5600000</v>
      </c>
      <c r="H482" s="309">
        <v>5600000</v>
      </c>
      <c r="I482" s="97">
        <f t="shared" si="48"/>
        <v>5600000</v>
      </c>
      <c r="J482" s="137" t="s">
        <v>338</v>
      </c>
    </row>
    <row r="483" spans="2:10" ht="100" customHeight="1" x14ac:dyDescent="0.2">
      <c r="B483" s="49">
        <v>445</v>
      </c>
      <c r="C483" s="31" t="s">
        <v>538</v>
      </c>
      <c r="D483" s="32" t="s">
        <v>91</v>
      </c>
      <c r="E483" s="33">
        <v>1</v>
      </c>
      <c r="F483" s="315">
        <v>5600000</v>
      </c>
      <c r="G483" s="314">
        <f t="shared" si="49"/>
        <v>5600000</v>
      </c>
      <c r="H483" s="309">
        <v>5600000</v>
      </c>
      <c r="I483" s="97">
        <f t="shared" si="48"/>
        <v>5600000</v>
      </c>
      <c r="J483" s="137" t="s">
        <v>338</v>
      </c>
    </row>
    <row r="484" spans="2:10" ht="83" customHeight="1" x14ac:dyDescent="0.2">
      <c r="B484" s="49">
        <v>446</v>
      </c>
      <c r="C484" s="31" t="s">
        <v>539</v>
      </c>
      <c r="D484" s="32" t="s">
        <v>91</v>
      </c>
      <c r="E484" s="33">
        <v>1</v>
      </c>
      <c r="F484" s="315">
        <v>2900000</v>
      </c>
      <c r="G484" s="314">
        <f t="shared" si="49"/>
        <v>2900000</v>
      </c>
      <c r="H484" s="309">
        <v>2900000</v>
      </c>
      <c r="I484" s="97">
        <f t="shared" si="48"/>
        <v>2900000</v>
      </c>
      <c r="J484" s="137" t="s">
        <v>338</v>
      </c>
    </row>
    <row r="485" spans="2:10" ht="88" customHeight="1" x14ac:dyDescent="0.2">
      <c r="B485" s="49">
        <v>447</v>
      </c>
      <c r="C485" s="31" t="s">
        <v>539</v>
      </c>
      <c r="D485" s="32" t="s">
        <v>91</v>
      </c>
      <c r="E485" s="33">
        <v>1</v>
      </c>
      <c r="F485" s="315">
        <v>2900000</v>
      </c>
      <c r="G485" s="314">
        <f t="shared" si="49"/>
        <v>2900000</v>
      </c>
      <c r="H485" s="309">
        <v>2900000</v>
      </c>
      <c r="I485" s="97">
        <f t="shared" si="48"/>
        <v>2900000</v>
      </c>
      <c r="J485" s="137" t="s">
        <v>338</v>
      </c>
    </row>
    <row r="486" spans="2:10" ht="92" customHeight="1" x14ac:dyDescent="0.2">
      <c r="B486" s="49">
        <v>448</v>
      </c>
      <c r="C486" s="34" t="s">
        <v>539</v>
      </c>
      <c r="D486" s="32" t="s">
        <v>91</v>
      </c>
      <c r="E486" s="33">
        <v>1</v>
      </c>
      <c r="F486" s="315">
        <v>2900000</v>
      </c>
      <c r="G486" s="314">
        <f t="shared" si="49"/>
        <v>2900000</v>
      </c>
      <c r="H486" s="309">
        <v>2900000</v>
      </c>
      <c r="I486" s="97">
        <f t="shared" si="48"/>
        <v>2900000</v>
      </c>
      <c r="J486" s="137" t="s">
        <v>338</v>
      </c>
    </row>
    <row r="487" spans="2:10" ht="91" customHeight="1" x14ac:dyDescent="0.2">
      <c r="B487" s="49">
        <v>449</v>
      </c>
      <c r="C487" s="34" t="s">
        <v>539</v>
      </c>
      <c r="D487" s="32" t="s">
        <v>91</v>
      </c>
      <c r="E487" s="33">
        <v>1</v>
      </c>
      <c r="F487" s="315">
        <v>2900000</v>
      </c>
      <c r="G487" s="314">
        <f t="shared" si="49"/>
        <v>2900000</v>
      </c>
      <c r="H487" s="309">
        <v>2900000</v>
      </c>
      <c r="I487" s="97">
        <f t="shared" si="48"/>
        <v>2900000</v>
      </c>
      <c r="J487" s="137" t="s">
        <v>338</v>
      </c>
    </row>
    <row r="488" spans="2:10" ht="85" customHeight="1" x14ac:dyDescent="0.2">
      <c r="B488" s="49">
        <v>450</v>
      </c>
      <c r="C488" s="34" t="s">
        <v>539</v>
      </c>
      <c r="D488" s="32" t="s">
        <v>91</v>
      </c>
      <c r="E488" s="33">
        <v>1</v>
      </c>
      <c r="F488" s="315">
        <v>2900000</v>
      </c>
      <c r="G488" s="314">
        <f t="shared" si="49"/>
        <v>2900000</v>
      </c>
      <c r="H488" s="309">
        <v>2900000</v>
      </c>
      <c r="I488" s="97">
        <f t="shared" si="48"/>
        <v>2900000</v>
      </c>
      <c r="J488" s="137" t="s">
        <v>338</v>
      </c>
    </row>
    <row r="489" spans="2:10" ht="132.75" customHeight="1" x14ac:dyDescent="0.2">
      <c r="B489" s="49">
        <v>451</v>
      </c>
      <c r="C489" s="31" t="s">
        <v>479</v>
      </c>
      <c r="D489" s="32" t="s">
        <v>92</v>
      </c>
      <c r="E489" s="33">
        <v>6</v>
      </c>
      <c r="F489" s="315"/>
      <c r="G489" s="314">
        <f t="shared" si="49"/>
        <v>0</v>
      </c>
      <c r="H489" s="309">
        <v>1472689</v>
      </c>
      <c r="I489" s="97">
        <f t="shared" si="48"/>
        <v>8836134</v>
      </c>
    </row>
    <row r="490" spans="2:10" ht="55.5" customHeight="1" x14ac:dyDescent="0.2">
      <c r="B490" s="49">
        <v>452</v>
      </c>
      <c r="C490" s="36" t="s">
        <v>480</v>
      </c>
      <c r="D490" s="32" t="s">
        <v>92</v>
      </c>
      <c r="E490" s="33">
        <v>50</v>
      </c>
      <c r="F490" s="315"/>
      <c r="G490" s="314">
        <f t="shared" si="49"/>
        <v>0</v>
      </c>
      <c r="H490" s="310">
        <v>3250</v>
      </c>
      <c r="I490" s="97">
        <f t="shared" si="48"/>
        <v>162500</v>
      </c>
    </row>
    <row r="491" spans="2:10" ht="68.25" customHeight="1" x14ac:dyDescent="0.2">
      <c r="B491" s="49">
        <v>453</v>
      </c>
      <c r="C491" s="36" t="s">
        <v>481</v>
      </c>
      <c r="D491" s="32" t="s">
        <v>92</v>
      </c>
      <c r="E491" s="33">
        <v>50</v>
      </c>
      <c r="F491" s="315"/>
      <c r="G491" s="314">
        <f t="shared" si="49"/>
        <v>0</v>
      </c>
      <c r="H491" s="309">
        <v>252</v>
      </c>
      <c r="I491" s="97">
        <f t="shared" si="48"/>
        <v>12600</v>
      </c>
    </row>
    <row r="492" spans="2:10" ht="54" customHeight="1" x14ac:dyDescent="0.2">
      <c r="B492" s="49">
        <v>454</v>
      </c>
      <c r="C492" s="36" t="s">
        <v>482</v>
      </c>
      <c r="D492" s="32" t="s">
        <v>92</v>
      </c>
      <c r="E492" s="33">
        <v>150</v>
      </c>
      <c r="F492" s="315"/>
      <c r="G492" s="314">
        <f t="shared" si="49"/>
        <v>0</v>
      </c>
      <c r="H492" s="309">
        <v>6572</v>
      </c>
      <c r="I492" s="97">
        <f t="shared" si="48"/>
        <v>985800</v>
      </c>
    </row>
    <row r="493" spans="2:10" ht="75" customHeight="1" x14ac:dyDescent="0.2">
      <c r="B493" s="49">
        <v>455</v>
      </c>
      <c r="C493" s="36" t="s">
        <v>483</v>
      </c>
      <c r="D493" s="32" t="s">
        <v>92</v>
      </c>
      <c r="E493" s="33">
        <v>150</v>
      </c>
      <c r="F493" s="316"/>
      <c r="G493" s="314">
        <f t="shared" si="49"/>
        <v>0</v>
      </c>
      <c r="H493" s="311">
        <v>42000</v>
      </c>
      <c r="I493" s="97">
        <f t="shared" si="48"/>
        <v>6300000</v>
      </c>
    </row>
    <row r="494" spans="2:10" ht="95.25" customHeight="1" x14ac:dyDescent="0.2">
      <c r="B494" s="49">
        <v>456</v>
      </c>
      <c r="C494" s="35" t="s">
        <v>484</v>
      </c>
      <c r="D494" s="32" t="s">
        <v>92</v>
      </c>
      <c r="E494" s="33">
        <v>600</v>
      </c>
      <c r="F494" s="315"/>
      <c r="G494" s="314">
        <f t="shared" si="49"/>
        <v>0</v>
      </c>
      <c r="H494" s="309">
        <v>17263</v>
      </c>
      <c r="I494" s="97">
        <f t="shared" si="48"/>
        <v>10357800</v>
      </c>
    </row>
    <row r="495" spans="2:10" ht="83.25" customHeight="1" x14ac:dyDescent="0.2">
      <c r="B495" s="49">
        <v>457</v>
      </c>
      <c r="C495" s="31" t="s">
        <v>485</v>
      </c>
      <c r="D495" s="32" t="s">
        <v>92</v>
      </c>
      <c r="E495" s="33">
        <v>50</v>
      </c>
      <c r="F495" s="315"/>
      <c r="G495" s="314">
        <f t="shared" si="49"/>
        <v>0</v>
      </c>
      <c r="H495" s="309">
        <v>2675</v>
      </c>
      <c r="I495" s="97">
        <f t="shared" si="48"/>
        <v>133750</v>
      </c>
    </row>
    <row r="496" spans="2:10" ht="108" customHeight="1" x14ac:dyDescent="0.2">
      <c r="B496" s="49">
        <v>458</v>
      </c>
      <c r="C496" s="36" t="s">
        <v>540</v>
      </c>
      <c r="D496" s="32" t="s">
        <v>92</v>
      </c>
      <c r="E496" s="33">
        <v>6</v>
      </c>
      <c r="F496" s="315"/>
      <c r="G496" s="314">
        <f t="shared" si="49"/>
        <v>0</v>
      </c>
      <c r="H496" s="309">
        <v>20501</v>
      </c>
      <c r="I496" s="97">
        <f t="shared" si="48"/>
        <v>123006</v>
      </c>
    </row>
    <row r="497" spans="2:10" ht="351" customHeight="1" x14ac:dyDescent="0.2">
      <c r="B497" s="49">
        <v>459</v>
      </c>
      <c r="C497" s="36" t="s">
        <v>323</v>
      </c>
      <c r="D497" s="32" t="s">
        <v>92</v>
      </c>
      <c r="E497" s="33">
        <v>3</v>
      </c>
      <c r="F497" s="315"/>
      <c r="G497" s="314">
        <f t="shared" si="49"/>
        <v>0</v>
      </c>
      <c r="H497" s="309">
        <v>1273100</v>
      </c>
      <c r="I497" s="97">
        <f t="shared" si="48"/>
        <v>3819300</v>
      </c>
    </row>
    <row r="498" spans="2:10" ht="99.75" customHeight="1" x14ac:dyDescent="0.2">
      <c r="B498" s="49">
        <v>460</v>
      </c>
      <c r="C498" s="79" t="s">
        <v>541</v>
      </c>
      <c r="D498" s="32" t="s">
        <v>92</v>
      </c>
      <c r="E498" s="33">
        <v>15</v>
      </c>
      <c r="F498" s="315"/>
      <c r="G498" s="314">
        <f t="shared" si="49"/>
        <v>0</v>
      </c>
      <c r="H498" s="309">
        <v>203350</v>
      </c>
      <c r="I498" s="97">
        <f t="shared" si="48"/>
        <v>3050250</v>
      </c>
    </row>
    <row r="499" spans="2:10" ht="78" customHeight="1" x14ac:dyDescent="0.2">
      <c r="B499" s="49">
        <v>461</v>
      </c>
      <c r="C499" s="31" t="s">
        <v>542</v>
      </c>
      <c r="D499" s="32" t="s">
        <v>92</v>
      </c>
      <c r="E499" s="33">
        <v>200</v>
      </c>
      <c r="F499" s="315"/>
      <c r="G499" s="314">
        <f t="shared" si="49"/>
        <v>0</v>
      </c>
      <c r="H499" s="309">
        <v>1717</v>
      </c>
      <c r="I499" s="97">
        <f t="shared" si="48"/>
        <v>343400</v>
      </c>
    </row>
    <row r="500" spans="2:10" ht="88.5" customHeight="1" x14ac:dyDescent="0.2">
      <c r="B500" s="49">
        <v>462</v>
      </c>
      <c r="C500" s="37" t="s">
        <v>543</v>
      </c>
      <c r="D500" s="32" t="s">
        <v>92</v>
      </c>
      <c r="E500" s="33">
        <v>150</v>
      </c>
      <c r="F500" s="315"/>
      <c r="G500" s="314">
        <f t="shared" si="49"/>
        <v>0</v>
      </c>
      <c r="H500" s="309">
        <v>29565</v>
      </c>
      <c r="I500" s="97">
        <f t="shared" si="48"/>
        <v>4434750</v>
      </c>
    </row>
    <row r="501" spans="2:10" ht="112.5" customHeight="1" x14ac:dyDescent="0.2">
      <c r="B501" s="49">
        <v>463</v>
      </c>
      <c r="C501" s="37" t="s">
        <v>324</v>
      </c>
      <c r="D501" s="32" t="s">
        <v>92</v>
      </c>
      <c r="E501" s="33">
        <v>6</v>
      </c>
      <c r="F501" s="315"/>
      <c r="G501" s="314">
        <f t="shared" si="49"/>
        <v>0</v>
      </c>
      <c r="H501" s="309">
        <v>549631</v>
      </c>
      <c r="I501" s="97">
        <f t="shared" si="48"/>
        <v>3297786</v>
      </c>
    </row>
    <row r="502" spans="2:10" ht="111.75" customHeight="1" x14ac:dyDescent="0.2">
      <c r="B502" s="49">
        <v>464</v>
      </c>
      <c r="C502" s="37" t="s">
        <v>544</v>
      </c>
      <c r="D502" s="32" t="s">
        <v>93</v>
      </c>
      <c r="E502" s="33">
        <v>3</v>
      </c>
      <c r="F502" s="315"/>
      <c r="G502" s="314">
        <f t="shared" si="49"/>
        <v>0</v>
      </c>
      <c r="H502" s="309">
        <v>272800</v>
      </c>
      <c r="I502" s="97">
        <f t="shared" si="48"/>
        <v>818400</v>
      </c>
    </row>
    <row r="503" spans="2:10" ht="102" customHeight="1" x14ac:dyDescent="0.2">
      <c r="B503" s="49">
        <v>465</v>
      </c>
      <c r="C503" s="38" t="s">
        <v>545</v>
      </c>
      <c r="D503" s="32" t="s">
        <v>92</v>
      </c>
      <c r="E503" s="33">
        <v>70</v>
      </c>
      <c r="F503" s="315"/>
      <c r="G503" s="314">
        <f t="shared" si="49"/>
        <v>0</v>
      </c>
      <c r="H503" s="309">
        <v>123225</v>
      </c>
      <c r="I503" s="97">
        <f t="shared" si="48"/>
        <v>8625750</v>
      </c>
    </row>
    <row r="504" spans="2:10" ht="75" customHeight="1" x14ac:dyDescent="0.2">
      <c r="B504" s="49">
        <v>466</v>
      </c>
      <c r="C504" s="37" t="s">
        <v>546</v>
      </c>
      <c r="D504" s="32" t="s">
        <v>92</v>
      </c>
      <c r="E504" s="33">
        <v>50</v>
      </c>
      <c r="F504" s="315"/>
      <c r="G504" s="314">
        <f t="shared" si="49"/>
        <v>0</v>
      </c>
      <c r="H504" s="309">
        <v>25875</v>
      </c>
      <c r="I504" s="97">
        <f t="shared" si="48"/>
        <v>1293750</v>
      </c>
    </row>
    <row r="505" spans="2:10" ht="96" customHeight="1" x14ac:dyDescent="0.2">
      <c r="B505" s="49">
        <v>467</v>
      </c>
      <c r="C505" s="38" t="s">
        <v>486</v>
      </c>
      <c r="D505" s="32" t="s">
        <v>92</v>
      </c>
      <c r="E505" s="33">
        <v>50</v>
      </c>
      <c r="F505" s="315"/>
      <c r="G505" s="314">
        <f t="shared" si="49"/>
        <v>0</v>
      </c>
      <c r="H505" s="310">
        <v>61168</v>
      </c>
      <c r="I505" s="97">
        <f t="shared" si="48"/>
        <v>3058400</v>
      </c>
    </row>
    <row r="506" spans="2:10" ht="141" customHeight="1" x14ac:dyDescent="0.2">
      <c r="B506" s="49">
        <v>468</v>
      </c>
      <c r="C506" s="39" t="s">
        <v>325</v>
      </c>
      <c r="D506" s="32" t="s">
        <v>92</v>
      </c>
      <c r="E506" s="33">
        <v>50</v>
      </c>
      <c r="F506" s="315">
        <v>150000</v>
      </c>
      <c r="G506" s="314">
        <f t="shared" si="49"/>
        <v>7500000</v>
      </c>
      <c r="H506" s="309">
        <v>150000</v>
      </c>
      <c r="I506" s="97">
        <f t="shared" si="48"/>
        <v>7500000</v>
      </c>
      <c r="J506" s="137" t="s">
        <v>338</v>
      </c>
    </row>
    <row r="507" spans="2:10" ht="98.25" customHeight="1" x14ac:dyDescent="0.2">
      <c r="B507" s="49">
        <v>469</v>
      </c>
      <c r="C507" s="38" t="s">
        <v>547</v>
      </c>
      <c r="D507" s="32" t="s">
        <v>92</v>
      </c>
      <c r="E507" s="33">
        <v>150</v>
      </c>
      <c r="F507" s="315"/>
      <c r="G507" s="314">
        <f t="shared" si="49"/>
        <v>0</v>
      </c>
      <c r="H507" s="309">
        <v>13800</v>
      </c>
      <c r="I507" s="97">
        <f t="shared" si="48"/>
        <v>2070000</v>
      </c>
    </row>
    <row r="508" spans="2:10" ht="102" customHeight="1" x14ac:dyDescent="0.2">
      <c r="B508" s="49">
        <v>470</v>
      </c>
      <c r="C508" s="38" t="s">
        <v>548</v>
      </c>
      <c r="D508" s="32" t="s">
        <v>94</v>
      </c>
      <c r="E508" s="33">
        <v>1</v>
      </c>
      <c r="F508" s="315"/>
      <c r="G508" s="314">
        <f t="shared" si="49"/>
        <v>0</v>
      </c>
      <c r="H508" s="309">
        <v>1383800</v>
      </c>
      <c r="I508" s="97">
        <f t="shared" si="48"/>
        <v>1383800</v>
      </c>
    </row>
    <row r="509" spans="2:10" ht="154.5" customHeight="1" x14ac:dyDescent="0.2">
      <c r="B509" s="49">
        <v>471</v>
      </c>
      <c r="C509" s="38" t="s">
        <v>326</v>
      </c>
      <c r="D509" s="32" t="s">
        <v>95</v>
      </c>
      <c r="E509" s="33">
        <v>3</v>
      </c>
      <c r="F509" s="315"/>
      <c r="G509" s="314">
        <f t="shared" si="49"/>
        <v>0</v>
      </c>
      <c r="H509" s="309">
        <v>1512605</v>
      </c>
      <c r="I509" s="97">
        <f t="shared" si="48"/>
        <v>4537815</v>
      </c>
    </row>
    <row r="510" spans="2:10" ht="117.75" customHeight="1" x14ac:dyDescent="0.2">
      <c r="B510" s="49">
        <v>472</v>
      </c>
      <c r="C510" s="38" t="s">
        <v>549</v>
      </c>
      <c r="D510" s="32" t="s">
        <v>94</v>
      </c>
      <c r="E510" s="33">
        <v>1</v>
      </c>
      <c r="F510" s="315"/>
      <c r="G510" s="314">
        <f t="shared" si="49"/>
        <v>0</v>
      </c>
      <c r="H510" s="310">
        <v>875000</v>
      </c>
      <c r="I510" s="97">
        <f t="shared" si="48"/>
        <v>875000</v>
      </c>
    </row>
    <row r="511" spans="2:10" ht="139" customHeight="1" x14ac:dyDescent="0.2">
      <c r="B511" s="49">
        <v>473</v>
      </c>
      <c r="C511" s="38" t="s">
        <v>550</v>
      </c>
      <c r="D511" s="32" t="s">
        <v>92</v>
      </c>
      <c r="E511" s="33">
        <v>70</v>
      </c>
      <c r="F511" s="316"/>
      <c r="G511" s="314">
        <f t="shared" si="49"/>
        <v>0</v>
      </c>
      <c r="H511" s="311">
        <v>35543</v>
      </c>
      <c r="I511" s="97">
        <f t="shared" si="48"/>
        <v>2488010</v>
      </c>
    </row>
    <row r="512" spans="2:10" ht="73" customHeight="1" thickBot="1" x14ac:dyDescent="0.25">
      <c r="B512" s="50">
        <v>474</v>
      </c>
      <c r="C512" s="123" t="s">
        <v>551</v>
      </c>
      <c r="D512" s="124" t="s">
        <v>96</v>
      </c>
      <c r="E512" s="125">
        <v>1</v>
      </c>
      <c r="F512" s="317">
        <v>90164199</v>
      </c>
      <c r="G512" s="314">
        <f t="shared" si="49"/>
        <v>90164199</v>
      </c>
      <c r="H512" s="312">
        <f>89502209+661990</f>
        <v>90164199</v>
      </c>
      <c r="I512" s="99">
        <f t="shared" si="48"/>
        <v>90164199</v>
      </c>
      <c r="J512" s="138" t="s">
        <v>338</v>
      </c>
    </row>
    <row r="513" spans="2:10" ht="23.5" customHeight="1" thickBot="1" x14ac:dyDescent="0.25">
      <c r="B513" s="163" t="s">
        <v>97</v>
      </c>
      <c r="C513" s="164"/>
      <c r="D513" s="164"/>
      <c r="E513" s="165"/>
      <c r="F513" s="313">
        <f>SUM(F477:F512)</f>
        <v>145614199</v>
      </c>
      <c r="G513" s="155">
        <f>SUM(G477:G512)</f>
        <v>360164199</v>
      </c>
      <c r="H513" s="313">
        <f>SUM(H477:H512)</f>
        <v>153540580</v>
      </c>
      <c r="I513" s="155">
        <f>SUM(I477:I512)</f>
        <v>427172200</v>
      </c>
    </row>
    <row r="514" spans="2:10" ht="23.5" customHeight="1" thickBot="1" x14ac:dyDescent="0.25">
      <c r="B514" s="173" t="s">
        <v>526</v>
      </c>
      <c r="C514" s="174"/>
      <c r="D514" s="174"/>
      <c r="E514" s="174"/>
      <c r="F514" s="174"/>
      <c r="G514" s="174"/>
      <c r="H514" s="174"/>
      <c r="I514" s="175"/>
    </row>
    <row r="515" spans="2:10" ht="108" customHeight="1" x14ac:dyDescent="0.2">
      <c r="B515" s="45">
        <v>475</v>
      </c>
      <c r="C515" s="126" t="s">
        <v>98</v>
      </c>
      <c r="D515" s="127" t="s">
        <v>92</v>
      </c>
      <c r="E515" s="128">
        <v>33</v>
      </c>
      <c r="F515" s="326"/>
      <c r="G515" s="325">
        <f>E515*F515</f>
        <v>0</v>
      </c>
      <c r="H515" s="89">
        <v>17263</v>
      </c>
      <c r="I515" s="92">
        <f>+H515*E515</f>
        <v>569679</v>
      </c>
    </row>
    <row r="516" spans="2:10" ht="107.25" customHeight="1" thickBot="1" x14ac:dyDescent="0.25">
      <c r="B516" s="50">
        <v>476</v>
      </c>
      <c r="C516" s="129" t="s">
        <v>530</v>
      </c>
      <c r="D516" s="130" t="s">
        <v>96</v>
      </c>
      <c r="E516" s="131">
        <v>1</v>
      </c>
      <c r="F516" s="327">
        <v>495187700</v>
      </c>
      <c r="G516" s="324">
        <f>E516*F516</f>
        <v>495187700</v>
      </c>
      <c r="H516" s="100">
        <v>495187700</v>
      </c>
      <c r="I516" s="99">
        <f>+H516*E516</f>
        <v>495187700</v>
      </c>
      <c r="J516" s="137" t="s">
        <v>338</v>
      </c>
    </row>
    <row r="517" spans="2:10" ht="23.5" customHeight="1" thickBot="1" x14ac:dyDescent="0.25">
      <c r="B517" s="184" t="s">
        <v>99</v>
      </c>
      <c r="C517" s="185"/>
      <c r="D517" s="185"/>
      <c r="E517" s="186"/>
      <c r="F517" s="132">
        <f>SUM(F515:F516)</f>
        <v>495187700</v>
      </c>
      <c r="G517" s="88">
        <f>SUM(G515:G516)</f>
        <v>495187700</v>
      </c>
      <c r="H517" s="132">
        <f>SUM(H515:H516)</f>
        <v>495204963</v>
      </c>
      <c r="I517" s="88">
        <f>SUM(I515:I516)</f>
        <v>495757379</v>
      </c>
    </row>
    <row r="518" spans="2:10" ht="23.5" customHeight="1" thickBot="1" x14ac:dyDescent="0.25">
      <c r="B518" s="170" t="s">
        <v>525</v>
      </c>
      <c r="C518" s="171"/>
      <c r="D518" s="171"/>
      <c r="E518" s="171"/>
      <c r="F518" s="171"/>
      <c r="G518" s="171"/>
      <c r="H518" s="171"/>
      <c r="I518" s="172"/>
    </row>
    <row r="519" spans="2:10" ht="118" customHeight="1" x14ac:dyDescent="0.2">
      <c r="B519" s="122">
        <v>478</v>
      </c>
      <c r="C519" s="318" t="s">
        <v>528</v>
      </c>
      <c r="D519" s="330" t="s">
        <v>91</v>
      </c>
      <c r="E519" s="331">
        <v>3</v>
      </c>
      <c r="F519" s="332">
        <v>5384986</v>
      </c>
      <c r="G519" s="332">
        <f>E519*F519</f>
        <v>16154958</v>
      </c>
      <c r="H519" s="333">
        <v>5384986</v>
      </c>
      <c r="I519" s="333">
        <f>+H519*E519</f>
        <v>16154958</v>
      </c>
      <c r="J519" s="137" t="s">
        <v>338</v>
      </c>
    </row>
    <row r="520" spans="2:10" ht="106" customHeight="1" x14ac:dyDescent="0.2">
      <c r="B520" s="49">
        <v>479</v>
      </c>
      <c r="C520" s="41" t="s">
        <v>529</v>
      </c>
      <c r="D520" s="40" t="s">
        <v>91</v>
      </c>
      <c r="E520" s="328">
        <v>3</v>
      </c>
      <c r="F520" s="329">
        <v>4700000</v>
      </c>
      <c r="G520" s="329">
        <f t="shared" ref="G520:G521" si="50">E520*F520</f>
        <v>14100000</v>
      </c>
      <c r="H520" s="10">
        <v>4700000</v>
      </c>
      <c r="I520" s="10">
        <f>+H520*E520</f>
        <v>14100000</v>
      </c>
      <c r="J520" s="137" t="s">
        <v>338</v>
      </c>
    </row>
    <row r="521" spans="2:10" ht="44" customHeight="1" thickBot="1" x14ac:dyDescent="0.25">
      <c r="B521" s="334">
        <v>480</v>
      </c>
      <c r="C521" s="335" t="s">
        <v>527</v>
      </c>
      <c r="D521" s="40" t="s">
        <v>96</v>
      </c>
      <c r="E521" s="336">
        <v>1</v>
      </c>
      <c r="F521" s="337">
        <v>401000000</v>
      </c>
      <c r="G521" s="337">
        <f t="shared" si="50"/>
        <v>401000000</v>
      </c>
      <c r="H521" s="52">
        <v>401000000</v>
      </c>
      <c r="I521" s="52">
        <f>+H521*E521</f>
        <v>401000000</v>
      </c>
      <c r="J521" s="137" t="s">
        <v>338</v>
      </c>
    </row>
    <row r="522" spans="2:10" ht="23.5" customHeight="1" thickBot="1" x14ac:dyDescent="0.25">
      <c r="B522" s="176" t="s">
        <v>100</v>
      </c>
      <c r="C522" s="177"/>
      <c r="D522" s="177"/>
      <c r="E522" s="177"/>
      <c r="F522" s="133">
        <f>SUM(F519:F521)</f>
        <v>411084986</v>
      </c>
      <c r="G522" s="82">
        <f>SUM(G519:G521)</f>
        <v>431254958</v>
      </c>
      <c r="H522" s="133">
        <f>SUM(H519:H521)</f>
        <v>411084986</v>
      </c>
      <c r="I522" s="82">
        <f>SUM(I519:I521)</f>
        <v>431254958</v>
      </c>
    </row>
    <row r="523" spans="2:10" ht="23.5" customHeight="1" thickBot="1" x14ac:dyDescent="0.25">
      <c r="B523" s="178" t="s">
        <v>490</v>
      </c>
      <c r="C523" s="179"/>
      <c r="D523" s="179"/>
      <c r="E523" s="179"/>
      <c r="F523" s="179"/>
      <c r="G523" s="179"/>
      <c r="H523" s="179"/>
      <c r="I523" s="179"/>
    </row>
    <row r="524" spans="2:10" ht="117" customHeight="1" x14ac:dyDescent="0.2">
      <c r="B524" s="45">
        <v>481</v>
      </c>
      <c r="C524" s="145" t="s">
        <v>524</v>
      </c>
      <c r="D524" s="140" t="s">
        <v>521</v>
      </c>
      <c r="E524" s="141">
        <v>7</v>
      </c>
      <c r="F524" s="326">
        <v>7000000</v>
      </c>
      <c r="G524" s="338">
        <f>E524*F524</f>
        <v>49000000</v>
      </c>
      <c r="H524" s="48">
        <v>7000000</v>
      </c>
      <c r="I524" s="48">
        <f>+H524*E524</f>
        <v>49000000</v>
      </c>
      <c r="J524" s="137" t="s">
        <v>338</v>
      </c>
    </row>
    <row r="525" spans="2:10" ht="82" customHeight="1" x14ac:dyDescent="0.2">
      <c r="B525" s="49">
        <v>482</v>
      </c>
      <c r="C525" s="146" t="s">
        <v>523</v>
      </c>
      <c r="D525" s="140" t="s">
        <v>521</v>
      </c>
      <c r="E525" s="141">
        <v>7</v>
      </c>
      <c r="F525" s="339">
        <v>6000000</v>
      </c>
      <c r="G525" s="338">
        <f t="shared" ref="G525:G570" si="51">E525*F525</f>
        <v>42000000</v>
      </c>
      <c r="H525" s="10">
        <v>6000000</v>
      </c>
      <c r="I525" s="10">
        <f t="shared" ref="I525:I540" si="52">+H525*E525</f>
        <v>42000000</v>
      </c>
      <c r="J525" s="137" t="s">
        <v>338</v>
      </c>
    </row>
    <row r="526" spans="2:10" ht="83" customHeight="1" x14ac:dyDescent="0.2">
      <c r="B526" s="49">
        <v>483</v>
      </c>
      <c r="C526" s="146" t="s">
        <v>523</v>
      </c>
      <c r="D526" s="140" t="s">
        <v>521</v>
      </c>
      <c r="E526" s="141">
        <v>7</v>
      </c>
      <c r="F526" s="339">
        <v>6000000</v>
      </c>
      <c r="G526" s="338">
        <f t="shared" si="51"/>
        <v>42000000</v>
      </c>
      <c r="H526" s="10">
        <v>6000000</v>
      </c>
      <c r="I526" s="10">
        <f t="shared" si="52"/>
        <v>42000000</v>
      </c>
      <c r="J526" s="137" t="s">
        <v>338</v>
      </c>
    </row>
    <row r="527" spans="2:10" ht="85" customHeight="1" x14ac:dyDescent="0.2">
      <c r="B527" s="49"/>
      <c r="C527" s="146" t="s">
        <v>523</v>
      </c>
      <c r="D527" s="140" t="s">
        <v>521</v>
      </c>
      <c r="E527" s="141">
        <v>7</v>
      </c>
      <c r="F527" s="339">
        <v>6000000</v>
      </c>
      <c r="G527" s="338">
        <f t="shared" si="51"/>
        <v>42000000</v>
      </c>
      <c r="H527" s="10">
        <v>6000000</v>
      </c>
      <c r="I527" s="10">
        <f t="shared" si="52"/>
        <v>42000000</v>
      </c>
      <c r="J527" s="137" t="s">
        <v>338</v>
      </c>
    </row>
    <row r="528" spans="2:10" ht="84" customHeight="1" x14ac:dyDescent="0.2">
      <c r="B528" s="49">
        <v>485</v>
      </c>
      <c r="C528" s="146" t="s">
        <v>523</v>
      </c>
      <c r="D528" s="140" t="s">
        <v>521</v>
      </c>
      <c r="E528" s="141">
        <v>7</v>
      </c>
      <c r="F528" s="339">
        <v>6000000</v>
      </c>
      <c r="G528" s="338">
        <f t="shared" si="51"/>
        <v>42000000</v>
      </c>
      <c r="H528" s="10">
        <v>6000000</v>
      </c>
      <c r="I528" s="10">
        <f t="shared" si="52"/>
        <v>42000000</v>
      </c>
      <c r="J528" s="137" t="s">
        <v>338</v>
      </c>
    </row>
    <row r="529" spans="2:12" ht="83" customHeight="1" x14ac:dyDescent="0.2">
      <c r="B529" s="49">
        <v>486</v>
      </c>
      <c r="C529" s="146" t="s">
        <v>523</v>
      </c>
      <c r="D529" s="140" t="s">
        <v>521</v>
      </c>
      <c r="E529" s="141">
        <v>7</v>
      </c>
      <c r="F529" s="339">
        <v>6000000</v>
      </c>
      <c r="G529" s="338">
        <f t="shared" si="51"/>
        <v>42000000</v>
      </c>
      <c r="H529" s="10">
        <v>6000000</v>
      </c>
      <c r="I529" s="10">
        <f t="shared" si="52"/>
        <v>42000000</v>
      </c>
      <c r="J529" s="137" t="s">
        <v>338</v>
      </c>
    </row>
    <row r="530" spans="2:12" ht="83" customHeight="1" x14ac:dyDescent="0.2">
      <c r="B530" s="49">
        <v>487</v>
      </c>
      <c r="C530" s="146" t="s">
        <v>523</v>
      </c>
      <c r="D530" s="140" t="s">
        <v>521</v>
      </c>
      <c r="E530" s="141">
        <v>7</v>
      </c>
      <c r="F530" s="339">
        <v>6000000</v>
      </c>
      <c r="G530" s="338">
        <f t="shared" si="51"/>
        <v>42000000</v>
      </c>
      <c r="H530" s="10">
        <v>6000000</v>
      </c>
      <c r="I530" s="10">
        <f t="shared" si="52"/>
        <v>42000000</v>
      </c>
      <c r="J530" s="137" t="s">
        <v>338</v>
      </c>
    </row>
    <row r="531" spans="2:12" ht="86" customHeight="1" x14ac:dyDescent="0.2">
      <c r="B531" s="49">
        <v>488</v>
      </c>
      <c r="C531" s="146" t="s">
        <v>523</v>
      </c>
      <c r="D531" s="140" t="s">
        <v>521</v>
      </c>
      <c r="E531" s="141">
        <v>7</v>
      </c>
      <c r="F531" s="339">
        <v>6000000</v>
      </c>
      <c r="G531" s="338">
        <f t="shared" si="51"/>
        <v>42000000</v>
      </c>
      <c r="H531" s="10">
        <v>6000000</v>
      </c>
      <c r="I531" s="10">
        <f t="shared" si="52"/>
        <v>42000000</v>
      </c>
      <c r="J531" s="137" t="s">
        <v>338</v>
      </c>
    </row>
    <row r="532" spans="2:12" ht="86" customHeight="1" x14ac:dyDescent="0.2">
      <c r="B532" s="49">
        <v>489</v>
      </c>
      <c r="C532" s="146" t="s">
        <v>523</v>
      </c>
      <c r="D532" s="140" t="s">
        <v>521</v>
      </c>
      <c r="E532" s="141">
        <v>7</v>
      </c>
      <c r="F532" s="339">
        <v>6000000</v>
      </c>
      <c r="G532" s="338">
        <f t="shared" si="51"/>
        <v>42000000</v>
      </c>
      <c r="H532" s="10">
        <v>6000000</v>
      </c>
      <c r="I532" s="10">
        <f t="shared" si="52"/>
        <v>42000000</v>
      </c>
      <c r="J532" s="137" t="s">
        <v>338</v>
      </c>
    </row>
    <row r="533" spans="2:12" ht="81" customHeight="1" x14ac:dyDescent="0.2">
      <c r="B533" s="49">
        <v>490</v>
      </c>
      <c r="C533" s="146" t="s">
        <v>523</v>
      </c>
      <c r="D533" s="140" t="s">
        <v>521</v>
      </c>
      <c r="E533" s="141">
        <v>7</v>
      </c>
      <c r="F533" s="339">
        <v>6000000</v>
      </c>
      <c r="G533" s="338">
        <f t="shared" si="51"/>
        <v>42000000</v>
      </c>
      <c r="H533" s="10">
        <v>6000000</v>
      </c>
      <c r="I533" s="10">
        <f t="shared" si="52"/>
        <v>42000000</v>
      </c>
      <c r="J533" s="137" t="s">
        <v>338</v>
      </c>
    </row>
    <row r="534" spans="2:12" ht="85" customHeight="1" x14ac:dyDescent="0.2">
      <c r="B534" s="49">
        <v>491</v>
      </c>
      <c r="C534" s="146" t="s">
        <v>523</v>
      </c>
      <c r="D534" s="140" t="s">
        <v>521</v>
      </c>
      <c r="E534" s="141">
        <v>7</v>
      </c>
      <c r="F534" s="339">
        <v>6000000</v>
      </c>
      <c r="G534" s="338">
        <f t="shared" si="51"/>
        <v>42000000</v>
      </c>
      <c r="H534" s="10">
        <v>6000000</v>
      </c>
      <c r="I534" s="10">
        <f t="shared" si="52"/>
        <v>42000000</v>
      </c>
      <c r="J534" s="137" t="s">
        <v>338</v>
      </c>
    </row>
    <row r="535" spans="2:12" ht="88" customHeight="1" x14ac:dyDescent="0.2">
      <c r="B535" s="49">
        <v>492</v>
      </c>
      <c r="C535" s="146" t="s">
        <v>523</v>
      </c>
      <c r="D535" s="140" t="s">
        <v>521</v>
      </c>
      <c r="E535" s="141">
        <v>7</v>
      </c>
      <c r="F535" s="339">
        <v>6000000</v>
      </c>
      <c r="G535" s="338">
        <f t="shared" si="51"/>
        <v>42000000</v>
      </c>
      <c r="H535" s="10">
        <v>6000000</v>
      </c>
      <c r="I535" s="10">
        <f t="shared" si="52"/>
        <v>42000000</v>
      </c>
      <c r="J535" s="137" t="s">
        <v>338</v>
      </c>
    </row>
    <row r="536" spans="2:12" ht="83" customHeight="1" x14ac:dyDescent="0.2">
      <c r="B536" s="49">
        <v>493</v>
      </c>
      <c r="C536" s="146" t="s">
        <v>523</v>
      </c>
      <c r="D536" s="140" t="s">
        <v>521</v>
      </c>
      <c r="E536" s="141">
        <v>7</v>
      </c>
      <c r="F536" s="339">
        <v>6000000</v>
      </c>
      <c r="G536" s="338">
        <f t="shared" si="51"/>
        <v>42000000</v>
      </c>
      <c r="H536" s="10">
        <v>6000000</v>
      </c>
      <c r="I536" s="10">
        <f t="shared" si="52"/>
        <v>42000000</v>
      </c>
      <c r="J536" s="137" t="s">
        <v>338</v>
      </c>
    </row>
    <row r="537" spans="2:12" ht="85" customHeight="1" x14ac:dyDescent="0.2">
      <c r="B537" s="49">
        <v>494</v>
      </c>
      <c r="C537" s="146" t="s">
        <v>523</v>
      </c>
      <c r="D537" s="140" t="s">
        <v>521</v>
      </c>
      <c r="E537" s="141">
        <v>7</v>
      </c>
      <c r="F537" s="339">
        <v>6000000</v>
      </c>
      <c r="G537" s="338">
        <f t="shared" si="51"/>
        <v>42000000</v>
      </c>
      <c r="H537" s="10">
        <v>6000000</v>
      </c>
      <c r="I537" s="10">
        <f t="shared" si="52"/>
        <v>42000000</v>
      </c>
      <c r="J537" s="137" t="s">
        <v>338</v>
      </c>
    </row>
    <row r="538" spans="2:12" ht="83" customHeight="1" x14ac:dyDescent="0.2">
      <c r="B538" s="49">
        <v>495</v>
      </c>
      <c r="C538" s="146" t="s">
        <v>523</v>
      </c>
      <c r="D538" s="140" t="s">
        <v>521</v>
      </c>
      <c r="E538" s="141">
        <v>7</v>
      </c>
      <c r="F538" s="339">
        <v>6000000</v>
      </c>
      <c r="G538" s="338">
        <f t="shared" si="51"/>
        <v>42000000</v>
      </c>
      <c r="H538" s="10">
        <v>6000000</v>
      </c>
      <c r="I538" s="10">
        <f t="shared" si="52"/>
        <v>42000000</v>
      </c>
      <c r="J538" s="137" t="s">
        <v>338</v>
      </c>
    </row>
    <row r="539" spans="2:12" ht="82" customHeight="1" x14ac:dyDescent="0.2">
      <c r="B539" s="49">
        <v>496</v>
      </c>
      <c r="C539" s="146" t="s">
        <v>523</v>
      </c>
      <c r="D539" s="140" t="s">
        <v>521</v>
      </c>
      <c r="E539" s="141">
        <v>7</v>
      </c>
      <c r="F539" s="339">
        <v>6000000</v>
      </c>
      <c r="G539" s="338">
        <f t="shared" si="51"/>
        <v>42000000</v>
      </c>
      <c r="H539" s="10">
        <v>6000000</v>
      </c>
      <c r="I539" s="10">
        <f t="shared" si="52"/>
        <v>42000000</v>
      </c>
      <c r="J539" s="137" t="s">
        <v>338</v>
      </c>
    </row>
    <row r="540" spans="2:12" ht="86" customHeight="1" x14ac:dyDescent="0.2">
      <c r="B540" s="53">
        <v>497</v>
      </c>
      <c r="C540" s="147" t="s">
        <v>523</v>
      </c>
      <c r="D540" s="140" t="s">
        <v>521</v>
      </c>
      <c r="E540" s="141">
        <v>7</v>
      </c>
      <c r="F540" s="339">
        <v>6000000</v>
      </c>
      <c r="G540" s="338">
        <f t="shared" si="51"/>
        <v>42000000</v>
      </c>
      <c r="H540" s="10">
        <v>6000000</v>
      </c>
      <c r="I540" s="148">
        <f t="shared" si="52"/>
        <v>42000000</v>
      </c>
      <c r="J540" s="137" t="s">
        <v>338</v>
      </c>
    </row>
    <row r="541" spans="2:12" ht="49" customHeight="1" x14ac:dyDescent="0.2">
      <c r="B541" s="49">
        <v>498</v>
      </c>
      <c r="C541" s="151" t="s">
        <v>493</v>
      </c>
      <c r="D541" s="19" t="s">
        <v>8</v>
      </c>
      <c r="E541" s="150">
        <v>1</v>
      </c>
      <c r="F541" s="329">
        <v>231606817</v>
      </c>
      <c r="G541" s="338">
        <f t="shared" si="51"/>
        <v>231606817</v>
      </c>
      <c r="H541" s="10">
        <v>231606817</v>
      </c>
      <c r="I541" s="10">
        <f>+H541*E541</f>
        <v>231606817</v>
      </c>
      <c r="J541" s="137" t="s">
        <v>338</v>
      </c>
    </row>
    <row r="542" spans="2:12" ht="32" x14ac:dyDescent="0.2">
      <c r="B542" s="49">
        <v>499</v>
      </c>
      <c r="C542" s="149" t="s">
        <v>492</v>
      </c>
      <c r="D542" s="19" t="s">
        <v>8</v>
      </c>
      <c r="E542" s="150">
        <v>1</v>
      </c>
      <c r="F542" s="329"/>
      <c r="G542" s="338">
        <f t="shared" si="51"/>
        <v>0</v>
      </c>
      <c r="H542" s="10">
        <v>92477.94</v>
      </c>
      <c r="I542" s="10">
        <f>E542*H542</f>
        <v>92477.94</v>
      </c>
      <c r="J542" s="152"/>
      <c r="K542" s="153"/>
      <c r="L542" s="153"/>
    </row>
    <row r="543" spans="2:12" x14ac:dyDescent="0.2">
      <c r="B543" s="49">
        <v>500</v>
      </c>
      <c r="C543" s="149" t="s">
        <v>494</v>
      </c>
      <c r="D543" s="19" t="s">
        <v>8</v>
      </c>
      <c r="E543" s="150">
        <v>1</v>
      </c>
      <c r="F543" s="329"/>
      <c r="G543" s="338">
        <f t="shared" si="51"/>
        <v>0</v>
      </c>
      <c r="H543" s="10">
        <v>2803.9650000000001</v>
      </c>
      <c r="I543" s="10">
        <f t="shared" ref="I543:I568" si="53">E543*H543</f>
        <v>2803.9650000000001</v>
      </c>
      <c r="J543" s="152"/>
    </row>
    <row r="544" spans="2:12" ht="32" x14ac:dyDescent="0.2">
      <c r="B544" s="49">
        <v>501</v>
      </c>
      <c r="C544" s="149" t="s">
        <v>495</v>
      </c>
      <c r="D544" s="19" t="s">
        <v>8</v>
      </c>
      <c r="E544" s="150">
        <v>1</v>
      </c>
      <c r="F544" s="329"/>
      <c r="G544" s="338">
        <f t="shared" si="51"/>
        <v>0</v>
      </c>
      <c r="H544" s="10">
        <v>52534.665000000001</v>
      </c>
      <c r="I544" s="10">
        <f t="shared" si="53"/>
        <v>52534.665000000001</v>
      </c>
      <c r="J544" s="152"/>
    </row>
    <row r="545" spans="2:11" ht="32" x14ac:dyDescent="0.2">
      <c r="B545" s="49">
        <v>502</v>
      </c>
      <c r="C545" s="149" t="s">
        <v>496</v>
      </c>
      <c r="D545" s="19" t="s">
        <v>8</v>
      </c>
      <c r="E545" s="150">
        <v>1</v>
      </c>
      <c r="F545" s="329"/>
      <c r="G545" s="338">
        <f t="shared" si="51"/>
        <v>0</v>
      </c>
      <c r="H545" s="10">
        <v>28357.08</v>
      </c>
      <c r="I545" s="10">
        <f t="shared" si="53"/>
        <v>28357.08</v>
      </c>
      <c r="J545" s="152"/>
    </row>
    <row r="546" spans="2:11" ht="32" x14ac:dyDescent="0.2">
      <c r="B546" s="49">
        <v>503</v>
      </c>
      <c r="C546" s="149" t="s">
        <v>497</v>
      </c>
      <c r="D546" s="19" t="s">
        <v>8</v>
      </c>
      <c r="E546" s="150">
        <v>1</v>
      </c>
      <c r="F546" s="329"/>
      <c r="G546" s="338">
        <f t="shared" si="51"/>
        <v>0</v>
      </c>
      <c r="H546" s="10">
        <v>97292.294999999998</v>
      </c>
      <c r="I546" s="10">
        <f t="shared" si="53"/>
        <v>97292.294999999998</v>
      </c>
      <c r="J546" s="152"/>
      <c r="K546" s="153"/>
    </row>
    <row r="547" spans="2:11" ht="48" x14ac:dyDescent="0.2">
      <c r="B547" s="49">
        <v>504</v>
      </c>
      <c r="C547" s="149" t="s">
        <v>498</v>
      </c>
      <c r="D547" s="19" t="s">
        <v>8</v>
      </c>
      <c r="E547" s="150">
        <v>1</v>
      </c>
      <c r="F547" s="329"/>
      <c r="G547" s="338">
        <f t="shared" si="51"/>
        <v>0</v>
      </c>
      <c r="H547" s="10">
        <v>412870.62</v>
      </c>
      <c r="I547" s="10">
        <f t="shared" si="53"/>
        <v>412870.62</v>
      </c>
      <c r="J547" s="152"/>
    </row>
    <row r="548" spans="2:11" ht="32" x14ac:dyDescent="0.2">
      <c r="B548" s="49">
        <v>505</v>
      </c>
      <c r="C548" s="149" t="s">
        <v>499</v>
      </c>
      <c r="D548" s="19" t="s">
        <v>8</v>
      </c>
      <c r="E548" s="150">
        <v>1</v>
      </c>
      <c r="F548" s="329"/>
      <c r="G548" s="338">
        <f t="shared" si="51"/>
        <v>0</v>
      </c>
      <c r="H548" s="10">
        <v>106921.005</v>
      </c>
      <c r="I548" s="10">
        <f t="shared" si="53"/>
        <v>106921.005</v>
      </c>
      <c r="J548" s="152"/>
    </row>
    <row r="549" spans="2:11" ht="32" x14ac:dyDescent="0.2">
      <c r="B549" s="49">
        <v>506</v>
      </c>
      <c r="C549" s="149" t="s">
        <v>500</v>
      </c>
      <c r="D549" s="19" t="s">
        <v>8</v>
      </c>
      <c r="E549" s="150">
        <v>1</v>
      </c>
      <c r="F549" s="329"/>
      <c r="G549" s="338">
        <f t="shared" si="51"/>
        <v>0</v>
      </c>
      <c r="H549" s="10">
        <v>128135.91</v>
      </c>
      <c r="I549" s="10">
        <f t="shared" si="53"/>
        <v>128135.91</v>
      </c>
      <c r="J549" s="152"/>
    </row>
    <row r="550" spans="2:11" x14ac:dyDescent="0.2">
      <c r="B550" s="49">
        <v>507</v>
      </c>
      <c r="C550" s="149" t="s">
        <v>501</v>
      </c>
      <c r="D550" s="19" t="s">
        <v>8</v>
      </c>
      <c r="E550" s="150">
        <v>1</v>
      </c>
      <c r="F550" s="329"/>
      <c r="G550" s="338">
        <f t="shared" si="51"/>
        <v>0</v>
      </c>
      <c r="H550" s="10">
        <v>181517.05499999999</v>
      </c>
      <c r="I550" s="10">
        <f t="shared" si="53"/>
        <v>181517.05499999999</v>
      </c>
      <c r="J550" s="152"/>
    </row>
    <row r="551" spans="2:11" x14ac:dyDescent="0.2">
      <c r="B551" s="49">
        <v>508</v>
      </c>
      <c r="C551" s="149" t="s">
        <v>502</v>
      </c>
      <c r="D551" s="19" t="s">
        <v>8</v>
      </c>
      <c r="E551" s="150">
        <v>1</v>
      </c>
      <c r="F551" s="329"/>
      <c r="G551" s="338">
        <f t="shared" si="51"/>
        <v>0</v>
      </c>
      <c r="H551" s="10">
        <v>196330.45499999999</v>
      </c>
      <c r="I551" s="10">
        <f t="shared" si="53"/>
        <v>196330.45499999999</v>
      </c>
      <c r="J551" s="152"/>
    </row>
    <row r="552" spans="2:11" ht="32" x14ac:dyDescent="0.2">
      <c r="B552" s="49">
        <v>509</v>
      </c>
      <c r="C552" s="149" t="s">
        <v>503</v>
      </c>
      <c r="D552" s="19" t="s">
        <v>8</v>
      </c>
      <c r="E552" s="150">
        <v>1</v>
      </c>
      <c r="F552" s="329"/>
      <c r="G552" s="338">
        <f t="shared" si="51"/>
        <v>0</v>
      </c>
      <c r="H552" s="10">
        <v>190140.57</v>
      </c>
      <c r="I552" s="10">
        <f t="shared" si="53"/>
        <v>190140.57</v>
      </c>
      <c r="J552" s="152"/>
    </row>
    <row r="553" spans="2:11" ht="32" x14ac:dyDescent="0.2">
      <c r="B553" s="49">
        <v>510</v>
      </c>
      <c r="C553" s="149" t="s">
        <v>504</v>
      </c>
      <c r="D553" s="19" t="s">
        <v>8</v>
      </c>
      <c r="E553" s="150">
        <v>1</v>
      </c>
      <c r="F553" s="329"/>
      <c r="G553" s="338">
        <f t="shared" si="51"/>
        <v>0</v>
      </c>
      <c r="H553" s="10">
        <v>148451.43</v>
      </c>
      <c r="I553" s="10">
        <f t="shared" si="53"/>
        <v>148451.43</v>
      </c>
      <c r="J553" s="152"/>
    </row>
    <row r="554" spans="2:11" ht="48" x14ac:dyDescent="0.2">
      <c r="B554" s="49">
        <v>511</v>
      </c>
      <c r="C554" s="149" t="s">
        <v>506</v>
      </c>
      <c r="D554" s="19" t="s">
        <v>8</v>
      </c>
      <c r="E554" s="150">
        <v>1</v>
      </c>
      <c r="F554" s="329"/>
      <c r="G554" s="338">
        <f t="shared" si="51"/>
        <v>0</v>
      </c>
      <c r="H554" s="10">
        <v>199187.32500000001</v>
      </c>
      <c r="I554" s="10">
        <f t="shared" si="53"/>
        <v>199187.32500000001</v>
      </c>
      <c r="J554" s="152"/>
    </row>
    <row r="555" spans="2:11" ht="48" x14ac:dyDescent="0.2">
      <c r="B555" s="49">
        <v>512</v>
      </c>
      <c r="C555" s="149" t="s">
        <v>505</v>
      </c>
      <c r="D555" s="19" t="s">
        <v>8</v>
      </c>
      <c r="E555" s="150">
        <v>1</v>
      </c>
      <c r="F555" s="329"/>
      <c r="G555" s="338">
        <f t="shared" si="51"/>
        <v>0</v>
      </c>
      <c r="H555" s="10">
        <v>225322.39499999999</v>
      </c>
      <c r="I555" s="10">
        <f t="shared" si="53"/>
        <v>225322.39499999999</v>
      </c>
      <c r="J555" s="152"/>
    </row>
    <row r="556" spans="2:11" ht="32" x14ac:dyDescent="0.2">
      <c r="B556" s="49">
        <v>513</v>
      </c>
      <c r="C556" s="149" t="s">
        <v>507</v>
      </c>
      <c r="D556" s="19" t="s">
        <v>8</v>
      </c>
      <c r="E556" s="150">
        <v>1</v>
      </c>
      <c r="F556" s="329"/>
      <c r="G556" s="338">
        <f t="shared" si="51"/>
        <v>0</v>
      </c>
      <c r="H556" s="10">
        <v>30102.945</v>
      </c>
      <c r="I556" s="10">
        <f>E556*H556</f>
        <v>30102.945</v>
      </c>
      <c r="J556" s="152"/>
    </row>
    <row r="557" spans="2:11" ht="32" x14ac:dyDescent="0.2">
      <c r="B557" s="49">
        <v>514</v>
      </c>
      <c r="C557" s="149" t="s">
        <v>508</v>
      </c>
      <c r="D557" s="19" t="s">
        <v>8</v>
      </c>
      <c r="E557" s="150">
        <v>1</v>
      </c>
      <c r="F557" s="329"/>
      <c r="G557" s="338">
        <f t="shared" si="51"/>
        <v>0</v>
      </c>
      <c r="H557" s="10">
        <v>72003.705000000002</v>
      </c>
      <c r="I557" s="10">
        <f t="shared" si="53"/>
        <v>72003.705000000002</v>
      </c>
      <c r="J557" s="152"/>
    </row>
    <row r="558" spans="2:11" ht="48" x14ac:dyDescent="0.2">
      <c r="B558" s="49">
        <v>515</v>
      </c>
      <c r="C558" s="149" t="s">
        <v>509</v>
      </c>
      <c r="D558" s="19" t="s">
        <v>8</v>
      </c>
      <c r="E558" s="150">
        <v>1</v>
      </c>
      <c r="F558" s="329"/>
      <c r="G558" s="338">
        <f t="shared" si="51"/>
        <v>0</v>
      </c>
      <c r="H558" s="10">
        <v>166597.845</v>
      </c>
      <c r="I558" s="10">
        <f t="shared" si="53"/>
        <v>166597.845</v>
      </c>
      <c r="J558" s="152"/>
    </row>
    <row r="559" spans="2:11" ht="80" x14ac:dyDescent="0.2">
      <c r="B559" s="49">
        <v>516</v>
      </c>
      <c r="C559" s="149" t="s">
        <v>510</v>
      </c>
      <c r="D559" s="19" t="s">
        <v>8</v>
      </c>
      <c r="E559" s="150">
        <v>1</v>
      </c>
      <c r="F559" s="329"/>
      <c r="G559" s="338">
        <f t="shared" si="51"/>
        <v>0</v>
      </c>
      <c r="H559" s="10">
        <v>153583.215</v>
      </c>
      <c r="I559" s="10">
        <f t="shared" si="53"/>
        <v>153583.215</v>
      </c>
      <c r="J559" s="152"/>
    </row>
    <row r="560" spans="2:11" ht="64" x14ac:dyDescent="0.2">
      <c r="B560" s="49">
        <v>517</v>
      </c>
      <c r="C560" s="149" t="s">
        <v>511</v>
      </c>
      <c r="D560" s="19" t="s">
        <v>8</v>
      </c>
      <c r="E560" s="150">
        <v>1</v>
      </c>
      <c r="F560" s="329"/>
      <c r="G560" s="338">
        <f t="shared" si="51"/>
        <v>0</v>
      </c>
      <c r="H560" s="10">
        <v>19892.28</v>
      </c>
      <c r="I560" s="10">
        <f t="shared" si="53"/>
        <v>19892.28</v>
      </c>
      <c r="J560" s="152"/>
    </row>
    <row r="561" spans="1:10" ht="48" x14ac:dyDescent="0.2">
      <c r="B561" s="49">
        <v>518</v>
      </c>
      <c r="C561" s="149" t="s">
        <v>522</v>
      </c>
      <c r="D561" s="19" t="s">
        <v>8</v>
      </c>
      <c r="E561" s="150">
        <v>1</v>
      </c>
      <c r="F561" s="329"/>
      <c r="G561" s="338">
        <f t="shared" si="51"/>
        <v>0</v>
      </c>
      <c r="H561" s="10">
        <v>64385.385000000002</v>
      </c>
      <c r="I561" s="10">
        <f t="shared" si="53"/>
        <v>64385.385000000002</v>
      </c>
      <c r="J561" s="152"/>
    </row>
    <row r="562" spans="1:10" ht="48" x14ac:dyDescent="0.2">
      <c r="B562" s="49">
        <v>519</v>
      </c>
      <c r="C562" s="149" t="s">
        <v>512</v>
      </c>
      <c r="D562" s="19" t="s">
        <v>8</v>
      </c>
      <c r="E562" s="150">
        <v>1</v>
      </c>
      <c r="F562" s="329"/>
      <c r="G562" s="338">
        <f t="shared" si="51"/>
        <v>0</v>
      </c>
      <c r="H562" s="10">
        <v>129141.105</v>
      </c>
      <c r="I562" s="10">
        <f t="shared" si="53"/>
        <v>129141.105</v>
      </c>
      <c r="J562" s="152"/>
    </row>
    <row r="563" spans="1:10" ht="48" x14ac:dyDescent="0.2">
      <c r="B563" s="49">
        <v>520</v>
      </c>
      <c r="C563" s="149" t="s">
        <v>513</v>
      </c>
      <c r="D563" s="19" t="s">
        <v>8</v>
      </c>
      <c r="E563" s="150">
        <v>1</v>
      </c>
      <c r="F563" s="329"/>
      <c r="G563" s="338">
        <f t="shared" si="51"/>
        <v>0</v>
      </c>
      <c r="H563" s="10">
        <v>153477.405</v>
      </c>
      <c r="I563" s="10">
        <f t="shared" si="53"/>
        <v>153477.405</v>
      </c>
      <c r="J563" s="152"/>
    </row>
    <row r="564" spans="1:10" x14ac:dyDescent="0.2">
      <c r="B564" s="49">
        <v>521</v>
      </c>
      <c r="C564" s="149" t="s">
        <v>514</v>
      </c>
      <c r="D564" s="19" t="s">
        <v>8</v>
      </c>
      <c r="E564" s="150">
        <v>1</v>
      </c>
      <c r="F564" s="329"/>
      <c r="G564" s="338">
        <f t="shared" si="51"/>
        <v>0</v>
      </c>
      <c r="H564" s="10">
        <v>100149.16499999999</v>
      </c>
      <c r="I564" s="10">
        <f t="shared" si="53"/>
        <v>100149.16499999999</v>
      </c>
      <c r="J564" s="152"/>
    </row>
    <row r="565" spans="1:10" ht="96" x14ac:dyDescent="0.2">
      <c r="B565" s="49">
        <v>522</v>
      </c>
      <c r="C565" s="149" t="s">
        <v>515</v>
      </c>
      <c r="D565" s="19" t="s">
        <v>8</v>
      </c>
      <c r="E565" s="150">
        <v>1</v>
      </c>
      <c r="F565" s="329"/>
      <c r="G565" s="338">
        <f t="shared" si="51"/>
        <v>0</v>
      </c>
      <c r="H565" s="10">
        <v>166280.41500000001</v>
      </c>
      <c r="I565" s="10">
        <f>E565*H565</f>
        <v>166280.41500000001</v>
      </c>
      <c r="J565" s="152"/>
    </row>
    <row r="566" spans="1:10" ht="112" x14ac:dyDescent="0.2">
      <c r="B566" s="49">
        <v>523</v>
      </c>
      <c r="C566" s="149" t="s">
        <v>516</v>
      </c>
      <c r="D566" s="19" t="s">
        <v>8</v>
      </c>
      <c r="E566" s="150">
        <v>1</v>
      </c>
      <c r="F566" s="329"/>
      <c r="G566" s="338">
        <f t="shared" si="51"/>
        <v>0</v>
      </c>
      <c r="H566" s="10">
        <v>54756.675000000003</v>
      </c>
      <c r="I566" s="10">
        <f t="shared" si="53"/>
        <v>54756.675000000003</v>
      </c>
      <c r="J566" s="152"/>
    </row>
    <row r="567" spans="1:10" ht="37" customHeight="1" x14ac:dyDescent="0.2">
      <c r="B567" s="49">
        <v>524</v>
      </c>
      <c r="C567" s="149" t="s">
        <v>517</v>
      </c>
      <c r="D567" s="19" t="s">
        <v>8</v>
      </c>
      <c r="E567" s="150">
        <v>1</v>
      </c>
      <c r="F567" s="329"/>
      <c r="G567" s="338">
        <f t="shared" si="51"/>
        <v>0</v>
      </c>
      <c r="H567" s="10">
        <v>14390.16</v>
      </c>
      <c r="I567" s="10">
        <f t="shared" si="53"/>
        <v>14390.16</v>
      </c>
      <c r="J567" s="152"/>
    </row>
    <row r="568" spans="1:10" ht="20" customHeight="1" thickBot="1" x14ac:dyDescent="0.25">
      <c r="B568" s="49">
        <v>525</v>
      </c>
      <c r="C568" s="149" t="s">
        <v>518</v>
      </c>
      <c r="D568" s="19" t="s">
        <v>8</v>
      </c>
      <c r="E568" s="150">
        <v>1</v>
      </c>
      <c r="F568" s="329"/>
      <c r="G568" s="338">
        <f t="shared" si="51"/>
        <v>0</v>
      </c>
      <c r="H568" s="10">
        <v>194531.685</v>
      </c>
      <c r="I568" s="10">
        <f t="shared" si="53"/>
        <v>194531.685</v>
      </c>
      <c r="J568" s="152"/>
    </row>
    <row r="569" spans="1:10" ht="23.5" customHeight="1" thickBot="1" x14ac:dyDescent="0.25">
      <c r="B569" s="180" t="s">
        <v>100</v>
      </c>
      <c r="C569" s="181"/>
      <c r="D569" s="181"/>
      <c r="E569" s="181"/>
      <c r="F569" s="82">
        <f>SUM(F524:F541)</f>
        <v>334606817</v>
      </c>
      <c r="G569" s="82">
        <f>SUM(G524:G541)</f>
        <v>952606817</v>
      </c>
      <c r="H569" s="82">
        <f>SUM(H524:H541)</f>
        <v>334606817</v>
      </c>
      <c r="I569" s="82">
        <f>SUM(I524:I541)</f>
        <v>952606817</v>
      </c>
    </row>
    <row r="570" spans="1:10" ht="25.5" customHeight="1" thickBot="1" x14ac:dyDescent="0.25">
      <c r="A570" s="3"/>
      <c r="B570" s="166" t="s">
        <v>101</v>
      </c>
      <c r="C570" s="167"/>
      <c r="D570" s="167"/>
      <c r="E570" s="167"/>
      <c r="F570" s="134">
        <f>SUM(F10+F13+F259+F454+F475+F513+F522+F569+F517)</f>
        <v>2989031387</v>
      </c>
      <c r="G570" s="134">
        <f>SUM(G10+G13+G259+G454+G475+G513+G522+G569+G517)</f>
        <v>4268308579</v>
      </c>
      <c r="H570" s="134">
        <f>SUM(H10+H13+H259+H454+H475+H513+H522+H569+H517)</f>
        <v>3227204869</v>
      </c>
      <c r="I570" s="134">
        <f>SUM(I10+I13+I259+I454+I475+I513+I522+I569+I517)</f>
        <v>5889402781</v>
      </c>
      <c r="J570" s="6"/>
    </row>
    <row r="571" spans="1:10" ht="141" customHeight="1" x14ac:dyDescent="0.2">
      <c r="F571" s="223" t="s">
        <v>556</v>
      </c>
      <c r="G571" s="224" t="s">
        <v>557</v>
      </c>
      <c r="H571" s="221"/>
      <c r="I571" s="222"/>
    </row>
    <row r="572" spans="1:10" ht="141" customHeight="1" x14ac:dyDescent="0.2">
      <c r="H572" s="221"/>
      <c r="I572" s="222"/>
    </row>
    <row r="573" spans="1:10" x14ac:dyDescent="0.2">
      <c r="I573" s="6"/>
    </row>
    <row r="574" spans="1:10" x14ac:dyDescent="0.2">
      <c r="E574" s="80"/>
      <c r="F574" s="80"/>
      <c r="G574" s="80"/>
      <c r="I574" s="156"/>
    </row>
    <row r="575" spans="1:10" x14ac:dyDescent="0.2">
      <c r="E575" s="142"/>
      <c r="F575" s="142"/>
      <c r="G575" s="142"/>
      <c r="H575" s="114"/>
    </row>
    <row r="576" spans="1:10" x14ac:dyDescent="0.2">
      <c r="E576" s="81"/>
      <c r="F576" s="81"/>
      <c r="G576" s="81"/>
      <c r="H576" s="6"/>
    </row>
    <row r="579" spans="4:9" x14ac:dyDescent="0.2">
      <c r="D579" s="158"/>
      <c r="E579" s="158"/>
      <c r="F579" s="158"/>
      <c r="G579" s="158"/>
    </row>
    <row r="580" spans="4:9" x14ac:dyDescent="0.2">
      <c r="E580" s="158"/>
      <c r="F580" s="158"/>
      <c r="G580" s="158"/>
      <c r="I580" s="143"/>
    </row>
    <row r="581" spans="4:9" x14ac:dyDescent="0.2">
      <c r="D581" s="157"/>
      <c r="I581" s="144"/>
    </row>
    <row r="584" spans="4:9" x14ac:dyDescent="0.2">
      <c r="I584" s="143"/>
    </row>
  </sheetData>
  <mergeCells count="46">
    <mergeCell ref="F5:G5"/>
    <mergeCell ref="B13:E13"/>
    <mergeCell ref="B2:I2"/>
    <mergeCell ref="B7:I7"/>
    <mergeCell ref="B10:E10"/>
    <mergeCell ref="I571:I572"/>
    <mergeCell ref="H571:H572"/>
    <mergeCell ref="B3:I3"/>
    <mergeCell ref="C444:I444"/>
    <mergeCell ref="B86:I86"/>
    <mergeCell ref="B171:I171"/>
    <mergeCell ref="B209:I209"/>
    <mergeCell ref="B222:I222"/>
    <mergeCell ref="B242:I242"/>
    <mergeCell ref="B11:I11"/>
    <mergeCell ref="B14:I14"/>
    <mergeCell ref="B15:I15"/>
    <mergeCell ref="B476:I476"/>
    <mergeCell ref="B265:I265"/>
    <mergeCell ref="B295:I295"/>
    <mergeCell ref="B269:I269"/>
    <mergeCell ref="B312:I312"/>
    <mergeCell ref="B320:I320"/>
    <mergeCell ref="B328:I328"/>
    <mergeCell ref="B330:I330"/>
    <mergeCell ref="B53:I53"/>
    <mergeCell ref="B39:I39"/>
    <mergeCell ref="B69:I69"/>
    <mergeCell ref="B260:I260"/>
    <mergeCell ref="B261:I261"/>
    <mergeCell ref="B259:E259"/>
    <mergeCell ref="B454:E454"/>
    <mergeCell ref="B513:E513"/>
    <mergeCell ref="B570:E570"/>
    <mergeCell ref="B455:I455"/>
    <mergeCell ref="B351:I351"/>
    <mergeCell ref="B360:I360"/>
    <mergeCell ref="B392:I392"/>
    <mergeCell ref="B418:I418"/>
    <mergeCell ref="B518:I518"/>
    <mergeCell ref="B514:I514"/>
    <mergeCell ref="B522:E522"/>
    <mergeCell ref="B523:I523"/>
    <mergeCell ref="B569:E569"/>
    <mergeCell ref="B475:C475"/>
    <mergeCell ref="B517:E517"/>
  </mergeCells>
  <pageMargins left="0.7" right="0.7" top="0.75" bottom="0.75" header="0.3" footer="0.3"/>
  <pageSetup paperSize="9" orientation="portrait" r:id="rId1"/>
  <ignoredErrors>
    <ignoredError sqref="H569" formulaRange="1"/>
  </ignoredError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Estructura de Costos</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FAYDY PATIÑO</dc:creator>
  <cp:keywords/>
  <dc:description/>
  <cp:lastModifiedBy>Usuario de Microsoft Office</cp:lastModifiedBy>
  <cp:revision/>
  <dcterms:created xsi:type="dcterms:W3CDTF">2025-08-29T16:37:51Z</dcterms:created>
  <dcterms:modified xsi:type="dcterms:W3CDTF">2025-11-08T23:10:30Z</dcterms:modified>
  <cp:category/>
  <cp:contentStatus/>
</cp:coreProperties>
</file>