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lizabethbarrero/Desktop/MIS ARCHIVOS/LA MERCED/CERRAMIENTO COLISEO/"/>
    </mc:Choice>
  </mc:AlternateContent>
  <xr:revisionPtr revIDLastSave="0" documentId="13_ncr:1_{7C099DB9-D603-4847-8CE4-763E6A2BBFD3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PUNTUACION" sheetId="1" r:id="rId1"/>
    <sheet name="METOD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/>
  <c r="B21" i="2" l="1"/>
  <c r="B20" i="2"/>
  <c r="B19" i="2"/>
  <c r="B18" i="2"/>
  <c r="B17" i="2"/>
  <c r="B16" i="2"/>
  <c r="B15" i="2"/>
  <c r="B14" i="2"/>
  <c r="B13" i="2"/>
  <c r="B12" i="2"/>
  <c r="G3" i="1" l="1"/>
  <c r="G4" i="1"/>
  <c r="G5" i="1" l="1"/>
  <c r="T4" i="2"/>
  <c r="G6" i="1" l="1"/>
  <c r="D9" i="2"/>
  <c r="D7" i="2"/>
  <c r="D8" i="2"/>
  <c r="D6" i="2"/>
  <c r="G7" i="1" l="1"/>
  <c r="D10" i="2"/>
  <c r="C12" i="2" l="1"/>
  <c r="D12" i="2" l="1"/>
  <c r="C13" i="2"/>
  <c r="D13" i="2" l="1"/>
  <c r="C14" i="2"/>
  <c r="C15" i="2" l="1"/>
  <c r="D14" i="2"/>
  <c r="C16" i="2" l="1"/>
  <c r="D15" i="2"/>
  <c r="D16" i="2" l="1"/>
  <c r="C17" i="2"/>
  <c r="D17" i="2" l="1"/>
  <c r="C18" i="2" l="1"/>
  <c r="D18" i="2" s="1"/>
  <c r="C19" i="2"/>
  <c r="C20" i="2" l="1"/>
  <c r="D19" i="2"/>
  <c r="D20" i="2" l="1"/>
  <c r="C21" i="2"/>
  <c r="J4" i="2" l="1"/>
  <c r="N4" i="2"/>
  <c r="D21" i="2"/>
  <c r="U15" i="2" l="1"/>
  <c r="V15" i="2" s="1"/>
  <c r="T8" i="2"/>
  <c r="T9" i="2"/>
  <c r="U21" i="2"/>
  <c r="V21" i="2" s="1"/>
  <c r="U16" i="2"/>
  <c r="V16" i="2" s="1"/>
  <c r="T6" i="2"/>
  <c r="T5" i="2"/>
  <c r="T19" i="2"/>
  <c r="T20" i="2"/>
  <c r="U6" i="2"/>
  <c r="V6" i="2" s="1"/>
  <c r="L3" i="1" s="1"/>
  <c r="U14" i="2"/>
  <c r="V14" i="2" s="1"/>
  <c r="T7" i="2"/>
  <c r="U9" i="2"/>
  <c r="V9" i="2" s="1"/>
  <c r="L6" i="1" s="1"/>
  <c r="U11" i="2"/>
  <c r="V11" i="2" s="1"/>
  <c r="T11" i="2"/>
  <c r="U7" i="2"/>
  <c r="V7" i="2" s="1"/>
  <c r="L4" i="1" s="1"/>
  <c r="T14" i="2"/>
  <c r="T12" i="2"/>
  <c r="T21" i="2"/>
  <c r="T13" i="2"/>
  <c r="U8" i="2"/>
  <c r="V8" i="2" s="1"/>
  <c r="L5" i="1" s="1"/>
  <c r="U13" i="2"/>
  <c r="V13" i="2" s="1"/>
  <c r="T18" i="2"/>
  <c r="T17" i="2"/>
  <c r="T16" i="2"/>
  <c r="U12" i="2"/>
  <c r="V12" i="2" s="1"/>
  <c r="U19" i="2"/>
  <c r="V19" i="2" s="1"/>
  <c r="T15" i="2"/>
  <c r="T10" i="2"/>
  <c r="U17" i="2"/>
  <c r="V17" i="2" s="1"/>
  <c r="U10" i="2"/>
  <c r="V10" i="2" s="1"/>
  <c r="L7" i="1" s="1"/>
  <c r="U18" i="2"/>
  <c r="V18" i="2" s="1"/>
  <c r="U20" i="2"/>
  <c r="V20" i="2" s="1"/>
  <c r="F17" i="2"/>
  <c r="F7" i="2"/>
  <c r="G9" i="2"/>
  <c r="H9" i="2" s="1"/>
  <c r="I6" i="1" s="1"/>
  <c r="S6" i="1" s="1"/>
  <c r="F21" i="2"/>
  <c r="F13" i="2"/>
  <c r="G19" i="2"/>
  <c r="H19" i="2" s="1"/>
  <c r="F15" i="2"/>
  <c r="G15" i="2"/>
  <c r="H15" i="2" s="1"/>
  <c r="F19" i="2"/>
  <c r="G12" i="2"/>
  <c r="H12" i="2" s="1"/>
  <c r="G8" i="2"/>
  <c r="H8" i="2" s="1"/>
  <c r="I5" i="1" s="1"/>
  <c r="S5" i="1" s="1"/>
  <c r="G7" i="2"/>
  <c r="H7" i="2" s="1"/>
  <c r="I4" i="1" s="1"/>
  <c r="S4" i="1" s="1"/>
  <c r="F14" i="2"/>
  <c r="F12" i="2"/>
  <c r="F10" i="2"/>
  <c r="F8" i="2"/>
  <c r="G21" i="2"/>
  <c r="H21" i="2" s="1"/>
  <c r="F20" i="2"/>
  <c r="F11" i="2"/>
  <c r="F16" i="2"/>
  <c r="G20" i="2"/>
  <c r="H20" i="2" s="1"/>
  <c r="G17" i="2"/>
  <c r="H17" i="2" s="1"/>
  <c r="G16" i="2"/>
  <c r="H16" i="2" s="1"/>
  <c r="F6" i="2"/>
  <c r="G6" i="2"/>
  <c r="H6" i="2" s="1"/>
  <c r="I3" i="1" s="1"/>
  <c r="S3" i="1" s="1"/>
  <c r="G13" i="2"/>
  <c r="H13" i="2" s="1"/>
  <c r="F9" i="2"/>
  <c r="G11" i="2"/>
  <c r="H11" i="2" s="1"/>
  <c r="G14" i="2"/>
  <c r="H14" i="2" s="1"/>
  <c r="F18" i="2"/>
  <c r="G18" i="2"/>
  <c r="H18" i="2" s="1"/>
  <c r="F5" i="2"/>
  <c r="G10" i="2"/>
  <c r="H10" i="2" s="1"/>
  <c r="I7" i="1" s="1"/>
  <c r="S7" i="1" s="1"/>
  <c r="N5" i="2"/>
  <c r="P4" i="2"/>
  <c r="K7" i="2"/>
  <c r="L7" i="2" s="1"/>
  <c r="J4" i="1" s="1"/>
  <c r="J16" i="2"/>
  <c r="J19" i="2"/>
  <c r="K19" i="2"/>
  <c r="L19" i="2" s="1"/>
  <c r="J17" i="2"/>
  <c r="K10" i="2"/>
  <c r="L10" i="2" s="1"/>
  <c r="J7" i="1" s="1"/>
  <c r="J10" i="2"/>
  <c r="J6" i="2"/>
  <c r="K9" i="2"/>
  <c r="L9" i="2" s="1"/>
  <c r="J6" i="1" s="1"/>
  <c r="K20" i="2"/>
  <c r="L20" i="2" s="1"/>
  <c r="J15" i="2"/>
  <c r="K6" i="2"/>
  <c r="L6" i="2" s="1"/>
  <c r="J3" i="1" s="1"/>
  <c r="J7" i="2"/>
  <c r="K18" i="2"/>
  <c r="L18" i="2" s="1"/>
  <c r="K21" i="2"/>
  <c r="L21" i="2" s="1"/>
  <c r="J5" i="2"/>
  <c r="J12" i="2"/>
  <c r="K15" i="2"/>
  <c r="L15" i="2" s="1"/>
  <c r="J13" i="2"/>
  <c r="K16" i="2"/>
  <c r="L16" i="2" s="1"/>
  <c r="K11" i="2"/>
  <c r="L11" i="2" s="1"/>
  <c r="J21" i="2"/>
  <c r="J20" i="2"/>
  <c r="J8" i="2"/>
  <c r="J18" i="2"/>
  <c r="K17" i="2"/>
  <c r="L17" i="2" s="1"/>
  <c r="K14" i="2"/>
  <c r="L14" i="2" s="1"/>
  <c r="K13" i="2"/>
  <c r="L13" i="2" s="1"/>
  <c r="K12" i="2"/>
  <c r="L12" i="2" s="1"/>
  <c r="J11" i="2"/>
  <c r="J9" i="2"/>
  <c r="J14" i="2"/>
  <c r="K8" i="2"/>
  <c r="L8" i="2" s="1"/>
  <c r="J5" i="1" s="1"/>
  <c r="Q17" i="2" l="1"/>
  <c r="R17" i="2" s="1"/>
  <c r="P16" i="2"/>
  <c r="P15" i="2"/>
  <c r="Q9" i="2"/>
  <c r="R9" i="2" s="1"/>
  <c r="K6" i="1" s="1"/>
  <c r="P10" i="2"/>
  <c r="Q8" i="2"/>
  <c r="R8" i="2" s="1"/>
  <c r="K5" i="1" s="1"/>
  <c r="Q7" i="2"/>
  <c r="R7" i="2" s="1"/>
  <c r="K4" i="1" s="1"/>
  <c r="Q21" i="2"/>
  <c r="R21" i="2" s="1"/>
  <c r="Q16" i="2"/>
  <c r="R16" i="2" s="1"/>
  <c r="Q13" i="2"/>
  <c r="R13" i="2" s="1"/>
  <c r="Q12" i="2"/>
  <c r="R12" i="2" s="1"/>
  <c r="P18" i="2"/>
  <c r="P7" i="2"/>
  <c r="P11" i="2"/>
  <c r="P19" i="2"/>
  <c r="Q10" i="2"/>
  <c r="R10" i="2" s="1"/>
  <c r="K7" i="1" s="1"/>
  <c r="P14" i="2"/>
  <c r="P17" i="2"/>
  <c r="P6" i="2"/>
  <c r="P20" i="2"/>
  <c r="P12" i="2"/>
  <c r="Q15" i="2"/>
  <c r="R15" i="2" s="1"/>
  <c r="P5" i="2"/>
  <c r="P21" i="2"/>
  <c r="Q18" i="2"/>
  <c r="R18" i="2" s="1"/>
  <c r="P9" i="2"/>
  <c r="Q6" i="2"/>
  <c r="R6" i="2" s="1"/>
  <c r="K3" i="1" s="1"/>
  <c r="Q19" i="2"/>
  <c r="R19" i="2" s="1"/>
  <c r="Q20" i="2"/>
  <c r="R20" i="2" s="1"/>
  <c r="P13" i="2"/>
  <c r="P8" i="2"/>
  <c r="Q14" i="2"/>
  <c r="R14" i="2" s="1"/>
  <c r="Q11" i="2"/>
  <c r="R11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UNIDAD</author>
  </authors>
  <commentList>
    <comment ref="Q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UNIDAD:</t>
        </r>
        <r>
          <rPr>
            <sz val="9"/>
            <color indexed="81"/>
            <rFont val="Tahoma"/>
            <family val="2"/>
          </rPr>
          <t xml:space="preserve">
HACEN UNA CERTIFICACION PERO NO ANEXAN LA CEDULA, NI EL CERTIFICADO DE EXISTENCIA Y REP LEGAL
</t>
        </r>
      </text>
    </comment>
    <comment ref="R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UNIDAD:</t>
        </r>
        <r>
          <rPr>
            <sz val="9"/>
            <color indexed="81"/>
            <rFont val="Tahoma"/>
            <family val="2"/>
          </rPr>
          <t xml:space="preserve">
SEGÚN EL ARTICULO 2.2.1.2.4.2.6. DEL DECRETO 392 DE 2018  EL PROPONENTE NO CUMPLE CON LAS CONDICIONES PARA QUE SE LE ASIGNE LA PUNTUACION. PUES TIENE 234 PERSONAS AFILIADAS Y PARA ESA CANTIDAD DEBERIA TENER AL MENOS 5 PERSONAS EN CONDICION DE DISCAPACIDAD</t>
        </r>
      </text>
    </comment>
    <comment ref="Q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UNIDAD:</t>
        </r>
        <r>
          <rPr>
            <sz val="9"/>
            <color indexed="81"/>
            <rFont val="Tahoma"/>
            <family val="2"/>
          </rPr>
          <t xml:space="preserve">
SOLO PRESENTO LA CEDULA DE JOSE ALBER GIRALDO HENAO Y FALTO LA DEL OTRO CONSORCIADO</t>
        </r>
      </text>
    </comment>
  </commentList>
</comments>
</file>

<file path=xl/sharedStrings.xml><?xml version="1.0" encoding="utf-8"?>
<sst xmlns="http://schemas.openxmlformats.org/spreadsheetml/2006/main" count="56" uniqueCount="39">
  <si>
    <t>HABILITADO</t>
  </si>
  <si>
    <t>NO HABILITADO</t>
  </si>
  <si>
    <t>SUBSANO</t>
  </si>
  <si>
    <t xml:space="preserve">EVALUACION 1 </t>
  </si>
  <si>
    <t>PROPONENTE</t>
  </si>
  <si>
    <t>EVALUACION FINAL</t>
  </si>
  <si>
    <t>ESTADO</t>
  </si>
  <si>
    <t>PROPUESTA ECONOMICA</t>
  </si>
  <si>
    <t>PO</t>
  </si>
  <si>
    <t>%</t>
  </si>
  <si>
    <t>MEDIA ARITMETICA</t>
  </si>
  <si>
    <t>MENOR VALOR</t>
  </si>
  <si>
    <t>MEDIA GEOMETRICA</t>
  </si>
  <si>
    <t>MEDIA ARITMETICA BAJA</t>
  </si>
  <si>
    <t>INDUSTRIA NACIONAL           = 20 PUNTOS</t>
  </si>
  <si>
    <t>VINCULACION DISCAPACITADO          = 1 PUNTO</t>
  </si>
  <si>
    <t>TOTAL</t>
  </si>
  <si>
    <t>MEDIA CON VALOR ABSOLUTO</t>
  </si>
  <si>
    <t>OBSERVACION PROPUESTA ECONOMICA</t>
  </si>
  <si>
    <t>METODO 4</t>
  </si>
  <si>
    <t>METODO 3</t>
  </si>
  <si>
    <t>METODO 2</t>
  </si>
  <si>
    <t>METODO 1</t>
  </si>
  <si>
    <t>VALOR PRESUPUESTO OFICIAL</t>
  </si>
  <si>
    <t>M1
MEDIANA</t>
  </si>
  <si>
    <t>M2
GEOMETRICA</t>
  </si>
  <si>
    <t>M3
ARITM. BAJA</t>
  </si>
  <si>
    <t>M4
MENOR VR</t>
  </si>
  <si>
    <t xml:space="preserve">ARTURO JURADO ALVARAN </t>
  </si>
  <si>
    <t xml:space="preserve">JORGE EDUARDO ALVAREZ GALLEGO </t>
  </si>
  <si>
    <t xml:space="preserve">JAIME RODRIGUEZ BONNET </t>
  </si>
  <si>
    <t xml:space="preserve">CONSORCIO MANIZALES RI </t>
  </si>
  <si>
    <t xml:space="preserve">CARLOS EDUARDO HERNANDEZ VALENCIA </t>
  </si>
  <si>
    <t xml:space="preserve">CONSORCIO LEGLO AREA 1 </t>
  </si>
  <si>
    <t>FACTOR CALIDAD                                                                                   = 20PUNTOS</t>
  </si>
  <si>
    <t xml:space="preserve">INDUSTRIA NACIONAL </t>
  </si>
  <si>
    <t xml:space="preserve">MIYME </t>
  </si>
  <si>
    <t xml:space="preserve">MUJERES </t>
  </si>
  <si>
    <t>OFERTA ECONOMICA                                                          = 69.5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</si>
</sst>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* #,##0_-;\-&quot;$&quot;* #,##0_-;_-&quot;$&quot;* &quot;-&quot;_-;_-@_-"/>
    <numFmt numFmtId="164" formatCode="_-&quot;$&quot;\ * #,##0.00_-;\-&quot;$&quot;\ * #,##0.00_-;_-&quot;$&quot;\ * &quot;-&quot;??_-;_-@_-"/>
    <numFmt numFmtId="165" formatCode="0.000%"/>
    <numFmt numFmtId="166" formatCode="0.000000%"/>
    <numFmt numFmtId="167" formatCode="0.0000000"/>
    <numFmt numFmtId="168" formatCode="0.0000%"/>
    <numFmt numFmtId="169" formatCode="0.00000000000000E+00"/>
    <numFmt numFmtId="170" formatCode="0.00000000%"/>
    <numFmt numFmtId="171" formatCode="0.0000000%"/>
    <numFmt numFmtId="172" formatCode="0.00000"/>
    <numFmt numFmtId="173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</cellStyleXfs>
  <cellXfs count="10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3" fillId="0" borderId="0" xfId="1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3" applyAlignment="1">
      <alignment horizontal="center" vertical="center"/>
    </xf>
    <xf numFmtId="0" fontId="1" fillId="0" borderId="0" xfId="3" applyAlignment="1">
      <alignment vertical="center"/>
    </xf>
    <xf numFmtId="170" fontId="1" fillId="0" borderId="0" xfId="3" applyNumberFormat="1" applyAlignment="1">
      <alignment vertical="center"/>
    </xf>
    <xf numFmtId="42" fontId="0" fillId="0" borderId="0" xfId="4" applyFont="1" applyAlignment="1">
      <alignment vertical="center"/>
    </xf>
    <xf numFmtId="42" fontId="1" fillId="0" borderId="6" xfId="3" applyNumberFormat="1" applyBorder="1" applyAlignment="1">
      <alignment vertical="center"/>
    </xf>
    <xf numFmtId="9" fontId="1" fillId="0" borderId="0" xfId="3" applyNumberFormat="1" applyAlignment="1">
      <alignment vertical="center"/>
    </xf>
    <xf numFmtId="10" fontId="0" fillId="0" borderId="6" xfId="5" applyNumberFormat="1" applyFont="1" applyBorder="1" applyAlignment="1">
      <alignment vertical="center"/>
    </xf>
    <xf numFmtId="0" fontId="1" fillId="0" borderId="1" xfId="3" applyBorder="1" applyAlignment="1">
      <alignment vertical="center"/>
    </xf>
    <xf numFmtId="165" fontId="0" fillId="0" borderId="1" xfId="5" applyNumberFormat="1" applyFont="1" applyBorder="1" applyAlignment="1">
      <alignment vertical="center"/>
    </xf>
    <xf numFmtId="42" fontId="0" fillId="0" borderId="1" xfId="4" applyFont="1" applyBorder="1" applyAlignment="1">
      <alignment vertical="center"/>
    </xf>
    <xf numFmtId="42" fontId="0" fillId="0" borderId="6" xfId="5" applyNumberFormat="1" applyFont="1" applyFill="1" applyBorder="1" applyAlignment="1">
      <alignment vertical="center"/>
    </xf>
    <xf numFmtId="166" fontId="0" fillId="0" borderId="0" xfId="5" applyNumberFormat="1" applyFont="1" applyFill="1" applyBorder="1" applyAlignment="1">
      <alignment vertical="center"/>
    </xf>
    <xf numFmtId="167" fontId="1" fillId="0" borderId="7" xfId="3" applyNumberFormat="1" applyBorder="1" applyAlignment="1">
      <alignment vertical="center"/>
    </xf>
    <xf numFmtId="42" fontId="0" fillId="0" borderId="6" xfId="4" applyFont="1" applyFill="1" applyBorder="1" applyAlignment="1">
      <alignment vertical="center"/>
    </xf>
    <xf numFmtId="165" fontId="0" fillId="0" borderId="0" xfId="5" applyNumberFormat="1" applyFont="1" applyAlignment="1">
      <alignment vertical="center"/>
    </xf>
    <xf numFmtId="42" fontId="0" fillId="0" borderId="8" xfId="5" applyNumberFormat="1" applyFont="1" applyFill="1" applyBorder="1" applyAlignment="1">
      <alignment vertical="center"/>
    </xf>
    <xf numFmtId="166" fontId="0" fillId="0" borderId="9" xfId="5" applyNumberFormat="1" applyFont="1" applyFill="1" applyBorder="1" applyAlignment="1">
      <alignment vertical="center"/>
    </xf>
    <xf numFmtId="167" fontId="1" fillId="0" borderId="10" xfId="3" applyNumberFormat="1" applyBorder="1" applyAlignment="1">
      <alignment vertical="center"/>
    </xf>
    <xf numFmtId="42" fontId="0" fillId="0" borderId="8" xfId="4" applyFont="1" applyFill="1" applyBorder="1" applyAlignment="1">
      <alignment vertical="center"/>
    </xf>
    <xf numFmtId="167" fontId="1" fillId="0" borderId="0" xfId="3" applyNumberFormat="1" applyAlignment="1">
      <alignment vertical="center"/>
    </xf>
    <xf numFmtId="0" fontId="2" fillId="0" borderId="0" xfId="3" applyFont="1" applyAlignment="1">
      <alignment vertical="center"/>
    </xf>
    <xf numFmtId="42" fontId="2" fillId="0" borderId="0" xfId="4" applyFont="1" applyAlignment="1">
      <alignment vertical="center"/>
    </xf>
    <xf numFmtId="42" fontId="1" fillId="0" borderId="0" xfId="3" applyNumberFormat="1" applyAlignment="1">
      <alignment vertical="center"/>
    </xf>
    <xf numFmtId="10" fontId="0" fillId="0" borderId="0" xfId="5" applyNumberFormat="1" applyFont="1" applyAlignment="1">
      <alignment vertical="center"/>
    </xf>
    <xf numFmtId="169" fontId="1" fillId="0" borderId="0" xfId="3" applyNumberFormat="1" applyAlignment="1">
      <alignment vertical="center"/>
    </xf>
    <xf numFmtId="170" fontId="0" fillId="0" borderId="0" xfId="5" applyNumberFormat="1" applyFont="1" applyAlignment="1">
      <alignment vertical="center"/>
    </xf>
    <xf numFmtId="171" fontId="0" fillId="0" borderId="0" xfId="5" applyNumberFormat="1" applyFont="1" applyAlignment="1">
      <alignment vertical="center"/>
    </xf>
    <xf numFmtId="168" fontId="0" fillId="4" borderId="0" xfId="5" applyNumberFormat="1" applyFont="1" applyFill="1" applyAlignment="1">
      <alignment vertical="center"/>
    </xf>
    <xf numFmtId="168" fontId="0" fillId="0" borderId="0" xfId="4" applyNumberFormat="1" applyFont="1" applyAlignment="1">
      <alignment vertical="center"/>
    </xf>
    <xf numFmtId="10" fontId="0" fillId="4" borderId="0" xfId="5" applyNumberFormat="1" applyFont="1" applyFill="1" applyAlignment="1">
      <alignment vertical="center"/>
    </xf>
    <xf numFmtId="0" fontId="2" fillId="0" borderId="0" xfId="3" applyFont="1" applyAlignment="1">
      <alignment horizontal="center" vertical="center"/>
    </xf>
    <xf numFmtId="42" fontId="2" fillId="0" borderId="2" xfId="4" applyFont="1" applyBorder="1" applyAlignment="1">
      <alignment vertical="center"/>
    </xf>
    <xf numFmtId="1" fontId="1" fillId="0" borderId="0" xfId="3" applyNumberFormat="1" applyAlignment="1">
      <alignment vertical="center"/>
    </xf>
    <xf numFmtId="1" fontId="0" fillId="0" borderId="0" xfId="4" applyNumberFormat="1" applyFont="1" applyAlignment="1">
      <alignment vertical="center"/>
    </xf>
    <xf numFmtId="1" fontId="1" fillId="0" borderId="0" xfId="3" applyNumberFormat="1" applyAlignment="1">
      <alignment horizontal="center" vertical="center"/>
    </xf>
    <xf numFmtId="172" fontId="1" fillId="0" borderId="0" xfId="3" applyNumberFormat="1" applyAlignment="1">
      <alignment vertical="center"/>
    </xf>
    <xf numFmtId="42" fontId="2" fillId="0" borderId="0" xfId="4" applyFont="1" applyBorder="1" applyAlignment="1">
      <alignment vertical="center"/>
    </xf>
    <xf numFmtId="10" fontId="0" fillId="0" borderId="0" xfId="2" applyNumberFormat="1" applyFont="1" applyBorder="1" applyAlignment="1">
      <alignment vertical="center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165" fontId="0" fillId="0" borderId="1" xfId="5" applyNumberFormat="1" applyFont="1" applyFill="1" applyBorder="1" applyAlignment="1">
      <alignment vertical="center"/>
    </xf>
    <xf numFmtId="0" fontId="2" fillId="0" borderId="2" xfId="3" applyFont="1" applyBorder="1" applyAlignment="1">
      <alignment horizontal="right" vertical="center"/>
    </xf>
    <xf numFmtId="0" fontId="3" fillId="0" borderId="17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3" borderId="17" xfId="0" applyFont="1" applyFill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164" fontId="4" fillId="0" borderId="20" xfId="1" applyFont="1" applyBorder="1" applyAlignment="1">
      <alignment horizontal="center" vertical="center" wrapText="1"/>
    </xf>
    <xf numFmtId="164" fontId="3" fillId="0" borderId="16" xfId="1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173" fontId="3" fillId="0" borderId="14" xfId="0" applyNumberFormat="1" applyFont="1" applyBorder="1" applyAlignment="1">
      <alignment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vertical="center" wrapText="1"/>
    </xf>
    <xf numFmtId="164" fontId="4" fillId="0" borderId="30" xfId="1" applyFont="1" applyBorder="1" applyAlignment="1">
      <alignment horizontal="center" vertical="center" wrapText="1"/>
    </xf>
    <xf numFmtId="165" fontId="3" fillId="0" borderId="12" xfId="2" applyNumberFormat="1" applyFont="1" applyBorder="1" applyAlignment="1">
      <alignment vertical="center" wrapText="1"/>
    </xf>
    <xf numFmtId="164" fontId="4" fillId="0" borderId="22" xfId="1" applyFont="1" applyBorder="1" applyAlignment="1">
      <alignment horizontal="center" vertical="center" wrapText="1"/>
    </xf>
    <xf numFmtId="167" fontId="3" fillId="0" borderId="15" xfId="0" applyNumberFormat="1" applyFont="1" applyBorder="1" applyAlignment="1">
      <alignment vertical="center" wrapText="1"/>
    </xf>
    <xf numFmtId="167" fontId="0" fillId="0" borderId="0" xfId="4" applyNumberFormat="1" applyFont="1" applyAlignment="1">
      <alignment vertical="center"/>
    </xf>
    <xf numFmtId="0" fontId="2" fillId="0" borderId="2" xfId="3" applyFont="1" applyBorder="1" applyAlignment="1">
      <alignment horizontal="center" vertical="center"/>
    </xf>
    <xf numFmtId="42" fontId="1" fillId="0" borderId="31" xfId="3" applyNumberFormat="1" applyBorder="1" applyAlignment="1">
      <alignment vertical="center"/>
    </xf>
    <xf numFmtId="10" fontId="0" fillId="0" borderId="31" xfId="5" applyNumberFormat="1" applyFont="1" applyFill="1" applyBorder="1" applyAlignment="1">
      <alignment vertical="center"/>
    </xf>
    <xf numFmtId="42" fontId="0" fillId="0" borderId="31" xfId="5" applyNumberFormat="1" applyFont="1" applyFill="1" applyBorder="1" applyAlignment="1">
      <alignment vertical="center"/>
    </xf>
    <xf numFmtId="42" fontId="0" fillId="0" borderId="32" xfId="5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2" xfId="1" applyFont="1" applyBorder="1" applyAlignment="1">
      <alignment vertical="center" wrapText="1"/>
    </xf>
    <xf numFmtId="42" fontId="1" fillId="0" borderId="1" xfId="4" applyFont="1" applyBorder="1"/>
    <xf numFmtId="42" fontId="1" fillId="0" borderId="1" xfId="6" applyBorder="1"/>
    <xf numFmtId="0" fontId="7" fillId="0" borderId="1" xfId="7" applyFont="1" applyBorder="1" applyAlignment="1">
      <alignment horizontal="center" vertical="center" wrapText="1"/>
    </xf>
    <xf numFmtId="0" fontId="2" fillId="0" borderId="1" xfId="8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7" applyFont="1" applyBorder="1" applyAlignment="1">
      <alignment horizontal="left" vertical="center" wrapText="1"/>
    </xf>
    <xf numFmtId="0" fontId="2" fillId="0" borderId="1" xfId="8" applyFont="1" applyBorder="1" applyAlignment="1">
      <alignment horizontal="left" wrapText="1"/>
    </xf>
    <xf numFmtId="0" fontId="8" fillId="0" borderId="1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vertical="center" wrapText="1"/>
    </xf>
    <xf numFmtId="167" fontId="10" fillId="0" borderId="16" xfId="0" applyNumberFormat="1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0" fontId="2" fillId="0" borderId="9" xfId="3" applyFont="1" applyBorder="1" applyAlignment="1">
      <alignment horizontal="center" vertical="center"/>
    </xf>
    <xf numFmtId="0" fontId="2" fillId="0" borderId="10" xfId="3" applyFont="1" applyBorder="1" applyAlignment="1">
      <alignment horizontal="center" vertical="center"/>
    </xf>
    <xf numFmtId="1" fontId="2" fillId="0" borderId="3" xfId="3" applyNumberFormat="1" applyFont="1" applyBorder="1" applyAlignment="1">
      <alignment horizontal="center" vertical="center"/>
    </xf>
    <xf numFmtId="1" fontId="2" fillId="0" borderId="4" xfId="3" applyNumberFormat="1" applyFont="1" applyBorder="1" applyAlignment="1">
      <alignment horizontal="center" vertical="center"/>
    </xf>
    <xf numFmtId="1" fontId="2" fillId="0" borderId="5" xfId="3" applyNumberFormat="1" applyFont="1" applyBorder="1" applyAlignment="1">
      <alignment horizontal="center" vertical="center"/>
    </xf>
  </cellXfs>
  <cellStyles count="9">
    <cellStyle name="Moneda" xfId="1" builtinId="4"/>
    <cellStyle name="Moneda [0]" xfId="6" builtinId="7"/>
    <cellStyle name="Moneda [0] 2" xfId="4" xr:uid="{00000000-0005-0000-0000-000001000000}"/>
    <cellStyle name="Normal" xfId="0" builtinId="0"/>
    <cellStyle name="Normal 2" xfId="3" xr:uid="{00000000-0005-0000-0000-000003000000}"/>
    <cellStyle name="Normal 3" xfId="7" xr:uid="{06DA4959-963D-1A4E-84F1-14B3C9988A5D}"/>
    <cellStyle name="Normal 3 3" xfId="8" xr:uid="{92B12D2D-AD7B-0A47-BD69-2576710F8FFB}"/>
    <cellStyle name="Porcentaje" xfId="2" builtinId="5"/>
    <cellStyle name="Porcentaje 2" xfId="5" xr:uid="{00000000-0005-0000-0000-000005000000}"/>
  </cellStyles>
  <dxfs count="7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727753</xdr:colOff>
      <xdr:row>10</xdr:row>
      <xdr:rowOff>6393</xdr:rowOff>
    </xdr:from>
    <xdr:to>
      <xdr:col>19</xdr:col>
      <xdr:colOff>3792</xdr:colOff>
      <xdr:row>23</xdr:row>
      <xdr:rowOff>66204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C159535-C688-4B9D-ADAC-0B24F2372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8764" y="3202797"/>
          <a:ext cx="6125477" cy="265689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22</xdr:row>
      <xdr:rowOff>137160</xdr:rowOff>
    </xdr:from>
    <xdr:to>
      <xdr:col>5</xdr:col>
      <xdr:colOff>773975</xdr:colOff>
      <xdr:row>36</xdr:row>
      <xdr:rowOff>148602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FAF66E2-AB11-48E2-92F2-D34FFBD99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" y="4015740"/>
          <a:ext cx="5627915" cy="2571762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showGridLines="0" tabSelected="1" zoomScale="89" zoomScaleNormal="89" workbookViewId="0">
      <selection activeCell="F17" sqref="F17"/>
    </sheetView>
  </sheetViews>
  <sheetFormatPr baseColWidth="10" defaultColWidth="11.5" defaultRowHeight="16" x14ac:dyDescent="0.2"/>
  <cols>
    <col min="1" max="1" width="3.83203125" style="1" customWidth="1"/>
    <col min="2" max="2" width="48" style="1" customWidth="1"/>
    <col min="3" max="3" width="19.1640625" style="1" hidden="1" customWidth="1"/>
    <col min="4" max="4" width="22.5" style="1" hidden="1" customWidth="1"/>
    <col min="5" max="5" width="21.5" style="1" hidden="1" customWidth="1"/>
    <col min="6" max="6" width="19.83203125" style="4" bestFit="1" customWidth="1"/>
    <col min="7" max="7" width="13.33203125" style="4" hidden="1" customWidth="1"/>
    <col min="8" max="8" width="27.5" style="4" hidden="1" customWidth="1"/>
    <col min="9" max="9" width="13.83203125" style="1" customWidth="1"/>
    <col min="10" max="12" width="1.5" style="88" hidden="1" customWidth="1"/>
    <col min="13" max="13" width="22.1640625" style="1" customWidth="1"/>
    <col min="14" max="14" width="16" style="1" customWidth="1"/>
    <col min="15" max="15" width="15.1640625" style="1" customWidth="1"/>
    <col min="16" max="16" width="11.5" style="1"/>
    <col min="17" max="17" width="18" style="1" hidden="1" customWidth="1"/>
    <col min="18" max="18" width="20.33203125" style="1" hidden="1" customWidth="1"/>
    <col min="19" max="16384" width="11.5" style="1"/>
  </cols>
  <sheetData>
    <row r="1" spans="1:19" s="2" customFormat="1" ht="46.75" customHeight="1" thickBot="1" x14ac:dyDescent="0.25">
      <c r="F1" s="3"/>
      <c r="G1" s="3"/>
      <c r="H1" s="3"/>
      <c r="I1" s="89" t="s">
        <v>38</v>
      </c>
      <c r="J1" s="90"/>
      <c r="K1" s="90"/>
      <c r="L1" s="91"/>
      <c r="M1" s="89"/>
      <c r="N1" s="90"/>
      <c r="O1" s="90"/>
      <c r="P1" s="92"/>
      <c r="Q1" s="59" t="s">
        <v>14</v>
      </c>
      <c r="R1" s="60" t="s">
        <v>15</v>
      </c>
      <c r="S1" s="61" t="s">
        <v>16</v>
      </c>
    </row>
    <row r="2" spans="1:19" s="2" customFormat="1" ht="68.5" customHeight="1" x14ac:dyDescent="0.2">
      <c r="A2" s="54"/>
      <c r="B2" s="55" t="s">
        <v>4</v>
      </c>
      <c r="C2" s="55" t="s">
        <v>3</v>
      </c>
      <c r="D2" s="55" t="s">
        <v>6</v>
      </c>
      <c r="E2" s="63" t="s">
        <v>5</v>
      </c>
      <c r="F2" s="67" t="s">
        <v>7</v>
      </c>
      <c r="G2" s="65" t="s">
        <v>9</v>
      </c>
      <c r="H2" s="56" t="s">
        <v>18</v>
      </c>
      <c r="I2" s="54" t="s">
        <v>24</v>
      </c>
      <c r="J2" s="85" t="s">
        <v>25</v>
      </c>
      <c r="K2" s="85" t="s">
        <v>26</v>
      </c>
      <c r="L2" s="85" t="s">
        <v>27</v>
      </c>
      <c r="M2" s="54" t="s">
        <v>34</v>
      </c>
      <c r="N2" s="55" t="s">
        <v>35</v>
      </c>
      <c r="O2" s="55" t="s">
        <v>36</v>
      </c>
      <c r="P2" s="58" t="s">
        <v>37</v>
      </c>
      <c r="Q2" s="51"/>
      <c r="R2" s="53"/>
      <c r="S2" s="53" t="s">
        <v>16</v>
      </c>
    </row>
    <row r="3" spans="1:19" ht="17" x14ac:dyDescent="0.2">
      <c r="A3" s="44">
        <v>1</v>
      </c>
      <c r="B3" s="82" t="s">
        <v>28</v>
      </c>
      <c r="C3" s="5" t="s">
        <v>1</v>
      </c>
      <c r="D3" s="5" t="s">
        <v>2</v>
      </c>
      <c r="E3" s="64" t="s">
        <v>0</v>
      </c>
      <c r="F3" s="77">
        <v>70669578</v>
      </c>
      <c r="G3" s="66">
        <f>1-F3/$B$10</f>
        <v>6.6000003171944766E-2</v>
      </c>
      <c r="H3" s="57"/>
      <c r="I3" s="68">
        <f>METODOS!H6</f>
        <v>69.5</v>
      </c>
      <c r="J3" s="86" t="e">
        <f>+METODOS!L6</f>
        <v>#REF!</v>
      </c>
      <c r="K3" s="86" t="e">
        <f>+METODOS!R6</f>
        <v>#REF!</v>
      </c>
      <c r="L3" s="87" t="e">
        <f>+METODOS!V6</f>
        <v>#REF!</v>
      </c>
      <c r="M3" s="44">
        <v>20</v>
      </c>
      <c r="N3" s="5">
        <v>10</v>
      </c>
      <c r="O3" s="5">
        <v>0.25</v>
      </c>
      <c r="P3" s="45">
        <v>0</v>
      </c>
      <c r="Q3" s="50">
        <v>0</v>
      </c>
      <c r="R3" s="46">
        <v>0</v>
      </c>
      <c r="S3" s="62">
        <f>M3+N3+O3+P3+I3</f>
        <v>99.75</v>
      </c>
    </row>
    <row r="4" spans="1:19" ht="17" x14ac:dyDescent="0.2">
      <c r="A4" s="44">
        <v>2</v>
      </c>
      <c r="B4" s="83" t="s">
        <v>29</v>
      </c>
      <c r="C4" s="5" t="s">
        <v>0</v>
      </c>
      <c r="D4" s="5"/>
      <c r="E4" s="64" t="s">
        <v>0</v>
      </c>
      <c r="F4" s="77">
        <v>73911881</v>
      </c>
      <c r="G4" s="66">
        <f>1-F4/$B$10</f>
        <v>2.314831115086613E-2</v>
      </c>
      <c r="H4" s="57"/>
      <c r="I4" s="68">
        <f>METODOS!H7</f>
        <v>66.31135695334136</v>
      </c>
      <c r="J4" s="86" t="e">
        <f>+METODOS!L7</f>
        <v>#REF!</v>
      </c>
      <c r="K4" s="86" t="e">
        <f>+METODOS!R7</f>
        <v>#REF!</v>
      </c>
      <c r="L4" s="87" t="e">
        <f>+METODOS!V7</f>
        <v>#REF!</v>
      </c>
      <c r="M4" s="44">
        <v>20</v>
      </c>
      <c r="N4" s="5">
        <v>10</v>
      </c>
      <c r="O4" s="5">
        <v>0.25</v>
      </c>
      <c r="P4" s="45">
        <v>0</v>
      </c>
      <c r="Q4" s="52">
        <v>0</v>
      </c>
      <c r="R4" s="47">
        <v>0</v>
      </c>
      <c r="S4" s="62">
        <f t="shared" ref="S4:S7" si="0">M4+N4+O4+P4+I4</f>
        <v>96.56135695334136</v>
      </c>
    </row>
    <row r="5" spans="1:19" ht="18" customHeight="1" x14ac:dyDescent="0.2">
      <c r="A5" s="44">
        <v>3</v>
      </c>
      <c r="B5" s="84" t="s">
        <v>30</v>
      </c>
      <c r="C5" s="5" t="s">
        <v>1</v>
      </c>
      <c r="D5" s="5" t="s">
        <v>2</v>
      </c>
      <c r="E5" s="64" t="s">
        <v>0</v>
      </c>
      <c r="F5" s="77">
        <v>70255812</v>
      </c>
      <c r="G5" s="66">
        <f>1-F5/$B$10</f>
        <v>7.1468515276086109E-2</v>
      </c>
      <c r="H5" s="57"/>
      <c r="I5" s="68">
        <f>METODOS!H8</f>
        <v>69.093081806714622</v>
      </c>
      <c r="J5" s="86" t="e">
        <f>+METODOS!L8</f>
        <v>#REF!</v>
      </c>
      <c r="K5" s="86" t="e">
        <f>+METODOS!R8</f>
        <v>#REF!</v>
      </c>
      <c r="L5" s="87" t="e">
        <f>+METODOS!V8</f>
        <v>#REF!</v>
      </c>
      <c r="M5" s="44">
        <v>20</v>
      </c>
      <c r="N5" s="5">
        <v>10</v>
      </c>
      <c r="O5" s="5">
        <v>0.25</v>
      </c>
      <c r="P5" s="45">
        <v>0</v>
      </c>
      <c r="Q5" s="50">
        <v>20</v>
      </c>
      <c r="R5" s="46">
        <v>1</v>
      </c>
      <c r="S5" s="62">
        <f t="shared" si="0"/>
        <v>99.343081806714622</v>
      </c>
    </row>
    <row r="6" spans="1:19" ht="17" x14ac:dyDescent="0.2">
      <c r="A6" s="44">
        <v>4</v>
      </c>
      <c r="B6" s="83" t="s">
        <v>31</v>
      </c>
      <c r="C6" s="5" t="s">
        <v>1</v>
      </c>
      <c r="D6" s="5" t="s">
        <v>2</v>
      </c>
      <c r="E6" s="64" t="s">
        <v>0</v>
      </c>
      <c r="F6" s="78">
        <v>71108520</v>
      </c>
      <c r="G6" s="66">
        <f>1-F6/$B$10</f>
        <v>6.0198754060089343E-2</v>
      </c>
      <c r="H6" s="57"/>
      <c r="I6" s="68">
        <f>METODOS!H9</f>
        <v>69.068322468262082</v>
      </c>
      <c r="J6" s="86" t="e">
        <f>+METODOS!L9</f>
        <v>#REF!</v>
      </c>
      <c r="K6" s="86" t="e">
        <f>+METODOS!R9</f>
        <v>#REF!</v>
      </c>
      <c r="L6" s="87" t="e">
        <f>+METODOS!V9</f>
        <v>#REF!</v>
      </c>
      <c r="M6" s="44">
        <v>20</v>
      </c>
      <c r="N6" s="5">
        <v>10</v>
      </c>
      <c r="O6" s="5">
        <v>0.25</v>
      </c>
      <c r="P6" s="45">
        <v>0.25</v>
      </c>
      <c r="Q6" s="52">
        <v>0</v>
      </c>
      <c r="R6" s="46">
        <v>0</v>
      </c>
      <c r="S6" s="62">
        <f t="shared" si="0"/>
        <v>99.568322468262082</v>
      </c>
    </row>
    <row r="7" spans="1:19" ht="17" x14ac:dyDescent="0.2">
      <c r="A7" s="44">
        <v>5</v>
      </c>
      <c r="B7" s="83" t="s">
        <v>32</v>
      </c>
      <c r="C7" s="5" t="s">
        <v>1</v>
      </c>
      <c r="D7" s="5" t="s">
        <v>2</v>
      </c>
      <c r="E7" s="64" t="s">
        <v>0</v>
      </c>
      <c r="F7" s="78">
        <v>67938018</v>
      </c>
      <c r="G7" s="66">
        <f>1-F7/$B$10</f>
        <v>0.1021014927172148</v>
      </c>
      <c r="H7" s="57"/>
      <c r="I7" s="68">
        <f>METODOS!H10</f>
        <v>66.813647182101477</v>
      </c>
      <c r="J7" s="86" t="e">
        <f>+METODOS!L10</f>
        <v>#REF!</v>
      </c>
      <c r="K7" s="86" t="e">
        <f>+METODOS!R10</f>
        <v>#REF!</v>
      </c>
      <c r="L7" s="87" t="e">
        <f>+METODOS!V10</f>
        <v>#REF!</v>
      </c>
      <c r="M7" s="44">
        <v>20</v>
      </c>
      <c r="N7" s="5">
        <v>10</v>
      </c>
      <c r="O7" s="5">
        <v>0.25</v>
      </c>
      <c r="P7" s="45">
        <v>0</v>
      </c>
      <c r="Q7" s="50">
        <v>20</v>
      </c>
      <c r="R7" s="46">
        <v>1</v>
      </c>
      <c r="S7" s="62">
        <f t="shared" si="0"/>
        <v>97.063647182101477</v>
      </c>
    </row>
    <row r="8" spans="1:19" ht="17" thickBot="1" x14ac:dyDescent="0.25"/>
    <row r="9" spans="1:19" ht="18" thickBot="1" x14ac:dyDescent="0.25">
      <c r="B9" s="75" t="s">
        <v>8</v>
      </c>
    </row>
    <row r="10" spans="1:19" ht="17" thickBot="1" x14ac:dyDescent="0.25">
      <c r="B10" s="76">
        <v>75663360</v>
      </c>
    </row>
  </sheetData>
  <mergeCells count="2">
    <mergeCell ref="I1:L1"/>
    <mergeCell ref="M1:P1"/>
  </mergeCells>
  <conditionalFormatting sqref="I1:I1048576">
    <cfRule type="top10" dxfId="6" priority="5" rank="1"/>
  </conditionalFormatting>
  <conditionalFormatting sqref="J1:J1048576">
    <cfRule type="top10" dxfId="5" priority="6" rank="1"/>
  </conditionalFormatting>
  <conditionalFormatting sqref="K1:K1048576">
    <cfRule type="top10" priority="9" rank="1"/>
    <cfRule type="top10" dxfId="4" priority="7" rank="1"/>
    <cfRule type="top10" priority="8" percent="1" rank="1"/>
  </conditionalFormatting>
  <conditionalFormatting sqref="L1 L3:L1048576">
    <cfRule type="cellIs" dxfId="3" priority="10" operator="greaterThan">
      <formula>59.99999</formula>
    </cfRule>
    <cfRule type="top10" dxfId="2" priority="4" rank="1"/>
  </conditionalFormatting>
  <conditionalFormatting sqref="L2">
    <cfRule type="top10" dxfId="1" priority="1" rank="1"/>
    <cfRule type="top10" priority="3" rank="1"/>
    <cfRule type="top10" priority="2" percent="1" rank="1"/>
  </conditionalFormatting>
  <conditionalFormatting sqref="L3:L7">
    <cfRule type="cellIs" dxfId="0" priority="11" operator="greaterThan">
      <formula>60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6"/>
  <sheetViews>
    <sheetView showGridLines="0" zoomScaleNormal="100" workbookViewId="0">
      <selection activeCell="F4" sqref="F4"/>
    </sheetView>
  </sheetViews>
  <sheetFormatPr baseColWidth="10" defaultColWidth="12" defaultRowHeight="15" x14ac:dyDescent="0.2"/>
  <cols>
    <col min="1" max="1" width="5.5" style="7" customWidth="1"/>
    <col min="2" max="2" width="35.1640625" style="7" customWidth="1"/>
    <col min="3" max="3" width="17.1640625" style="9" customWidth="1"/>
    <col min="4" max="4" width="9.83203125" style="9" customWidth="1"/>
    <col min="5" max="5" width="3.83203125" style="6" customWidth="1"/>
    <col min="6" max="6" width="26.6640625" style="7" customWidth="1"/>
    <col min="7" max="7" width="18.33203125" style="7" customWidth="1"/>
    <col min="8" max="8" width="16.6640625" style="25" customWidth="1"/>
    <col min="9" max="9" width="2.1640625" style="7" customWidth="1"/>
    <col min="10" max="10" width="26.6640625" style="7" customWidth="1"/>
    <col min="11" max="11" width="18.33203125" style="7" customWidth="1"/>
    <col min="12" max="12" width="16.6640625" style="25" customWidth="1"/>
    <col min="13" max="13" width="3.83203125" style="7" customWidth="1"/>
    <col min="14" max="14" width="21.1640625" style="7" customWidth="1"/>
    <col min="15" max="15" width="2.5" style="7" customWidth="1"/>
    <col min="16" max="16" width="19.6640625" style="7" customWidth="1"/>
    <col min="17" max="17" width="15.33203125" style="7" customWidth="1"/>
    <col min="18" max="18" width="23.6640625" style="25" customWidth="1"/>
    <col min="19" max="19" width="2.83203125" style="7" customWidth="1"/>
    <col min="20" max="20" width="16" style="7" customWidth="1"/>
    <col min="21" max="21" width="17.1640625" style="7" customWidth="1"/>
    <col min="22" max="22" width="18.1640625" style="25" customWidth="1"/>
    <col min="23" max="16384" width="12" style="7"/>
  </cols>
  <sheetData>
    <row r="1" spans="1:23" ht="16" thickBot="1" x14ac:dyDescent="0.25"/>
    <row r="2" spans="1:23" s="38" customFormat="1" ht="16" thickBot="1" x14ac:dyDescent="0.25">
      <c r="C2" s="39"/>
      <c r="D2" s="39"/>
      <c r="E2" s="40"/>
      <c r="F2" s="99" t="s">
        <v>22</v>
      </c>
      <c r="G2" s="100"/>
      <c r="H2" s="101"/>
      <c r="J2" s="99" t="s">
        <v>21</v>
      </c>
      <c r="K2" s="100"/>
      <c r="L2" s="101"/>
      <c r="P2" s="99" t="s">
        <v>20</v>
      </c>
      <c r="Q2" s="100"/>
      <c r="R2" s="101"/>
      <c r="T2" s="99" t="s">
        <v>19</v>
      </c>
      <c r="U2" s="100"/>
      <c r="V2" s="101"/>
    </row>
    <row r="3" spans="1:23" s="26" customFormat="1" ht="16" thickBot="1" x14ac:dyDescent="0.25">
      <c r="B3" s="49" t="s">
        <v>23</v>
      </c>
      <c r="C3" s="37">
        <v>75663360</v>
      </c>
      <c r="D3" s="42"/>
      <c r="E3" s="36"/>
      <c r="F3" s="96" t="s">
        <v>17</v>
      </c>
      <c r="G3" s="97"/>
      <c r="H3" s="98"/>
      <c r="J3" s="93" t="s">
        <v>12</v>
      </c>
      <c r="K3" s="94"/>
      <c r="L3" s="95"/>
      <c r="N3" s="70" t="s">
        <v>10</v>
      </c>
      <c r="P3" s="93" t="s">
        <v>13</v>
      </c>
      <c r="Q3" s="94"/>
      <c r="R3" s="95"/>
      <c r="T3" s="93" t="s">
        <v>11</v>
      </c>
      <c r="U3" s="94"/>
      <c r="V3" s="95"/>
    </row>
    <row r="4" spans="1:23" x14ac:dyDescent="0.2">
      <c r="F4" s="10">
        <f>MEDIAN(C6:C10)</f>
        <v>70669578</v>
      </c>
      <c r="G4" s="11">
        <v>1</v>
      </c>
      <c r="H4" s="18">
        <v>69.5</v>
      </c>
      <c r="J4" s="10" t="e">
        <f>GEOMEAN(C6:C21)</f>
        <v>#REF!</v>
      </c>
      <c r="K4" s="11">
        <v>1</v>
      </c>
      <c r="L4" s="18">
        <v>60</v>
      </c>
      <c r="N4" s="71" t="e">
        <f>AVERAGE(C6:C21)</f>
        <v>#REF!</v>
      </c>
      <c r="P4" s="10" t="e">
        <f>AVERAGE(N4,MIN(C6:C21))</f>
        <v>#REF!</v>
      </c>
      <c r="Q4" s="11">
        <v>1</v>
      </c>
      <c r="R4" s="18">
        <v>60</v>
      </c>
      <c r="T4" s="10">
        <f>MIN(C6:C9)</f>
        <v>70255812</v>
      </c>
      <c r="U4" s="11">
        <v>1</v>
      </c>
      <c r="V4" s="18">
        <v>60</v>
      </c>
    </row>
    <row r="5" spans="1:23" x14ac:dyDescent="0.2">
      <c r="F5" s="12">
        <f>F4/$C$3</f>
        <v>0.93399999682805523</v>
      </c>
      <c r="G5" s="11"/>
      <c r="H5" s="18"/>
      <c r="J5" s="12" t="e">
        <f>J4/$C$3</f>
        <v>#REF!</v>
      </c>
      <c r="K5" s="11"/>
      <c r="L5" s="18"/>
      <c r="N5" s="72" t="e">
        <f>N4/$C$3</f>
        <v>#REF!</v>
      </c>
      <c r="P5" s="12" t="e">
        <f>P4/$C$3</f>
        <v>#REF!</v>
      </c>
      <c r="Q5" s="11"/>
      <c r="R5" s="18"/>
      <c r="T5" s="12">
        <f>T4/$C$3</f>
        <v>0.92853148472391389</v>
      </c>
      <c r="U5" s="11"/>
      <c r="V5" s="18"/>
    </row>
    <row r="6" spans="1:23" x14ac:dyDescent="0.2">
      <c r="A6" s="13">
        <v>1</v>
      </c>
      <c r="B6" s="79" t="s">
        <v>28</v>
      </c>
      <c r="C6" s="77">
        <v>70669578</v>
      </c>
      <c r="D6" s="43">
        <f>1-C6/$C$3</f>
        <v>6.6000003171944766E-2</v>
      </c>
      <c r="F6" s="19">
        <f>$F$4-C6</f>
        <v>0</v>
      </c>
      <c r="G6" s="17">
        <f>1-ABS(($F$4-C6)/$F$4)</f>
        <v>1</v>
      </c>
      <c r="H6" s="18">
        <f>$H$4*G6</f>
        <v>69.5</v>
      </c>
      <c r="J6" s="19" t="e">
        <f>$J$4-C6</f>
        <v>#REF!</v>
      </c>
      <c r="K6" s="17" t="e">
        <f>1-ABS(($J$4-C6)/$J$4)</f>
        <v>#REF!</v>
      </c>
      <c r="L6" s="18" t="e">
        <f>$L$4*K6</f>
        <v>#REF!</v>
      </c>
      <c r="N6" s="73"/>
      <c r="P6" s="16" t="e">
        <f t="shared" ref="P6:P21" si="0">$P$4-C6</f>
        <v>#REF!</v>
      </c>
      <c r="Q6" s="17" t="e">
        <f t="shared" ref="Q6:Q21" si="1">1-ABS(($P$4-C6)/$P$4)</f>
        <v>#REF!</v>
      </c>
      <c r="R6" s="18" t="e">
        <f>$R$4*Q6</f>
        <v>#REF!</v>
      </c>
      <c r="S6" s="25"/>
      <c r="T6" s="19">
        <f t="shared" ref="T6:T21" si="2">$T$4-C6</f>
        <v>-413766</v>
      </c>
      <c r="U6" s="17" t="e">
        <f t="shared" ref="U6:U21" si="3">1-ABS(($T$4-C6)/$J$4)</f>
        <v>#REF!</v>
      </c>
      <c r="V6" s="18" t="e">
        <f>$V$4*U6</f>
        <v>#REF!</v>
      </c>
      <c r="W6" s="41"/>
    </row>
    <row r="7" spans="1:23" ht="16" x14ac:dyDescent="0.2">
      <c r="A7" s="13">
        <v>2</v>
      </c>
      <c r="B7" s="80" t="s">
        <v>29</v>
      </c>
      <c r="C7" s="77">
        <v>73911881</v>
      </c>
      <c r="D7" s="43">
        <f t="shared" ref="D7:D21" si="4">1-C7/$C$3</f>
        <v>2.314831115086613E-2</v>
      </c>
      <c r="F7" s="19">
        <f t="shared" ref="F7:F21" si="5">$F$4-C7</f>
        <v>-3242303</v>
      </c>
      <c r="G7" s="17">
        <f t="shared" ref="G7:G21" si="6">1-ABS(($F$4-C7)/$F$4)</f>
        <v>0.95412024393296924</v>
      </c>
      <c r="H7" s="18">
        <f t="shared" ref="H7:H21" si="7">$H$4*G7</f>
        <v>66.31135695334136</v>
      </c>
      <c r="J7" s="19" t="e">
        <f t="shared" ref="J7:J21" si="8">$J$4-C7</f>
        <v>#REF!</v>
      </c>
      <c r="K7" s="17" t="e">
        <f t="shared" ref="K7:K21" si="9">1-ABS(($J$4-C7)/$J$4)</f>
        <v>#REF!</v>
      </c>
      <c r="L7" s="18" t="e">
        <f t="shared" ref="L7:L21" si="10">$L$4*K7</f>
        <v>#REF!</v>
      </c>
      <c r="N7" s="73"/>
      <c r="P7" s="16" t="e">
        <f t="shared" si="0"/>
        <v>#REF!</v>
      </c>
      <c r="Q7" s="17" t="e">
        <f t="shared" si="1"/>
        <v>#REF!</v>
      </c>
      <c r="R7" s="18" t="e">
        <f t="shared" ref="R7:R21" si="11">$R$4*Q7</f>
        <v>#REF!</v>
      </c>
      <c r="S7" s="25"/>
      <c r="T7" s="19">
        <f t="shared" si="2"/>
        <v>-3656069</v>
      </c>
      <c r="U7" s="17" t="e">
        <f t="shared" si="3"/>
        <v>#REF!</v>
      </c>
      <c r="V7" s="18" t="e">
        <f t="shared" ref="V7:V21" si="12">$V$4*U7</f>
        <v>#REF!</v>
      </c>
      <c r="W7" s="41"/>
    </row>
    <row r="8" spans="1:23" x14ac:dyDescent="0.2">
      <c r="A8" s="13">
        <v>3</v>
      </c>
      <c r="B8" s="81" t="s">
        <v>30</v>
      </c>
      <c r="C8" s="77">
        <v>70255812</v>
      </c>
      <c r="D8" s="43">
        <f t="shared" si="4"/>
        <v>7.1468515276086109E-2</v>
      </c>
      <c r="F8" s="19">
        <f t="shared" si="5"/>
        <v>413766</v>
      </c>
      <c r="G8" s="17">
        <f t="shared" si="6"/>
        <v>0.99414506196711683</v>
      </c>
      <c r="H8" s="18">
        <f t="shared" si="7"/>
        <v>69.093081806714622</v>
      </c>
      <c r="J8" s="19" t="e">
        <f t="shared" si="8"/>
        <v>#REF!</v>
      </c>
      <c r="K8" s="17" t="e">
        <f t="shared" si="9"/>
        <v>#REF!</v>
      </c>
      <c r="L8" s="18" t="e">
        <f t="shared" si="10"/>
        <v>#REF!</v>
      </c>
      <c r="N8" s="73"/>
      <c r="P8" s="16" t="e">
        <f t="shared" si="0"/>
        <v>#REF!</v>
      </c>
      <c r="Q8" s="17" t="e">
        <f t="shared" si="1"/>
        <v>#REF!</v>
      </c>
      <c r="R8" s="18" t="e">
        <f t="shared" si="11"/>
        <v>#REF!</v>
      </c>
      <c r="S8" s="25"/>
      <c r="T8" s="19">
        <f t="shared" si="2"/>
        <v>0</v>
      </c>
      <c r="U8" s="17" t="e">
        <f t="shared" si="3"/>
        <v>#REF!</v>
      </c>
      <c r="V8" s="18" t="e">
        <f t="shared" si="12"/>
        <v>#REF!</v>
      </c>
      <c r="W8" s="41"/>
    </row>
    <row r="9" spans="1:23" ht="16" x14ac:dyDescent="0.2">
      <c r="A9" s="13">
        <v>4</v>
      </c>
      <c r="B9" s="80" t="s">
        <v>31</v>
      </c>
      <c r="C9" s="78">
        <v>71108520</v>
      </c>
      <c r="D9" s="43">
        <f t="shared" si="4"/>
        <v>6.0198754060089343E-2</v>
      </c>
      <c r="F9" s="19">
        <f t="shared" si="5"/>
        <v>-438942</v>
      </c>
      <c r="G9" s="17">
        <f t="shared" si="6"/>
        <v>0.99378881249297968</v>
      </c>
      <c r="H9" s="18">
        <f t="shared" si="7"/>
        <v>69.068322468262082</v>
      </c>
      <c r="J9" s="19" t="e">
        <f t="shared" si="8"/>
        <v>#REF!</v>
      </c>
      <c r="K9" s="17" t="e">
        <f t="shared" si="9"/>
        <v>#REF!</v>
      </c>
      <c r="L9" s="18" t="e">
        <f t="shared" si="10"/>
        <v>#REF!</v>
      </c>
      <c r="N9" s="73"/>
      <c r="P9" s="16" t="e">
        <f t="shared" si="0"/>
        <v>#REF!</v>
      </c>
      <c r="Q9" s="17" t="e">
        <f t="shared" si="1"/>
        <v>#REF!</v>
      </c>
      <c r="R9" s="18" t="e">
        <f t="shared" si="11"/>
        <v>#REF!</v>
      </c>
      <c r="S9" s="25"/>
      <c r="T9" s="19">
        <f t="shared" si="2"/>
        <v>-852708</v>
      </c>
      <c r="U9" s="17" t="e">
        <f t="shared" si="3"/>
        <v>#REF!</v>
      </c>
      <c r="V9" s="18" t="e">
        <f t="shared" si="12"/>
        <v>#REF!</v>
      </c>
      <c r="W9" s="41"/>
    </row>
    <row r="10" spans="1:23" ht="16" x14ac:dyDescent="0.2">
      <c r="A10" s="13">
        <v>5</v>
      </c>
      <c r="B10" s="80" t="s">
        <v>32</v>
      </c>
      <c r="C10" s="78">
        <v>67938018</v>
      </c>
      <c r="D10" s="43">
        <f t="shared" si="4"/>
        <v>0.1021014927172148</v>
      </c>
      <c r="F10" s="19">
        <f t="shared" si="5"/>
        <v>2731560</v>
      </c>
      <c r="G10" s="17">
        <f t="shared" si="6"/>
        <v>0.96134744146908591</v>
      </c>
      <c r="H10" s="18">
        <f t="shared" si="7"/>
        <v>66.813647182101477</v>
      </c>
      <c r="J10" s="19" t="e">
        <f t="shared" si="8"/>
        <v>#REF!</v>
      </c>
      <c r="K10" s="17" t="e">
        <f t="shared" si="9"/>
        <v>#REF!</v>
      </c>
      <c r="L10" s="18" t="e">
        <f t="shared" si="10"/>
        <v>#REF!</v>
      </c>
      <c r="N10" s="73"/>
      <c r="P10" s="16" t="e">
        <f t="shared" si="0"/>
        <v>#REF!</v>
      </c>
      <c r="Q10" s="17" t="e">
        <f t="shared" si="1"/>
        <v>#REF!</v>
      </c>
      <c r="R10" s="18" t="e">
        <f t="shared" si="11"/>
        <v>#REF!</v>
      </c>
      <c r="S10" s="25"/>
      <c r="T10" s="19">
        <f t="shared" si="2"/>
        <v>2317794</v>
      </c>
      <c r="U10" s="17" t="e">
        <f t="shared" si="3"/>
        <v>#REF!</v>
      </c>
      <c r="V10" s="18" t="e">
        <f t="shared" si="12"/>
        <v>#REF!</v>
      </c>
      <c r="W10" s="41"/>
    </row>
    <row r="11" spans="1:23" ht="16" x14ac:dyDescent="0.2">
      <c r="A11" s="13">
        <v>6</v>
      </c>
      <c r="B11" s="80" t="s">
        <v>33</v>
      </c>
      <c r="C11" s="78">
        <v>0</v>
      </c>
      <c r="D11" s="43">
        <v>0</v>
      </c>
      <c r="F11" s="19">
        <f t="shared" si="5"/>
        <v>70669578</v>
      </c>
      <c r="G11" s="17">
        <f t="shared" si="6"/>
        <v>0</v>
      </c>
      <c r="H11" s="18">
        <f t="shared" si="7"/>
        <v>0</v>
      </c>
      <c r="J11" s="19" t="e">
        <f t="shared" si="8"/>
        <v>#REF!</v>
      </c>
      <c r="K11" s="17" t="e">
        <f t="shared" si="9"/>
        <v>#REF!</v>
      </c>
      <c r="L11" s="18" t="e">
        <f t="shared" si="10"/>
        <v>#REF!</v>
      </c>
      <c r="N11" s="73"/>
      <c r="P11" s="16" t="e">
        <f t="shared" si="0"/>
        <v>#REF!</v>
      </c>
      <c r="Q11" s="17" t="e">
        <f t="shared" si="1"/>
        <v>#REF!</v>
      </c>
      <c r="R11" s="18" t="e">
        <f t="shared" si="11"/>
        <v>#REF!</v>
      </c>
      <c r="S11" s="25"/>
      <c r="T11" s="19">
        <f t="shared" si="2"/>
        <v>70255812</v>
      </c>
      <c r="U11" s="17" t="e">
        <f t="shared" si="3"/>
        <v>#REF!</v>
      </c>
      <c r="V11" s="18" t="e">
        <f t="shared" si="12"/>
        <v>#REF!</v>
      </c>
      <c r="W11" s="41"/>
    </row>
    <row r="12" spans="1:23" x14ac:dyDescent="0.2">
      <c r="A12" s="13">
        <v>7</v>
      </c>
      <c r="B12" s="48" t="e">
        <f>+PUNTUACION!#REF!</f>
        <v>#REF!</v>
      </c>
      <c r="C12" s="15" t="e">
        <f>+PUNTUACION!#REF!</f>
        <v>#REF!</v>
      </c>
      <c r="D12" s="43" t="e">
        <f t="shared" si="4"/>
        <v>#REF!</v>
      </c>
      <c r="F12" s="19" t="e">
        <f t="shared" si="5"/>
        <v>#REF!</v>
      </c>
      <c r="G12" s="17" t="e">
        <f t="shared" si="6"/>
        <v>#REF!</v>
      </c>
      <c r="H12" s="18" t="e">
        <f t="shared" si="7"/>
        <v>#REF!</v>
      </c>
      <c r="J12" s="19" t="e">
        <f t="shared" si="8"/>
        <v>#REF!</v>
      </c>
      <c r="K12" s="17" t="e">
        <f t="shared" si="9"/>
        <v>#REF!</v>
      </c>
      <c r="L12" s="18" t="e">
        <f t="shared" si="10"/>
        <v>#REF!</v>
      </c>
      <c r="N12" s="73"/>
      <c r="P12" s="16" t="e">
        <f t="shared" si="0"/>
        <v>#REF!</v>
      </c>
      <c r="Q12" s="17" t="e">
        <f t="shared" si="1"/>
        <v>#REF!</v>
      </c>
      <c r="R12" s="18" t="e">
        <f t="shared" si="11"/>
        <v>#REF!</v>
      </c>
      <c r="S12" s="25"/>
      <c r="T12" s="19" t="e">
        <f t="shared" si="2"/>
        <v>#REF!</v>
      </c>
      <c r="U12" s="17" t="e">
        <f t="shared" si="3"/>
        <v>#REF!</v>
      </c>
      <c r="V12" s="18" t="e">
        <f t="shared" si="12"/>
        <v>#REF!</v>
      </c>
      <c r="W12" s="41"/>
    </row>
    <row r="13" spans="1:23" x14ac:dyDescent="0.2">
      <c r="A13" s="13">
        <v>8</v>
      </c>
      <c r="B13" s="48" t="e">
        <f>+PUNTUACION!#REF!</f>
        <v>#REF!</v>
      </c>
      <c r="C13" s="15" t="e">
        <f>+PUNTUACION!#REF!</f>
        <v>#REF!</v>
      </c>
      <c r="D13" s="43" t="e">
        <f t="shared" si="4"/>
        <v>#REF!</v>
      </c>
      <c r="F13" s="19" t="e">
        <f t="shared" si="5"/>
        <v>#REF!</v>
      </c>
      <c r="G13" s="17" t="e">
        <f t="shared" si="6"/>
        <v>#REF!</v>
      </c>
      <c r="H13" s="18" t="e">
        <f t="shared" si="7"/>
        <v>#REF!</v>
      </c>
      <c r="J13" s="19" t="e">
        <f t="shared" si="8"/>
        <v>#REF!</v>
      </c>
      <c r="K13" s="17" t="e">
        <f t="shared" si="9"/>
        <v>#REF!</v>
      </c>
      <c r="L13" s="18" t="e">
        <f t="shared" si="10"/>
        <v>#REF!</v>
      </c>
      <c r="N13" s="73"/>
      <c r="P13" s="16" t="e">
        <f t="shared" si="0"/>
        <v>#REF!</v>
      </c>
      <c r="Q13" s="17" t="e">
        <f t="shared" si="1"/>
        <v>#REF!</v>
      </c>
      <c r="R13" s="18" t="e">
        <f t="shared" si="11"/>
        <v>#REF!</v>
      </c>
      <c r="S13" s="25"/>
      <c r="T13" s="19" t="e">
        <f t="shared" si="2"/>
        <v>#REF!</v>
      </c>
      <c r="U13" s="17" t="e">
        <f t="shared" si="3"/>
        <v>#REF!</v>
      </c>
      <c r="V13" s="18" t="e">
        <f t="shared" si="12"/>
        <v>#REF!</v>
      </c>
      <c r="W13" s="41"/>
    </row>
    <row r="14" spans="1:23" x14ac:dyDescent="0.2">
      <c r="A14" s="13">
        <v>9</v>
      </c>
      <c r="B14" s="48" t="e">
        <f>+PUNTUACION!#REF!</f>
        <v>#REF!</v>
      </c>
      <c r="C14" s="15" t="e">
        <f>+PUNTUACION!#REF!</f>
        <v>#REF!</v>
      </c>
      <c r="D14" s="43" t="e">
        <f t="shared" si="4"/>
        <v>#REF!</v>
      </c>
      <c r="F14" s="19" t="e">
        <f t="shared" si="5"/>
        <v>#REF!</v>
      </c>
      <c r="G14" s="17" t="e">
        <f t="shared" si="6"/>
        <v>#REF!</v>
      </c>
      <c r="H14" s="18" t="e">
        <f t="shared" si="7"/>
        <v>#REF!</v>
      </c>
      <c r="J14" s="19" t="e">
        <f t="shared" si="8"/>
        <v>#REF!</v>
      </c>
      <c r="K14" s="17" t="e">
        <f t="shared" si="9"/>
        <v>#REF!</v>
      </c>
      <c r="L14" s="18" t="e">
        <f t="shared" si="10"/>
        <v>#REF!</v>
      </c>
      <c r="N14" s="73"/>
      <c r="P14" s="16" t="e">
        <f t="shared" si="0"/>
        <v>#REF!</v>
      </c>
      <c r="Q14" s="17" t="e">
        <f t="shared" si="1"/>
        <v>#REF!</v>
      </c>
      <c r="R14" s="18" t="e">
        <f t="shared" si="11"/>
        <v>#REF!</v>
      </c>
      <c r="S14" s="25"/>
      <c r="T14" s="19" t="e">
        <f t="shared" si="2"/>
        <v>#REF!</v>
      </c>
      <c r="U14" s="17" t="e">
        <f t="shared" si="3"/>
        <v>#REF!</v>
      </c>
      <c r="V14" s="18" t="e">
        <f t="shared" si="12"/>
        <v>#REF!</v>
      </c>
      <c r="W14" s="41"/>
    </row>
    <row r="15" spans="1:23" x14ac:dyDescent="0.2">
      <c r="A15" s="13">
        <v>10</v>
      </c>
      <c r="B15" s="48" t="e">
        <f>+PUNTUACION!#REF!</f>
        <v>#REF!</v>
      </c>
      <c r="C15" s="15" t="e">
        <f>+PUNTUACION!#REF!</f>
        <v>#REF!</v>
      </c>
      <c r="D15" s="43" t="e">
        <f t="shared" si="4"/>
        <v>#REF!</v>
      </c>
      <c r="F15" s="19" t="e">
        <f t="shared" si="5"/>
        <v>#REF!</v>
      </c>
      <c r="G15" s="17" t="e">
        <f t="shared" si="6"/>
        <v>#REF!</v>
      </c>
      <c r="H15" s="18" t="e">
        <f t="shared" si="7"/>
        <v>#REF!</v>
      </c>
      <c r="J15" s="19" t="e">
        <f t="shared" si="8"/>
        <v>#REF!</v>
      </c>
      <c r="K15" s="17" t="e">
        <f t="shared" si="9"/>
        <v>#REF!</v>
      </c>
      <c r="L15" s="18" t="e">
        <f t="shared" si="10"/>
        <v>#REF!</v>
      </c>
      <c r="N15" s="73"/>
      <c r="P15" s="16" t="e">
        <f t="shared" si="0"/>
        <v>#REF!</v>
      </c>
      <c r="Q15" s="17" t="e">
        <f t="shared" si="1"/>
        <v>#REF!</v>
      </c>
      <c r="R15" s="18" t="e">
        <f t="shared" si="11"/>
        <v>#REF!</v>
      </c>
      <c r="S15" s="25"/>
      <c r="T15" s="19" t="e">
        <f t="shared" si="2"/>
        <v>#REF!</v>
      </c>
      <c r="U15" s="17" t="e">
        <f t="shared" si="3"/>
        <v>#REF!</v>
      </c>
      <c r="V15" s="18" t="e">
        <f t="shared" si="12"/>
        <v>#REF!</v>
      </c>
      <c r="W15" s="41"/>
    </row>
    <row r="16" spans="1:23" x14ac:dyDescent="0.2">
      <c r="A16" s="13">
        <v>11</v>
      </c>
      <c r="B16" s="48" t="e">
        <f>+PUNTUACION!#REF!</f>
        <v>#REF!</v>
      </c>
      <c r="C16" s="15" t="e">
        <f>+PUNTUACION!#REF!</f>
        <v>#REF!</v>
      </c>
      <c r="D16" s="43" t="e">
        <f t="shared" si="4"/>
        <v>#REF!</v>
      </c>
      <c r="F16" s="19" t="e">
        <f t="shared" si="5"/>
        <v>#REF!</v>
      </c>
      <c r="G16" s="17" t="e">
        <f t="shared" si="6"/>
        <v>#REF!</v>
      </c>
      <c r="H16" s="18" t="e">
        <f t="shared" si="7"/>
        <v>#REF!</v>
      </c>
      <c r="J16" s="19" t="e">
        <f t="shared" si="8"/>
        <v>#REF!</v>
      </c>
      <c r="K16" s="17" t="e">
        <f t="shared" si="9"/>
        <v>#REF!</v>
      </c>
      <c r="L16" s="18" t="e">
        <f t="shared" si="10"/>
        <v>#REF!</v>
      </c>
      <c r="N16" s="73"/>
      <c r="P16" s="16" t="e">
        <f t="shared" si="0"/>
        <v>#REF!</v>
      </c>
      <c r="Q16" s="17" t="e">
        <f t="shared" si="1"/>
        <v>#REF!</v>
      </c>
      <c r="R16" s="18" t="e">
        <f t="shared" si="11"/>
        <v>#REF!</v>
      </c>
      <c r="S16" s="25"/>
      <c r="T16" s="19" t="e">
        <f t="shared" si="2"/>
        <v>#REF!</v>
      </c>
      <c r="U16" s="17" t="e">
        <f t="shared" si="3"/>
        <v>#REF!</v>
      </c>
      <c r="V16" s="18" t="e">
        <f t="shared" si="12"/>
        <v>#REF!</v>
      </c>
      <c r="W16" s="41"/>
    </row>
    <row r="17" spans="1:31" ht="15" customHeight="1" x14ac:dyDescent="0.2">
      <c r="A17" s="13">
        <v>12</v>
      </c>
      <c r="B17" s="14" t="e">
        <f>+PUNTUACION!#REF!</f>
        <v>#REF!</v>
      </c>
      <c r="C17" s="15" t="e">
        <f>+PUNTUACION!#REF!</f>
        <v>#REF!</v>
      </c>
      <c r="D17" s="43" t="e">
        <f t="shared" si="4"/>
        <v>#REF!</v>
      </c>
      <c r="F17" s="19" t="e">
        <f t="shared" si="5"/>
        <v>#REF!</v>
      </c>
      <c r="G17" s="17" t="e">
        <f t="shared" si="6"/>
        <v>#REF!</v>
      </c>
      <c r="H17" s="18" t="e">
        <f t="shared" si="7"/>
        <v>#REF!</v>
      </c>
      <c r="J17" s="19" t="e">
        <f t="shared" si="8"/>
        <v>#REF!</v>
      </c>
      <c r="K17" s="17" t="e">
        <f t="shared" si="9"/>
        <v>#REF!</v>
      </c>
      <c r="L17" s="18" t="e">
        <f t="shared" si="10"/>
        <v>#REF!</v>
      </c>
      <c r="N17" s="73"/>
      <c r="P17" s="16" t="e">
        <f t="shared" si="0"/>
        <v>#REF!</v>
      </c>
      <c r="Q17" s="17" t="e">
        <f t="shared" si="1"/>
        <v>#REF!</v>
      </c>
      <c r="R17" s="18" t="e">
        <f t="shared" si="11"/>
        <v>#REF!</v>
      </c>
      <c r="S17" s="25"/>
      <c r="T17" s="19" t="e">
        <f t="shared" si="2"/>
        <v>#REF!</v>
      </c>
      <c r="U17" s="17" t="e">
        <f t="shared" si="3"/>
        <v>#REF!</v>
      </c>
      <c r="V17" s="18" t="e">
        <f t="shared" si="12"/>
        <v>#REF!</v>
      </c>
      <c r="W17" s="41"/>
    </row>
    <row r="18" spans="1:31" hidden="1" x14ac:dyDescent="0.2">
      <c r="A18" s="13">
        <v>13</v>
      </c>
      <c r="B18" s="14" t="e">
        <f>+PUNTUACION!#REF!</f>
        <v>#REF!</v>
      </c>
      <c r="C18" s="15" t="e">
        <f>+PUNTUACION!#REF!</f>
        <v>#REF!</v>
      </c>
      <c r="D18" s="43" t="e">
        <f t="shared" si="4"/>
        <v>#REF!</v>
      </c>
      <c r="F18" s="19" t="e">
        <f t="shared" si="5"/>
        <v>#REF!</v>
      </c>
      <c r="G18" s="17" t="e">
        <f t="shared" si="6"/>
        <v>#REF!</v>
      </c>
      <c r="H18" s="18" t="e">
        <f t="shared" si="7"/>
        <v>#REF!</v>
      </c>
      <c r="J18" s="19" t="e">
        <f t="shared" si="8"/>
        <v>#REF!</v>
      </c>
      <c r="K18" s="17" t="e">
        <f t="shared" si="9"/>
        <v>#REF!</v>
      </c>
      <c r="L18" s="18" t="e">
        <f t="shared" si="10"/>
        <v>#REF!</v>
      </c>
      <c r="N18" s="73"/>
      <c r="P18" s="16" t="e">
        <f t="shared" si="0"/>
        <v>#REF!</v>
      </c>
      <c r="Q18" s="17" t="e">
        <f t="shared" si="1"/>
        <v>#REF!</v>
      </c>
      <c r="R18" s="18" t="e">
        <f t="shared" si="11"/>
        <v>#REF!</v>
      </c>
      <c r="S18" s="25"/>
      <c r="T18" s="19" t="e">
        <f t="shared" si="2"/>
        <v>#REF!</v>
      </c>
      <c r="U18" s="17" t="e">
        <f t="shared" si="3"/>
        <v>#REF!</v>
      </c>
      <c r="V18" s="18" t="e">
        <f t="shared" si="12"/>
        <v>#REF!</v>
      </c>
      <c r="W18" s="41"/>
    </row>
    <row r="19" spans="1:31" x14ac:dyDescent="0.2">
      <c r="A19" s="13">
        <v>14</v>
      </c>
      <c r="B19" s="14" t="e">
        <f>+PUNTUACION!#REF!</f>
        <v>#REF!</v>
      </c>
      <c r="C19" s="15" t="e">
        <f>+PUNTUACION!#REF!</f>
        <v>#REF!</v>
      </c>
      <c r="D19" s="43" t="e">
        <f t="shared" si="4"/>
        <v>#REF!</v>
      </c>
      <c r="F19" s="19" t="e">
        <f t="shared" si="5"/>
        <v>#REF!</v>
      </c>
      <c r="G19" s="17" t="e">
        <f t="shared" si="6"/>
        <v>#REF!</v>
      </c>
      <c r="H19" s="18" t="e">
        <f t="shared" si="7"/>
        <v>#REF!</v>
      </c>
      <c r="J19" s="19" t="e">
        <f t="shared" si="8"/>
        <v>#REF!</v>
      </c>
      <c r="K19" s="17" t="e">
        <f t="shared" si="9"/>
        <v>#REF!</v>
      </c>
      <c r="L19" s="18" t="e">
        <f t="shared" si="10"/>
        <v>#REF!</v>
      </c>
      <c r="N19" s="73"/>
      <c r="P19" s="16" t="e">
        <f t="shared" si="0"/>
        <v>#REF!</v>
      </c>
      <c r="Q19" s="17" t="e">
        <f t="shared" si="1"/>
        <v>#REF!</v>
      </c>
      <c r="R19" s="18" t="e">
        <f t="shared" si="11"/>
        <v>#REF!</v>
      </c>
      <c r="S19" s="25"/>
      <c r="T19" s="19" t="e">
        <f t="shared" si="2"/>
        <v>#REF!</v>
      </c>
      <c r="U19" s="17" t="e">
        <f t="shared" si="3"/>
        <v>#REF!</v>
      </c>
      <c r="V19" s="18" t="e">
        <f t="shared" si="12"/>
        <v>#REF!</v>
      </c>
      <c r="W19" s="41"/>
    </row>
    <row r="20" spans="1:31" x14ac:dyDescent="0.2">
      <c r="A20" s="13">
        <v>15</v>
      </c>
      <c r="B20" s="14" t="e">
        <f>+PUNTUACION!#REF!</f>
        <v>#REF!</v>
      </c>
      <c r="C20" s="15" t="e">
        <f>+PUNTUACION!#REF!</f>
        <v>#REF!</v>
      </c>
      <c r="D20" s="43" t="e">
        <f t="shared" si="4"/>
        <v>#REF!</v>
      </c>
      <c r="F20" s="19" t="e">
        <f t="shared" si="5"/>
        <v>#REF!</v>
      </c>
      <c r="G20" s="17" t="e">
        <f t="shared" si="6"/>
        <v>#REF!</v>
      </c>
      <c r="H20" s="18" t="e">
        <f t="shared" si="7"/>
        <v>#REF!</v>
      </c>
      <c r="J20" s="19" t="e">
        <f t="shared" si="8"/>
        <v>#REF!</v>
      </c>
      <c r="K20" s="17" t="e">
        <f t="shared" si="9"/>
        <v>#REF!</v>
      </c>
      <c r="L20" s="18" t="e">
        <f t="shared" si="10"/>
        <v>#REF!</v>
      </c>
      <c r="N20" s="73"/>
      <c r="P20" s="16" t="e">
        <f t="shared" si="0"/>
        <v>#REF!</v>
      </c>
      <c r="Q20" s="17" t="e">
        <f t="shared" si="1"/>
        <v>#REF!</v>
      </c>
      <c r="R20" s="18" t="e">
        <f t="shared" si="11"/>
        <v>#REF!</v>
      </c>
      <c r="S20" s="25"/>
      <c r="T20" s="19" t="e">
        <f t="shared" si="2"/>
        <v>#REF!</v>
      </c>
      <c r="U20" s="17" t="e">
        <f t="shared" si="3"/>
        <v>#REF!</v>
      </c>
      <c r="V20" s="18" t="e">
        <f t="shared" si="12"/>
        <v>#REF!</v>
      </c>
      <c r="W20" s="41"/>
    </row>
    <row r="21" spans="1:31" x14ac:dyDescent="0.2">
      <c r="A21" s="13">
        <v>16</v>
      </c>
      <c r="B21" s="14" t="e">
        <f>+PUNTUACION!#REF!</f>
        <v>#REF!</v>
      </c>
      <c r="C21" s="15" t="e">
        <f>+PUNTUACION!#REF!</f>
        <v>#REF!</v>
      </c>
      <c r="D21" s="43" t="e">
        <f t="shared" si="4"/>
        <v>#REF!</v>
      </c>
      <c r="F21" s="19" t="e">
        <f t="shared" si="5"/>
        <v>#REF!</v>
      </c>
      <c r="G21" s="17" t="e">
        <f t="shared" si="6"/>
        <v>#REF!</v>
      </c>
      <c r="H21" s="18" t="e">
        <f t="shared" si="7"/>
        <v>#REF!</v>
      </c>
      <c r="J21" s="19" t="e">
        <f t="shared" si="8"/>
        <v>#REF!</v>
      </c>
      <c r="K21" s="17" t="e">
        <f t="shared" si="9"/>
        <v>#REF!</v>
      </c>
      <c r="L21" s="18" t="e">
        <f t="shared" si="10"/>
        <v>#REF!</v>
      </c>
      <c r="N21" s="73"/>
      <c r="P21" s="16" t="e">
        <f t="shared" si="0"/>
        <v>#REF!</v>
      </c>
      <c r="Q21" s="17" t="e">
        <f t="shared" si="1"/>
        <v>#REF!</v>
      </c>
      <c r="R21" s="18" t="e">
        <f t="shared" si="11"/>
        <v>#REF!</v>
      </c>
      <c r="S21" s="25"/>
      <c r="T21" s="19" t="e">
        <f t="shared" si="2"/>
        <v>#REF!</v>
      </c>
      <c r="U21" s="17" t="e">
        <f t="shared" si="3"/>
        <v>#REF!</v>
      </c>
      <c r="V21" s="18" t="e">
        <f t="shared" si="12"/>
        <v>#REF!</v>
      </c>
      <c r="W21" s="41"/>
    </row>
    <row r="22" spans="1:31" ht="16" thickBot="1" x14ac:dyDescent="0.25">
      <c r="B22" s="20"/>
      <c r="F22" s="24"/>
      <c r="G22" s="22"/>
      <c r="H22" s="23"/>
      <c r="J22" s="24"/>
      <c r="K22" s="22"/>
      <c r="L22" s="23"/>
      <c r="N22" s="74"/>
      <c r="P22" s="21"/>
      <c r="Q22" s="22"/>
      <c r="R22" s="23"/>
      <c r="T22" s="24"/>
      <c r="U22" s="22"/>
      <c r="V22" s="23"/>
    </row>
    <row r="23" spans="1:31" x14ac:dyDescent="0.2">
      <c r="J23" s="41"/>
      <c r="N23" s="25"/>
      <c r="P23" s="25"/>
      <c r="Q23" s="6"/>
    </row>
    <row r="24" spans="1:31" x14ac:dyDescent="0.2">
      <c r="N24" s="25"/>
      <c r="P24" s="25"/>
      <c r="Q24" s="6"/>
    </row>
    <row r="25" spans="1:31" x14ac:dyDescent="0.2">
      <c r="A25" s="26"/>
      <c r="B25" s="26"/>
      <c r="C25" s="27"/>
      <c r="D25" s="27"/>
      <c r="F25" s="36"/>
      <c r="G25" s="36"/>
      <c r="N25" s="9"/>
      <c r="R25" s="69"/>
    </row>
    <row r="26" spans="1:31" x14ac:dyDescent="0.2">
      <c r="A26" s="26"/>
      <c r="B26" s="26"/>
      <c r="C26" s="27"/>
      <c r="D26" s="27"/>
      <c r="F26" s="9"/>
      <c r="G26" s="9"/>
      <c r="H26" s="69"/>
      <c r="J26" s="9"/>
      <c r="K26" s="9"/>
      <c r="L26" s="69"/>
      <c r="N26" s="9"/>
      <c r="S26" s="9"/>
      <c r="T26" s="9"/>
      <c r="U26" s="9"/>
      <c r="V26" s="69"/>
      <c r="W26" s="9"/>
      <c r="X26" s="9"/>
      <c r="Y26" s="9"/>
      <c r="Z26" s="9"/>
      <c r="AA26" s="9"/>
      <c r="AB26" s="9"/>
      <c r="AC26" s="9"/>
      <c r="AD26" s="9"/>
      <c r="AE26" s="9"/>
    </row>
    <row r="27" spans="1:31" x14ac:dyDescent="0.2">
      <c r="A27" s="26"/>
      <c r="B27" s="26"/>
      <c r="C27" s="27"/>
      <c r="D27" s="27"/>
      <c r="F27" s="9"/>
      <c r="G27" s="9"/>
      <c r="J27" s="9"/>
      <c r="N27" s="9"/>
      <c r="P27" s="28"/>
    </row>
    <row r="28" spans="1:31" x14ac:dyDescent="0.2">
      <c r="A28" s="26"/>
      <c r="B28" s="26"/>
      <c r="C28" s="27"/>
      <c r="D28" s="27"/>
      <c r="F28" s="9"/>
      <c r="G28" s="9"/>
      <c r="J28" s="9"/>
      <c r="N28" s="9"/>
    </row>
    <row r="29" spans="1:31" x14ac:dyDescent="0.2">
      <c r="C29" s="29"/>
      <c r="D29" s="29"/>
      <c r="F29" s="9"/>
      <c r="G29" s="9"/>
      <c r="J29" s="9"/>
      <c r="N29" s="9"/>
    </row>
    <row r="30" spans="1:31" x14ac:dyDescent="0.2">
      <c r="C30" s="29"/>
      <c r="D30" s="29"/>
      <c r="F30" s="9"/>
      <c r="G30" s="9"/>
      <c r="J30" s="31"/>
      <c r="N30" s="9"/>
      <c r="P30" s="30"/>
      <c r="R30" s="69"/>
    </row>
    <row r="31" spans="1:31" x14ac:dyDescent="0.2">
      <c r="C31" s="29"/>
      <c r="D31" s="29"/>
      <c r="F31" s="9"/>
      <c r="G31" s="9"/>
      <c r="J31" s="31"/>
      <c r="N31" s="9"/>
      <c r="R31" s="69"/>
    </row>
    <row r="32" spans="1:31" x14ac:dyDescent="0.2">
      <c r="C32" s="29"/>
      <c r="D32" s="29"/>
      <c r="F32" s="9"/>
      <c r="G32" s="9"/>
      <c r="J32" s="31"/>
      <c r="N32" s="9"/>
      <c r="R32" s="69"/>
    </row>
    <row r="33" spans="3:19" x14ac:dyDescent="0.2">
      <c r="C33" s="29"/>
      <c r="D33" s="29"/>
      <c r="F33" s="9"/>
      <c r="G33" s="9"/>
      <c r="J33" s="31"/>
      <c r="N33" s="9"/>
      <c r="R33" s="69"/>
      <c r="S33" s="8"/>
    </row>
    <row r="34" spans="3:19" x14ac:dyDescent="0.2">
      <c r="C34" s="29"/>
      <c r="D34" s="29"/>
      <c r="F34" s="9"/>
      <c r="G34" s="9"/>
      <c r="J34" s="31"/>
      <c r="K34" s="8"/>
      <c r="N34" s="9"/>
      <c r="S34" s="8"/>
    </row>
    <row r="35" spans="3:19" ht="14.5" customHeight="1" x14ac:dyDescent="0.2">
      <c r="C35" s="29"/>
      <c r="D35" s="29"/>
      <c r="F35" s="9"/>
      <c r="G35" s="9"/>
      <c r="J35" s="31"/>
      <c r="N35" s="9"/>
      <c r="S35" s="8"/>
    </row>
    <row r="36" spans="3:19" x14ac:dyDescent="0.2">
      <c r="C36" s="29"/>
      <c r="D36" s="29"/>
      <c r="F36" s="9"/>
      <c r="G36" s="9"/>
      <c r="J36" s="31"/>
      <c r="N36" s="9"/>
      <c r="S36" s="8"/>
    </row>
    <row r="37" spans="3:19" x14ac:dyDescent="0.2">
      <c r="C37" s="29"/>
      <c r="D37" s="29"/>
      <c r="F37" s="9"/>
      <c r="G37" s="9"/>
      <c r="J37" s="31"/>
      <c r="N37" s="9"/>
      <c r="S37" s="8"/>
    </row>
    <row r="38" spans="3:19" x14ac:dyDescent="0.2">
      <c r="C38" s="29"/>
      <c r="D38" s="29"/>
      <c r="F38" s="9"/>
      <c r="G38" s="9"/>
      <c r="J38" s="31"/>
      <c r="N38" s="9"/>
      <c r="S38" s="8"/>
    </row>
    <row r="39" spans="3:19" x14ac:dyDescent="0.2">
      <c r="F39" s="9"/>
      <c r="G39" s="9"/>
      <c r="J39" s="31"/>
      <c r="N39" s="9"/>
      <c r="S39" s="8"/>
    </row>
    <row r="40" spans="3:19" x14ac:dyDescent="0.2">
      <c r="C40" s="29"/>
      <c r="D40" s="29"/>
      <c r="F40" s="9"/>
      <c r="J40" s="31"/>
      <c r="N40" s="9"/>
      <c r="S40" s="8"/>
    </row>
    <row r="41" spans="3:19" x14ac:dyDescent="0.2">
      <c r="C41" s="29"/>
      <c r="D41" s="29"/>
      <c r="F41" s="31"/>
      <c r="J41" s="31"/>
      <c r="N41" s="9"/>
      <c r="S41" s="8"/>
    </row>
    <row r="42" spans="3:19" x14ac:dyDescent="0.2">
      <c r="C42" s="29"/>
      <c r="D42" s="29"/>
      <c r="F42" s="31"/>
      <c r="J42" s="31"/>
      <c r="N42" s="9"/>
      <c r="S42" s="8"/>
    </row>
    <row r="43" spans="3:19" x14ac:dyDescent="0.2">
      <c r="C43" s="29"/>
      <c r="D43" s="29"/>
      <c r="F43" s="31"/>
      <c r="J43" s="31"/>
      <c r="N43" s="9"/>
      <c r="S43" s="8"/>
    </row>
    <row r="44" spans="3:19" x14ac:dyDescent="0.2">
      <c r="C44" s="29"/>
      <c r="D44" s="29"/>
      <c r="F44" s="31"/>
      <c r="J44" s="31"/>
      <c r="N44" s="9"/>
      <c r="S44" s="8"/>
    </row>
    <row r="45" spans="3:19" x14ac:dyDescent="0.2">
      <c r="C45" s="29"/>
      <c r="D45" s="29"/>
      <c r="F45" s="31"/>
      <c r="J45" s="31"/>
      <c r="N45" s="9"/>
      <c r="S45" s="8"/>
    </row>
    <row r="46" spans="3:19" x14ac:dyDescent="0.2">
      <c r="C46" s="29"/>
      <c r="D46" s="29"/>
      <c r="F46" s="31"/>
      <c r="J46" s="31"/>
      <c r="N46" s="9"/>
      <c r="S46" s="8"/>
    </row>
    <row r="47" spans="3:19" x14ac:dyDescent="0.2">
      <c r="C47" s="29"/>
      <c r="D47" s="29"/>
      <c r="F47" s="31"/>
      <c r="J47" s="31"/>
      <c r="N47" s="9"/>
      <c r="S47" s="8"/>
    </row>
    <row r="48" spans="3:19" x14ac:dyDescent="0.2">
      <c r="C48" s="29"/>
      <c r="D48" s="29"/>
      <c r="F48" s="31"/>
      <c r="J48" s="31"/>
      <c r="N48" s="9"/>
      <c r="S48" s="8"/>
    </row>
    <row r="49" spans="3:19" x14ac:dyDescent="0.2">
      <c r="C49" s="29"/>
      <c r="D49" s="29"/>
      <c r="F49" s="31"/>
      <c r="J49" s="31"/>
      <c r="N49" s="9"/>
      <c r="S49" s="8"/>
    </row>
    <row r="50" spans="3:19" x14ac:dyDescent="0.2">
      <c r="C50" s="29"/>
      <c r="D50" s="29"/>
      <c r="F50" s="31"/>
      <c r="J50" s="31"/>
      <c r="N50" s="9"/>
      <c r="S50" s="8"/>
    </row>
    <row r="51" spans="3:19" x14ac:dyDescent="0.2">
      <c r="C51" s="29"/>
      <c r="D51" s="29"/>
      <c r="F51" s="31"/>
      <c r="J51" s="31"/>
      <c r="N51" s="9"/>
      <c r="S51" s="8"/>
    </row>
    <row r="52" spans="3:19" x14ac:dyDescent="0.2">
      <c r="C52" s="29"/>
      <c r="D52" s="29"/>
      <c r="F52" s="31"/>
      <c r="G52" s="32"/>
      <c r="J52" s="31"/>
      <c r="K52" s="32"/>
      <c r="N52" s="9"/>
      <c r="S52" s="8"/>
    </row>
    <row r="53" spans="3:19" x14ac:dyDescent="0.2">
      <c r="C53" s="29"/>
      <c r="D53" s="29"/>
      <c r="F53" s="31"/>
      <c r="G53" s="32"/>
      <c r="J53" s="31"/>
      <c r="K53" s="32"/>
      <c r="N53" s="9"/>
      <c r="S53" s="8"/>
    </row>
    <row r="54" spans="3:19" x14ac:dyDescent="0.2">
      <c r="C54" s="29"/>
      <c r="D54" s="29"/>
      <c r="F54" s="31"/>
      <c r="G54" s="32"/>
      <c r="J54" s="31"/>
      <c r="K54" s="32"/>
      <c r="N54" s="9"/>
      <c r="S54" s="8"/>
    </row>
    <row r="56" spans="3:19" x14ac:dyDescent="0.2">
      <c r="C56" s="33"/>
      <c r="D56" s="33"/>
      <c r="N56" s="28"/>
    </row>
    <row r="57" spans="3:19" x14ac:dyDescent="0.2">
      <c r="C57" s="33"/>
      <c r="D57" s="33"/>
      <c r="N57" s="28"/>
    </row>
    <row r="58" spans="3:19" x14ac:dyDescent="0.2">
      <c r="C58" s="34"/>
      <c r="D58" s="34"/>
    </row>
    <row r="59" spans="3:19" x14ac:dyDescent="0.2">
      <c r="C59" s="33"/>
      <c r="D59" s="33"/>
      <c r="N59" s="9"/>
    </row>
    <row r="60" spans="3:19" x14ac:dyDescent="0.2">
      <c r="C60" s="34"/>
      <c r="D60" s="34"/>
    </row>
    <row r="61" spans="3:19" x14ac:dyDescent="0.2">
      <c r="C61" s="33"/>
      <c r="D61" s="33"/>
      <c r="N61" s="9"/>
    </row>
    <row r="62" spans="3:19" x14ac:dyDescent="0.2">
      <c r="C62" s="34"/>
      <c r="D62" s="34"/>
    </row>
    <row r="63" spans="3:19" x14ac:dyDescent="0.2">
      <c r="N63" s="9"/>
    </row>
    <row r="64" spans="3:19" x14ac:dyDescent="0.2">
      <c r="N64" s="9"/>
    </row>
    <row r="65" spans="3:14" x14ac:dyDescent="0.2">
      <c r="C65" s="29"/>
      <c r="D65" s="29"/>
      <c r="N65" s="9"/>
    </row>
    <row r="66" spans="3:14" x14ac:dyDescent="0.2">
      <c r="C66" s="29"/>
      <c r="D66" s="29"/>
      <c r="N66" s="9"/>
    </row>
    <row r="67" spans="3:14" x14ac:dyDescent="0.2">
      <c r="C67" s="29"/>
      <c r="D67" s="29"/>
      <c r="N67" s="9"/>
    </row>
    <row r="68" spans="3:14" x14ac:dyDescent="0.2">
      <c r="C68" s="29"/>
      <c r="D68" s="29"/>
      <c r="N68" s="9"/>
    </row>
    <row r="69" spans="3:14" x14ac:dyDescent="0.2">
      <c r="C69" s="29"/>
      <c r="D69" s="29"/>
      <c r="N69" s="9"/>
    </row>
    <row r="70" spans="3:14" x14ac:dyDescent="0.2">
      <c r="C70" s="29"/>
      <c r="D70" s="29"/>
      <c r="N70" s="9"/>
    </row>
    <row r="71" spans="3:14" x14ac:dyDescent="0.2">
      <c r="C71" s="29"/>
      <c r="D71" s="29"/>
      <c r="N71" s="9"/>
    </row>
    <row r="72" spans="3:14" x14ac:dyDescent="0.2">
      <c r="C72" s="29"/>
      <c r="D72" s="29"/>
      <c r="N72" s="9"/>
    </row>
    <row r="73" spans="3:14" x14ac:dyDescent="0.2">
      <c r="C73" s="29"/>
      <c r="D73" s="29"/>
      <c r="N73" s="9"/>
    </row>
    <row r="75" spans="3:14" x14ac:dyDescent="0.2">
      <c r="C75" s="35"/>
      <c r="D75" s="35"/>
      <c r="N75" s="28"/>
    </row>
    <row r="76" spans="3:14" x14ac:dyDescent="0.2">
      <c r="C76" s="35"/>
      <c r="D76" s="35"/>
      <c r="N76" s="28"/>
    </row>
  </sheetData>
  <sortState xmlns:xlrd2="http://schemas.microsoft.com/office/spreadsheetml/2017/richdata2" ref="F26:G39">
    <sortCondition descending="1" ref="F26:F39"/>
  </sortState>
  <mergeCells count="8">
    <mergeCell ref="T3:V3"/>
    <mergeCell ref="F3:H3"/>
    <mergeCell ref="F2:H2"/>
    <mergeCell ref="J2:L2"/>
    <mergeCell ref="P3:R3"/>
    <mergeCell ref="J3:L3"/>
    <mergeCell ref="P2:R2"/>
    <mergeCell ref="T2:V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PUNTUACION</vt:lpstr>
      <vt:lpstr>METODOS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UNIDAD</dc:creator>
  <cp:lastModifiedBy>Microsoft Office User</cp:lastModifiedBy>
  <dcterms:created xsi:type="dcterms:W3CDTF">2021-11-16T20:40:29Z</dcterms:created>
  <dcterms:modified xsi:type="dcterms:W3CDTF">2025-11-19T20:41:26Z</dcterms:modified>
</cp:coreProperties>
</file>