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D:\1.1. ALCALDIA 2025\3. ESTUDIOS PREVIOS\3. LICITACION PUBLICA\VIAS\VERSION 1\VERSION 2\"/>
    </mc:Choice>
  </mc:AlternateContent>
  <xr:revisionPtr revIDLastSave="0" documentId="13_ncr:1_{731142BB-B944-40F3-AFB2-8567FC3D72A4}" xr6:coauthVersionLast="47" xr6:coauthVersionMax="47" xr10:uidLastSave="{00000000-0000-0000-0000-000000000000}"/>
  <bookViews>
    <workbookView xWindow="-28920" yWindow="-120" windowWidth="29040" windowHeight="15840" firstSheet="1" activeTab="1" xr2:uid="{9F9DCD79-F391-46FD-AA91-1A16461BACBA}"/>
  </bookViews>
  <sheets>
    <sheet name="TOTAL" sheetId="12" state="hidden" r:id="rId1"/>
    <sheet name="PRESUPUESTO UNIFICADO" sheetId="13" r:id="rId2"/>
    <sheet name="PRESUPUESTO JAZMIN" sheetId="1" state="hidden" r:id="rId3"/>
    <sheet name="CANTIDADES JAZMIN" sheetId="9" state="hidden" r:id="rId4"/>
    <sheet name="PRESUPUESTO UNION" sheetId="10" state="hidden" r:id="rId5"/>
    <sheet name="CANTIDADES UNION" sheetId="11" state="hidden" r:id="rId6"/>
    <sheet name="DISCRIMINACION" sheetId="3" state="hidden" r:id="rId7"/>
    <sheet name="PMA" sheetId="4" r:id="rId8"/>
    <sheet name="PMT" sheetId="6" r:id="rId9"/>
    <sheet name="AIU" sheetId="8" state="hidden" r:id="rId10"/>
  </sheets>
  <externalReferences>
    <externalReference r:id="rId11"/>
    <externalReference r:id="rId12"/>
    <externalReference r:id="rId13"/>
  </externalReferences>
  <definedNames>
    <definedName name="_xlnm.Print_Area" localSheetId="7">PMA!$C$2:$O$104</definedName>
    <definedName name="_xlnm.Print_Area" localSheetId="8">PMT!$C$2:$U$36</definedName>
    <definedName name="_xlnm.Print_Area" localSheetId="1">'PRESUPUESTO UNIFICADO'!$C$3:$J$87</definedName>
    <definedName name="_xlnm.Print_Area" localSheetId="0">TOTAL!$B$2:$D$11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6" i="6" l="1"/>
  <c r="F6" i="4"/>
  <c r="H16" i="6"/>
  <c r="N52" i="4"/>
  <c r="M15" i="4"/>
  <c r="M14" i="4"/>
  <c r="D17" i="3"/>
  <c r="D16" i="3"/>
  <c r="D15" i="3"/>
  <c r="D13" i="3"/>
  <c r="J23" i="10"/>
  <c r="J24" i="10" s="1"/>
  <c r="J60" i="13"/>
  <c r="J43" i="13"/>
  <c r="J42" i="13"/>
  <c r="J41" i="13"/>
  <c r="J37" i="13"/>
  <c r="C53" i="13"/>
  <c r="C54" i="13" s="1"/>
  <c r="C55" i="13" s="1"/>
  <c r="C56" i="13" s="1"/>
  <c r="C57" i="13" s="1"/>
  <c r="C58" i="13" s="1"/>
  <c r="C59" i="13" s="1"/>
  <c r="C60" i="13" s="1"/>
  <c r="C63" i="13" s="1"/>
  <c r="C64" i="13" s="1"/>
  <c r="C65" i="13" s="1"/>
  <c r="C16" i="13"/>
  <c r="D14" i="3" l="1"/>
  <c r="J54" i="13"/>
  <c r="J66" i="13"/>
  <c r="J69" i="13"/>
  <c r="J70" i="13" s="1"/>
  <c r="J63" i="13"/>
  <c r="J58" i="13"/>
  <c r="J56" i="13"/>
  <c r="J50" i="13"/>
  <c r="C66" i="13"/>
  <c r="C69" i="13" s="1"/>
  <c r="J64" i="13"/>
  <c r="J59" i="13"/>
  <c r="J55" i="13"/>
  <c r="J53" i="13"/>
  <c r="J86" i="13"/>
  <c r="H33" i="13"/>
  <c r="J33" i="13" s="1"/>
  <c r="H32" i="13"/>
  <c r="H31" i="13"/>
  <c r="H30" i="13" s="1"/>
  <c r="C17" i="13"/>
  <c r="C18" i="13" s="1"/>
  <c r="C19" i="13" s="1"/>
  <c r="C20" i="13" s="1"/>
  <c r="C21" i="13" s="1"/>
  <c r="C22" i="13" s="1"/>
  <c r="C25" i="13" s="1"/>
  <c r="A5" i="9"/>
  <c r="A6" i="9" s="1"/>
  <c r="A7" i="9" s="1"/>
  <c r="A8" i="9" s="1"/>
  <c r="A9" i="9" s="1"/>
  <c r="H32" i="10"/>
  <c r="A6" i="11"/>
  <c r="A7" i="11" s="1"/>
  <c r="A8" i="11" s="1"/>
  <c r="A9" i="11" s="1"/>
  <c r="A10" i="11" s="1"/>
  <c r="A11" i="11" s="1"/>
  <c r="I23" i="10"/>
  <c r="I27" i="1"/>
  <c r="J27" i="1" s="1"/>
  <c r="I28" i="1"/>
  <c r="J28" i="1" s="1"/>
  <c r="I29" i="1"/>
  <c r="J29" i="1" s="1"/>
  <c r="I30" i="1"/>
  <c r="J30" i="1" s="1"/>
  <c r="C14" i="1"/>
  <c r="C17" i="1" s="1"/>
  <c r="I14" i="1"/>
  <c r="J14" i="1" s="1"/>
  <c r="I26" i="10"/>
  <c r="I27" i="10"/>
  <c r="C27" i="10"/>
  <c r="D4" i="11"/>
  <c r="H48" i="1"/>
  <c r="B6" i="11"/>
  <c r="B7" i="11" s="1"/>
  <c r="D5" i="11"/>
  <c r="H21" i="10" s="1"/>
  <c r="I22" i="10"/>
  <c r="I13" i="10"/>
  <c r="J48" i="10"/>
  <c r="I32" i="10"/>
  <c r="I29" i="10"/>
  <c r="I28" i="10"/>
  <c r="I21" i="10"/>
  <c r="I20" i="10"/>
  <c r="I19" i="10"/>
  <c r="I18" i="10"/>
  <c r="I17" i="10"/>
  <c r="I16" i="10"/>
  <c r="C26" i="10"/>
  <c r="A29" i="9"/>
  <c r="H36" i="1" s="1"/>
  <c r="H35" i="1" s="1"/>
  <c r="A28" i="9"/>
  <c r="D28" i="9" s="1"/>
  <c r="A30" i="9"/>
  <c r="D30" i="9" s="1"/>
  <c r="H38" i="1" s="1"/>
  <c r="D26" i="9"/>
  <c r="I41" i="1"/>
  <c r="J41" i="1" s="1"/>
  <c r="C26" i="13" l="1"/>
  <c r="C27" i="13" s="1"/>
  <c r="C30" i="13" s="1"/>
  <c r="C31" i="13" s="1"/>
  <c r="C32" i="13" s="1"/>
  <c r="C33" i="13" s="1"/>
  <c r="C34" i="13" s="1"/>
  <c r="C37" i="13" s="1"/>
  <c r="C40" i="13" s="1"/>
  <c r="C41" i="13" s="1"/>
  <c r="C42" i="13" s="1"/>
  <c r="C43" i="13" s="1"/>
  <c r="A13" i="9"/>
  <c r="A14" i="9" s="1"/>
  <c r="A15" i="9" s="1"/>
  <c r="A20" i="9" s="1"/>
  <c r="D11" i="11"/>
  <c r="H23" i="10" s="1"/>
  <c r="A14" i="11"/>
  <c r="J57" i="13"/>
  <c r="J61" i="13" s="1"/>
  <c r="J51" i="13"/>
  <c r="J65" i="13"/>
  <c r="J67" i="13" s="1"/>
  <c r="J38" i="13"/>
  <c r="J32" i="13"/>
  <c r="J30" i="13"/>
  <c r="H34" i="13"/>
  <c r="J34" i="13" s="1"/>
  <c r="J31" i="13"/>
  <c r="D29" i="9"/>
  <c r="H37" i="1" s="1"/>
  <c r="H39" i="1" s="1"/>
  <c r="J22" i="10"/>
  <c r="C28" i="10"/>
  <c r="C29" i="10" s="1"/>
  <c r="B8" i="11"/>
  <c r="D7" i="11"/>
  <c r="H18" i="10" s="1"/>
  <c r="J18" i="10" s="1"/>
  <c r="D6" i="11"/>
  <c r="H19" i="10" s="1"/>
  <c r="H20" i="10" s="1"/>
  <c r="J20" i="10" s="1"/>
  <c r="J21" i="10"/>
  <c r="J32" i="10"/>
  <c r="J33" i="10" s="1"/>
  <c r="I60" i="1"/>
  <c r="J71" i="13" l="1"/>
  <c r="D4" i="12" s="1"/>
  <c r="A15" i="11"/>
  <c r="D14" i="11"/>
  <c r="H27" i="10" s="1"/>
  <c r="J27" i="10" s="1"/>
  <c r="J35" i="13"/>
  <c r="D31" i="9"/>
  <c r="D32" i="9" s="1"/>
  <c r="J19" i="10"/>
  <c r="B9" i="11"/>
  <c r="D8" i="11"/>
  <c r="H17" i="10" s="1"/>
  <c r="J17" i="10" s="1"/>
  <c r="B5" i="9"/>
  <c r="D5" i="9" s="1"/>
  <c r="A16" i="11" l="1"/>
  <c r="D16" i="11" s="1"/>
  <c r="D15" i="11"/>
  <c r="H22" i="1"/>
  <c r="H21" i="13"/>
  <c r="J21" i="13" s="1"/>
  <c r="H20" i="13"/>
  <c r="J20" i="13" s="1"/>
  <c r="D9" i="11"/>
  <c r="H16" i="10" s="1"/>
  <c r="J16" i="10" s="1"/>
  <c r="B10" i="11"/>
  <c r="D10" i="11" s="1"/>
  <c r="H13" i="10" s="1"/>
  <c r="J13" i="10" s="1"/>
  <c r="J14" i="10" s="1"/>
  <c r="B6" i="9"/>
  <c r="B7" i="9" s="1"/>
  <c r="B8" i="9" s="1"/>
  <c r="B9" i="9" s="1"/>
  <c r="H21" i="1"/>
  <c r="D20" i="9"/>
  <c r="D15" i="9"/>
  <c r="H26" i="13" s="1"/>
  <c r="J26" i="13" s="1"/>
  <c r="D14" i="9"/>
  <c r="D13" i="9"/>
  <c r="C9" i="9"/>
  <c r="D7" i="9"/>
  <c r="D17" i="11" l="1"/>
  <c r="H26" i="10"/>
  <c r="J26" i="10" s="1"/>
  <c r="H28" i="10"/>
  <c r="H55" i="1"/>
  <c r="H40" i="13"/>
  <c r="H26" i="1"/>
  <c r="H25" i="13"/>
  <c r="J25" i="13" s="1"/>
  <c r="H17" i="1"/>
  <c r="H16" i="13"/>
  <c r="J16" i="13" s="1"/>
  <c r="H19" i="1"/>
  <c r="H18" i="13"/>
  <c r="J18" i="13" s="1"/>
  <c r="D8" i="9"/>
  <c r="D16" i="9"/>
  <c r="H31" i="1"/>
  <c r="D9" i="9"/>
  <c r="D6" i="9"/>
  <c r="D4" i="9"/>
  <c r="I46" i="8"/>
  <c r="F32" i="8"/>
  <c r="F31" i="8"/>
  <c r="F30" i="8"/>
  <c r="G38" i="8"/>
  <c r="I38" i="8" s="1"/>
  <c r="I51" i="8"/>
  <c r="I49" i="8"/>
  <c r="F29" i="8"/>
  <c r="C9" i="8"/>
  <c r="D78" i="8"/>
  <c r="I78" i="8" s="1"/>
  <c r="E62" i="8"/>
  <c r="G62" i="8" s="1"/>
  <c r="I50" i="8"/>
  <c r="I48" i="8"/>
  <c r="I47" i="8"/>
  <c r="G41" i="8"/>
  <c r="I41" i="8" s="1"/>
  <c r="G37" i="8"/>
  <c r="I37" i="8" s="1"/>
  <c r="G36" i="8"/>
  <c r="I36" i="8" s="1"/>
  <c r="G35" i="8"/>
  <c r="I35" i="8" s="1"/>
  <c r="G32" i="8"/>
  <c r="G31" i="8"/>
  <c r="G30" i="8"/>
  <c r="G29" i="8"/>
  <c r="A29" i="8"/>
  <c r="A30" i="8" s="1"/>
  <c r="A31" i="8" s="1"/>
  <c r="A32" i="8" s="1"/>
  <c r="B19" i="8"/>
  <c r="I52" i="1"/>
  <c r="T31" i="6"/>
  <c r="U31" i="6" s="1"/>
  <c r="E31" i="6"/>
  <c r="T30" i="6"/>
  <c r="U30" i="6" s="1"/>
  <c r="E30" i="6"/>
  <c r="T29" i="6"/>
  <c r="U29" i="6" s="1"/>
  <c r="E29" i="6"/>
  <c r="T28" i="6"/>
  <c r="U28" i="6" s="1"/>
  <c r="E28" i="6"/>
  <c r="T27" i="6"/>
  <c r="U27" i="6" s="1"/>
  <c r="E27" i="6"/>
  <c r="T26" i="6"/>
  <c r="U26" i="6" s="1"/>
  <c r="E26" i="6"/>
  <c r="T25" i="6"/>
  <c r="U25" i="6" s="1"/>
  <c r="E25" i="6"/>
  <c r="T23" i="6"/>
  <c r="H23" i="6"/>
  <c r="E23" i="6"/>
  <c r="T20" i="6"/>
  <c r="U20" i="6" s="1"/>
  <c r="T18" i="6"/>
  <c r="U18" i="6" s="1"/>
  <c r="T16" i="6"/>
  <c r="U16" i="6" s="1"/>
  <c r="C6" i="6"/>
  <c r="O17" i="4"/>
  <c r="K97" i="4"/>
  <c r="N97" i="4" s="1"/>
  <c r="H97" i="4"/>
  <c r="G97" i="4"/>
  <c r="K96" i="4"/>
  <c r="N96" i="4" s="1"/>
  <c r="H96" i="4"/>
  <c r="G96" i="4"/>
  <c r="N95" i="4"/>
  <c r="H95" i="4"/>
  <c r="G95" i="4"/>
  <c r="N94" i="4"/>
  <c r="H94" i="4"/>
  <c r="G94" i="4"/>
  <c r="N85" i="4"/>
  <c r="H85" i="4"/>
  <c r="D85" i="4"/>
  <c r="N84" i="4"/>
  <c r="H84" i="4"/>
  <c r="D84" i="4"/>
  <c r="N83" i="4"/>
  <c r="H83" i="4"/>
  <c r="D83" i="4"/>
  <c r="N82" i="4"/>
  <c r="H82" i="4"/>
  <c r="D82" i="4"/>
  <c r="N80" i="4"/>
  <c r="H80" i="4"/>
  <c r="D80" i="4"/>
  <c r="N79" i="4"/>
  <c r="H79" i="4"/>
  <c r="D79" i="4"/>
  <c r="N78" i="4"/>
  <c r="H78" i="4"/>
  <c r="D78" i="4"/>
  <c r="N77" i="4"/>
  <c r="H77" i="4"/>
  <c r="D77" i="4"/>
  <c r="N76" i="4"/>
  <c r="H76" i="4"/>
  <c r="D76" i="4"/>
  <c r="N75" i="4"/>
  <c r="H75" i="4"/>
  <c r="D75" i="4"/>
  <c r="N74" i="4"/>
  <c r="H74" i="4"/>
  <c r="D74" i="4"/>
  <c r="N73" i="4"/>
  <c r="H73" i="4"/>
  <c r="D73" i="4"/>
  <c r="N72" i="4"/>
  <c r="H72" i="4"/>
  <c r="D72" i="4"/>
  <c r="N71" i="4"/>
  <c r="H71" i="4"/>
  <c r="D71" i="4"/>
  <c r="N70" i="4"/>
  <c r="H70" i="4"/>
  <c r="D70" i="4"/>
  <c r="N69" i="4"/>
  <c r="H69" i="4"/>
  <c r="D69" i="4"/>
  <c r="N68" i="4"/>
  <c r="H68" i="4"/>
  <c r="D68" i="4"/>
  <c r="N67" i="4"/>
  <c r="H67" i="4"/>
  <c r="D67" i="4"/>
  <c r="N66" i="4"/>
  <c r="H66" i="4"/>
  <c r="D66" i="4"/>
  <c r="N65" i="4"/>
  <c r="H65" i="4"/>
  <c r="D65" i="4"/>
  <c r="N64" i="4"/>
  <c r="H64" i="4"/>
  <c r="D64" i="4"/>
  <c r="N63" i="4"/>
  <c r="H63" i="4"/>
  <c r="D63" i="4"/>
  <c r="C63" i="4"/>
  <c r="C64" i="4" s="1"/>
  <c r="C65" i="4" s="1"/>
  <c r="C66" i="4" s="1"/>
  <c r="C67" i="4" s="1"/>
  <c r="C68" i="4" s="1"/>
  <c r="C69" i="4" s="1"/>
  <c r="C70" i="4" s="1"/>
  <c r="C71" i="4" s="1"/>
  <c r="C72" i="4" s="1"/>
  <c r="C73" i="4" s="1"/>
  <c r="C74" i="4" s="1"/>
  <c r="C75" i="4" s="1"/>
  <c r="C76" i="4" s="1"/>
  <c r="C77" i="4" s="1"/>
  <c r="C78" i="4" s="1"/>
  <c r="C79" i="4" s="1"/>
  <c r="C80" i="4" s="1"/>
  <c r="C82" i="4" s="1"/>
  <c r="C83" i="4" s="1"/>
  <c r="C84" i="4" s="1"/>
  <c r="C85" i="4" s="1"/>
  <c r="N62" i="4"/>
  <c r="H62" i="4"/>
  <c r="D62" i="4"/>
  <c r="N55" i="4"/>
  <c r="H55" i="4"/>
  <c r="N54" i="4"/>
  <c r="H54" i="4"/>
  <c r="N53" i="4"/>
  <c r="H53" i="4"/>
  <c r="H52" i="4"/>
  <c r="N48" i="4"/>
  <c r="H48" i="4"/>
  <c r="N47" i="4"/>
  <c r="H47" i="4"/>
  <c r="N46" i="4"/>
  <c r="H46" i="4"/>
  <c r="N45" i="4"/>
  <c r="H45" i="4"/>
  <c r="N44" i="4"/>
  <c r="H44" i="4"/>
  <c r="N43" i="4"/>
  <c r="H43" i="4"/>
  <c r="N42" i="4"/>
  <c r="H42" i="4"/>
  <c r="N41" i="4"/>
  <c r="H41" i="4"/>
  <c r="N37" i="4"/>
  <c r="H37" i="4"/>
  <c r="N36" i="4"/>
  <c r="H36" i="4"/>
  <c r="N35" i="4"/>
  <c r="H35" i="4"/>
  <c r="N31" i="4"/>
  <c r="N32" i="4" s="1"/>
  <c r="H31" i="4"/>
  <c r="N25" i="4"/>
  <c r="H25" i="4"/>
  <c r="N24" i="4"/>
  <c r="H24" i="4"/>
  <c r="H17" i="4"/>
  <c r="L15" i="4"/>
  <c r="O15" i="4" s="1"/>
  <c r="L14" i="4"/>
  <c r="O14" i="4" s="1"/>
  <c r="C6" i="4"/>
  <c r="J40" i="13" l="1"/>
  <c r="J44" i="13" s="1"/>
  <c r="H29" i="10"/>
  <c r="J29" i="10" s="1"/>
  <c r="J28" i="10"/>
  <c r="H32" i="1"/>
  <c r="H27" i="13"/>
  <c r="J27" i="13" s="1"/>
  <c r="J28" i="13" s="1"/>
  <c r="H20" i="1"/>
  <c r="H19" i="13"/>
  <c r="J19" i="13" s="1"/>
  <c r="H23" i="1"/>
  <c r="H22" i="13"/>
  <c r="J22" i="13" s="1"/>
  <c r="H13" i="1"/>
  <c r="H13" i="13"/>
  <c r="J13" i="13" s="1"/>
  <c r="H18" i="1"/>
  <c r="H17" i="13"/>
  <c r="J17" i="13" s="1"/>
  <c r="U23" i="6"/>
  <c r="U32" i="6" s="1"/>
  <c r="I31" i="8"/>
  <c r="I32" i="8"/>
  <c r="I30" i="8"/>
  <c r="I29" i="8"/>
  <c r="I53" i="8"/>
  <c r="U21" i="6"/>
  <c r="N56" i="4"/>
  <c r="N49" i="4"/>
  <c r="N98" i="4"/>
  <c r="N99" i="4" s="1"/>
  <c r="N26" i="4"/>
  <c r="N38" i="4"/>
  <c r="N86" i="4"/>
  <c r="N87" i="4" s="1"/>
  <c r="O19" i="4"/>
  <c r="I62" i="1"/>
  <c r="J62" i="1" s="1"/>
  <c r="I61" i="1"/>
  <c r="I59" i="1"/>
  <c r="J59" i="1" s="1"/>
  <c r="I58" i="1"/>
  <c r="I56" i="1"/>
  <c r="J56" i="1" s="1"/>
  <c r="I57" i="1"/>
  <c r="I55" i="1"/>
  <c r="I51" i="1"/>
  <c r="J51" i="1" s="1"/>
  <c r="I50" i="1"/>
  <c r="I48" i="1"/>
  <c r="I47" i="1"/>
  <c r="J47" i="1" s="1"/>
  <c r="I46" i="1"/>
  <c r="I45" i="1"/>
  <c r="I37" i="1"/>
  <c r="I38" i="1"/>
  <c r="I49" i="1" s="1"/>
  <c r="I36" i="1"/>
  <c r="I44" i="1"/>
  <c r="J44" i="1" s="1"/>
  <c r="I35" i="1"/>
  <c r="I26" i="1"/>
  <c r="I40" i="1"/>
  <c r="I32" i="1"/>
  <c r="I39" i="1"/>
  <c r="J39" i="1" s="1"/>
  <c r="I31" i="1"/>
  <c r="I23" i="1"/>
  <c r="I22" i="1"/>
  <c r="I21" i="1"/>
  <c r="I20" i="1"/>
  <c r="I19" i="1"/>
  <c r="J19" i="1" s="1"/>
  <c r="I18" i="1"/>
  <c r="I17" i="1"/>
  <c r="I13" i="1"/>
  <c r="J52" i="1"/>
  <c r="J78" i="1"/>
  <c r="C18" i="1"/>
  <c r="C19" i="1" s="1"/>
  <c r="C20" i="1" s="1"/>
  <c r="C21" i="1" s="1"/>
  <c r="C22" i="1" s="1"/>
  <c r="C23" i="1" s="1"/>
  <c r="J13" i="1" l="1"/>
  <c r="J15" i="1" s="1"/>
  <c r="J32" i="1"/>
  <c r="J23" i="13"/>
  <c r="J30" i="10"/>
  <c r="J34" i="10"/>
  <c r="J36" i="10" s="1"/>
  <c r="J41" i="10" s="1"/>
  <c r="J14" i="13"/>
  <c r="J18" i="1"/>
  <c r="C26" i="1"/>
  <c r="C27" i="1" s="1"/>
  <c r="C28" i="1" s="1"/>
  <c r="C29" i="1" s="1"/>
  <c r="C30" i="1" s="1"/>
  <c r="C31" i="1" s="1"/>
  <c r="C32" i="1" s="1"/>
  <c r="C35" i="1" s="1"/>
  <c r="C36" i="1" s="1"/>
  <c r="C37" i="1" s="1"/>
  <c r="C38" i="1" s="1"/>
  <c r="C39" i="1" s="1"/>
  <c r="C40" i="1" s="1"/>
  <c r="C44" i="1" s="1"/>
  <c r="C45" i="1" s="1"/>
  <c r="C46" i="1" s="1"/>
  <c r="C47" i="1" s="1"/>
  <c r="C48" i="1" s="1"/>
  <c r="C49" i="1" s="1"/>
  <c r="C50" i="1" s="1"/>
  <c r="C51" i="1" s="1"/>
  <c r="C52" i="1" s="1"/>
  <c r="C56" i="1" s="1"/>
  <c r="C57" i="1" s="1"/>
  <c r="C58" i="1" s="1"/>
  <c r="C59" i="1" s="1"/>
  <c r="C60" i="1" s="1"/>
  <c r="C61" i="1" s="1"/>
  <c r="C62" i="1" s="1"/>
  <c r="I43" i="8"/>
  <c r="I55" i="8" s="1"/>
  <c r="U34" i="6"/>
  <c r="U35" i="6" s="1"/>
  <c r="U36" i="6" s="1"/>
  <c r="N57" i="4"/>
  <c r="N102" i="4" s="1"/>
  <c r="J60" i="1"/>
  <c r="J61" i="1"/>
  <c r="J58" i="1"/>
  <c r="J57" i="1"/>
  <c r="J55" i="1"/>
  <c r="J50" i="1"/>
  <c r="J49" i="1"/>
  <c r="J48" i="1"/>
  <c r="J46" i="1"/>
  <c r="J45" i="1"/>
  <c r="J37" i="1"/>
  <c r="J36" i="1"/>
  <c r="J35" i="1"/>
  <c r="J40" i="1"/>
  <c r="J31" i="1"/>
  <c r="J26" i="1"/>
  <c r="J23" i="1"/>
  <c r="J22" i="1"/>
  <c r="J21" i="1"/>
  <c r="J20" i="1"/>
  <c r="J17" i="1"/>
  <c r="J45" i="13" l="1"/>
  <c r="W34" i="6"/>
  <c r="W35" i="6" s="1"/>
  <c r="J68" i="1"/>
  <c r="F18" i="8"/>
  <c r="J42" i="1"/>
  <c r="N103" i="4"/>
  <c r="N104" i="4" s="1"/>
  <c r="J63" i="1"/>
  <c r="J53" i="1"/>
  <c r="J33" i="1"/>
  <c r="J24" i="1"/>
  <c r="J74" i="13" l="1"/>
  <c r="D3" i="12"/>
  <c r="D7" i="12" s="1"/>
  <c r="D11" i="12" s="1"/>
  <c r="F17" i="8"/>
  <c r="J69" i="1"/>
  <c r="J64" i="1"/>
  <c r="J66" i="1" s="1"/>
  <c r="J79" i="13" l="1"/>
  <c r="F16" i="8" l="1"/>
  <c r="F15" i="8"/>
  <c r="C17" i="3" l="1"/>
  <c r="I56" i="8"/>
  <c r="C16" i="3" l="1"/>
  <c r="D19" i="3"/>
  <c r="D20" i="3"/>
  <c r="J67" i="1" s="1"/>
  <c r="J71" i="1" s="1"/>
  <c r="F19" i="8" l="1"/>
  <c r="D21" i="3"/>
  <c r="D22" i="3" s="1"/>
  <c r="F20" i="8" l="1"/>
  <c r="F22" i="8"/>
  <c r="I61" i="8" l="1"/>
  <c r="I64" i="8"/>
  <c r="I66" i="8"/>
  <c r="D75" i="8"/>
  <c r="I69" i="8"/>
  <c r="I68" i="8"/>
  <c r="I62" i="8"/>
  <c r="I63" i="8"/>
  <c r="I65" i="8"/>
  <c r="I67" i="8"/>
  <c r="I21" i="8"/>
  <c r="D77" i="8" l="1"/>
  <c r="I77" i="8" s="1"/>
  <c r="I75" i="8"/>
  <c r="D76" i="8"/>
  <c r="I76" i="8" s="1"/>
  <c r="I71" i="8"/>
  <c r="I80" i="8" l="1"/>
  <c r="I82" i="8" s="1"/>
  <c r="I83" i="8" s="1"/>
  <c r="I86" i="8" s="1"/>
  <c r="I90" i="8" s="1"/>
</calcChain>
</file>

<file path=xl/sharedStrings.xml><?xml version="1.0" encoding="utf-8"?>
<sst xmlns="http://schemas.openxmlformats.org/spreadsheetml/2006/main" count="841" uniqueCount="370">
  <si>
    <t>Nº</t>
  </si>
  <si>
    <t>ITEM</t>
  </si>
  <si>
    <t>INVIAS</t>
  </si>
  <si>
    <t>DESCRIPCIÓN</t>
  </si>
  <si>
    <t>UND.</t>
  </si>
  <si>
    <t>CANT.</t>
  </si>
  <si>
    <t>VALOR UNITARIO</t>
  </si>
  <si>
    <t xml:space="preserve">VALOR TOTAL                                </t>
  </si>
  <si>
    <t>EXPLANACIÓN Y EXCAVACIONES REPLANTEO VIA</t>
  </si>
  <si>
    <t>600.1</t>
  </si>
  <si>
    <t>EXCAVACIONES VARIAS SIN CLASIFICAR (INCLUYE RETIRO DE SOBRANTES A UNA DISTANCIA MENOR DE 5 KM)</t>
  </si>
  <si>
    <t>M3</t>
  </si>
  <si>
    <t>***</t>
  </si>
  <si>
    <t>TRANSPORTE DE MATERIALES PROV. DE EXLANACIÓN, CANALES, PRESTAMOS, SOBREACARREOS Y DERRUMBES</t>
  </si>
  <si>
    <t>M3-KM</t>
  </si>
  <si>
    <t>Subtotal</t>
  </si>
  <si>
    <t>ESTRUCTURA DE PAVIMENTO</t>
  </si>
  <si>
    <t/>
  </si>
  <si>
    <t>311.1</t>
  </si>
  <si>
    <t>AFIRMADO</t>
  </si>
  <si>
    <t>RAJÓN PARA MEJORAMIENTO DE LA SUBRASANTE</t>
  </si>
  <si>
    <t>320.1</t>
  </si>
  <si>
    <t>SUBBASE GRANULAR</t>
  </si>
  <si>
    <t>330.1</t>
  </si>
  <si>
    <t>BASE GRANULAR</t>
  </si>
  <si>
    <t>420.1</t>
  </si>
  <si>
    <t>RIEGO DE IMPRIMACIÓN</t>
  </si>
  <si>
    <t>M2</t>
  </si>
  <si>
    <t>421.1</t>
  </si>
  <si>
    <t>RIEGO DE LIGA CON EMULSIÓN ASFÁLTICA CRR-1</t>
  </si>
  <si>
    <t>MEZCLA DENSA EN CALIENTE TIPO MDC-19  (INCLUYE CEMENTO ASFÁLTICO)</t>
  </si>
  <si>
    <t>FILTROS Y CUNETAS</t>
  </si>
  <si>
    <t>600.2</t>
  </si>
  <si>
    <t>EXCAVACIONES VARIAS EN ROCA EN SECO (INCLUYE RETIRO DE SOBRANTES A UNA DISTANCIA MENOR DE 5 KM)</t>
  </si>
  <si>
    <t xml:space="preserve">SUMINISTRO  E  INSTALACIÓN  DE  GEOTEXTIL NT 2500 (ESTABILIZACIÓN, FILTRO Y SEPARACIÓN) </t>
  </si>
  <si>
    <t>673.1</t>
  </si>
  <si>
    <t>MATERIAL GRANULAR FILTRANTE</t>
  </si>
  <si>
    <t>TUBERÍA DRENAJE PVC 110</t>
  </si>
  <si>
    <t>ML</t>
  </si>
  <si>
    <t>CUNETA EN CONCRETO CLASE E, 3000 PSI FUNDIDA EN EL LUGAR</t>
  </si>
  <si>
    <t>640.1</t>
  </si>
  <si>
    <t>SUMINISTRO FIGURADO Y ARMADO DE ACERO DE REFUERZO 60000 PSI</t>
  </si>
  <si>
    <t>KG</t>
  </si>
  <si>
    <t>ALCANTARILLAS</t>
  </si>
  <si>
    <t>630.6</t>
  </si>
  <si>
    <t>CONCRETO CLASE F, 2000 PSI PARA SOLADOS Y ATRAQUES</t>
  </si>
  <si>
    <t>630.4</t>
  </si>
  <si>
    <t>CONCRETOS CLASE D, f´c =3000 psi (bases)</t>
  </si>
  <si>
    <t>CONCRETOS CLASE D, f´c =3000 psi (elevaciones)</t>
  </si>
  <si>
    <t>610.1</t>
  </si>
  <si>
    <t>RELLENO PARA ESTRUCTURAS</t>
  </si>
  <si>
    <t>MUROS Y GAVIONES</t>
  </si>
  <si>
    <t>630 P</t>
  </si>
  <si>
    <t xml:space="preserve">SEÑALIZACIÓN HORIZONTAL Y VERTICAL </t>
  </si>
  <si>
    <t>700.1</t>
  </si>
  <si>
    <t>LÍNEAS DE DEMARCACIÓN CON PINTURA EN FRÍO</t>
  </si>
  <si>
    <t>701.1</t>
  </si>
  <si>
    <t>SUMINISTRO E INSTALACIÓN DE TACHAS REFLECTIVAS UNIDIRECCIONALES</t>
  </si>
  <si>
    <t>UN</t>
  </si>
  <si>
    <t>730.1</t>
  </si>
  <si>
    <t>DEFENSA METÁLICA</t>
  </si>
  <si>
    <t>730.2</t>
  </si>
  <si>
    <t>SECCIÓN FINAL DEFENSA METÁLICA</t>
  </si>
  <si>
    <t>730.3</t>
  </si>
  <si>
    <t>TOPE DEFENSA METÁLICA</t>
  </si>
  <si>
    <t>801.6</t>
  </si>
  <si>
    <t>LIMPIEZA DE ALCANTARILLAS CON DIÁMETRO MENOR O IGUAL A Ø= 36", INCLUYE RECTIFICACIÓN DE DESCOLES, Y RETIRO DE SOBRANTES A UNA DISTANCIA DE 5 KM</t>
  </si>
  <si>
    <t>801.1</t>
  </si>
  <si>
    <t>ROCERÍA  (INCLUYE RETIRO DE SOBRANTES A UNA DISTANCIA DE 5 KM)</t>
  </si>
  <si>
    <t>HA</t>
  </si>
  <si>
    <t>SUBTOTAL OBRA</t>
  </si>
  <si>
    <t>VALOR TOTAL OBRA</t>
  </si>
  <si>
    <t>PLAN DE MANEJO DE TRAFICO</t>
  </si>
  <si>
    <t>VALOR TOTAL</t>
  </si>
  <si>
    <r>
      <rPr>
        <b/>
        <sz val="16"/>
        <rFont val="Arial Narrow"/>
        <family val="2"/>
      </rPr>
      <t xml:space="preserve">NOTA 1:  </t>
    </r>
    <r>
      <rPr>
        <sz val="16"/>
        <rFont val="Arial Narrow"/>
        <family val="2"/>
      </rPr>
      <t>Se debe tener en cuenta que el PRECIO UNITARIO incluye el valor de A.I.U.</t>
    </r>
  </si>
  <si>
    <t>DESCRIPCION</t>
  </si>
  <si>
    <t>PORCENTAJE</t>
  </si>
  <si>
    <r>
      <rPr>
        <b/>
        <sz val="16"/>
        <rFont val="Arial Narrow"/>
        <family val="2"/>
      </rPr>
      <t>NOTA 2</t>
    </r>
    <r>
      <rPr>
        <sz val="16"/>
        <rFont val="Arial Narrow"/>
        <family val="2"/>
      </rPr>
      <t>: Cuando la fracción decimal del peso sea  igual o superior a 5 se aproximará por exceso al número entero siguiente del peso y cuando la fracción decimal del peso sea inferior a 5 se aproximará por defecto al número entero del peso.</t>
    </r>
  </si>
  <si>
    <t>ADMINISTRACIÓN</t>
  </si>
  <si>
    <t>A=</t>
  </si>
  <si>
    <r>
      <rPr>
        <b/>
        <sz val="16"/>
        <rFont val="Arial Narrow"/>
        <family val="2"/>
      </rPr>
      <t xml:space="preserve">NOTA 3: </t>
    </r>
    <r>
      <rPr>
        <sz val="16"/>
        <rFont val="Arial Narrow"/>
        <family val="2"/>
      </rPr>
      <t>El A.I.U y su discriminación deben estar en porcentaje (%).</t>
    </r>
  </si>
  <si>
    <t>IMPREVISTO</t>
  </si>
  <si>
    <t>I=</t>
  </si>
  <si>
    <t>UTILIDAD</t>
  </si>
  <si>
    <t>U=</t>
  </si>
  <si>
    <r>
      <rPr>
        <b/>
        <sz val="16"/>
        <rFont val="Arial Narrow"/>
        <family val="2"/>
      </rPr>
      <t>NOTA 5:</t>
    </r>
    <r>
      <rPr>
        <sz val="16"/>
        <rFont val="Arial Narrow"/>
        <family val="2"/>
      </rPr>
      <t xml:space="preserve"> El proponente deberá adjuntar en su propuesta el formulario 1 - Formulario de Presupuesto Oficial, debidamente diligenciado en su totalidad en formato excel. 
En caso de presentar propuesta economica en formato PDF / otro formato y Excel, primará el archivo EXCEl. En todo caso no será causal de rechazo presentar este documento en otro formato siempre y cuando cumpla con la presentacion de todos los items, cantidades y valores requeridos. No se requiere que este documento se presente firmado.
Los proponentes deben tener en cuenta la NOTA establecida en el numeral 2.3.2 del pliego de condiciones para la presentación de la oferta economica.</t>
    </r>
  </si>
  <si>
    <t>TOTAL A.I.U</t>
  </si>
  <si>
    <t>A.I.U.=</t>
  </si>
  <si>
    <r>
      <rPr>
        <b/>
        <sz val="16"/>
        <rFont val="Arial Narrow"/>
        <family val="2"/>
      </rPr>
      <t>NOTA 6:</t>
    </r>
    <r>
      <rPr>
        <sz val="16"/>
        <rFont val="Arial Narrow"/>
        <family val="2"/>
      </rPr>
      <t xml:space="preserve"> Para la elaboración de la presente propuesta económica, el proponente deberá tener en cuenta dentro de su análisis todos los costos inherentes al contrato generados durante la ejecución del contrato, que correponde la provisión de materiales, costos administrativos, de personal, impuestos y demás que se puedan llegar a generar en la ejecución del contrato y que no hagan parte de la fórmula de reajuste establecida para el presente proceso.</t>
    </r>
  </si>
  <si>
    <t>NO MODIFICAR</t>
  </si>
  <si>
    <t>MUNICIPIO DE SIBATE</t>
  </si>
  <si>
    <t>4.21</t>
  </si>
  <si>
    <t>PRESUPUESTO OFICIAL</t>
  </si>
  <si>
    <r>
      <rPr>
        <b/>
        <sz val="16"/>
        <rFont val="Arial Narrow"/>
        <family val="2"/>
      </rPr>
      <t>NOTA 4</t>
    </r>
    <r>
      <rPr>
        <sz val="16"/>
        <rFont val="Arial Narrow"/>
        <family val="2"/>
      </rPr>
      <t>: Los siguientes ITEMS del presupuesto son INMODIFICABLES, so pena de incurrir en causal de rechazo:  " ESTUDIOS Y DISEÑOS","PLAN DE MANEJO DE TRAFICO", "PLAN DE ADAPTACION DE LA GUIA AMBIENTAL" .</t>
    </r>
  </si>
  <si>
    <t>|</t>
  </si>
  <si>
    <t>OBJETO DE LA LICITACIÓN:</t>
  </si>
  <si>
    <t>CONTRATO N.</t>
  </si>
  <si>
    <t>MODALIDAD DE CONTRATACIÓN</t>
  </si>
  <si>
    <t>LICITACION PUBLICA</t>
  </si>
  <si>
    <t>FECHA:</t>
  </si>
  <si>
    <t>ACTIVIDADES</t>
  </si>
  <si>
    <t>MESES</t>
  </si>
  <si>
    <t>MONTOS</t>
  </si>
  <si>
    <t xml:space="preserve">COSTO DIRECTO OBRAS INICIALES  </t>
  </si>
  <si>
    <t>AIU</t>
  </si>
  <si>
    <t>COSTO DIRECTO OBRAS INICIALES MÁS + A.I.U.</t>
  </si>
  <si>
    <t>PMA (Incl. AIU)</t>
  </si>
  <si>
    <t>PMT (Incl. AIU)</t>
  </si>
  <si>
    <t xml:space="preserve">I.V.A. DIAGNOSTICOS, ESTUDIOS Y DISEÑOS </t>
  </si>
  <si>
    <t>TOTAL COSTO ESTUDIOS Y DISEÑOS</t>
  </si>
  <si>
    <t>COSTO TOTAL DEL PROYECTO EN PESOS:</t>
  </si>
  <si>
    <t>DIAGNOSTICOS,  ESTUDIOS Y DISEÑOS</t>
  </si>
  <si>
    <t>COSTO TOTAL DEL PROYECTO EN SMMLV 2025:</t>
  </si>
  <si>
    <t>SISTEMA DE GESTIÓN AMBIENTAL, SEGURIDAD Y SALUD EN EL TRABAJO</t>
  </si>
  <si>
    <t>COMPONENTE A - PERSONAL</t>
  </si>
  <si>
    <t>EJECUCIÓN DE OBRA</t>
  </si>
  <si>
    <t>EJECUCIÓN DE OBRAS</t>
  </si>
  <si>
    <t>ÍTEMS</t>
  </si>
  <si>
    <t>UN.</t>
  </si>
  <si>
    <t>CAT</t>
  </si>
  <si>
    <t>CANT</t>
  </si>
  <si>
    <t>DEDIC 
H/MES</t>
  </si>
  <si>
    <t>TOTAL DEDIC H/PROY</t>
  </si>
  <si>
    <t>TARIFA</t>
  </si>
  <si>
    <t>F.P</t>
  </si>
  <si>
    <t>TOTAL ACTIVIDAD</t>
  </si>
  <si>
    <t>PROFESIONAL AMBIENTAL</t>
  </si>
  <si>
    <t>MES</t>
  </si>
  <si>
    <t>BRIGADA DE ORDEN, ASEO Y LIMPIEZA</t>
  </si>
  <si>
    <t>SUBTOTAL COMPONENTE A</t>
  </si>
  <si>
    <t>COMPONTE C. MANEJO DE LA VEGETACION Y DEL PAISAJE</t>
  </si>
  <si>
    <t>ESPECIFICACIÓN</t>
  </si>
  <si>
    <t>CANTIDAD</t>
  </si>
  <si>
    <t>C1</t>
  </si>
  <si>
    <t>MANEJO DE LA VEGETACION EXISTENTE Y DE ACTIVIDADES DE DISEÑO PAISAJISTICO</t>
  </si>
  <si>
    <t>PROTECCION DE ARBOLES</t>
  </si>
  <si>
    <t>SOPORTE MALLA</t>
  </si>
  <si>
    <t>SUBTOTAL DEL COMPONENTE C</t>
  </si>
  <si>
    <t xml:space="preserve">COMPONTE D. ACTIVIDADES CONSTRUCTIVAS </t>
  </si>
  <si>
    <t>D 1</t>
  </si>
  <si>
    <t xml:space="preserve"> MANEJO DE CAMPAMENTOS Y CENTROS DE ACOPIO</t>
  </si>
  <si>
    <t>CANECAS PARA CAMPAMENTOS Y FRENTES DE OBRA</t>
  </si>
  <si>
    <t>SUBTOTAL DEL PROGRAMA</t>
  </si>
  <si>
    <t>D 2</t>
  </si>
  <si>
    <t>MANEJO DE MATERIALES DE CONSTRUCCIÓN</t>
  </si>
  <si>
    <t>PUNTO DE ACOPIO DE MATERIALES</t>
  </si>
  <si>
    <t>D 3</t>
  </si>
  <si>
    <t>MANEJO INTEGRAL DE RESIDUOS SÓLIDOS</t>
  </si>
  <si>
    <t>ACOPIO TEMPORAL DE RCD EN FRENTES DE OBRA</t>
  </si>
  <si>
    <t>KIT BRIGADA DE ASEO Y LIMPIEZA</t>
  </si>
  <si>
    <t xml:space="preserve">D 4 </t>
  </si>
  <si>
    <t>MANEJO INTEGRAL DE CUERPOS DE AGUA</t>
  </si>
  <si>
    <t>BAÑO</t>
  </si>
  <si>
    <t>SUBTOTAL COMPONENTE D</t>
  </si>
  <si>
    <t>COMPONENTE E.   GESTIÓN EN SEGURIDAD Y SALUD EN EL TRABAJO</t>
  </si>
  <si>
    <t>E1</t>
  </si>
  <si>
    <t>SEGURIDAD Y SALUD EN EL TRABAJO</t>
  </si>
  <si>
    <t>EXÁMENES OCUPACIONALES</t>
  </si>
  <si>
    <t>SUBTOTAL COMPONENTE E</t>
  </si>
  <si>
    <t xml:space="preserve">Nota: Los costos de elementos de protección y de exámenes médicos ocupacionales para los cargos relacionados con las actividades de estructuras metálicas (Montadores, Soldadores y Pintores) están incluidos en el costo de kilogramo de acero de estructura, </t>
  </si>
  <si>
    <t>COMPONENTE F. PLAN DE SEÑALIZACIÓN</t>
  </si>
  <si>
    <t>F1</t>
  </si>
  <si>
    <t>MANEJO SEÑALIZACIÓN FRENTE DE OBRA</t>
  </si>
  <si>
    <t>SEÑALIZACIÓN INTERNA DE EXCAVACIONES, POZOS, VACÍOS</t>
  </si>
  <si>
    <t>SEÑALES DE CAMPAMENTO Y FRENTES DE OBRA</t>
  </si>
  <si>
    <t>SUBTOTAL COMPONENTE F</t>
  </si>
  <si>
    <t>SUBTOTAL COMPONENTES A+C+D+E+F</t>
  </si>
  <si>
    <t>A.I.U.</t>
  </si>
  <si>
    <t>VALOR GLOBAL AMBIENTAL CON AIU : TOTAL COMPONENTES A+C+D+E+F</t>
  </si>
  <si>
    <t>NOTA: EN LOS ITEMS MARCADOS  CON ** EL VALOR TOTAL SE OBTIENE DE MULTIPLICAR LA CANTIDAD POR EL NUMERO DE MESES DE EJECUCION DE OBRA Y POR EL VALOR UNITARIO.</t>
  </si>
  <si>
    <t>PROTECCIÓN DE ALCANTARILLAS</t>
  </si>
  <si>
    <t>CODIGO IDU</t>
  </si>
  <si>
    <t>CONTROL DE INVERSIÓN PLAN DE MANEJO DE TRÁFICO</t>
  </si>
  <si>
    <t xml:space="preserve">PLAZO: </t>
  </si>
  <si>
    <t>No.</t>
  </si>
  <si>
    <t>TIEMPO</t>
  </si>
  <si>
    <t xml:space="preserve">VALOR UNITARIO (MENSUAL) </t>
  </si>
  <si>
    <t>F.P.</t>
  </si>
  <si>
    <t>CONSTRUCCION</t>
  </si>
  <si>
    <t>CANT TOTAL</t>
  </si>
  <si>
    <t>VR TOTAL</t>
  </si>
  <si>
    <t>Und</t>
  </si>
  <si>
    <t>Cant</t>
  </si>
  <si>
    <t xml:space="preserve">PERSONAL </t>
  </si>
  <si>
    <t>PERSONAL PROFESIONAL</t>
  </si>
  <si>
    <t>ESPECIALISTA EN TRÁNSITO Y TRANSPORTE</t>
  </si>
  <si>
    <t>UN/MES</t>
  </si>
  <si>
    <t>AFORADOR</t>
  </si>
  <si>
    <t>PALETERO</t>
  </si>
  <si>
    <t>SUBTOTAL COSTOS PERSONAL</t>
  </si>
  <si>
    <t>OTROS</t>
  </si>
  <si>
    <t>SEÑALIZACION TEMPORAL</t>
  </si>
  <si>
    <t>SUBTOTAL OTROS COSTOS DIRECTOS</t>
  </si>
  <si>
    <t>SUB TOTAL</t>
  </si>
  <si>
    <t>A.I.U</t>
  </si>
  <si>
    <t>TARIFA MES - PERSONAL DE OBRA - AYUDANTE (No incluye Factor de Prestaciones)</t>
  </si>
  <si>
    <t>VARA DE CORREDOR</t>
  </si>
  <si>
    <t xml:space="preserve">TELA VERDE </t>
  </si>
  <si>
    <t>CANECA PLASTICA</t>
  </si>
  <si>
    <t>PLASTICO NEGRO</t>
  </si>
  <si>
    <t>SEÑALIZACION TUBULAR</t>
  </si>
  <si>
    <t>CINTA PARA SEÑALIZACION</t>
  </si>
  <si>
    <t>CARRETILLA</t>
  </si>
  <si>
    <t>PALA REDONDA</t>
  </si>
  <si>
    <t>CEPILLO INDUSTRIAL</t>
  </si>
  <si>
    <t>BARRA DE 18 LB</t>
  </si>
  <si>
    <t>SERRUCHO</t>
  </si>
  <si>
    <t>MARTILLO DE BOLA</t>
  </si>
  <si>
    <t>BOLSA PARA BASURA TIPO IND</t>
  </si>
  <si>
    <t>ALQUILER DE BAÑO PORTATIL</t>
  </si>
  <si>
    <t>PLAFONADO DE POZOS</t>
  </si>
  <si>
    <t>PROTECCION A ALCANTARILLAS</t>
  </si>
  <si>
    <t>POLISOMBRA VERDE</t>
  </si>
  <si>
    <t>INSPECTOR   SST</t>
  </si>
  <si>
    <t>PLAN DE ADAPTACION  E IMPLEMENTACION DE MANEJO AMBIENTAL</t>
  </si>
  <si>
    <t>ESTUDIOS, DISEÑOS Y CONSTRUCCION PARA EL MEJORAMIENTO DE LA VÍAS RURALES DEL MUNICIPIO DE SIBATE, DEPARTAMENTO DE CUNDINAMARCA</t>
  </si>
  <si>
    <t>ALQUILER DE PORTATIL. CARACTERÍSTICAS: Procesador intel, Core i3 4005U, celeron o similar, Memoria RAM de 4 GB ( 2 x 2048 MB)Disco duro de 500gb a 7200 rpmPantalla LED HP BrightView widescreen de alta definición con 35,6 cm (14") o similar, HD INTEL GRAPH</t>
  </si>
  <si>
    <t>CANALIZACIÓN DE TRÁFICO (INSTALACIÓN, MANTENIMIENTO Y DESINSTALACIÓN MENSUAL) CON SEÑALIZADORES TUBULARES COLOMBINA PLÁSTICA Y TRIPLE CINTA DE SEÑALIZACIÓN (INCLUYE ALQUILER DE SEÑALIZADORES TUBULARES). LONGITUD 3 METROS.</t>
  </si>
  <si>
    <t>ALQUILER SEÑAL VERTICAL GRUPO I (75x75cm) (Incluye Suministro e Instalación)</t>
  </si>
  <si>
    <t xml:space="preserve">ALQUILER BARRERA RELLENABLE (2.00x0.55x1.00m) </t>
  </si>
  <si>
    <t>ALQUILER DE SEÑAL LUMINOSA BIDIRECCIONAL 1.50m x 0.50m (INCLUYE INSTALACIÓN, MANTENIMIENTO Y DESINSTALACIÓN).</t>
  </si>
  <si>
    <t>PASACALLE  IMPRESO EN LONA BANNER (7.00m x 1.00m) INCLUYE PALOS A LOS EXTREMOS</t>
  </si>
  <si>
    <t>CINTA DE SEÑALIZACION CAL 4 (ROLLO 500mx0.10m)</t>
  </si>
  <si>
    <t>ALQUILER DE PALETA PARE-SIGA EN POLIETILENO.</t>
  </si>
  <si>
    <t>AYUDANTE</t>
  </si>
  <si>
    <t>AYUDANTES</t>
  </si>
  <si>
    <t>ESTUDIOS Y DISEÑOS INCLUIDO IVA</t>
  </si>
  <si>
    <t xml:space="preserve"> </t>
  </si>
  <si>
    <t>INFRAESTRUCTURA</t>
  </si>
  <si>
    <t xml:space="preserve">OBJETO </t>
  </si>
  <si>
    <t>COSTO DIRECTO ESTIMADO DE OBRA (CD)</t>
  </si>
  <si>
    <t>PLAN DE GESTION AMBIENTAL (PGA)</t>
  </si>
  <si>
    <t>PLAN DE MANEJO DE TRAFICO (PMT)</t>
  </si>
  <si>
    <t>VALOR TOTAL DEL CONTRATO</t>
  </si>
  <si>
    <t>TERMINO ESTIMADO DE EJECUCIÓN DE OBRA</t>
  </si>
  <si>
    <t>PO</t>
  </si>
  <si>
    <t xml:space="preserve">1. COSTOS MENSUALES DE PERSONAL </t>
  </si>
  <si>
    <t>CARGO</t>
  </si>
  <si>
    <t>CATEGORÍA</t>
  </si>
  <si>
    <t>Dedicación
/Mes</t>
  </si>
  <si>
    <t>TOPE SALARIO MES</t>
  </si>
  <si>
    <t>FACTOR PRESTACIONAL</t>
  </si>
  <si>
    <t>No. MESES</t>
  </si>
  <si>
    <t>SALARIO + PRESTACIONES</t>
  </si>
  <si>
    <t>A</t>
  </si>
  <si>
    <t>B</t>
  </si>
  <si>
    <t>C</t>
  </si>
  <si>
    <t>D</t>
  </si>
  <si>
    <t>E</t>
  </si>
  <si>
    <t>F=A*B*C*D*E</t>
  </si>
  <si>
    <t>PERSONAL  PROFESIONAL (Ingenieros y otros)</t>
  </si>
  <si>
    <t>DIRECTOR DE OBRA</t>
  </si>
  <si>
    <t>INGENIERO RESIDENTE DE OBRA</t>
  </si>
  <si>
    <t>PERSONAL  TÉCNICO Y PERSONAL AUXILIAR</t>
  </si>
  <si>
    <t>1, 201</t>
  </si>
  <si>
    <t>TARIFA MES - PERSONAL TÉCNICO - INSPECTOR 1 (No incluye Factor de Prestaciones)</t>
  </si>
  <si>
    <t>N/A</t>
  </si>
  <si>
    <t>1, 202</t>
  </si>
  <si>
    <t>TARIFA MES - PERSONAL TÉCNICO - TOPÓGRAFO INSPECTOR (No incluye Factor de Prestaciones)</t>
  </si>
  <si>
    <t>1, 203</t>
  </si>
  <si>
    <t>TARIFA MES - PERSONAL AUXILIAR TÉCNICO - CADENERO 1 (No incluye Factor de Prestaciones)</t>
  </si>
  <si>
    <t>1, 204</t>
  </si>
  <si>
    <t>TARIFA MES - PERSONAL AUXILIAR TÉCNICO - CONDUCTOR O MOTORISTA (No incluye Factor de Prestaciones)</t>
  </si>
  <si>
    <t>PERSONAL  ADMINISTRATIVO</t>
  </si>
  <si>
    <t>TARIFA MES - PERSONAL ADMINISTRATIVO - SECRETARIA 2 (No incluye Factor de Prestaciones)</t>
  </si>
  <si>
    <t xml:space="preserve">                  </t>
  </si>
  <si>
    <t xml:space="preserve"> SUBTOTAL COSTOS MENSUALES  DE  PERSONAL</t>
  </si>
  <si>
    <t>GASTOS OPERACIONALES MENSUALES</t>
  </si>
  <si>
    <t>AREA (M2)</t>
  </si>
  <si>
    <t>DEDICACIÓN X AREA (M2)</t>
  </si>
  <si>
    <t>COSTO ($/M2.MES)</t>
  </si>
  <si>
    <t>VALOR ($)</t>
  </si>
  <si>
    <t>ALQUILER MES - ARRIENDO OFICINA INCL. ADMINISTRACIÓN, SERVICIOS PÚBLICOS, COMUNICACIONES</t>
  </si>
  <si>
    <t>ALQUILER MES - CAMPAMENTOS INCL. SERVICIOS PÚBLICOS PROVISIONALES</t>
  </si>
  <si>
    <t>TARIFA GLOBAL - GASTOS OFICINA (PAPELERIA, FOTOCOPIAS Y OTROS)</t>
  </si>
  <si>
    <t>ALQUILER MES - LABORATORIO - Estudios (Equipo completo)</t>
  </si>
  <si>
    <t>ALQUILER MES - EQUIPO DE TOPOGRAFÍA (Incluye tránsito, nivel y elementos complementarios).</t>
  </si>
  <si>
    <t>ALQUILER MES - CAMPERO PICK-UP, CAMIONETA DE 1300-2000cc - TARIFA PLENA</t>
  </si>
  <si>
    <t xml:space="preserve"> SUBTOTAL GASTOS OPERACIONALES MENSUALES  </t>
  </si>
  <si>
    <t xml:space="preserve">COSTOS MENSUALES DE PERSONAL +  GASTOS OPERACIONALES MENSUALES  </t>
  </si>
  <si>
    <t>COSTOS MENSUALES DE PERSONAL +  GASTOS OPERACIONALES MENSUALES EN PORCENTAJE DEL COSTO DIRECTO</t>
  </si>
  <si>
    <t>IMPUESTOS Y GARANTIAS</t>
  </si>
  <si>
    <t>IMPUESTOS</t>
  </si>
  <si>
    <t>IMPUESTO</t>
  </si>
  <si>
    <t>Mes</t>
  </si>
  <si>
    <t>Retefuente</t>
  </si>
  <si>
    <t>Cuatro por mil</t>
  </si>
  <si>
    <t>SUBTOTAL IMPUESTOS</t>
  </si>
  <si>
    <t>GARANTÍAS</t>
  </si>
  <si>
    <t>VALOR BASE</t>
  </si>
  <si>
    <t>% ASEGURADO</t>
  </si>
  <si>
    <t>VIGENCIA AMPARO (MESES)</t>
  </si>
  <si>
    <t>TASA ASEGURADORA</t>
  </si>
  <si>
    <t>CUMPLIMIENTO</t>
  </si>
  <si>
    <t>GARANTÍA UNICA</t>
  </si>
  <si>
    <t>SALARIOS Y PRESTACIONES SOCIALES</t>
  </si>
  <si>
    <t>ESTABILIDAD DE LA OBRA</t>
  </si>
  <si>
    <t>RESPONSABILIDAD CIVIL EXTRACONTRACTUAL</t>
  </si>
  <si>
    <t>SUBTOTAL GARANTÍAS</t>
  </si>
  <si>
    <t>TOTAL IMPUESTOS Y GARANTÍAS</t>
  </si>
  <si>
    <t>TOTAL IMPUESTOS Y GARANTÍAS EN PORCENTAJE DEL COSTO DIRECTO</t>
  </si>
  <si>
    <t>ADMINISTRACIÓN (1+2+3)</t>
  </si>
  <si>
    <t>I</t>
  </si>
  <si>
    <t>IMPREVISTOS</t>
  </si>
  <si>
    <t>U</t>
  </si>
  <si>
    <t>A.I.U (ADMINISTRACIÓN, IMPREVISTOS Y UTILIDAD)</t>
  </si>
  <si>
    <t>ANALISIS DEL VALOR DEL AIU
MUNICIPIO DE SIBATE</t>
  </si>
  <si>
    <t>ESPECIALISTA EN GESTION SOCIAL</t>
  </si>
  <si>
    <t>PROFESIONAL SST</t>
  </si>
  <si>
    <t>CONTRIBUCION OBRA PUBLICA</t>
  </si>
  <si>
    <t>ACTIVIDA DE SERVICIO ICA</t>
  </si>
  <si>
    <t>ESTAMPILLA ADULTO MAYOR</t>
  </si>
  <si>
    <t>ESTAMPILLA CULTURA</t>
  </si>
  <si>
    <t>ESTAMPILLA PROCULTURA SEGURIDAD SOCIAL</t>
  </si>
  <si>
    <t>ESTAMPILLA PROCULTURA BIBLIOTECA</t>
  </si>
  <si>
    <t>TASA PRO DEPORTE CUNDINAMARCA</t>
  </si>
  <si>
    <t>1.3.1</t>
  </si>
  <si>
    <t>450.2 P</t>
  </si>
  <si>
    <t>JAZMIN</t>
  </si>
  <si>
    <t>ANCHO</t>
  </si>
  <si>
    <t>LARGO</t>
  </si>
  <si>
    <t>ESPESOR</t>
  </si>
  <si>
    <t>ASFALTO</t>
  </si>
  <si>
    <t>BASE</t>
  </si>
  <si>
    <t>SUBBASE</t>
  </si>
  <si>
    <t>RAJON</t>
  </si>
  <si>
    <t>GEOTEXTIL</t>
  </si>
  <si>
    <t>DATO</t>
  </si>
  <si>
    <t>UNIDAD</t>
  </si>
  <si>
    <t>VIA</t>
  </si>
  <si>
    <t>EXCAVACION</t>
  </si>
  <si>
    <t>CUNETAS</t>
  </si>
  <si>
    <t>CUNETA</t>
  </si>
  <si>
    <t>ACERO</t>
  </si>
  <si>
    <t>DEMARCACION</t>
  </si>
  <si>
    <t>LINEA</t>
  </si>
  <si>
    <t>M</t>
  </si>
  <si>
    <t>IMPRIMACION</t>
  </si>
  <si>
    <t>SEÑAL VERTICAL GRUPO I 0.60x0.60M POSTE 3.5M</t>
  </si>
  <si>
    <t xml:space="preserve">SEÑALES </t>
  </si>
  <si>
    <t>UND</t>
  </si>
  <si>
    <t>TUBERIA</t>
  </si>
  <si>
    <t>TUBERÍA PVC ALCANTARILLADO REFORZADO 20"</t>
  </si>
  <si>
    <t>ALETAS</t>
  </si>
  <si>
    <t>SOLERA</t>
  </si>
  <si>
    <t>CABEZOTE</t>
  </si>
  <si>
    <t>TOTAL CONCRETO</t>
  </si>
  <si>
    <t>TOTAL ALCANTARILLAS</t>
  </si>
  <si>
    <t>X UND</t>
  </si>
  <si>
    <t>SON 12</t>
  </si>
  <si>
    <t>RELLENOS</t>
  </si>
  <si>
    <t>MEZCLA DENSA EN CALIENTE PARA BACHEO (INCLUYE CEMENTO ASFÁLTICO)</t>
  </si>
  <si>
    <t>450.9 P</t>
  </si>
  <si>
    <t>BACHEO</t>
  </si>
  <si>
    <t>DEMOLICIÓN CONCRETO ESTRUCTURAL (INCLUYE CARGUE Y RETIRO DE SOBRANTES A UNA DISTANCIA DE 5KM)</t>
  </si>
  <si>
    <t>PROYECTO</t>
  </si>
  <si>
    <t>ESTUDIOS Y DISEÑOS, REHABILITACIÓN SAN BENITO - EL JAZMIN</t>
  </si>
  <si>
    <t>ESTUDIOS Y DISEÑOS, MANTENIMIENTO O REHABILITACION POR TRAMOS VIA SAN JOSE - LA UNION</t>
  </si>
  <si>
    <t>MANTENIMIENTO VIA PERICO</t>
  </si>
  <si>
    <t>MEJORAMIENTO VIA SAN MIGUEL - EL PEÑON</t>
  </si>
  <si>
    <t>INTERVENTORIA</t>
  </si>
  <si>
    <t>VALOR</t>
  </si>
  <si>
    <t>TOTAL</t>
  </si>
  <si>
    <t>TOTAL OBRA</t>
  </si>
  <si>
    <t>TRAMO VIAL SAN BENITO - EL JAZMIN</t>
  </si>
  <si>
    <t>TRAMO VIAL LA UNION</t>
  </si>
  <si>
    <t>SUBTOTAL TRAMO</t>
  </si>
  <si>
    <t>ESTUDIOS Y DISEÑOS, MEJORAMIENTO Y REHABILITACION DE LA MALLA VIAL RURAL DEL MUNICIPIO DE SIBATE - CUNDINAMARCA</t>
  </si>
  <si>
    <t>OCTUBRE DE 2025</t>
  </si>
  <si>
    <t>CUNETA EN CONCRETO CLASE E, 2500 PSI FUNDIDA EN EL LUGAR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</si>
</sst>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8">
    <numFmt numFmtId="41" formatCode="_-* #,##0_-;\-* #,##0_-;_-* &quot;-&quot;_-;_-@_-"/>
    <numFmt numFmtId="43" formatCode="_-* #,##0.00_-;\-* #,##0.00_-;_-* &quot;-&quot;??_-;_-@_-"/>
    <numFmt numFmtId="164" formatCode="_-&quot;$&quot;\ * #,##0_-;\-&quot;$&quot;\ * #,##0_-;_-&quot;$&quot;\ * &quot;-&quot;_-;_-@_-"/>
    <numFmt numFmtId="165" formatCode="_-&quot;$&quot;\ * #,##0.00_-;\-&quot;$&quot;\ * #,##0.00_-;_-&quot;$&quot;\ * &quot;-&quot;??_-;_-@_-"/>
    <numFmt numFmtId="166" formatCode="_ * #,##0.00_ ;_ * \-#,##0.00_ ;_ * &quot;-&quot;??_ ;_ @_ "/>
    <numFmt numFmtId="167" formatCode="_ &quot;$&quot;\ * #,##0_ ;_ &quot;$&quot;\ * \-#,##0_ ;_ &quot;$&quot;\ * &quot;-&quot;_ ;_ @_ "/>
    <numFmt numFmtId="168" formatCode="_-&quot;$&quot;\ * #,##0.00_-;\-&quot;$&quot;\ * #,##0.00_-;_-&quot;$&quot;\ * &quot;-&quot;_-;_-@_-"/>
    <numFmt numFmtId="169" formatCode="&quot;$&quot;\ #,##0.00"/>
    <numFmt numFmtId="170" formatCode="_-[$$-240A]* #,##0.00_-;\-[$$-240A]* #,##0.00_-;_-[$$-240A]* &quot;-&quot;??_-;_-@_-"/>
    <numFmt numFmtId="171" formatCode="&quot;$&quot;\ #,##0.00;[Red]&quot;$&quot;\ \-#,##0.00"/>
    <numFmt numFmtId="172" formatCode="&quot;$&quot;\ #,##0.00_);\(&quot;$&quot;\ #,##0.00\)"/>
    <numFmt numFmtId="173" formatCode="\$\ #,##0"/>
    <numFmt numFmtId="174" formatCode="&quot;$&quot;#,##0;[Red]\-&quot;$&quot;#,##0"/>
    <numFmt numFmtId="175" formatCode="&quot;$&quot;#,##0.00;[Red]\-&quot;$&quot;#,##0.00"/>
    <numFmt numFmtId="176" formatCode="_-&quot;$&quot;* #,##0_-;\-&quot;$&quot;* #,##0_-;_-&quot;$&quot;* &quot;-&quot;_-;_-@_-"/>
    <numFmt numFmtId="177" formatCode="_-&quot;$&quot;* #,##0.00_-;\-&quot;$&quot;* #,##0.00_-;_-&quot;$&quot;* &quot;-&quot;??_-;_-@_-"/>
    <numFmt numFmtId="178" formatCode="_(&quot;$&quot;\ * #,##0.00_);_(&quot;$&quot;\ * \(#,##0.00\);_(&quot;$&quot;\ * &quot;-&quot;??_);_(@_)"/>
    <numFmt numFmtId="179" formatCode="[$$-240A]#,##0.00;[Red]\([$$-240A]#,##0.00\)"/>
    <numFmt numFmtId="180" formatCode="0.0%"/>
    <numFmt numFmtId="181" formatCode="0.0000"/>
    <numFmt numFmtId="182" formatCode="#,##0.0000"/>
    <numFmt numFmtId="183" formatCode="[$$-240A]#,##0.0;[Red]\([$$-240A]#,##0.0\)"/>
    <numFmt numFmtId="184" formatCode="_-&quot;$&quot;* #,##0_-;\-&quot;$&quot;* #,##0_-;_-&quot;$&quot;* &quot;-&quot;??_-;_-@_-"/>
    <numFmt numFmtId="185" formatCode="#,##0.0"/>
    <numFmt numFmtId="186" formatCode="0.0"/>
    <numFmt numFmtId="187" formatCode="_ * #,##0.0_ ;_ * \-#,##0.0_ ;_ * &quot;-&quot;??_ ;_ @_ "/>
    <numFmt numFmtId="188" formatCode="&quot;$&quot;\ #,##0"/>
    <numFmt numFmtId="189" formatCode="&quot;$&quot;\ #,##0.0"/>
    <numFmt numFmtId="190" formatCode="_-* #,##0.00\ _P_t_a_-;\-* #,##0.00\ _P_t_a_-;_-* &quot;-&quot;??\ _P_t_a_-;_-@_-"/>
    <numFmt numFmtId="191" formatCode="[$$-240A]\ #,##0"/>
    <numFmt numFmtId="192" formatCode="[$$-240A]\ #,##0.00"/>
    <numFmt numFmtId="193" formatCode="[$$-240A]\ #,##0.0"/>
    <numFmt numFmtId="194" formatCode="0.0000%"/>
    <numFmt numFmtId="195" formatCode="_-* #,##0_-;\-* #,##0_-;_-* &quot;-&quot;??_-;_-@_-"/>
    <numFmt numFmtId="196" formatCode="_-&quot;$&quot;* #,##0_-;\-&quot;$&quot;* #,##0_-;_-&quot;$&quot;* &quot;-&quot;??_-;_-@"/>
    <numFmt numFmtId="197" formatCode="_ &quot;$&quot;\ * #,##0.00_ ;_ &quot;$&quot;\ * \-#,##0.00_ ;_ &quot;$&quot;\ * &quot;-&quot;??_ ;_ @_ "/>
    <numFmt numFmtId="198" formatCode="0.000%"/>
    <numFmt numFmtId="199" formatCode="_-[$$-240A]\ * #,##0.00_-;\-[$$-240A]\ * #,##0.00_-;_-[$$-240A]\ * &quot;-&quot;??_-;_-@_-"/>
  </numFmts>
  <fonts count="43" x14ac:knownFonts="1">
    <font>
      <sz val="11"/>
      <color theme="1"/>
      <name val="Calibri"/>
      <family val="2"/>
      <scheme val="minor"/>
    </font>
    <font>
      <sz val="11"/>
      <color theme="1"/>
      <name val="Calibri"/>
      <family val="2"/>
      <scheme val="minor"/>
    </font>
    <font>
      <sz val="12"/>
      <name val="Arial Narrow"/>
      <family val="2"/>
    </font>
    <font>
      <b/>
      <sz val="22"/>
      <name val="Arial Narrow"/>
      <family val="2"/>
    </font>
    <font>
      <b/>
      <sz val="20"/>
      <name val="Arial Narrow"/>
      <family val="2"/>
    </font>
    <font>
      <b/>
      <sz val="18"/>
      <name val="Arial Narrow"/>
      <family val="2"/>
    </font>
    <font>
      <b/>
      <sz val="16"/>
      <color rgb="FFFF0000"/>
      <name val="Arial Narrow"/>
      <family val="2"/>
    </font>
    <font>
      <sz val="10"/>
      <name val="Arial"/>
      <family val="2"/>
    </font>
    <font>
      <b/>
      <i/>
      <sz val="12"/>
      <name val="Arial Narrow"/>
      <family val="2"/>
    </font>
    <font>
      <b/>
      <sz val="20"/>
      <color rgb="FFFF0000"/>
      <name val="Arial Narrow"/>
      <family val="2"/>
    </font>
    <font>
      <b/>
      <sz val="14"/>
      <name val="Arial Narrow"/>
      <family val="2"/>
    </font>
    <font>
      <u/>
      <sz val="10"/>
      <color indexed="12"/>
      <name val="Arial"/>
      <family val="2"/>
    </font>
    <font>
      <sz val="14"/>
      <color indexed="12"/>
      <name val="Arial"/>
      <family val="2"/>
    </font>
    <font>
      <sz val="14"/>
      <name val="Arial Narrow"/>
      <family val="2"/>
    </font>
    <font>
      <sz val="11"/>
      <name val="Arial Narrow"/>
      <family val="2"/>
    </font>
    <font>
      <sz val="22"/>
      <name val="Arial Narrow"/>
      <family val="2"/>
    </font>
    <font>
      <sz val="16"/>
      <name val="Arial Narrow"/>
      <family val="2"/>
    </font>
    <font>
      <b/>
      <sz val="16"/>
      <name val="Arial Narrow"/>
      <family val="2"/>
    </font>
    <font>
      <sz val="20"/>
      <name val="Arial Narrow"/>
      <family val="2"/>
    </font>
    <font>
      <b/>
      <sz val="12"/>
      <color rgb="FFFF0000"/>
      <name val="Arial Narrow"/>
      <family val="2"/>
    </font>
    <font>
      <sz val="11"/>
      <color indexed="8"/>
      <name val="Calibri"/>
      <family val="2"/>
    </font>
    <font>
      <b/>
      <sz val="10"/>
      <name val="Arial"/>
      <family val="2"/>
    </font>
    <font>
      <b/>
      <sz val="11"/>
      <name val="Arial"/>
      <family val="2"/>
    </font>
    <font>
      <b/>
      <sz val="9"/>
      <name val="Arial"/>
      <family val="2"/>
    </font>
    <font>
      <sz val="11"/>
      <name val="Arial"/>
      <family val="2"/>
    </font>
    <font>
      <b/>
      <sz val="7"/>
      <name val="Arial"/>
      <family val="2"/>
    </font>
    <font>
      <b/>
      <sz val="8"/>
      <name val="Arial"/>
      <family val="2"/>
    </font>
    <font>
      <sz val="10"/>
      <color indexed="8"/>
      <name val="MS Sans Serif"/>
      <family val="2"/>
    </font>
    <font>
      <b/>
      <sz val="12"/>
      <name val="Arial"/>
      <family val="2"/>
    </font>
    <font>
      <sz val="8.0500000000000007"/>
      <color indexed="8"/>
      <name val="Arial"/>
      <family val="2"/>
    </font>
    <font>
      <sz val="9"/>
      <name val="Arial"/>
      <family val="2"/>
      <charset val="1"/>
    </font>
    <font>
      <b/>
      <sz val="9"/>
      <color indexed="8"/>
      <name val="Arial"/>
      <family val="2"/>
    </font>
    <font>
      <sz val="12"/>
      <name val="Arial"/>
      <family val="2"/>
    </font>
    <font>
      <sz val="11"/>
      <color theme="1"/>
      <name val="Arial"/>
      <family val="2"/>
    </font>
    <font>
      <b/>
      <sz val="11"/>
      <color theme="1"/>
      <name val="Arial"/>
      <family val="2"/>
    </font>
    <font>
      <b/>
      <sz val="10"/>
      <color theme="1"/>
      <name val="Arial"/>
      <family val="2"/>
    </font>
    <font>
      <b/>
      <sz val="11"/>
      <color rgb="FFFF0000"/>
      <name val="Arial"/>
      <family val="2"/>
    </font>
    <font>
      <sz val="11"/>
      <color rgb="FF000000"/>
      <name val="Arial"/>
      <family val="2"/>
    </font>
    <font>
      <sz val="10"/>
      <color rgb="FF000000"/>
      <name val="Arial"/>
      <family val="2"/>
    </font>
    <font>
      <b/>
      <sz val="10"/>
      <color rgb="FF000000"/>
      <name val="Arial"/>
      <family val="2"/>
    </font>
    <font>
      <sz val="12"/>
      <color theme="1"/>
      <name val="Calibri"/>
      <family val="2"/>
      <scheme val="minor"/>
    </font>
    <font>
      <sz val="8"/>
      <name val="Calibri"/>
      <family val="2"/>
      <scheme val="minor"/>
    </font>
    <font>
      <b/>
      <sz val="11"/>
      <color theme="1"/>
      <name val="Calibri"/>
      <family val="2"/>
      <scheme val="minor"/>
    </font>
  </fonts>
  <fills count="1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FFFF00"/>
      </patternFill>
    </fill>
    <fill>
      <patternFill patternType="solid">
        <fgColor rgb="FFBEBEBE"/>
      </patternFill>
    </fill>
    <fill>
      <patternFill patternType="solid">
        <fgColor indexed="22"/>
        <bgColor indexed="64"/>
      </patternFill>
    </fill>
    <fill>
      <patternFill patternType="solid">
        <fgColor rgb="FFFFFF00"/>
        <bgColor indexed="64"/>
      </patternFill>
    </fill>
    <fill>
      <patternFill patternType="solid">
        <fgColor rgb="FFFFC000"/>
        <bgColor indexed="64"/>
      </patternFill>
    </fill>
    <fill>
      <patternFill patternType="solid">
        <fgColor rgb="FFDBE5F1"/>
        <bgColor rgb="FFDBE5F1"/>
      </patternFill>
    </fill>
    <fill>
      <patternFill patternType="solid">
        <fgColor theme="4" tint="0.79998168889431442"/>
        <bgColor indexed="64"/>
      </patternFill>
    </fill>
    <fill>
      <patternFill patternType="solid">
        <fgColor theme="4" tint="0.59999389629810485"/>
        <bgColor indexed="64"/>
      </patternFill>
    </fill>
    <fill>
      <patternFill patternType="solid">
        <fgColor rgb="FFBFBFBF"/>
        <bgColor rgb="FF000000"/>
      </patternFill>
    </fill>
    <fill>
      <patternFill patternType="solid">
        <fgColor rgb="FFDCE6F1"/>
        <bgColor rgb="FF000000"/>
      </patternFill>
    </fill>
    <fill>
      <patternFill patternType="solid">
        <fgColor rgb="FFFFFFFF"/>
        <bgColor rgb="FF000000"/>
      </patternFill>
    </fill>
    <fill>
      <patternFill patternType="solid">
        <fgColor rgb="FFB8CCE4"/>
        <bgColor rgb="FF000000"/>
      </patternFill>
    </fill>
    <fill>
      <patternFill patternType="solid">
        <fgColor theme="7" tint="0.39997558519241921"/>
        <bgColor indexed="64"/>
      </patternFill>
    </fill>
    <fill>
      <patternFill patternType="solid">
        <fgColor theme="9" tint="0.59999389629810485"/>
        <bgColor indexed="64"/>
      </patternFill>
    </fill>
  </fills>
  <borders count="7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style="thin">
        <color auto="1"/>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style="thin">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64"/>
      </left>
      <right/>
      <top style="medium">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right style="thin">
        <color indexed="64"/>
      </right>
      <top/>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right/>
      <top style="thin">
        <color rgb="FF000000"/>
      </top>
      <bottom style="thin">
        <color rgb="FF000000"/>
      </bottom>
      <diagonal/>
    </border>
    <border>
      <left/>
      <right style="medium">
        <color indexed="64"/>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59">
    <xf numFmtId="0" fontId="0" fillId="0" borderId="0"/>
    <xf numFmtId="164"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7" fillId="0" borderId="0"/>
    <xf numFmtId="0" fontId="7" fillId="0" borderId="0"/>
    <xf numFmtId="0" fontId="11" fillId="0" borderId="0" applyNumberFormat="0" applyFill="0" applyBorder="0" applyAlignment="0" applyProtection="0">
      <alignment vertical="top"/>
      <protection locked="0"/>
    </xf>
    <xf numFmtId="167" fontId="7" fillId="0" borderId="0" applyFont="0" applyFill="0" applyBorder="0" applyAlignment="0" applyProtection="0"/>
    <xf numFmtId="166" fontId="7" fillId="0" borderId="0" applyFont="0" applyFill="0" applyBorder="0" applyAlignment="0" applyProtection="0"/>
    <xf numFmtId="171" fontId="7" fillId="0" borderId="0" applyFont="0" applyFill="0" applyBorder="0" applyAlignment="0" applyProtection="0"/>
    <xf numFmtId="0" fontId="7" fillId="0" borderId="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190"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6" fontId="29"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77" fontId="1" fillId="0" borderId="0" applyFont="0" applyFill="0" applyBorder="0" applyAlignment="0" applyProtection="0"/>
    <xf numFmtId="176" fontId="1" fillId="0" borderId="0" applyFont="0" applyFill="0" applyBorder="0" applyAlignment="0" applyProtection="0"/>
    <xf numFmtId="178" fontId="7" fillId="0" borderId="0" applyFont="0" applyFill="0" applyBorder="0" applyAlignment="0" applyProtection="0"/>
    <xf numFmtId="177" fontId="7" fillId="0" borderId="0" applyFont="0" applyFill="0" applyBorder="0" applyAlignment="0" applyProtection="0"/>
    <xf numFmtId="178" fontId="1"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97" fontId="7" fillId="0" borderId="0" applyFont="0" applyFill="0" applyBorder="0" applyAlignment="0" applyProtection="0"/>
    <xf numFmtId="0" fontId="7" fillId="0" borderId="0"/>
    <xf numFmtId="0" fontId="27" fillId="0" borderId="0"/>
    <xf numFmtId="0" fontId="7" fillId="0" borderId="0"/>
    <xf numFmtId="0" fontId="1" fillId="0" borderId="0"/>
    <xf numFmtId="0" fontId="7" fillId="0" borderId="0"/>
    <xf numFmtId="0" fontId="7" fillId="0" borderId="0"/>
    <xf numFmtId="0" fontId="7" fillId="0" borderId="0"/>
    <xf numFmtId="0" fontId="1" fillId="0" borderId="0"/>
    <xf numFmtId="0" fontId="7" fillId="0" borderId="0"/>
    <xf numFmtId="0" fontId="7" fillId="0" borderId="0"/>
    <xf numFmtId="0" fontId="7" fillId="0" borderId="0" applyBorder="0"/>
    <xf numFmtId="0" fontId="7" fillId="0" borderId="0"/>
    <xf numFmtId="0" fontId="7" fillId="0" borderId="0"/>
    <xf numFmtId="0" fontId="7" fillId="0" borderId="0" applyBorder="0"/>
    <xf numFmtId="0" fontId="7" fillId="0" borderId="0" applyBorder="0"/>
    <xf numFmtId="0" fontId="7" fillId="0" borderId="0"/>
    <xf numFmtId="9" fontId="20" fillId="0" borderId="0" applyFont="0" applyFill="0" applyBorder="0" applyAlignment="0" applyProtection="0"/>
    <xf numFmtId="9" fontId="7"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0"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9" fillId="0" borderId="0" applyFont="0" applyFill="0" applyBorder="0" applyAlignment="0" applyProtection="0"/>
    <xf numFmtId="9" fontId="7" fillId="0" borderId="0" applyFont="0" applyFill="0" applyBorder="0" applyAlignment="0" applyProtection="0"/>
    <xf numFmtId="9" fontId="7" fillId="0" borderId="0" applyFill="0" applyBorder="0" applyAlignment="0" applyProtection="0"/>
  </cellStyleXfs>
  <cellXfs count="846">
    <xf numFmtId="0" fontId="0" fillId="0" borderId="0" xfId="0"/>
    <xf numFmtId="0" fontId="2" fillId="0" borderId="0" xfId="3" applyFont="1"/>
    <xf numFmtId="0" fontId="2" fillId="0" borderId="0" xfId="3" applyFont="1" applyAlignment="1">
      <alignment horizontal="center"/>
    </xf>
    <xf numFmtId="0" fontId="6" fillId="0" borderId="4" xfId="4" applyFont="1" applyBorder="1" applyAlignment="1">
      <alignment vertical="center"/>
    </xf>
    <xf numFmtId="0" fontId="6" fillId="0" borderId="5" xfId="4" applyFont="1" applyBorder="1" applyAlignment="1">
      <alignment vertical="center"/>
    </xf>
    <xf numFmtId="0" fontId="2" fillId="0" borderId="6" xfId="5" applyFont="1" applyBorder="1" applyAlignment="1">
      <alignment horizontal="center"/>
    </xf>
    <xf numFmtId="0" fontId="2" fillId="0" borderId="8" xfId="5" applyFont="1" applyBorder="1"/>
    <xf numFmtId="0" fontId="10" fillId="3" borderId="12" xfId="5" applyFont="1" applyFill="1" applyBorder="1" applyAlignment="1">
      <alignment horizontal="center" vertical="center" wrapText="1"/>
    </xf>
    <xf numFmtId="0" fontId="10" fillId="3" borderId="13" xfId="5" applyFont="1" applyFill="1" applyBorder="1" applyAlignment="1">
      <alignment horizontal="center" vertical="center" wrapText="1"/>
    </xf>
    <xf numFmtId="0" fontId="10" fillId="0" borderId="13" xfId="6" applyFont="1" applyBorder="1" applyAlignment="1">
      <alignment horizontal="center" vertical="center" wrapText="1"/>
    </xf>
    <xf numFmtId="0" fontId="10" fillId="3" borderId="14" xfId="5" applyFont="1" applyFill="1" applyBorder="1" applyAlignment="1">
      <alignment horizontal="center" vertical="center" wrapText="1"/>
    </xf>
    <xf numFmtId="4" fontId="10" fillId="3" borderId="13" xfId="5" applyNumberFormat="1" applyFont="1" applyFill="1" applyBorder="1" applyAlignment="1">
      <alignment horizontal="center" vertical="center" wrapText="1"/>
    </xf>
    <xf numFmtId="4" fontId="10" fillId="3" borderId="15" xfId="5" applyNumberFormat="1" applyFont="1" applyFill="1" applyBorder="1" applyAlignment="1">
      <alignment horizontal="center" vertical="center" wrapText="1"/>
    </xf>
    <xf numFmtId="0" fontId="10" fillId="2" borderId="9" xfId="5" applyFont="1" applyFill="1" applyBorder="1" applyAlignment="1">
      <alignment vertical="center"/>
    </xf>
    <xf numFmtId="0" fontId="10" fillId="2" borderId="10" xfId="5" applyFont="1" applyFill="1" applyBorder="1" applyAlignment="1">
      <alignment vertical="center"/>
    </xf>
    <xf numFmtId="0" fontId="10" fillId="2" borderId="11" xfId="5" applyFont="1" applyFill="1" applyBorder="1" applyAlignment="1">
      <alignment vertical="center"/>
    </xf>
    <xf numFmtId="0" fontId="12" fillId="0" borderId="16" xfId="7" applyFont="1" applyFill="1" applyBorder="1" applyAlignment="1" applyProtection="1">
      <alignment horizontal="center" vertical="center"/>
    </xf>
    <xf numFmtId="0" fontId="13" fillId="0" borderId="17" xfId="6" applyFont="1" applyBorder="1" applyAlignment="1">
      <alignment horizontal="justify" vertical="center" wrapText="1"/>
    </xf>
    <xf numFmtId="0" fontId="13" fillId="0" borderId="18" xfId="6" applyFont="1" applyBorder="1" applyAlignment="1">
      <alignment horizontal="center" vertical="center" wrapText="1"/>
    </xf>
    <xf numFmtId="4" fontId="13" fillId="0" borderId="19" xfId="8" applyNumberFormat="1" applyFont="1" applyFill="1" applyBorder="1" applyAlignment="1" applyProtection="1">
      <alignment vertical="center" wrapText="1"/>
    </xf>
    <xf numFmtId="168" fontId="13" fillId="0" borderId="20" xfId="1" applyNumberFormat="1" applyFont="1" applyFill="1" applyBorder="1" applyAlignment="1" applyProtection="1">
      <alignment horizontal="right" vertical="center" wrapText="1"/>
    </xf>
    <xf numFmtId="0" fontId="12" fillId="0" borderId="21" xfId="7" applyFont="1" applyFill="1" applyBorder="1" applyAlignment="1" applyProtection="1">
      <alignment horizontal="center" vertical="center"/>
    </xf>
    <xf numFmtId="0" fontId="13" fillId="0" borderId="22" xfId="6" applyFont="1" applyBorder="1" applyAlignment="1">
      <alignment horizontal="center" vertical="center" wrapText="1"/>
    </xf>
    <xf numFmtId="0" fontId="13" fillId="0" borderId="24" xfId="5" applyFont="1" applyBorder="1" applyAlignment="1">
      <alignment vertical="center"/>
    </xf>
    <xf numFmtId="0" fontId="13" fillId="0" borderId="25" xfId="5" applyFont="1" applyBorder="1" applyAlignment="1">
      <alignment vertical="center"/>
    </xf>
    <xf numFmtId="169" fontId="10" fillId="0" borderId="27" xfId="8" applyNumberFormat="1" applyFont="1" applyFill="1" applyBorder="1" applyAlignment="1" applyProtection="1">
      <alignment horizontal="right" vertical="center"/>
    </xf>
    <xf numFmtId="49" fontId="13" fillId="0" borderId="22" xfId="6" applyNumberFormat="1" applyFont="1" applyBorder="1" applyAlignment="1">
      <alignment horizontal="justify" vertical="center" wrapText="1"/>
    </xf>
    <xf numFmtId="168" fontId="13" fillId="0" borderId="15" xfId="1" applyNumberFormat="1" applyFont="1" applyFill="1" applyBorder="1" applyAlignment="1" applyProtection="1">
      <alignment horizontal="right" vertical="center" wrapText="1"/>
    </xf>
    <xf numFmtId="2" fontId="13" fillId="0" borderId="22" xfId="6" applyNumberFormat="1" applyFont="1" applyBorder="1" applyAlignment="1">
      <alignment horizontal="justify" vertical="center" wrapText="1"/>
    </xf>
    <xf numFmtId="0" fontId="13" fillId="0" borderId="19" xfId="6" applyFont="1" applyBorder="1" applyAlignment="1">
      <alignment horizontal="center" vertical="center" wrapText="1"/>
    </xf>
    <xf numFmtId="0" fontId="13" fillId="0" borderId="23" xfId="6" applyFont="1" applyBorder="1" applyAlignment="1">
      <alignment horizontal="left" vertical="center" wrapText="1"/>
    </xf>
    <xf numFmtId="0" fontId="3" fillId="2" borderId="9" xfId="5" applyFont="1" applyFill="1" applyBorder="1" applyAlignment="1">
      <alignment vertical="center"/>
    </xf>
    <xf numFmtId="0" fontId="3" fillId="2" borderId="10" xfId="5" applyFont="1" applyFill="1" applyBorder="1" applyAlignment="1">
      <alignment vertical="center"/>
    </xf>
    <xf numFmtId="0" fontId="3" fillId="2" borderId="10" xfId="5" applyFont="1" applyFill="1" applyBorder="1" applyAlignment="1">
      <alignment horizontal="right" vertical="center"/>
    </xf>
    <xf numFmtId="170" fontId="3" fillId="2" borderId="28" xfId="5" applyNumberFormat="1" applyFont="1" applyFill="1" applyBorder="1" applyAlignment="1">
      <alignment vertical="center"/>
    </xf>
    <xf numFmtId="0" fontId="14" fillId="0" borderId="0" xfId="3" applyFont="1"/>
    <xf numFmtId="0" fontId="14" fillId="0" borderId="0" xfId="3" applyFont="1" applyAlignment="1">
      <alignment horizontal="center"/>
    </xf>
    <xf numFmtId="166" fontId="2" fillId="0" borderId="0" xfId="9" applyFont="1" applyFill="1" applyAlignment="1" applyProtection="1">
      <alignment horizontal="center" vertical="center"/>
    </xf>
    <xf numFmtId="170" fontId="3" fillId="0" borderId="15" xfId="5" applyNumberFormat="1" applyFont="1" applyBorder="1" applyAlignment="1">
      <alignment vertical="center"/>
    </xf>
    <xf numFmtId="170" fontId="3" fillId="0" borderId="34" xfId="5" applyNumberFormat="1" applyFont="1" applyBorder="1" applyAlignment="1">
      <alignment vertical="center"/>
    </xf>
    <xf numFmtId="170" fontId="3" fillId="4" borderId="35" xfId="5" applyNumberFormat="1" applyFont="1" applyFill="1" applyBorder="1" applyAlignment="1">
      <alignment vertical="center"/>
    </xf>
    <xf numFmtId="0" fontId="13" fillId="0" borderId="0" xfId="5" applyFont="1" applyAlignment="1">
      <alignment horizontal="left" vertical="center"/>
    </xf>
    <xf numFmtId="2" fontId="13" fillId="0" borderId="0" xfId="5" applyNumberFormat="1" applyFont="1" applyAlignment="1">
      <alignment horizontal="center" vertical="center"/>
    </xf>
    <xf numFmtId="0" fontId="13" fillId="0" borderId="0" xfId="5" applyFont="1" applyAlignment="1">
      <alignment horizontal="center" vertical="center"/>
    </xf>
    <xf numFmtId="4" fontId="13" fillId="0" borderId="0" xfId="8" applyNumberFormat="1" applyFont="1" applyFill="1" applyBorder="1" applyAlignment="1" applyProtection="1">
      <alignment vertical="center" wrapText="1"/>
    </xf>
    <xf numFmtId="172" fontId="13" fillId="0" borderId="0" xfId="10" applyNumberFormat="1" applyFont="1" applyFill="1" applyBorder="1" applyAlignment="1" applyProtection="1">
      <alignment horizontal="right" vertical="center" wrapText="1"/>
    </xf>
    <xf numFmtId="169" fontId="10" fillId="0" borderId="0" xfId="8" applyNumberFormat="1" applyFont="1" applyFill="1" applyBorder="1" applyAlignment="1" applyProtection="1">
      <alignment horizontal="right" vertical="center"/>
    </xf>
    <xf numFmtId="170" fontId="3" fillId="3" borderId="0" xfId="5" applyNumberFormat="1" applyFont="1" applyFill="1" applyAlignment="1">
      <alignment vertical="center"/>
    </xf>
    <xf numFmtId="169" fontId="4" fillId="5" borderId="34" xfId="5" applyNumberFormat="1" applyFont="1" applyFill="1" applyBorder="1" applyAlignment="1">
      <alignment horizontal="center" vertical="center" wrapText="1"/>
    </xf>
    <xf numFmtId="173" fontId="4" fillId="5" borderId="22" xfId="5" applyNumberFormat="1" applyFont="1" applyFill="1" applyBorder="1" applyAlignment="1">
      <alignment horizontal="center" vertical="center" wrapText="1"/>
    </xf>
    <xf numFmtId="10" fontId="18" fillId="6" borderId="34" xfId="2" applyNumberFormat="1" applyFont="1" applyFill="1" applyBorder="1" applyAlignment="1" applyProtection="1">
      <alignment horizontal="center" vertical="center" shrinkToFit="1"/>
      <protection locked="0"/>
    </xf>
    <xf numFmtId="173" fontId="4" fillId="5" borderId="22" xfId="5" applyNumberFormat="1" applyFont="1" applyFill="1" applyBorder="1" applyAlignment="1">
      <alignment horizontal="center" vertical="top" wrapText="1"/>
    </xf>
    <xf numFmtId="10" fontId="18" fillId="6" borderId="34" xfId="2" applyNumberFormat="1" applyFont="1" applyFill="1" applyBorder="1" applyAlignment="1" applyProtection="1">
      <alignment horizontal="center" vertical="center" shrinkToFit="1"/>
    </xf>
    <xf numFmtId="0" fontId="15" fillId="5" borderId="33" xfId="5" applyFont="1" applyFill="1" applyBorder="1" applyAlignment="1">
      <alignment vertical="top" wrapText="1"/>
    </xf>
    <xf numFmtId="0" fontId="15" fillId="5" borderId="38" xfId="5" applyFont="1" applyFill="1" applyBorder="1" applyAlignment="1">
      <alignment vertical="top" wrapText="1"/>
    </xf>
    <xf numFmtId="0" fontId="2" fillId="0" borderId="0" xfId="3" applyFont="1" applyAlignment="1">
      <alignment vertical="center"/>
    </xf>
    <xf numFmtId="0" fontId="2" fillId="0" borderId="0" xfId="11" applyFont="1"/>
    <xf numFmtId="166" fontId="19" fillId="0" borderId="0" xfId="9" applyFont="1" applyFill="1" applyAlignment="1" applyProtection="1">
      <alignment horizontal="center" vertical="center"/>
    </xf>
    <xf numFmtId="164" fontId="13" fillId="0" borderId="17" xfId="1" applyFont="1" applyFill="1" applyBorder="1" applyAlignment="1" applyProtection="1">
      <alignment horizontal="right" vertical="center" wrapText="1"/>
      <protection locked="0"/>
    </xf>
    <xf numFmtId="0" fontId="13" fillId="0" borderId="26" xfId="5" applyFont="1" applyBorder="1" applyAlignment="1" applyProtection="1">
      <alignment vertical="center"/>
      <protection locked="0"/>
    </xf>
    <xf numFmtId="0" fontId="10" fillId="2" borderId="10" xfId="5" applyFont="1" applyFill="1" applyBorder="1" applyAlignment="1" applyProtection="1">
      <alignment vertical="center"/>
      <protection locked="0"/>
    </xf>
    <xf numFmtId="0" fontId="0" fillId="0" borderId="0" xfId="0"/>
    <xf numFmtId="0" fontId="0" fillId="0" borderId="0" xfId="0" applyAlignment="1">
      <alignment horizontal="center"/>
    </xf>
    <xf numFmtId="0" fontId="33" fillId="0" borderId="0" xfId="0" applyFont="1"/>
    <xf numFmtId="0" fontId="33" fillId="0" borderId="0" xfId="0" applyFont="1" applyAlignment="1">
      <alignment horizontal="center"/>
    </xf>
    <xf numFmtId="0" fontId="34" fillId="8" borderId="39" xfId="0" applyFont="1" applyFill="1" applyBorder="1" applyAlignment="1">
      <alignment vertical="center" wrapText="1"/>
    </xf>
    <xf numFmtId="0" fontId="34" fillId="8" borderId="33" xfId="0" applyFont="1" applyFill="1" applyBorder="1" applyAlignment="1">
      <alignment vertical="center" wrapText="1"/>
    </xf>
    <xf numFmtId="0" fontId="34" fillId="8" borderId="33" xfId="0" applyFont="1" applyFill="1" applyBorder="1" applyAlignment="1">
      <alignment horizontal="right" vertical="center" wrapText="1"/>
    </xf>
    <xf numFmtId="9" fontId="1" fillId="0" borderId="0" xfId="2" applyFont="1"/>
    <xf numFmtId="9" fontId="34" fillId="3" borderId="0" xfId="2" applyFont="1" applyFill="1" applyBorder="1" applyAlignment="1">
      <alignment horizontal="center" vertical="center"/>
    </xf>
    <xf numFmtId="9" fontId="33" fillId="0" borderId="0" xfId="2" applyFont="1"/>
    <xf numFmtId="9" fontId="34" fillId="8" borderId="33" xfId="2" applyFont="1" applyFill="1" applyBorder="1" applyAlignment="1">
      <alignment vertical="center" wrapText="1"/>
    </xf>
    <xf numFmtId="9" fontId="33" fillId="0" borderId="22" xfId="2" applyFont="1" applyFill="1" applyBorder="1" applyAlignment="1">
      <alignment horizontal="center" vertical="center" wrapText="1"/>
    </xf>
    <xf numFmtId="9" fontId="34" fillId="0" borderId="0" xfId="2" applyFont="1" applyBorder="1" applyAlignment="1">
      <alignment vertical="center" wrapText="1"/>
    </xf>
    <xf numFmtId="0" fontId="34" fillId="8" borderId="38" xfId="0" applyFont="1" applyFill="1" applyBorder="1" applyAlignment="1">
      <alignment vertical="center" wrapText="1"/>
    </xf>
    <xf numFmtId="0" fontId="7" fillId="0" borderId="0" xfId="33"/>
    <xf numFmtId="175" fontId="34" fillId="0" borderId="35" xfId="0" applyNumberFormat="1" applyFont="1" applyBorder="1" applyAlignment="1">
      <alignment horizontal="center" vertical="center" wrapText="1"/>
    </xf>
    <xf numFmtId="0" fontId="34" fillId="0" borderId="4" xfId="0" applyFont="1" applyBorder="1" applyAlignment="1">
      <alignment horizontal="center" vertical="center" wrapText="1"/>
    </xf>
    <xf numFmtId="0" fontId="34" fillId="8" borderId="19" xfId="0" applyFont="1" applyFill="1" applyBorder="1" applyAlignment="1">
      <alignment vertical="center" wrapText="1"/>
    </xf>
    <xf numFmtId="9" fontId="34" fillId="8" borderId="19" xfId="2" applyFont="1" applyFill="1" applyBorder="1" applyAlignment="1">
      <alignment vertical="center" wrapText="1"/>
    </xf>
    <xf numFmtId="0" fontId="34" fillId="8" borderId="20" xfId="0" applyFont="1" applyFill="1" applyBorder="1" applyAlignment="1">
      <alignment vertical="center" wrapText="1"/>
    </xf>
    <xf numFmtId="0" fontId="34" fillId="2" borderId="40" xfId="0" applyFont="1" applyFill="1" applyBorder="1" applyAlignment="1">
      <alignment horizontal="center" vertical="center" wrapText="1"/>
    </xf>
    <xf numFmtId="0" fontId="34" fillId="2" borderId="9" xfId="0" applyFont="1" applyFill="1" applyBorder="1" applyAlignment="1">
      <alignment horizontal="center" vertical="center" wrapText="1"/>
    </xf>
    <xf numFmtId="9" fontId="34" fillId="2" borderId="40" xfId="2" applyFont="1" applyFill="1" applyBorder="1" applyAlignment="1">
      <alignment horizontal="center" vertical="center" wrapText="1"/>
    </xf>
    <xf numFmtId="9" fontId="34" fillId="2" borderId="0" xfId="2" applyFont="1" applyFill="1" applyBorder="1" applyAlignment="1">
      <alignment horizontal="center" vertical="center" wrapText="1"/>
    </xf>
    <xf numFmtId="0" fontId="34" fillId="2" borderId="8" xfId="0" applyFont="1" applyFill="1" applyBorder="1" applyAlignment="1">
      <alignment horizontal="center" vertical="center" wrapText="1"/>
    </xf>
    <xf numFmtId="0" fontId="34" fillId="8" borderId="18" xfId="0" applyFont="1" applyFill="1" applyBorder="1" applyAlignment="1">
      <alignment vertical="center" wrapText="1"/>
    </xf>
    <xf numFmtId="0" fontId="34" fillId="2" borderId="5" xfId="0" applyFont="1" applyFill="1" applyBorder="1" applyAlignment="1">
      <alignment horizontal="center" vertical="center" wrapText="1"/>
    </xf>
    <xf numFmtId="9" fontId="33" fillId="0" borderId="33" xfId="2" applyFont="1" applyFill="1" applyBorder="1" applyAlignment="1">
      <alignment horizontal="center" vertical="center" wrapText="1"/>
    </xf>
    <xf numFmtId="0" fontId="33" fillId="0" borderId="19" xfId="0" applyFont="1" applyBorder="1" applyAlignment="1">
      <alignment horizontal="center" vertical="center" wrapText="1"/>
    </xf>
    <xf numFmtId="184" fontId="33" fillId="0" borderId="19" xfId="24" applyNumberFormat="1" applyFont="1" applyBorder="1" applyAlignment="1">
      <alignment horizontal="right" vertical="center" wrapText="1"/>
    </xf>
    <xf numFmtId="174" fontId="33" fillId="0" borderId="19" xfId="0" applyNumberFormat="1" applyFont="1" applyBorder="1" applyAlignment="1">
      <alignment horizontal="right" vertical="center" wrapText="1"/>
    </xf>
    <xf numFmtId="0" fontId="33" fillId="0" borderId="20" xfId="0" applyFont="1" applyBorder="1" applyAlignment="1">
      <alignment horizontal="center" vertical="center" wrapText="1"/>
    </xf>
    <xf numFmtId="2" fontId="33" fillId="0" borderId="19" xfId="0" applyNumberFormat="1" applyFont="1" applyBorder="1" applyAlignment="1">
      <alignment horizontal="center" vertical="center" wrapText="1"/>
    </xf>
    <xf numFmtId="177" fontId="33" fillId="0" borderId="19" xfId="0" applyNumberFormat="1" applyFont="1" applyBorder="1" applyAlignment="1">
      <alignment horizontal="right" vertical="center" wrapText="1"/>
    </xf>
    <xf numFmtId="177" fontId="33" fillId="0" borderId="20" xfId="0" applyNumberFormat="1" applyFont="1" applyBorder="1" applyAlignment="1">
      <alignment horizontal="center" vertical="center" wrapText="1"/>
    </xf>
    <xf numFmtId="177" fontId="33" fillId="0" borderId="15" xfId="0" applyNumberFormat="1" applyFont="1" applyBorder="1" applyAlignment="1">
      <alignment horizontal="center" vertical="center" wrapText="1"/>
    </xf>
    <xf numFmtId="0" fontId="33" fillId="0" borderId="41" xfId="0" applyFont="1" applyBorder="1" applyAlignment="1">
      <alignment horizontal="center" vertical="center" wrapText="1"/>
    </xf>
    <xf numFmtId="184" fontId="33" fillId="0" borderId="41" xfId="24" applyNumberFormat="1" applyFont="1" applyBorder="1" applyAlignment="1">
      <alignment horizontal="right" vertical="center" wrapText="1"/>
    </xf>
    <xf numFmtId="174" fontId="33" fillId="0" borderId="41" xfId="0" applyNumberFormat="1" applyFont="1" applyBorder="1" applyAlignment="1">
      <alignment horizontal="right" vertical="center" wrapText="1"/>
    </xf>
    <xf numFmtId="0" fontId="33" fillId="0" borderId="42" xfId="0" applyFont="1" applyBorder="1" applyAlignment="1">
      <alignment horizontal="center" vertical="center" wrapText="1"/>
    </xf>
    <xf numFmtId="175" fontId="34" fillId="0" borderId="40" xfId="0" applyNumberFormat="1" applyFont="1" applyBorder="1" applyAlignment="1">
      <alignment horizontal="center" vertical="center" wrapText="1"/>
    </xf>
    <xf numFmtId="10" fontId="34" fillId="0" borderId="40" xfId="2" applyNumberFormat="1" applyFont="1" applyBorder="1" applyAlignment="1">
      <alignment horizontal="center" vertical="center" wrapText="1"/>
    </xf>
    <xf numFmtId="10" fontId="33" fillId="0" borderId="43" xfId="2" applyNumberFormat="1" applyFont="1" applyBorder="1" applyAlignment="1">
      <alignment horizontal="center" vertical="center" wrapText="1"/>
    </xf>
    <xf numFmtId="177" fontId="33" fillId="0" borderId="41" xfId="0" applyNumberFormat="1" applyFont="1" applyBorder="1" applyAlignment="1">
      <alignment horizontal="right" vertical="center" wrapText="1"/>
    </xf>
    <xf numFmtId="177" fontId="34" fillId="0" borderId="40" xfId="0" applyNumberFormat="1" applyFont="1" applyBorder="1" applyAlignment="1">
      <alignment vertical="center" wrapText="1"/>
    </xf>
    <xf numFmtId="0" fontId="34" fillId="2" borderId="44" xfId="0" applyFont="1" applyFill="1" applyBorder="1" applyAlignment="1">
      <alignment horizontal="center" vertical="center" wrapText="1"/>
    </xf>
    <xf numFmtId="0" fontId="34" fillId="8" borderId="9" xfId="0" applyFont="1" applyFill="1" applyBorder="1" applyAlignment="1">
      <alignment vertical="center" wrapText="1"/>
    </xf>
    <xf numFmtId="0" fontId="34" fillId="8" borderId="10" xfId="0" applyFont="1" applyFill="1" applyBorder="1" applyAlignment="1">
      <alignment vertical="center" wrapText="1"/>
    </xf>
    <xf numFmtId="0" fontId="34" fillId="8" borderId="10" xfId="0" applyFont="1" applyFill="1" applyBorder="1" applyAlignment="1">
      <alignment horizontal="right" vertical="center" wrapText="1"/>
    </xf>
    <xf numFmtId="9" fontId="34" fillId="8" borderId="10" xfId="2" applyFont="1" applyFill="1" applyBorder="1" applyAlignment="1">
      <alignment vertical="center" wrapText="1"/>
    </xf>
    <xf numFmtId="0" fontId="34" fillId="8" borderId="11" xfId="0" applyFont="1" applyFill="1" applyBorder="1" applyAlignment="1">
      <alignment vertical="center" wrapText="1"/>
    </xf>
    <xf numFmtId="0" fontId="34" fillId="8" borderId="40" xfId="0" applyFont="1" applyFill="1" applyBorder="1" applyAlignment="1">
      <alignment horizontal="center" vertical="center" wrapText="1"/>
    </xf>
    <xf numFmtId="0" fontId="34" fillId="0" borderId="19" xfId="0" applyFont="1" applyBorder="1" applyAlignment="1">
      <alignment vertical="center" wrapText="1"/>
    </xf>
    <xf numFmtId="10" fontId="34" fillId="0" borderId="19" xfId="2" applyNumberFormat="1" applyFont="1" applyBorder="1" applyAlignment="1">
      <alignment horizontal="center" vertical="center" wrapText="1"/>
    </xf>
    <xf numFmtId="177" fontId="34" fillId="0" borderId="40" xfId="0" applyNumberFormat="1" applyFont="1" applyBorder="1" applyAlignment="1">
      <alignment horizontal="center" vertical="center" wrapText="1"/>
    </xf>
    <xf numFmtId="0" fontId="34" fillId="0" borderId="40" xfId="0" applyFont="1" applyBorder="1" applyAlignment="1">
      <alignment horizontal="right" vertical="center" wrapText="1"/>
    </xf>
    <xf numFmtId="10" fontId="34" fillId="9" borderId="40" xfId="0" applyNumberFormat="1" applyFont="1" applyFill="1" applyBorder="1" applyAlignment="1">
      <alignment horizontal="center" vertical="center" wrapText="1"/>
    </xf>
    <xf numFmtId="184" fontId="34" fillId="0" borderId="20" xfId="24" applyNumberFormat="1" applyFont="1" applyBorder="1" applyAlignment="1">
      <alignment horizontal="center" vertical="center" wrapText="1"/>
    </xf>
    <xf numFmtId="10" fontId="34" fillId="0" borderId="46" xfId="2" applyNumberFormat="1" applyFont="1" applyBorder="1" applyAlignment="1">
      <alignment horizontal="center" vertical="center" wrapText="1"/>
    </xf>
    <xf numFmtId="0" fontId="33" fillId="12" borderId="22" xfId="0" applyFont="1" applyFill="1" applyBorder="1" applyAlignment="1">
      <alignment horizontal="center" vertical="center" wrapText="1"/>
    </xf>
    <xf numFmtId="9" fontId="33" fillId="12" borderId="22" xfId="2" applyFont="1" applyFill="1" applyBorder="1" applyAlignment="1">
      <alignment horizontal="center" vertical="center" wrapText="1"/>
    </xf>
    <xf numFmtId="0" fontId="33" fillId="12" borderId="13" xfId="0" applyFont="1" applyFill="1" applyBorder="1" applyAlignment="1">
      <alignment horizontal="center" vertical="center" wrapText="1"/>
    </xf>
    <xf numFmtId="9" fontId="33" fillId="12" borderId="13" xfId="2" applyFont="1" applyFill="1" applyBorder="1" applyAlignment="1">
      <alignment horizontal="center" vertical="center" wrapText="1"/>
    </xf>
    <xf numFmtId="2" fontId="33" fillId="12" borderId="13" xfId="0" applyNumberFormat="1" applyFont="1" applyFill="1" applyBorder="1" applyAlignment="1">
      <alignment horizontal="center" vertical="center" wrapText="1"/>
    </xf>
    <xf numFmtId="2" fontId="33" fillId="12" borderId="19" xfId="0" applyNumberFormat="1" applyFont="1" applyFill="1" applyBorder="1" applyAlignment="1">
      <alignment horizontal="center" vertical="center" wrapText="1"/>
    </xf>
    <xf numFmtId="2" fontId="33" fillId="0" borderId="14" xfId="0" applyNumberFormat="1" applyFont="1" applyBorder="1" applyAlignment="1">
      <alignment horizontal="center" vertical="center" wrapText="1"/>
    </xf>
    <xf numFmtId="2" fontId="33" fillId="0" borderId="22" xfId="0" applyNumberFormat="1" applyFont="1" applyBorder="1" applyAlignment="1">
      <alignment horizontal="center" vertical="center" wrapText="1"/>
    </xf>
    <xf numFmtId="0" fontId="34" fillId="0" borderId="22" xfId="0" applyFont="1" applyBorder="1" applyAlignment="1">
      <alignment vertical="center" wrapText="1"/>
    </xf>
    <xf numFmtId="177" fontId="33" fillId="0" borderId="0" xfId="24" applyFont="1"/>
    <xf numFmtId="177" fontId="0" fillId="0" borderId="0" xfId="0" applyNumberFormat="1"/>
    <xf numFmtId="0" fontId="7" fillId="0" borderId="0" xfId="33" applyAlignment="1">
      <alignment horizontal="center" vertical="center"/>
    </xf>
    <xf numFmtId="0" fontId="7" fillId="0" borderId="0" xfId="33" applyAlignment="1">
      <alignment vertical="center"/>
    </xf>
    <xf numFmtId="0" fontId="24" fillId="0" borderId="0" xfId="33" applyFont="1" applyAlignment="1">
      <alignment vertical="center"/>
    </xf>
    <xf numFmtId="0" fontId="7" fillId="0" borderId="2" xfId="33" applyBorder="1" applyAlignment="1">
      <alignment vertical="top" wrapText="1"/>
    </xf>
    <xf numFmtId="0" fontId="7" fillId="0" borderId="3" xfId="33" applyBorder="1" applyAlignment="1">
      <alignment vertical="top" wrapText="1"/>
    </xf>
    <xf numFmtId="2" fontId="7" fillId="0" borderId="37" xfId="50" applyNumberFormat="1" applyFont="1" applyFill="1" applyBorder="1" applyAlignment="1">
      <alignment horizontal="center" vertical="center"/>
    </xf>
    <xf numFmtId="193" fontId="7" fillId="0" borderId="17" xfId="23" applyNumberFormat="1" applyFont="1" applyFill="1" applyBorder="1" applyAlignment="1">
      <alignment horizontal="right" vertical="center"/>
    </xf>
    <xf numFmtId="0" fontId="21" fillId="4" borderId="22" xfId="48" applyFont="1" applyFill="1" applyBorder="1" applyAlignment="1">
      <alignment horizontal="center" vertical="center"/>
    </xf>
    <xf numFmtId="0" fontId="26" fillId="4" borderId="22" xfId="48" applyFont="1" applyFill="1" applyBorder="1" applyAlignment="1">
      <alignment horizontal="center" vertical="center"/>
    </xf>
    <xf numFmtId="0" fontId="26" fillId="4" borderId="22" xfId="48" applyFont="1" applyFill="1" applyBorder="1" applyAlignment="1">
      <alignment horizontal="center" vertical="center" wrapText="1"/>
    </xf>
    <xf numFmtId="0" fontId="25" fillId="4" borderId="22" xfId="48" applyFont="1" applyFill="1" applyBorder="1" applyAlignment="1">
      <alignment horizontal="center" vertical="center" wrapText="1"/>
    </xf>
    <xf numFmtId="193" fontId="21" fillId="4" borderId="22" xfId="48" applyNumberFormat="1" applyFont="1" applyFill="1" applyBorder="1" applyAlignment="1">
      <alignment horizontal="center" vertical="center" wrapText="1"/>
    </xf>
    <xf numFmtId="191" fontId="21" fillId="4" borderId="22" xfId="48" applyNumberFormat="1" applyFont="1" applyFill="1" applyBorder="1" applyAlignment="1">
      <alignment horizontal="center" vertical="center" wrapText="1"/>
    </xf>
    <xf numFmtId="2" fontId="7" fillId="11" borderId="22" xfId="50" applyNumberFormat="1" applyFont="1" applyFill="1" applyBorder="1" applyAlignment="1">
      <alignment horizontal="center" vertical="center"/>
    </xf>
    <xf numFmtId="193" fontId="7" fillId="0" borderId="22" xfId="23" applyNumberFormat="1" applyFont="1" applyFill="1" applyBorder="1" applyAlignment="1">
      <alignment horizontal="right" vertical="center"/>
    </xf>
    <xf numFmtId="2" fontId="7" fillId="0" borderId="33" xfId="50" applyNumberFormat="1" applyFont="1" applyFill="1" applyBorder="1" applyAlignment="1">
      <alignment horizontal="center" vertical="center"/>
    </xf>
    <xf numFmtId="193" fontId="7" fillId="0" borderId="23" xfId="23" applyNumberFormat="1" applyFont="1" applyFill="1" applyBorder="1" applyAlignment="1">
      <alignment horizontal="right" vertical="center"/>
    </xf>
    <xf numFmtId="193" fontId="24" fillId="0" borderId="0" xfId="33" applyNumberFormat="1" applyFont="1" applyAlignment="1">
      <alignment vertical="center"/>
    </xf>
    <xf numFmtId="2" fontId="7" fillId="11" borderId="19" xfId="50" applyNumberFormat="1" applyFont="1" applyFill="1" applyBorder="1" applyAlignment="1">
      <alignment horizontal="center" vertical="center"/>
    </xf>
    <xf numFmtId="193" fontId="7" fillId="0" borderId="19" xfId="23" applyNumberFormat="1" applyFont="1" applyFill="1" applyBorder="1" applyAlignment="1">
      <alignment horizontal="right" vertical="center"/>
    </xf>
    <xf numFmtId="193" fontId="21" fillId="0" borderId="22" xfId="23" applyNumberFormat="1" applyFont="1" applyFill="1" applyBorder="1" applyAlignment="1">
      <alignment horizontal="right" vertical="center"/>
    </xf>
    <xf numFmtId="193" fontId="21" fillId="0" borderId="0" xfId="23" applyNumberFormat="1" applyFont="1" applyFill="1" applyBorder="1" applyAlignment="1">
      <alignment horizontal="right" vertical="center"/>
    </xf>
    <xf numFmtId="0" fontId="21" fillId="4" borderId="19" xfId="33" applyFont="1" applyFill="1" applyBorder="1" applyAlignment="1">
      <alignment horizontal="center" vertical="center"/>
    </xf>
    <xf numFmtId="195" fontId="7" fillId="0" borderId="22" xfId="22" applyNumberFormat="1" applyFont="1" applyFill="1" applyBorder="1" applyAlignment="1">
      <alignment horizontal="center" vertical="center"/>
    </xf>
    <xf numFmtId="0" fontId="24" fillId="0" borderId="0" xfId="33" applyFont="1" applyAlignment="1">
      <alignment horizontal="center" vertical="center"/>
    </xf>
    <xf numFmtId="0" fontId="21" fillId="2" borderId="22" xfId="48" applyFont="1" applyFill="1" applyBorder="1" applyAlignment="1">
      <alignment horizontal="center" vertical="center"/>
    </xf>
    <xf numFmtId="0" fontId="21" fillId="2" borderId="39" xfId="48" applyFont="1" applyFill="1" applyBorder="1" applyAlignment="1">
      <alignment vertical="center"/>
    </xf>
    <xf numFmtId="0" fontId="21" fillId="2" borderId="33" xfId="48" applyFont="1" applyFill="1" applyBorder="1" applyAlignment="1">
      <alignment vertical="center"/>
    </xf>
    <xf numFmtId="195" fontId="7" fillId="2" borderId="22" xfId="22" applyNumberFormat="1" applyFont="1" applyFill="1" applyBorder="1" applyAlignment="1">
      <alignment horizontal="center" vertical="center" wrapText="1"/>
    </xf>
    <xf numFmtId="10" fontId="22" fillId="0" borderId="22" xfId="52" applyNumberFormat="1" applyFont="1" applyFill="1" applyBorder="1" applyAlignment="1">
      <alignment horizontal="right" vertical="center"/>
    </xf>
    <xf numFmtId="0" fontId="33" fillId="0" borderId="0" xfId="33" applyFont="1"/>
    <xf numFmtId="0" fontId="21" fillId="0" borderId="0" xfId="46" applyFont="1" applyAlignment="1">
      <alignment vertical="center"/>
    </xf>
    <xf numFmtId="0" fontId="34" fillId="0" borderId="22" xfId="33" applyFont="1" applyBorder="1" applyAlignment="1">
      <alignment horizontal="center" vertical="center"/>
    </xf>
    <xf numFmtId="0" fontId="35" fillId="0" borderId="56" xfId="33" applyFont="1" applyBorder="1" applyAlignment="1">
      <alignment horizontal="center" vertical="center"/>
    </xf>
    <xf numFmtId="186" fontId="21" fillId="2" borderId="22" xfId="46" applyNumberFormat="1" applyFont="1" applyFill="1" applyBorder="1" applyAlignment="1">
      <alignment horizontal="center" vertical="center"/>
    </xf>
    <xf numFmtId="0" fontId="21" fillId="2" borderId="22" xfId="46" applyFont="1" applyFill="1" applyBorder="1" applyAlignment="1">
      <alignment horizontal="center" vertical="center"/>
    </xf>
    <xf numFmtId="0" fontId="21" fillId="2" borderId="22" xfId="46" applyFont="1" applyFill="1" applyBorder="1" applyAlignment="1">
      <alignment horizontal="center" vertical="center" wrapText="1"/>
    </xf>
    <xf numFmtId="0" fontId="21" fillId="0" borderId="39" xfId="46" applyFont="1" applyBorder="1" applyAlignment="1">
      <alignment horizontal="left" vertical="center"/>
    </xf>
    <xf numFmtId="0" fontId="33" fillId="0" borderId="0" xfId="33" applyFont="1" applyAlignment="1">
      <alignment horizontal="center" vertical="center"/>
    </xf>
    <xf numFmtId="0" fontId="21" fillId="0" borderId="63" xfId="33" applyFont="1" applyBorder="1" applyAlignment="1">
      <alignment horizontal="left" vertical="center"/>
    </xf>
    <xf numFmtId="0" fontId="21" fillId="7" borderId="39" xfId="46" applyFont="1" applyFill="1" applyBorder="1" applyAlignment="1">
      <alignment horizontal="right" vertical="center"/>
    </xf>
    <xf numFmtId="185" fontId="21" fillId="7" borderId="23" xfId="46" applyNumberFormat="1" applyFont="1" applyFill="1" applyBorder="1" applyAlignment="1">
      <alignment horizontal="right" vertical="center"/>
    </xf>
    <xf numFmtId="189" fontId="21" fillId="7" borderId="34" xfId="46" applyNumberFormat="1" applyFont="1" applyFill="1" applyBorder="1" applyAlignment="1">
      <alignment horizontal="right" vertical="center"/>
    </xf>
    <xf numFmtId="184" fontId="7" fillId="0" borderId="22" xfId="32" applyNumberFormat="1" applyFont="1" applyFill="1" applyBorder="1" applyAlignment="1">
      <alignment horizontal="center" vertical="center"/>
    </xf>
    <xf numFmtId="0" fontId="24" fillId="0" borderId="0" xfId="33" applyFont="1"/>
    <xf numFmtId="0" fontId="21" fillId="7" borderId="52" xfId="46" applyFont="1" applyFill="1" applyBorder="1" applyAlignment="1">
      <alignment horizontal="right" vertical="center"/>
    </xf>
    <xf numFmtId="189" fontId="21" fillId="7" borderId="35" xfId="46" applyNumberFormat="1" applyFont="1" applyFill="1" applyBorder="1" applyAlignment="1">
      <alignment horizontal="right" vertical="center"/>
    </xf>
    <xf numFmtId="0" fontId="21" fillId="0" borderId="0" xfId="46" applyFont="1" applyBorder="1" applyAlignment="1">
      <alignment horizontal="right" vertical="center"/>
    </xf>
    <xf numFmtId="186" fontId="21" fillId="0" borderId="0" xfId="46" applyNumberFormat="1" applyFont="1" applyBorder="1" applyAlignment="1">
      <alignment horizontal="center" vertical="center"/>
    </xf>
    <xf numFmtId="0" fontId="21" fillId="0" borderId="33" xfId="46" applyFont="1" applyBorder="1" applyAlignment="1">
      <alignment horizontal="center" vertical="center"/>
    </xf>
    <xf numFmtId="0" fontId="21" fillId="0" borderId="23" xfId="46" applyFont="1" applyBorder="1" applyAlignment="1">
      <alignment horizontal="center" vertical="center"/>
    </xf>
    <xf numFmtId="189" fontId="21" fillId="0" borderId="22" xfId="32" applyNumberFormat="1" applyFont="1" applyFill="1" applyBorder="1" applyAlignment="1">
      <alignment vertical="center"/>
    </xf>
    <xf numFmtId="4" fontId="21" fillId="0" borderId="33" xfId="46" applyNumberFormat="1" applyFont="1" applyBorder="1" applyAlignment="1">
      <alignment horizontal="center" vertical="center"/>
    </xf>
    <xf numFmtId="10" fontId="21" fillId="0" borderId="22" xfId="52" applyNumberFormat="1" applyFont="1" applyFill="1" applyBorder="1" applyAlignment="1">
      <alignment vertical="center"/>
    </xf>
    <xf numFmtId="189" fontId="28" fillId="7" borderId="22" xfId="46" applyNumberFormat="1" applyFont="1" applyFill="1" applyBorder="1" applyAlignment="1">
      <alignment vertical="center"/>
    </xf>
    <xf numFmtId="0" fontId="34" fillId="0" borderId="2" xfId="33" applyFont="1" applyBorder="1" applyAlignment="1">
      <alignment horizontal="center" vertical="center"/>
    </xf>
    <xf numFmtId="0" fontId="34" fillId="0" borderId="7" xfId="33" applyFont="1" applyBorder="1" applyAlignment="1">
      <alignment horizontal="center" vertical="center"/>
    </xf>
    <xf numFmtId="0" fontId="21" fillId="2" borderId="43" xfId="46" applyFont="1" applyFill="1" applyBorder="1" applyAlignment="1">
      <alignment horizontal="center" vertical="center" wrapText="1"/>
    </xf>
    <xf numFmtId="0" fontId="26" fillId="2" borderId="30" xfId="46" applyFont="1" applyFill="1" applyBorder="1" applyAlignment="1">
      <alignment horizontal="center" vertical="center" wrapText="1"/>
    </xf>
    <xf numFmtId="0" fontId="34" fillId="0" borderId="26" xfId="0" applyFont="1" applyBorder="1" applyAlignment="1">
      <alignment horizontal="center" vertical="center" wrapText="1"/>
    </xf>
    <xf numFmtId="0" fontId="34" fillId="2" borderId="11" xfId="0" applyFont="1" applyFill="1" applyBorder="1" applyAlignment="1">
      <alignment horizontal="center" vertical="center" wrapText="1"/>
    </xf>
    <xf numFmtId="0" fontId="34" fillId="8" borderId="17" xfId="0" applyFont="1" applyFill="1" applyBorder="1" applyAlignment="1">
      <alignment horizontal="center" vertical="center" wrapText="1"/>
    </xf>
    <xf numFmtId="0" fontId="34" fillId="8" borderId="23" xfId="0" applyFont="1" applyFill="1" applyBorder="1" applyAlignment="1">
      <alignment horizontal="center" vertical="center" wrapText="1"/>
    </xf>
    <xf numFmtId="0" fontId="33" fillId="0" borderId="31" xfId="0" applyFont="1" applyBorder="1" applyAlignment="1">
      <alignment horizontal="center" vertical="center" wrapText="1"/>
    </xf>
    <xf numFmtId="0" fontId="33" fillId="0" borderId="23" xfId="0" applyFont="1" applyBorder="1" applyAlignment="1">
      <alignment horizontal="center" vertical="center" wrapText="1"/>
    </xf>
    <xf numFmtId="0" fontId="33" fillId="0" borderId="25" xfId="0" applyFont="1" applyBorder="1" applyAlignment="1">
      <alignment horizontal="center" vertical="center" wrapText="1"/>
    </xf>
    <xf numFmtId="0" fontId="33" fillId="0" borderId="17" xfId="0" applyFont="1" applyBorder="1" applyAlignment="1">
      <alignment horizontal="center" vertical="center" wrapText="1"/>
    </xf>
    <xf numFmtId="0" fontId="34" fillId="8" borderId="33" xfId="0" applyFont="1" applyFill="1" applyBorder="1" applyAlignment="1">
      <alignment horizontal="center" vertical="center" wrapText="1"/>
    </xf>
    <xf numFmtId="0" fontId="24" fillId="0" borderId="22" xfId="33" applyFont="1" applyBorder="1" applyAlignment="1">
      <alignment vertical="center"/>
    </xf>
    <xf numFmtId="0" fontId="36" fillId="0" borderId="22" xfId="33" applyFont="1" applyBorder="1" applyAlignment="1">
      <alignment vertical="center" wrapText="1"/>
    </xf>
    <xf numFmtId="0" fontId="36" fillId="0" borderId="22" xfId="33" applyFont="1" applyBorder="1" applyAlignment="1">
      <alignment horizontal="center" vertical="center"/>
    </xf>
    <xf numFmtId="0" fontId="21" fillId="0" borderId="69" xfId="33" applyFont="1" applyBorder="1" applyAlignment="1">
      <alignment horizontal="center" vertical="center"/>
    </xf>
    <xf numFmtId="0" fontId="33" fillId="0" borderId="22" xfId="33" applyFont="1" applyBorder="1" applyAlignment="1">
      <alignment horizontal="center" vertical="center"/>
    </xf>
    <xf numFmtId="0" fontId="37" fillId="0" borderId="22" xfId="33" applyFont="1" applyBorder="1" applyAlignment="1">
      <alignment horizontal="center" vertical="center"/>
    </xf>
    <xf numFmtId="0" fontId="24" fillId="0" borderId="22" xfId="33" applyFont="1" applyBorder="1" applyAlignment="1">
      <alignment horizontal="center" vertical="center"/>
    </xf>
    <xf numFmtId="0" fontId="34" fillId="2" borderId="50" xfId="0" applyFont="1" applyFill="1" applyBorder="1" applyAlignment="1">
      <alignment horizontal="center" vertical="center" wrapText="1"/>
    </xf>
    <xf numFmtId="0" fontId="34" fillId="0" borderId="52" xfId="0" applyFont="1" applyBorder="1" applyAlignment="1">
      <alignment horizontal="center" vertical="center" wrapText="1"/>
    </xf>
    <xf numFmtId="196" fontId="7" fillId="0" borderId="62" xfId="0" applyNumberFormat="1" applyFont="1" applyBorder="1" applyAlignment="1">
      <alignment horizontal="center" vertical="center"/>
    </xf>
    <xf numFmtId="0" fontId="38" fillId="0" borderId="0" xfId="0" applyFont="1" applyFill="1" applyBorder="1" applyAlignment="1">
      <alignment vertical="center"/>
    </xf>
    <xf numFmtId="0" fontId="38" fillId="0" borderId="0" xfId="0" applyFont="1" applyFill="1" applyBorder="1" applyAlignment="1">
      <alignment horizontal="center" vertical="center"/>
    </xf>
    <xf numFmtId="0" fontId="7" fillId="0" borderId="0" xfId="0" applyFont="1" applyFill="1" applyBorder="1" applyAlignment="1">
      <alignment vertical="center" wrapText="1"/>
    </xf>
    <xf numFmtId="0" fontId="21" fillId="0" borderId="0" xfId="0" applyFont="1" applyFill="1" applyBorder="1" applyAlignment="1">
      <alignment horizontal="center" vertical="center" wrapText="1"/>
    </xf>
    <xf numFmtId="185" fontId="7" fillId="0" borderId="0" xfId="0" applyNumberFormat="1" applyFont="1" applyFill="1" applyBorder="1" applyAlignment="1">
      <alignment vertical="center" wrapText="1"/>
    </xf>
    <xf numFmtId="188" fontId="7" fillId="0" borderId="22" xfId="13" applyNumberFormat="1" applyFont="1" applyFill="1" applyBorder="1" applyAlignment="1" applyProtection="1">
      <alignment horizontal="right" vertical="center" wrapText="1"/>
    </xf>
    <xf numFmtId="188" fontId="21" fillId="0" borderId="22" xfId="13" applyNumberFormat="1" applyFont="1" applyFill="1" applyBorder="1" applyAlignment="1" applyProtection="1">
      <alignment horizontal="right" vertical="center" wrapText="1"/>
    </xf>
    <xf numFmtId="184" fontId="23" fillId="0" borderId="0" xfId="24" applyNumberFormat="1" applyFont="1" applyFill="1" applyBorder="1" applyAlignment="1" applyProtection="1">
      <alignment vertical="center"/>
    </xf>
    <xf numFmtId="9" fontId="24" fillId="0" borderId="0" xfId="33" applyNumberFormat="1" applyFont="1" applyAlignment="1">
      <alignment horizontal="center" vertical="center"/>
    </xf>
    <xf numFmtId="10" fontId="24" fillId="0" borderId="0" xfId="33" applyNumberFormat="1" applyFont="1" applyAlignment="1">
      <alignment vertical="center"/>
    </xf>
    <xf numFmtId="188" fontId="0" fillId="0" borderId="0" xfId="0" applyNumberFormat="1"/>
    <xf numFmtId="1" fontId="34" fillId="0" borderId="19" xfId="0" applyNumberFormat="1" applyFont="1" applyBorder="1" applyAlignment="1">
      <alignment horizontal="center" vertical="center" wrapText="1"/>
    </xf>
    <xf numFmtId="1" fontId="34" fillId="0" borderId="22" xfId="0" applyNumberFormat="1" applyFont="1" applyBorder="1" applyAlignment="1">
      <alignment horizontal="center" vertical="center" wrapText="1"/>
    </xf>
    <xf numFmtId="1" fontId="34" fillId="0" borderId="13" xfId="0" applyNumberFormat="1" applyFont="1" applyBorder="1" applyAlignment="1">
      <alignment horizontal="center" vertical="center" wrapText="1"/>
    </xf>
    <xf numFmtId="10" fontId="34" fillId="0" borderId="13" xfId="2" applyNumberFormat="1" applyFont="1" applyBorder="1" applyAlignment="1">
      <alignment horizontal="center" vertical="center" wrapText="1"/>
    </xf>
    <xf numFmtId="1" fontId="34" fillId="0" borderId="54" xfId="0" applyNumberFormat="1" applyFont="1" applyBorder="1" applyAlignment="1">
      <alignment horizontal="center" vertical="center" wrapText="1"/>
    </xf>
    <xf numFmtId="0" fontId="39" fillId="0" borderId="22" xfId="0" applyFont="1" applyFill="1" applyBorder="1" applyAlignment="1">
      <alignment horizontal="center" vertical="center" wrapText="1"/>
    </xf>
    <xf numFmtId="177" fontId="1" fillId="0" borderId="0" xfId="24" applyFont="1" applyAlignment="1">
      <alignment horizontal="center" vertical="center" wrapText="1"/>
    </xf>
    <xf numFmtId="10" fontId="33" fillId="0" borderId="22" xfId="2" applyNumberFormat="1" applyFont="1" applyFill="1" applyBorder="1" applyAlignment="1">
      <alignment horizontal="center" vertical="center" wrapText="1"/>
    </xf>
    <xf numFmtId="10" fontId="33" fillId="0" borderId="43" xfId="2" applyNumberFormat="1" applyFont="1" applyFill="1" applyBorder="1" applyAlignment="1">
      <alignment horizontal="center" vertical="center" wrapText="1"/>
    </xf>
    <xf numFmtId="169" fontId="7" fillId="0" borderId="22" xfId="13" applyNumberFormat="1" applyFont="1" applyFill="1" applyBorder="1" applyAlignment="1" applyProtection="1">
      <alignment horizontal="right" vertical="center" wrapText="1"/>
    </xf>
    <xf numFmtId="9" fontId="34" fillId="3" borderId="31" xfId="2" applyFont="1" applyFill="1" applyBorder="1" applyAlignment="1">
      <alignment horizontal="center" vertical="center" wrapText="1"/>
    </xf>
    <xf numFmtId="9" fontId="34" fillId="3" borderId="23" xfId="2" applyFont="1" applyFill="1" applyBorder="1" applyAlignment="1">
      <alignment horizontal="center" vertical="center" wrapText="1"/>
    </xf>
    <xf numFmtId="9" fontId="34" fillId="3" borderId="23" xfId="0" applyNumberFormat="1" applyFont="1" applyFill="1" applyBorder="1" applyAlignment="1">
      <alignment horizontal="center" vertical="center" wrapText="1"/>
    </xf>
    <xf numFmtId="177" fontId="33" fillId="0" borderId="14" xfId="0" applyNumberFormat="1" applyFont="1" applyBorder="1" applyAlignment="1">
      <alignment horizontal="right" vertical="center" wrapText="1"/>
    </xf>
    <xf numFmtId="177" fontId="33" fillId="0" borderId="22" xfId="0" applyNumberFormat="1" applyFont="1" applyBorder="1" applyAlignment="1">
      <alignment horizontal="right" vertical="center" wrapText="1"/>
    </xf>
    <xf numFmtId="184" fontId="34" fillId="0" borderId="49" xfId="24" applyNumberFormat="1" applyFont="1" applyBorder="1" applyAlignment="1">
      <alignment horizontal="center" vertical="center" wrapText="1"/>
    </xf>
    <xf numFmtId="184" fontId="34" fillId="0" borderId="35" xfId="24" applyNumberFormat="1" applyFont="1" applyBorder="1" applyAlignment="1">
      <alignment horizontal="center" vertical="center" wrapText="1"/>
    </xf>
    <xf numFmtId="10" fontId="21" fillId="0" borderId="40" xfId="58" applyNumberFormat="1" applyFont="1" applyFill="1" applyBorder="1" applyAlignment="1" applyProtection="1">
      <alignment horizontal="center" vertical="center"/>
    </xf>
    <xf numFmtId="9" fontId="34" fillId="3" borderId="46" xfId="2" applyFont="1" applyFill="1" applyBorder="1" applyAlignment="1">
      <alignment horizontal="center" vertical="center" wrapText="1"/>
    </xf>
    <xf numFmtId="198" fontId="28" fillId="0" borderId="40" xfId="2" applyNumberFormat="1" applyFont="1" applyFill="1" applyBorder="1" applyAlignment="1" applyProtection="1">
      <alignment horizontal="center" vertical="center"/>
    </xf>
    <xf numFmtId="2" fontId="7" fillId="0" borderId="22" xfId="13" applyNumberFormat="1" applyFont="1" applyFill="1" applyBorder="1" applyAlignment="1" applyProtection="1">
      <alignment horizontal="right" vertical="center" wrapText="1"/>
    </xf>
    <xf numFmtId="188" fontId="7" fillId="0" borderId="0" xfId="13" applyNumberFormat="1" applyFont="1" applyFill="1" applyBorder="1" applyAlignment="1" applyProtection="1">
      <alignment horizontal="right" vertical="center" wrapText="1"/>
    </xf>
    <xf numFmtId="169" fontId="21" fillId="0" borderId="22" xfId="13" applyNumberFormat="1" applyFont="1" applyFill="1" applyBorder="1" applyAlignment="1" applyProtection="1">
      <alignment horizontal="right" vertical="center" wrapText="1"/>
    </xf>
    <xf numFmtId="184" fontId="28" fillId="0" borderId="22" xfId="24" applyNumberFormat="1" applyFont="1" applyFill="1" applyBorder="1" applyAlignment="1" applyProtection="1">
      <alignment vertical="center"/>
    </xf>
    <xf numFmtId="10" fontId="28" fillId="0" borderId="22" xfId="2" applyNumberFormat="1" applyFont="1" applyFill="1" applyBorder="1" applyAlignment="1" applyProtection="1">
      <alignment vertical="center"/>
    </xf>
    <xf numFmtId="169" fontId="40" fillId="0" borderId="0" xfId="0" applyNumberFormat="1" applyFont="1"/>
    <xf numFmtId="177" fontId="40" fillId="0" borderId="22" xfId="24" applyFont="1" applyBorder="1" applyAlignment="1">
      <alignment horizontal="center" vertical="center" wrapText="1"/>
    </xf>
    <xf numFmtId="0" fontId="7" fillId="15" borderId="43" xfId="0" applyFont="1" applyFill="1" applyBorder="1" applyAlignment="1">
      <alignment horizontal="center" vertical="center" wrapText="1"/>
    </xf>
    <xf numFmtId="0" fontId="7" fillId="15" borderId="41" xfId="0" applyFont="1" applyFill="1" applyBorder="1" applyAlignment="1">
      <alignment horizontal="center" vertical="center" wrapText="1"/>
    </xf>
    <xf numFmtId="0" fontId="39" fillId="14" borderId="39" xfId="0" applyFont="1" applyFill="1" applyBorder="1" applyAlignment="1">
      <alignment horizontal="center" vertical="center" wrapText="1"/>
    </xf>
    <xf numFmtId="0" fontId="39" fillId="14" borderId="23" xfId="0" applyFont="1" applyFill="1" applyBorder="1" applyAlignment="1">
      <alignment horizontal="center" vertical="center" wrapText="1"/>
    </xf>
    <xf numFmtId="0" fontId="0" fillId="0" borderId="0" xfId="0" applyAlignment="1">
      <alignment wrapText="1"/>
    </xf>
    <xf numFmtId="0" fontId="38" fillId="0" borderId="0" xfId="0" applyFont="1" applyFill="1" applyBorder="1" applyAlignment="1">
      <alignment vertical="center" wrapText="1"/>
    </xf>
    <xf numFmtId="0" fontId="38" fillId="0" borderId="0" xfId="0" applyFont="1" applyFill="1" applyBorder="1" applyAlignment="1">
      <alignment horizontal="center" vertical="center" wrapText="1"/>
    </xf>
    <xf numFmtId="0" fontId="39" fillId="0" borderId="39" xfId="0" applyFont="1" applyFill="1" applyBorder="1" applyAlignment="1">
      <alignment horizontal="center" vertical="center" wrapText="1"/>
    </xf>
    <xf numFmtId="0" fontId="39" fillId="13" borderId="22" xfId="0" applyFont="1" applyFill="1" applyBorder="1" applyAlignment="1">
      <alignment horizontal="center" vertical="center" wrapText="1"/>
    </xf>
    <xf numFmtId="0" fontId="39" fillId="13" borderId="39" xfId="0" applyFont="1" applyFill="1" applyBorder="1" applyAlignment="1">
      <alignment horizontal="center" vertical="center" wrapText="1"/>
    </xf>
    <xf numFmtId="0" fontId="39" fillId="0" borderId="22" xfId="0" applyFont="1" applyFill="1" applyBorder="1" applyAlignment="1">
      <alignment horizontal="right" vertical="center" wrapText="1"/>
    </xf>
    <xf numFmtId="10" fontId="39" fillId="0" borderId="22" xfId="0" applyNumberFormat="1" applyFont="1" applyFill="1" applyBorder="1" applyAlignment="1">
      <alignment horizontal="center" vertical="center" wrapText="1"/>
    </xf>
    <xf numFmtId="194" fontId="39" fillId="0" borderId="22" xfId="0" applyNumberFormat="1" applyFont="1" applyFill="1" applyBorder="1" applyAlignment="1">
      <alignment horizontal="center" vertical="center" wrapText="1"/>
    </xf>
    <xf numFmtId="181" fontId="0" fillId="0" borderId="0" xfId="0" applyNumberFormat="1" applyAlignment="1">
      <alignment wrapText="1"/>
    </xf>
    <xf numFmtId="165" fontId="1" fillId="0" borderId="0" xfId="2" applyNumberFormat="1" applyFont="1" applyAlignment="1">
      <alignment wrapText="1"/>
    </xf>
    <xf numFmtId="9" fontId="39" fillId="0" borderId="22" xfId="2" applyFont="1" applyFill="1" applyBorder="1" applyAlignment="1">
      <alignment horizontal="center" vertical="center" wrapText="1"/>
    </xf>
    <xf numFmtId="176" fontId="38" fillId="0" borderId="22" xfId="25" applyNumberFormat="1" applyFont="1" applyFill="1" applyBorder="1" applyAlignment="1">
      <alignment vertical="center" wrapText="1"/>
    </xf>
    <xf numFmtId="169" fontId="28" fillId="0" borderId="22" xfId="13" applyNumberFormat="1" applyFont="1" applyFill="1" applyBorder="1" applyAlignment="1" applyProtection="1">
      <alignment horizontal="right" vertical="center" wrapText="1"/>
    </xf>
    <xf numFmtId="0" fontId="21" fillId="0" borderId="18" xfId="48" applyFont="1" applyBorder="1" applyAlignment="1">
      <alignment horizontal="center" vertical="center" wrapText="1"/>
    </xf>
    <xf numFmtId="0" fontId="7" fillId="0" borderId="37" xfId="48" applyBorder="1" applyAlignment="1">
      <alignment horizontal="left" vertical="center"/>
    </xf>
    <xf numFmtId="0" fontId="7" fillId="0" borderId="37" xfId="48" applyBorder="1" applyAlignment="1">
      <alignment horizontal="center" vertical="center"/>
    </xf>
    <xf numFmtId="186" fontId="7" fillId="0" borderId="37" xfId="48" applyNumberFormat="1" applyBorder="1" applyAlignment="1">
      <alignment horizontal="center" vertical="center"/>
    </xf>
    <xf numFmtId="2" fontId="7" fillId="0" borderId="37" xfId="48" applyNumberFormat="1" applyBorder="1" applyAlignment="1">
      <alignment horizontal="center" vertical="center"/>
    </xf>
    <xf numFmtId="191" fontId="7" fillId="0" borderId="37" xfId="48" applyNumberFormat="1" applyBorder="1" applyAlignment="1">
      <alignment horizontal="right" vertical="center"/>
    </xf>
    <xf numFmtId="181" fontId="7" fillId="0" borderId="37" xfId="48" applyNumberFormat="1" applyBorder="1" applyAlignment="1">
      <alignment horizontal="center" vertical="center"/>
    </xf>
    <xf numFmtId="0" fontId="21" fillId="0" borderId="39" xfId="47" applyFont="1" applyBorder="1" applyAlignment="1">
      <alignment vertical="center"/>
    </xf>
    <xf numFmtId="0" fontId="21" fillId="0" borderId="33" xfId="47" applyFont="1" applyBorder="1" applyAlignment="1">
      <alignment vertical="center"/>
    </xf>
    <xf numFmtId="0" fontId="21" fillId="0" borderId="33" xfId="47" applyFont="1" applyBorder="1" applyAlignment="1">
      <alignment horizontal="center" vertical="center"/>
    </xf>
    <xf numFmtId="193" fontId="21" fillId="0" borderId="23" xfId="47" applyNumberFormat="1" applyFont="1" applyBorder="1" applyAlignment="1">
      <alignment vertical="center"/>
    </xf>
    <xf numFmtId="0" fontId="21" fillId="0" borderId="22" xfId="48" applyFont="1" applyBorder="1" applyAlignment="1">
      <alignment horizontal="center" vertical="center" wrapText="1"/>
    </xf>
    <xf numFmtId="0" fontId="7" fillId="0" borderId="22" xfId="48" applyBorder="1" applyAlignment="1">
      <alignment horizontal="center" vertical="center"/>
    </xf>
    <xf numFmtId="0" fontId="7" fillId="11" borderId="22" xfId="48" applyFill="1" applyBorder="1" applyAlignment="1">
      <alignment horizontal="center" vertical="center"/>
    </xf>
    <xf numFmtId="2" fontId="7" fillId="11" borderId="22" xfId="48" applyNumberFormat="1" applyFill="1" applyBorder="1" applyAlignment="1">
      <alignment horizontal="center" vertical="center"/>
    </xf>
    <xf numFmtId="2" fontId="7" fillId="0" borderId="22" xfId="48" applyNumberFormat="1" applyBorder="1" applyAlignment="1">
      <alignment horizontal="center" vertical="center"/>
    </xf>
    <xf numFmtId="181" fontId="7" fillId="0" borderId="22" xfId="48" applyNumberFormat="1" applyBorder="1" applyAlignment="1">
      <alignment horizontal="center" vertical="center"/>
    </xf>
    <xf numFmtId="0" fontId="21" fillId="0" borderId="39" xfId="48" applyFont="1" applyBorder="1" applyAlignment="1">
      <alignment horizontal="center" vertical="center" wrapText="1"/>
    </xf>
    <xf numFmtId="0" fontId="7" fillId="0" borderId="33" xfId="48" applyBorder="1" applyAlignment="1">
      <alignment horizontal="left" vertical="center"/>
    </xf>
    <xf numFmtId="0" fontId="7" fillId="0" borderId="33" xfId="48" applyBorder="1" applyAlignment="1">
      <alignment horizontal="center" vertical="center"/>
    </xf>
    <xf numFmtId="1" fontId="7" fillId="0" borderId="33" xfId="48" applyNumberFormat="1" applyBorder="1" applyAlignment="1">
      <alignment horizontal="center" vertical="center"/>
    </xf>
    <xf numFmtId="2" fontId="7" fillId="0" borderId="33" xfId="48" applyNumberFormat="1" applyBorder="1" applyAlignment="1">
      <alignment horizontal="center" vertical="center"/>
    </xf>
    <xf numFmtId="191" fontId="7" fillId="0" borderId="33" xfId="48" applyNumberFormat="1" applyBorder="1" applyAlignment="1">
      <alignment horizontal="right" vertical="center"/>
    </xf>
    <xf numFmtId="181" fontId="7" fillId="0" borderId="33" xfId="48" applyNumberFormat="1" applyBorder="1" applyAlignment="1">
      <alignment horizontal="center" vertical="center"/>
    </xf>
    <xf numFmtId="0" fontId="7" fillId="0" borderId="19" xfId="48" applyBorder="1" applyAlignment="1">
      <alignment horizontal="center" vertical="center"/>
    </xf>
    <xf numFmtId="0" fontId="7" fillId="11" borderId="19" xfId="48" applyFill="1" applyBorder="1" applyAlignment="1">
      <alignment horizontal="center" vertical="center"/>
    </xf>
    <xf numFmtId="1" fontId="7" fillId="11" borderId="19" xfId="48" applyNumberFormat="1" applyFill="1" applyBorder="1" applyAlignment="1">
      <alignment horizontal="center" vertical="center"/>
    </xf>
    <xf numFmtId="2" fontId="7" fillId="0" borderId="19" xfId="48" applyNumberFormat="1" applyBorder="1" applyAlignment="1">
      <alignment horizontal="center" vertical="center"/>
    </xf>
    <xf numFmtId="0" fontId="21" fillId="0" borderId="0" xfId="48" applyFont="1" applyAlignment="1">
      <alignment vertical="center"/>
    </xf>
    <xf numFmtId="0" fontId="21" fillId="0" borderId="0" xfId="48" applyFont="1" applyAlignment="1">
      <alignment horizontal="center" vertical="center"/>
    </xf>
    <xf numFmtId="0" fontId="21" fillId="0" borderId="22" xfId="33" applyFont="1" applyBorder="1" applyAlignment="1">
      <alignment horizontal="center" vertical="center" wrapText="1"/>
    </xf>
    <xf numFmtId="0" fontId="7" fillId="0" borderId="22" xfId="33" applyBorder="1" applyAlignment="1">
      <alignment horizontal="justify" vertical="center" wrapText="1"/>
    </xf>
    <xf numFmtId="0" fontId="21" fillId="0" borderId="0" xfId="48" applyFont="1" applyAlignment="1">
      <alignment vertical="center" wrapText="1"/>
    </xf>
    <xf numFmtId="0" fontId="21" fillId="0" borderId="0" xfId="48" applyFont="1" applyAlignment="1">
      <alignment horizontal="center" vertical="center" wrapText="1"/>
    </xf>
    <xf numFmtId="0" fontId="24" fillId="0" borderId="57" xfId="33" applyFont="1" applyBorder="1" applyAlignment="1">
      <alignment vertical="center"/>
    </xf>
    <xf numFmtId="0" fontId="21" fillId="0" borderId="57" xfId="48" applyFont="1" applyBorder="1" applyAlignment="1">
      <alignment vertical="center" wrapText="1"/>
    </xf>
    <xf numFmtId="2" fontId="21" fillId="0" borderId="22" xfId="48" applyNumberFormat="1" applyFont="1" applyBorder="1" applyAlignment="1">
      <alignment horizontal="center" vertical="center"/>
    </xf>
    <xf numFmtId="0" fontId="7" fillId="2" borderId="33" xfId="48" applyFill="1" applyBorder="1" applyAlignment="1">
      <alignment vertical="center"/>
    </xf>
    <xf numFmtId="0" fontId="7" fillId="2" borderId="23" xfId="48" applyFill="1" applyBorder="1" applyAlignment="1">
      <alignment vertical="center"/>
    </xf>
    <xf numFmtId="186" fontId="7" fillId="2" borderId="39" xfId="47" applyNumberFormat="1" applyFill="1" applyBorder="1" applyAlignment="1">
      <alignment horizontal="center" vertical="center" wrapText="1"/>
    </xf>
    <xf numFmtId="186" fontId="7" fillId="2" borderId="23" xfId="47" applyNumberFormat="1" applyFill="1" applyBorder="1" applyAlignment="1">
      <alignment horizontal="center" vertical="center" wrapText="1"/>
    </xf>
    <xf numFmtId="10" fontId="30" fillId="3" borderId="0" xfId="42" applyNumberFormat="1" applyFont="1" applyFill="1" applyAlignment="1">
      <alignment horizontal="center" vertical="center"/>
    </xf>
    <xf numFmtId="0" fontId="34" fillId="0" borderId="0" xfId="33" applyFont="1" applyAlignment="1">
      <alignment horizontal="center" vertical="center"/>
    </xf>
    <xf numFmtId="0" fontId="7" fillId="0" borderId="37" xfId="46" applyBorder="1" applyAlignment="1">
      <alignment vertical="center"/>
    </xf>
    <xf numFmtId="0" fontId="7" fillId="0" borderId="17" xfId="46" applyBorder="1" applyAlignment="1">
      <alignment vertical="center"/>
    </xf>
    <xf numFmtId="0" fontId="7" fillId="0" borderId="0" xfId="46" applyAlignment="1">
      <alignment horizontal="center" vertical="center"/>
    </xf>
    <xf numFmtId="0" fontId="7" fillId="0" borderId="0" xfId="46" applyAlignment="1">
      <alignment vertical="center"/>
    </xf>
    <xf numFmtId="0" fontId="35" fillId="0" borderId="0" xfId="33" applyFont="1" applyAlignment="1">
      <alignment horizontal="center" vertical="center"/>
    </xf>
    <xf numFmtId="0" fontId="7" fillId="0" borderId="33" xfId="46" applyBorder="1" applyAlignment="1">
      <alignment horizontal="left" vertical="center"/>
    </xf>
    <xf numFmtId="0" fontId="7" fillId="0" borderId="33" xfId="46" applyBorder="1" applyAlignment="1">
      <alignment horizontal="center" vertical="center"/>
    </xf>
    <xf numFmtId="4" fontId="7" fillId="0" borderId="33" xfId="46" applyNumberFormat="1" applyBorder="1" applyAlignment="1">
      <alignment horizontal="right" vertical="center"/>
    </xf>
    <xf numFmtId="4" fontId="7" fillId="0" borderId="38" xfId="46" applyNumberFormat="1" applyBorder="1" applyAlignment="1">
      <alignment horizontal="right" vertical="center"/>
    </xf>
    <xf numFmtId="0" fontId="7" fillId="0" borderId="23" xfId="46" applyBorder="1" applyAlignment="1">
      <alignment horizontal="center" vertical="center"/>
    </xf>
    <xf numFmtId="0" fontId="7" fillId="10" borderId="62" xfId="33" applyFill="1" applyBorder="1" applyAlignment="1">
      <alignment horizontal="left" vertical="center" wrapText="1"/>
    </xf>
    <xf numFmtId="0" fontId="7" fillId="0" borderId="62" xfId="33" applyBorder="1" applyAlignment="1">
      <alignment horizontal="center" vertical="center"/>
    </xf>
    <xf numFmtId="2" fontId="7" fillId="10" borderId="63" xfId="33" applyNumberFormat="1" applyFill="1" applyBorder="1" applyAlignment="1">
      <alignment horizontal="center" vertical="center"/>
    </xf>
    <xf numFmtId="1" fontId="7" fillId="10" borderId="62" xfId="33" applyNumberFormat="1" applyFill="1" applyBorder="1" applyAlignment="1">
      <alignment horizontal="center" vertical="center"/>
    </xf>
    <xf numFmtId="196" fontId="7" fillId="0" borderId="62" xfId="33" applyNumberFormat="1" applyBorder="1" applyAlignment="1">
      <alignment horizontal="center" vertical="center"/>
    </xf>
    <xf numFmtId="182" fontId="7" fillId="0" borderId="63" xfId="33" applyNumberFormat="1" applyBorder="1" applyAlignment="1">
      <alignment horizontal="center" vertical="center"/>
    </xf>
    <xf numFmtId="4" fontId="7" fillId="10" borderId="63" xfId="33" applyNumberFormat="1" applyFill="1" applyBorder="1" applyAlignment="1">
      <alignment horizontal="center" vertical="center"/>
    </xf>
    <xf numFmtId="185" fontId="7" fillId="0" borderId="62" xfId="33" applyNumberFormat="1" applyBorder="1" applyAlignment="1">
      <alignment horizontal="center" vertical="center"/>
    </xf>
    <xf numFmtId="189" fontId="7" fillId="0" borderId="64" xfId="33" applyNumberFormat="1" applyBorder="1" applyAlignment="1">
      <alignment horizontal="right" vertical="center"/>
    </xf>
    <xf numFmtId="0" fontId="7" fillId="0" borderId="65" xfId="33" applyBorder="1" applyAlignment="1">
      <alignment horizontal="left" vertical="center"/>
    </xf>
    <xf numFmtId="0" fontId="7" fillId="0" borderId="65" xfId="33" applyBorder="1" applyAlignment="1">
      <alignment horizontal="center" vertical="center"/>
    </xf>
    <xf numFmtId="4" fontId="7" fillId="0" borderId="65" xfId="33" applyNumberFormat="1" applyBorder="1" applyAlignment="1">
      <alignment horizontal="right" vertical="center"/>
    </xf>
    <xf numFmtId="185" fontId="7" fillId="0" borderId="65" xfId="33" applyNumberFormat="1" applyBorder="1" applyAlignment="1">
      <alignment horizontal="right" vertical="center"/>
    </xf>
    <xf numFmtId="189" fontId="7" fillId="0" borderId="66" xfId="33" applyNumberFormat="1" applyBorder="1" applyAlignment="1">
      <alignment horizontal="right" vertical="center"/>
    </xf>
    <xf numFmtId="186" fontId="7" fillId="0" borderId="65" xfId="33" applyNumberFormat="1" applyBorder="1" applyAlignment="1">
      <alignment horizontal="center" vertical="center"/>
    </xf>
    <xf numFmtId="0" fontId="7" fillId="0" borderId="67" xfId="33" applyBorder="1" applyAlignment="1">
      <alignment horizontal="left" vertical="center"/>
    </xf>
    <xf numFmtId="2" fontId="7" fillId="10" borderId="67" xfId="33" applyNumberFormat="1" applyFill="1" applyBorder="1" applyAlignment="1">
      <alignment horizontal="center" vertical="center"/>
    </xf>
    <xf numFmtId="2" fontId="7" fillId="0" borderId="68" xfId="33" applyNumberFormat="1" applyBorder="1" applyAlignment="1">
      <alignment horizontal="center" vertical="center"/>
    </xf>
    <xf numFmtId="0" fontId="7" fillId="0" borderId="67" xfId="33" applyBorder="1" applyAlignment="1">
      <alignment horizontal="center" vertical="center"/>
    </xf>
    <xf numFmtId="4" fontId="7" fillId="0" borderId="63" xfId="33" applyNumberFormat="1" applyBorder="1" applyAlignment="1">
      <alignment horizontal="center" vertical="center"/>
    </xf>
    <xf numFmtId="186" fontId="7" fillId="10" borderId="67" xfId="33" applyNumberFormat="1" applyFill="1" applyBorder="1" applyAlignment="1">
      <alignment horizontal="center" vertical="center"/>
    </xf>
    <xf numFmtId="186" fontId="7" fillId="7" borderId="33" xfId="46" applyNumberFormat="1" applyFill="1" applyBorder="1" applyAlignment="1">
      <alignment horizontal="center" vertical="center"/>
    </xf>
    <xf numFmtId="186" fontId="7" fillId="7" borderId="33" xfId="46" applyNumberFormat="1" applyFill="1" applyBorder="1" applyAlignment="1">
      <alignment horizontal="left" vertical="center"/>
    </xf>
    <xf numFmtId="0" fontId="7" fillId="7" borderId="33" xfId="46" applyFill="1" applyBorder="1" applyAlignment="1">
      <alignment horizontal="left" vertical="center"/>
    </xf>
    <xf numFmtId="186" fontId="7" fillId="7" borderId="33" xfId="46" applyNumberFormat="1" applyFill="1" applyBorder="1" applyAlignment="1">
      <alignment vertical="center"/>
    </xf>
    <xf numFmtId="4" fontId="7" fillId="7" borderId="33" xfId="46" applyNumberFormat="1" applyFill="1" applyBorder="1" applyAlignment="1">
      <alignment horizontal="right" vertical="center"/>
    </xf>
    <xf numFmtId="185" fontId="7" fillId="0" borderId="33" xfId="46" applyNumberFormat="1" applyBorder="1" applyAlignment="1">
      <alignment horizontal="right" vertical="center"/>
    </xf>
    <xf numFmtId="0" fontId="7" fillId="0" borderId="22" xfId="46" applyBorder="1" applyAlignment="1">
      <alignment horizontal="center" vertical="center"/>
    </xf>
    <xf numFmtId="0" fontId="7" fillId="11" borderId="22" xfId="46" applyFill="1" applyBorder="1" applyAlignment="1">
      <alignment horizontal="center" vertical="center" wrapText="1"/>
    </xf>
    <xf numFmtId="185" fontId="7" fillId="0" borderId="22" xfId="46" applyNumberFormat="1" applyBorder="1" applyAlignment="1">
      <alignment horizontal="center" vertical="center"/>
    </xf>
    <xf numFmtId="189" fontId="7" fillId="0" borderId="34" xfId="46" applyNumberFormat="1" applyBorder="1" applyAlignment="1">
      <alignment horizontal="right" vertical="center"/>
    </xf>
    <xf numFmtId="189" fontId="7" fillId="0" borderId="38" xfId="46" applyNumberFormat="1" applyBorder="1" applyAlignment="1">
      <alignment horizontal="right" vertical="center"/>
    </xf>
    <xf numFmtId="0" fontId="7" fillId="10" borderId="69" xfId="33" applyFill="1" applyBorder="1" applyAlignment="1">
      <alignment horizontal="center" vertical="center" wrapText="1"/>
    </xf>
    <xf numFmtId="0" fontId="7" fillId="10" borderId="0" xfId="33" applyFill="1" applyAlignment="1">
      <alignment horizontal="center" vertical="center" wrapText="1"/>
    </xf>
    <xf numFmtId="186" fontId="7" fillId="7" borderId="24" xfId="46" applyNumberFormat="1" applyFill="1" applyBorder="1" applyAlignment="1">
      <alignment horizontal="center" vertical="center"/>
    </xf>
    <xf numFmtId="186" fontId="7" fillId="7" borderId="25" xfId="46" applyNumberFormat="1" applyFill="1" applyBorder="1" applyAlignment="1">
      <alignment horizontal="left" vertical="center"/>
    </xf>
    <xf numFmtId="0" fontId="7" fillId="7" borderId="25" xfId="46" applyFill="1" applyBorder="1" applyAlignment="1">
      <alignment horizontal="left" vertical="center"/>
    </xf>
    <xf numFmtId="186" fontId="7" fillId="7" borderId="25" xfId="46" applyNumberFormat="1" applyFill="1" applyBorder="1" applyAlignment="1">
      <alignment vertical="center"/>
    </xf>
    <xf numFmtId="4" fontId="7" fillId="7" borderId="25" xfId="46" applyNumberFormat="1" applyFill="1" applyBorder="1" applyAlignment="1">
      <alignment horizontal="right" vertical="center"/>
    </xf>
    <xf numFmtId="186" fontId="7" fillId="0" borderId="0" xfId="46" applyNumberFormat="1" applyBorder="1" applyAlignment="1">
      <alignment horizontal="center" vertical="center"/>
    </xf>
    <xf numFmtId="186" fontId="7" fillId="0" borderId="0" xfId="46" applyNumberFormat="1" applyBorder="1" applyAlignment="1">
      <alignment vertical="center"/>
    </xf>
    <xf numFmtId="4" fontId="7" fillId="0" borderId="0" xfId="46" applyNumberFormat="1" applyBorder="1" applyAlignment="1">
      <alignment vertical="center"/>
    </xf>
    <xf numFmtId="189" fontId="7" fillId="0" borderId="0" xfId="46" applyNumberFormat="1" applyBorder="1" applyAlignment="1">
      <alignment vertical="center"/>
    </xf>
    <xf numFmtId="0" fontId="7" fillId="0" borderId="0" xfId="46" applyBorder="1" applyAlignment="1">
      <alignment vertical="center"/>
    </xf>
    <xf numFmtId="192" fontId="7" fillId="3" borderId="19" xfId="48" applyNumberFormat="1" applyFill="1" applyBorder="1" applyAlignment="1">
      <alignment horizontal="right" vertical="center"/>
    </xf>
    <xf numFmtId="186" fontId="7" fillId="0" borderId="33" xfId="46" applyNumberFormat="1" applyBorder="1" applyAlignment="1">
      <alignment horizontal="center" vertical="center"/>
    </xf>
    <xf numFmtId="0" fontId="7" fillId="0" borderId="69" xfId="33" applyBorder="1" applyAlignment="1">
      <alignment horizontal="center" vertical="center"/>
    </xf>
    <xf numFmtId="0" fontId="33" fillId="0" borderId="22" xfId="33" applyFont="1" applyBorder="1" applyAlignment="1">
      <alignment wrapText="1"/>
    </xf>
    <xf numFmtId="0" fontId="34" fillId="3" borderId="0" xfId="0" applyFont="1" applyFill="1" applyAlignment="1">
      <alignment horizontal="center" vertical="center"/>
    </xf>
    <xf numFmtId="0" fontId="26" fillId="0" borderId="0" xfId="45" applyFont="1" applyAlignment="1">
      <alignment vertical="center"/>
    </xf>
    <xf numFmtId="0" fontId="21" fillId="0" borderId="0" xfId="45" applyFont="1" applyAlignment="1">
      <alignment vertical="center"/>
    </xf>
    <xf numFmtId="183" fontId="23" fillId="0" borderId="0" xfId="44" applyNumberFormat="1" applyFont="1" applyAlignment="1">
      <alignment vertical="center"/>
    </xf>
    <xf numFmtId="0" fontId="21" fillId="0" borderId="0" xfId="0" applyFont="1" applyAlignment="1">
      <alignment vertical="center"/>
    </xf>
    <xf numFmtId="188" fontId="32" fillId="0" borderId="22" xfId="12" applyNumberFormat="1" applyFont="1" applyFill="1" applyBorder="1" applyAlignment="1" applyProtection="1">
      <alignment horizontal="right" vertical="center" wrapText="1"/>
    </xf>
    <xf numFmtId="0" fontId="28" fillId="0" borderId="22" xfId="0" applyFont="1" applyBorder="1" applyAlignment="1">
      <alignment vertical="center"/>
    </xf>
    <xf numFmtId="15" fontId="32" fillId="0" borderId="39" xfId="0" applyNumberFormat="1" applyFont="1" applyBorder="1" applyAlignment="1">
      <alignment vertical="center"/>
    </xf>
    <xf numFmtId="15" fontId="32" fillId="0" borderId="39" xfId="0" applyNumberFormat="1" applyFont="1" applyBorder="1" applyAlignment="1">
      <alignment horizontal="center" vertical="center"/>
    </xf>
    <xf numFmtId="183" fontId="28" fillId="0" borderId="22" xfId="44" applyNumberFormat="1" applyFont="1" applyBorder="1" applyAlignment="1">
      <alignment vertical="center"/>
    </xf>
    <xf numFmtId="177" fontId="28" fillId="0" borderId="22" xfId="0" applyNumberFormat="1" applyFont="1" applyBorder="1" applyAlignment="1">
      <alignment vertical="center"/>
    </xf>
    <xf numFmtId="165" fontId="32" fillId="0" borderId="39" xfId="0" applyNumberFormat="1" applyFont="1" applyBorder="1" applyAlignment="1">
      <alignment horizontal="center" vertical="center"/>
    </xf>
    <xf numFmtId="165" fontId="32" fillId="0" borderId="39" xfId="0" applyNumberFormat="1" applyFont="1" applyBorder="1" applyAlignment="1">
      <alignment vertical="center"/>
    </xf>
    <xf numFmtId="0" fontId="28" fillId="0" borderId="22" xfId="45" applyFont="1" applyBorder="1" applyAlignment="1">
      <alignment horizontal="center" vertical="center"/>
    </xf>
    <xf numFmtId="177" fontId="28" fillId="0" borderId="22" xfId="24" applyFont="1" applyFill="1" applyBorder="1" applyAlignment="1" applyProtection="1">
      <alignment vertical="center"/>
    </xf>
    <xf numFmtId="0" fontId="28" fillId="0" borderId="22" xfId="45" applyFont="1" applyBorder="1" applyAlignment="1">
      <alignment vertical="center"/>
    </xf>
    <xf numFmtId="179" fontId="28" fillId="0" borderId="22" xfId="44" applyNumberFormat="1" applyFont="1" applyBorder="1" applyAlignment="1">
      <alignment vertical="center"/>
    </xf>
    <xf numFmtId="165" fontId="28" fillId="0" borderId="22" xfId="0" applyNumberFormat="1" applyFont="1" applyBorder="1" applyAlignment="1">
      <alignment vertical="center"/>
    </xf>
    <xf numFmtId="0" fontId="7" fillId="0" borderId="0" xfId="0" applyFont="1" applyAlignment="1">
      <alignment horizontal="center" vertical="center"/>
    </xf>
    <xf numFmtId="0" fontId="7" fillId="0" borderId="0" xfId="0" applyFont="1" applyAlignment="1">
      <alignment vertical="center"/>
    </xf>
    <xf numFmtId="165" fontId="7" fillId="0" borderId="0" xfId="0" applyNumberFormat="1" applyFont="1" applyAlignment="1">
      <alignment vertical="center"/>
    </xf>
    <xf numFmtId="0" fontId="34" fillId="2" borderId="0" xfId="0" applyFont="1" applyFill="1" applyAlignment="1">
      <alignment horizontal="center" vertical="center" wrapText="1"/>
    </xf>
    <xf numFmtId="0" fontId="33" fillId="0" borderId="22" xfId="0" applyFont="1" applyBorder="1" applyAlignment="1">
      <alignment vertical="center" wrapText="1"/>
    </xf>
    <xf numFmtId="182" fontId="33" fillId="0" borderId="22" xfId="0" applyNumberFormat="1" applyFont="1" applyBorder="1" applyAlignment="1">
      <alignment horizontal="center" vertical="center" wrapText="1"/>
    </xf>
    <xf numFmtId="0" fontId="33" fillId="0" borderId="22" xfId="0" applyFont="1" applyBorder="1" applyAlignment="1">
      <alignment horizontal="center" vertical="center" wrapText="1"/>
    </xf>
    <xf numFmtId="174" fontId="33" fillId="0" borderId="34" xfId="0" applyNumberFormat="1" applyFont="1" applyBorder="1" applyAlignment="1">
      <alignment horizontal="center" vertical="center" wrapText="1"/>
    </xf>
    <xf numFmtId="174" fontId="33" fillId="0" borderId="22" xfId="0" applyNumberFormat="1" applyFont="1" applyBorder="1" applyAlignment="1">
      <alignment horizontal="right" vertical="center" wrapText="1"/>
    </xf>
    <xf numFmtId="0" fontId="33" fillId="0" borderId="39" xfId="0" applyFont="1" applyBorder="1" applyAlignment="1">
      <alignment horizontal="center" vertical="center" wrapText="1"/>
    </xf>
    <xf numFmtId="174" fontId="33" fillId="0" borderId="34" xfId="0" applyNumberFormat="1" applyFont="1" applyBorder="1" applyAlignment="1">
      <alignment horizontal="right" vertical="center" wrapText="1"/>
    </xf>
    <xf numFmtId="0" fontId="33" fillId="0" borderId="39" xfId="0" applyFont="1" applyBorder="1" applyAlignment="1">
      <alignment vertical="center" wrapText="1"/>
    </xf>
    <xf numFmtId="0" fontId="33" fillId="0" borderId="33" xfId="0" applyFont="1" applyBorder="1" applyAlignment="1">
      <alignment vertical="center" wrapText="1"/>
    </xf>
    <xf numFmtId="174" fontId="33" fillId="0" borderId="33" xfId="0" applyNumberFormat="1" applyFont="1" applyBorder="1" applyAlignment="1">
      <alignment horizontal="right" vertical="center" wrapText="1"/>
    </xf>
    <xf numFmtId="0" fontId="33" fillId="0" borderId="33" xfId="0" applyFont="1" applyBorder="1" applyAlignment="1">
      <alignment horizontal="center" vertical="center" wrapText="1"/>
    </xf>
    <xf numFmtId="174" fontId="33" fillId="0" borderId="38" xfId="0" applyNumberFormat="1" applyFont="1" applyBorder="1" applyAlignment="1">
      <alignment horizontal="right" vertical="center" wrapText="1"/>
    </xf>
    <xf numFmtId="0" fontId="34" fillId="0" borderId="0" xfId="0" applyFont="1" applyAlignment="1">
      <alignment horizontal="center" vertical="center" wrapText="1"/>
    </xf>
    <xf numFmtId="0" fontId="34" fillId="0" borderId="0" xfId="0" applyFont="1" applyAlignment="1">
      <alignment vertical="center" wrapText="1"/>
    </xf>
    <xf numFmtId="175" fontId="34" fillId="0" borderId="0" xfId="0" applyNumberFormat="1" applyFont="1" applyAlignment="1">
      <alignment horizontal="justify" vertical="center" wrapText="1"/>
    </xf>
    <xf numFmtId="0" fontId="33" fillId="0" borderId="13" xfId="0" applyFont="1" applyBorder="1" applyAlignment="1">
      <alignment vertical="center" wrapText="1"/>
    </xf>
    <xf numFmtId="0" fontId="33" fillId="0" borderId="39" xfId="0" applyFont="1" applyBorder="1" applyAlignment="1">
      <alignment horizontal="left" vertical="center" wrapText="1"/>
    </xf>
    <xf numFmtId="0" fontId="33" fillId="0" borderId="33" xfId="0" applyFont="1" applyBorder="1" applyAlignment="1">
      <alignment horizontal="left" vertical="center" wrapText="1"/>
    </xf>
    <xf numFmtId="0" fontId="33" fillId="0" borderId="23" xfId="0" applyFont="1" applyBorder="1" applyAlignment="1">
      <alignment horizontal="left" vertical="center" wrapText="1"/>
    </xf>
    <xf numFmtId="0" fontId="33" fillId="0" borderId="59" xfId="0" applyFont="1" applyBorder="1" applyAlignment="1">
      <alignment horizontal="left" vertical="center" wrapText="1"/>
    </xf>
    <xf numFmtId="0" fontId="33" fillId="0" borderId="57" xfId="0" applyFont="1" applyBorder="1" applyAlignment="1">
      <alignment horizontal="left" vertical="center" wrapText="1"/>
    </xf>
    <xf numFmtId="0" fontId="33" fillId="0" borderId="58" xfId="0" applyFont="1" applyBorder="1" applyAlignment="1">
      <alignment horizontal="left" vertical="center" wrapText="1"/>
    </xf>
    <xf numFmtId="0" fontId="33" fillId="0" borderId="21" xfId="0" applyFont="1" applyBorder="1" applyAlignment="1">
      <alignment horizontal="center" vertical="center" wrapText="1"/>
    </xf>
    <xf numFmtId="0" fontId="33" fillId="0" borderId="32" xfId="0" applyFont="1" applyBorder="1" applyAlignment="1">
      <alignment horizontal="center" vertical="center" wrapText="1"/>
    </xf>
    <xf numFmtId="0" fontId="33" fillId="0" borderId="4" xfId="0" applyFont="1" applyBorder="1" applyAlignment="1">
      <alignment horizontal="center" vertical="center" wrapText="1"/>
    </xf>
    <xf numFmtId="177" fontId="34" fillId="0" borderId="0" xfId="0" applyNumberFormat="1" applyFont="1" applyAlignment="1">
      <alignment vertical="center" wrapText="1"/>
    </xf>
    <xf numFmtId="0" fontId="33" fillId="0" borderId="16" xfId="0" applyFont="1" applyBorder="1" applyAlignment="1">
      <alignment horizontal="center" vertical="center" wrapText="1"/>
    </xf>
    <xf numFmtId="0" fontId="33" fillId="0" borderId="45" xfId="0" applyFont="1" applyBorder="1" applyAlignment="1">
      <alignment horizontal="center" vertical="center" wrapText="1"/>
    </xf>
    <xf numFmtId="180" fontId="33" fillId="0" borderId="22" xfId="2" applyNumberFormat="1" applyFont="1" applyFill="1" applyBorder="1" applyAlignment="1">
      <alignment horizontal="center" vertical="center" wrapText="1"/>
    </xf>
    <xf numFmtId="0" fontId="35" fillId="0" borderId="52" xfId="0" applyFont="1" applyBorder="1" applyAlignment="1">
      <alignment horizontal="center" vertical="center" wrapText="1"/>
    </xf>
    <xf numFmtId="0" fontId="10" fillId="2" borderId="10" xfId="5" applyFont="1" applyFill="1" applyBorder="1" applyAlignment="1">
      <alignment horizontal="center" vertical="center"/>
    </xf>
    <xf numFmtId="0" fontId="13" fillId="0" borderId="17" xfId="6" applyFont="1" applyBorder="1" applyAlignment="1">
      <alignment horizontal="center" vertical="center" wrapText="1"/>
    </xf>
    <xf numFmtId="0" fontId="13" fillId="0" borderId="25" xfId="5" applyFont="1" applyBorder="1" applyAlignment="1">
      <alignment horizontal="center" vertical="center"/>
    </xf>
    <xf numFmtId="49" fontId="13" fillId="0" borderId="22" xfId="6" applyNumberFormat="1" applyFont="1" applyBorder="1" applyAlignment="1">
      <alignment horizontal="center" vertical="center" wrapText="1"/>
    </xf>
    <xf numFmtId="2" fontId="13" fillId="0" borderId="22" xfId="6" applyNumberFormat="1" applyFont="1" applyBorder="1" applyAlignment="1">
      <alignment horizontal="center" vertical="center" wrapText="1"/>
    </xf>
    <xf numFmtId="0" fontId="3" fillId="2" borderId="10" xfId="5" applyFont="1" applyFill="1" applyBorder="1" applyAlignment="1">
      <alignment horizontal="center" vertical="center"/>
    </xf>
    <xf numFmtId="0" fontId="3" fillId="0" borderId="0" xfId="5" applyFont="1" applyAlignment="1">
      <alignment horizontal="center" vertical="center"/>
    </xf>
    <xf numFmtId="0" fontId="6" fillId="0" borderId="0" xfId="4" applyFont="1" applyAlignment="1">
      <alignment horizontal="center" vertical="center"/>
    </xf>
    <xf numFmtId="0" fontId="8" fillId="0" borderId="7" xfId="5" applyFont="1" applyBorder="1" applyAlignment="1">
      <alignment horizontal="center" vertical="center" wrapText="1"/>
    </xf>
    <xf numFmtId="186" fontId="13" fillId="0" borderId="22" xfId="6" applyNumberFormat="1" applyFont="1" applyBorder="1" applyAlignment="1">
      <alignment horizontal="center" vertical="center" wrapText="1"/>
    </xf>
    <xf numFmtId="0" fontId="42" fillId="0" borderId="22" xfId="0" applyFont="1" applyBorder="1" applyAlignment="1">
      <alignment horizontal="center"/>
    </xf>
    <xf numFmtId="0" fontId="0" fillId="0" borderId="22" xfId="0" applyBorder="1" applyAlignment="1">
      <alignment horizontal="center"/>
    </xf>
    <xf numFmtId="49" fontId="13" fillId="0" borderId="22" xfId="6" applyNumberFormat="1" applyFont="1" applyFill="1" applyBorder="1" applyAlignment="1">
      <alignment horizontal="center" vertical="center" wrapText="1"/>
    </xf>
    <xf numFmtId="49" fontId="13" fillId="0" borderId="22" xfId="6" applyNumberFormat="1" applyFont="1" applyFill="1" applyBorder="1" applyAlignment="1">
      <alignment horizontal="justify" vertical="center" wrapText="1"/>
    </xf>
    <xf numFmtId="0" fontId="13" fillId="0" borderId="22" xfId="6" applyFont="1" applyFill="1" applyBorder="1" applyAlignment="1">
      <alignment horizontal="center" vertical="center" wrapText="1"/>
    </xf>
    <xf numFmtId="2" fontId="13" fillId="0" borderId="17" xfId="6" applyNumberFormat="1" applyFont="1" applyBorder="1" applyAlignment="1">
      <alignment horizontal="center" vertical="center" wrapText="1"/>
    </xf>
    <xf numFmtId="0" fontId="0" fillId="0" borderId="22" xfId="0" applyFont="1" applyBorder="1" applyAlignment="1">
      <alignment horizontal="center"/>
    </xf>
    <xf numFmtId="0" fontId="12" fillId="0" borderId="22" xfId="7" applyFont="1" applyFill="1" applyBorder="1" applyAlignment="1" applyProtection="1">
      <alignment horizontal="center" vertical="center"/>
    </xf>
    <xf numFmtId="4" fontId="13" fillId="0" borderId="22" xfId="8" applyNumberFormat="1" applyFont="1" applyFill="1" applyBorder="1" applyAlignment="1" applyProtection="1">
      <alignment vertical="center" wrapText="1"/>
    </xf>
    <xf numFmtId="164" fontId="13" fillId="0" borderId="22" xfId="1" applyFont="1" applyFill="1" applyBorder="1" applyAlignment="1" applyProtection="1">
      <alignment horizontal="right" vertical="center" wrapText="1"/>
      <protection locked="0"/>
    </xf>
    <xf numFmtId="168" fontId="13" fillId="0" borderId="22" xfId="1" applyNumberFormat="1" applyFont="1" applyFill="1" applyBorder="1" applyAlignment="1" applyProtection="1">
      <alignment horizontal="right" vertical="center" wrapText="1"/>
    </xf>
    <xf numFmtId="0" fontId="13" fillId="0" borderId="22" xfId="6" applyFont="1" applyFill="1" applyBorder="1" applyAlignment="1">
      <alignment horizontal="left" vertical="center" wrapText="1"/>
    </xf>
    <xf numFmtId="199" fontId="0" fillId="0" borderId="34" xfId="0" applyNumberFormat="1" applyBorder="1"/>
    <xf numFmtId="0" fontId="42" fillId="0" borderId="70" xfId="0" applyFont="1" applyBorder="1" applyAlignment="1">
      <alignment horizontal="center"/>
    </xf>
    <xf numFmtId="199" fontId="42" fillId="0" borderId="28" xfId="0" applyNumberFormat="1" applyFont="1" applyBorder="1" applyAlignment="1">
      <alignment horizontal="center"/>
    </xf>
    <xf numFmtId="0" fontId="0" fillId="0" borderId="71" xfId="0" applyBorder="1"/>
    <xf numFmtId="0" fontId="0" fillId="0" borderId="42" xfId="0" applyBorder="1"/>
    <xf numFmtId="0" fontId="42" fillId="0" borderId="71" xfId="0" applyFont="1" applyBorder="1"/>
    <xf numFmtId="199" fontId="42" fillId="0" borderId="42" xfId="0" applyNumberFormat="1" applyFont="1" applyBorder="1"/>
    <xf numFmtId="199" fontId="0" fillId="0" borderId="20" xfId="0" applyNumberFormat="1" applyBorder="1"/>
    <xf numFmtId="0" fontId="42" fillId="0" borderId="28" xfId="0" applyFont="1" applyBorder="1" applyAlignment="1">
      <alignment horizontal="center"/>
    </xf>
    <xf numFmtId="0" fontId="42" fillId="0" borderId="60" xfId="0" applyFont="1" applyBorder="1" applyAlignment="1">
      <alignment horizontal="center"/>
    </xf>
    <xf numFmtId="0" fontId="0" fillId="0" borderId="17" xfId="0" applyBorder="1" applyAlignment="1">
      <alignment horizontal="left"/>
    </xf>
    <xf numFmtId="0" fontId="0" fillId="0" borderId="23" xfId="0" applyBorder="1" applyAlignment="1">
      <alignment horizontal="left"/>
    </xf>
    <xf numFmtId="0" fontId="42" fillId="0" borderId="72" xfId="0" applyFont="1" applyBorder="1" applyAlignment="1">
      <alignment horizontal="center"/>
    </xf>
    <xf numFmtId="199" fontId="42" fillId="0" borderId="27" xfId="0" applyNumberFormat="1" applyFont="1" applyBorder="1" applyAlignment="1">
      <alignment horizontal="center"/>
    </xf>
    <xf numFmtId="0" fontId="0" fillId="0" borderId="26" xfId="0" applyBorder="1" applyAlignment="1">
      <alignment horizontal="left"/>
    </xf>
    <xf numFmtId="199" fontId="0" fillId="0" borderId="35" xfId="0" applyNumberFormat="1" applyBorder="1"/>
    <xf numFmtId="0" fontId="42" fillId="0" borderId="40" xfId="0" applyFont="1" applyBorder="1" applyAlignment="1">
      <alignment horizontal="center"/>
    </xf>
    <xf numFmtId="0" fontId="0" fillId="0" borderId="73" xfId="0" applyBorder="1" applyAlignment="1">
      <alignment horizontal="center"/>
    </xf>
    <xf numFmtId="0" fontId="0" fillId="0" borderId="74" xfId="0" applyBorder="1" applyAlignment="1">
      <alignment horizontal="center"/>
    </xf>
    <xf numFmtId="0" fontId="0" fillId="0" borderId="75" xfId="0" applyBorder="1" applyAlignment="1">
      <alignment horizontal="center"/>
    </xf>
    <xf numFmtId="0" fontId="6" fillId="0" borderId="4" xfId="4" applyFont="1" applyFill="1" applyBorder="1" applyAlignment="1">
      <alignment vertical="center"/>
    </xf>
    <xf numFmtId="0" fontId="6" fillId="0" borderId="0" xfId="4" applyFont="1" applyFill="1" applyAlignment="1">
      <alignment horizontal="center" vertical="center"/>
    </xf>
    <xf numFmtId="0" fontId="6" fillId="0" borderId="5" xfId="4" applyFont="1" applyFill="1" applyBorder="1" applyAlignment="1">
      <alignment vertical="center"/>
    </xf>
    <xf numFmtId="0" fontId="2" fillId="0" borderId="6" xfId="5" applyFont="1" applyFill="1" applyBorder="1" applyAlignment="1">
      <alignment horizontal="center"/>
    </xf>
    <xf numFmtId="0" fontId="8" fillId="0" borderId="7" xfId="5" applyFont="1" applyFill="1" applyBorder="1" applyAlignment="1">
      <alignment horizontal="center" vertical="center" wrapText="1"/>
    </xf>
    <xf numFmtId="0" fontId="2" fillId="0" borderId="8" xfId="5" applyFont="1" applyFill="1" applyBorder="1"/>
    <xf numFmtId="0" fontId="10" fillId="0" borderId="12" xfId="5" applyFont="1" applyFill="1" applyBorder="1" applyAlignment="1">
      <alignment horizontal="center" vertical="center" wrapText="1"/>
    </xf>
    <xf numFmtId="0" fontId="10" fillId="0" borderId="13" xfId="5" applyFont="1" applyFill="1" applyBorder="1" applyAlignment="1">
      <alignment horizontal="center" vertical="center" wrapText="1"/>
    </xf>
    <xf numFmtId="0" fontId="10" fillId="0" borderId="13" xfId="6" applyFont="1" applyFill="1" applyBorder="1" applyAlignment="1">
      <alignment horizontal="center" vertical="center" wrapText="1"/>
    </xf>
    <xf numFmtId="0" fontId="10" fillId="0" borderId="14" xfId="5" applyFont="1" applyFill="1" applyBorder="1" applyAlignment="1">
      <alignment horizontal="center" vertical="center" wrapText="1"/>
    </xf>
    <xf numFmtId="4" fontId="10" fillId="0" borderId="13" xfId="5" applyNumberFormat="1" applyFont="1" applyFill="1" applyBorder="1" applyAlignment="1">
      <alignment horizontal="center" vertical="center" wrapText="1"/>
    </xf>
    <xf numFmtId="4" fontId="10" fillId="0" borderId="15" xfId="5" applyNumberFormat="1" applyFont="1" applyFill="1" applyBorder="1" applyAlignment="1">
      <alignment horizontal="center" vertical="center" wrapText="1"/>
    </xf>
    <xf numFmtId="0" fontId="10" fillId="0" borderId="9" xfId="5" applyFont="1" applyFill="1" applyBorder="1" applyAlignment="1">
      <alignment vertical="center"/>
    </xf>
    <xf numFmtId="0" fontId="10" fillId="0" borderId="10" xfId="5" applyFont="1" applyFill="1" applyBorder="1" applyAlignment="1">
      <alignment horizontal="center" vertical="center"/>
    </xf>
    <xf numFmtId="0" fontId="10" fillId="0" borderId="10" xfId="5" applyFont="1" applyFill="1" applyBorder="1" applyAlignment="1">
      <alignment vertical="center"/>
    </xf>
    <xf numFmtId="0" fontId="10" fillId="0" borderId="11" xfId="5" applyFont="1" applyFill="1" applyBorder="1" applyAlignment="1">
      <alignment vertical="center"/>
    </xf>
    <xf numFmtId="0" fontId="13" fillId="0" borderId="17" xfId="6" applyFont="1" applyFill="1" applyBorder="1" applyAlignment="1">
      <alignment horizontal="center" vertical="center" wrapText="1"/>
    </xf>
    <xf numFmtId="0" fontId="13" fillId="0" borderId="17" xfId="6" applyFont="1" applyFill="1" applyBorder="1" applyAlignment="1">
      <alignment horizontal="justify" vertical="center" wrapText="1"/>
    </xf>
    <xf numFmtId="0" fontId="13" fillId="0" borderId="18" xfId="6" applyFont="1" applyFill="1" applyBorder="1" applyAlignment="1">
      <alignment horizontal="center" vertical="center" wrapText="1"/>
    </xf>
    <xf numFmtId="0" fontId="13" fillId="0" borderId="23" xfId="6" applyFont="1" applyFill="1" applyBorder="1" applyAlignment="1">
      <alignment horizontal="justify" vertical="center" wrapText="1"/>
    </xf>
    <xf numFmtId="0" fontId="13" fillId="0" borderId="24" xfId="5" applyFont="1" applyFill="1" applyBorder="1" applyAlignment="1">
      <alignment vertical="center"/>
    </xf>
    <xf numFmtId="0" fontId="13" fillId="0" borderId="25" xfId="5" applyFont="1" applyFill="1" applyBorder="1" applyAlignment="1">
      <alignment horizontal="center" vertical="center"/>
    </xf>
    <xf numFmtId="0" fontId="13" fillId="0" borderId="25" xfId="5" applyFont="1" applyFill="1" applyBorder="1" applyAlignment="1">
      <alignment vertical="center"/>
    </xf>
    <xf numFmtId="0" fontId="13" fillId="0" borderId="26" xfId="5" applyFont="1" applyFill="1" applyBorder="1" applyAlignment="1" applyProtection="1">
      <alignment vertical="center"/>
      <protection locked="0"/>
    </xf>
    <xf numFmtId="0" fontId="10" fillId="0" borderId="10" xfId="5" applyFont="1" applyFill="1" applyBorder="1" applyAlignment="1" applyProtection="1">
      <alignment vertical="center"/>
      <protection locked="0"/>
    </xf>
    <xf numFmtId="186" fontId="13" fillId="0" borderId="22" xfId="6" applyNumberFormat="1" applyFont="1" applyFill="1" applyBorder="1" applyAlignment="1">
      <alignment horizontal="center" vertical="center" wrapText="1"/>
    </xf>
    <xf numFmtId="2" fontId="13" fillId="0" borderId="22" xfId="6" applyNumberFormat="1" applyFont="1" applyFill="1" applyBorder="1" applyAlignment="1">
      <alignment horizontal="center" vertical="center" wrapText="1"/>
    </xf>
    <xf numFmtId="2" fontId="13" fillId="0" borderId="22" xfId="6" applyNumberFormat="1" applyFont="1" applyFill="1" applyBorder="1" applyAlignment="1">
      <alignment horizontal="justify" vertical="center" wrapText="1"/>
    </xf>
    <xf numFmtId="0" fontId="13" fillId="0" borderId="19" xfId="6" applyFont="1" applyFill="1" applyBorder="1" applyAlignment="1">
      <alignment horizontal="center" vertical="center" wrapText="1"/>
    </xf>
    <xf numFmtId="0" fontId="13" fillId="0" borderId="23" xfId="6" applyFont="1" applyFill="1" applyBorder="1" applyAlignment="1">
      <alignment horizontal="left" vertical="center" wrapText="1"/>
    </xf>
    <xf numFmtId="0" fontId="13" fillId="0" borderId="26" xfId="5" applyFont="1" applyFill="1" applyBorder="1" applyAlignment="1">
      <alignment vertical="center"/>
    </xf>
    <xf numFmtId="0" fontId="3" fillId="0" borderId="9" xfId="5" applyFont="1" applyFill="1" applyBorder="1" applyAlignment="1">
      <alignment vertical="center"/>
    </xf>
    <xf numFmtId="0" fontId="3" fillId="0" borderId="10" xfId="5" applyFont="1" applyFill="1" applyBorder="1" applyAlignment="1">
      <alignment horizontal="center" vertical="center"/>
    </xf>
    <xf numFmtId="0" fontId="3" fillId="0" borderId="10" xfId="5" applyFont="1" applyFill="1" applyBorder="1" applyAlignment="1">
      <alignment vertical="center"/>
    </xf>
    <xf numFmtId="0" fontId="3" fillId="0" borderId="10" xfId="5" applyFont="1" applyFill="1" applyBorder="1" applyAlignment="1">
      <alignment horizontal="right" vertical="center"/>
    </xf>
    <xf numFmtId="170" fontId="3" fillId="0" borderId="28" xfId="5" applyNumberFormat="1" applyFont="1" applyFill="1" applyBorder="1" applyAlignment="1">
      <alignment vertical="center"/>
    </xf>
    <xf numFmtId="0" fontId="2" fillId="0" borderId="0" xfId="3" applyFont="1" applyFill="1"/>
    <xf numFmtId="0" fontId="14" fillId="0" borderId="0" xfId="3" applyFont="1" applyFill="1" applyAlignment="1">
      <alignment horizontal="center"/>
    </xf>
    <xf numFmtId="0" fontId="14" fillId="0" borderId="0" xfId="3" applyFont="1" applyFill="1"/>
    <xf numFmtId="0" fontId="3" fillId="0" borderId="0" xfId="5" applyFont="1" applyFill="1" applyAlignment="1">
      <alignment horizontal="center" vertical="center"/>
    </xf>
    <xf numFmtId="170" fontId="3" fillId="0" borderId="15" xfId="5" applyNumberFormat="1" applyFont="1" applyFill="1" applyBorder="1" applyAlignment="1">
      <alignment vertical="center"/>
    </xf>
    <xf numFmtId="170" fontId="3" fillId="0" borderId="34" xfId="5" applyNumberFormat="1" applyFont="1" applyFill="1" applyBorder="1" applyAlignment="1">
      <alignment vertical="center"/>
    </xf>
    <xf numFmtId="170" fontId="3" fillId="0" borderId="35" xfId="5" applyNumberFormat="1" applyFont="1" applyFill="1" applyBorder="1" applyAlignment="1">
      <alignment vertical="center"/>
    </xf>
    <xf numFmtId="0" fontId="3" fillId="18" borderId="9" xfId="5" applyFont="1" applyFill="1" applyBorder="1" applyAlignment="1">
      <alignment vertical="center"/>
    </xf>
    <xf numFmtId="0" fontId="3" fillId="18" borderId="10" xfId="5" applyFont="1" applyFill="1" applyBorder="1" applyAlignment="1">
      <alignment horizontal="center" vertical="center"/>
    </xf>
    <xf numFmtId="0" fontId="3" fillId="18" borderId="10" xfId="5" applyFont="1" applyFill="1" applyBorder="1" applyAlignment="1">
      <alignment vertical="center"/>
    </xf>
    <xf numFmtId="170" fontId="3" fillId="18" borderId="28" xfId="5" applyNumberFormat="1" applyFont="1" applyFill="1" applyBorder="1" applyAlignment="1">
      <alignment vertical="center"/>
    </xf>
    <xf numFmtId="0" fontId="3" fillId="17" borderId="9" xfId="5" applyFont="1" applyFill="1" applyBorder="1" applyAlignment="1">
      <alignment vertical="center"/>
    </xf>
    <xf numFmtId="0" fontId="3" fillId="17" borderId="10" xfId="5" applyFont="1" applyFill="1" applyBorder="1" applyAlignment="1">
      <alignment horizontal="center" vertical="center"/>
    </xf>
    <xf numFmtId="0" fontId="3" fillId="17" borderId="10" xfId="5" applyFont="1" applyFill="1" applyBorder="1" applyAlignment="1">
      <alignment vertical="center"/>
    </xf>
    <xf numFmtId="170" fontId="3" fillId="17" borderId="28" xfId="5" applyNumberFormat="1" applyFont="1" applyFill="1" applyBorder="1" applyAlignment="1">
      <alignment vertical="center"/>
    </xf>
    <xf numFmtId="169" fontId="4" fillId="5" borderId="22" xfId="5" applyNumberFormat="1" applyFont="1" applyFill="1" applyBorder="1" applyAlignment="1">
      <alignment horizontal="center" vertical="center" wrapText="1"/>
    </xf>
    <xf numFmtId="10" fontId="18" fillId="6" borderId="22" xfId="2" applyNumberFormat="1" applyFont="1" applyFill="1" applyBorder="1" applyAlignment="1" applyProtection="1">
      <alignment horizontal="center" vertical="center" shrinkToFit="1"/>
      <protection locked="0"/>
    </xf>
    <xf numFmtId="10" fontId="18" fillId="6" borderId="22" xfId="2" applyNumberFormat="1" applyFont="1" applyFill="1" applyBorder="1" applyAlignment="1" applyProtection="1">
      <alignment horizontal="center" vertical="center" shrinkToFit="1"/>
    </xf>
    <xf numFmtId="0" fontId="15" fillId="5" borderId="22" xfId="5" applyFont="1" applyFill="1" applyBorder="1" applyAlignment="1">
      <alignment vertical="top" wrapText="1"/>
    </xf>
    <xf numFmtId="0" fontId="39" fillId="10" borderId="62" xfId="0" applyNumberFormat="1" applyFont="1" applyFill="1" applyBorder="1" applyAlignment="1">
      <alignment horizontal="center" vertical="center" wrapText="1"/>
    </xf>
    <xf numFmtId="4" fontId="2" fillId="0" borderId="0" xfId="3" applyNumberFormat="1" applyFont="1"/>
    <xf numFmtId="4" fontId="10" fillId="0" borderId="10" xfId="5" applyNumberFormat="1" applyFont="1" applyFill="1" applyBorder="1" applyAlignment="1">
      <alignment vertical="center"/>
    </xf>
    <xf numFmtId="4" fontId="13" fillId="0" borderId="17" xfId="1" applyNumberFormat="1" applyFont="1" applyFill="1" applyBorder="1" applyAlignment="1" applyProtection="1">
      <alignment horizontal="right" vertical="center" wrapText="1"/>
      <protection locked="0"/>
    </xf>
    <xf numFmtId="4" fontId="13" fillId="0" borderId="26" xfId="5" applyNumberFormat="1" applyFont="1" applyFill="1" applyBorder="1" applyAlignment="1" applyProtection="1">
      <alignment vertical="center"/>
      <protection locked="0"/>
    </xf>
    <xf numFmtId="4" fontId="10" fillId="0" borderId="10" xfId="5" applyNumberFormat="1" applyFont="1" applyFill="1" applyBorder="1" applyAlignment="1" applyProtection="1">
      <alignment vertical="center"/>
      <protection locked="0"/>
    </xf>
    <xf numFmtId="4" fontId="13" fillId="0" borderId="26" xfId="5" applyNumberFormat="1" applyFont="1" applyFill="1" applyBorder="1" applyAlignment="1">
      <alignment vertical="center"/>
    </xf>
    <xf numFmtId="4" fontId="3" fillId="18" borderId="10" xfId="5" applyNumberFormat="1" applyFont="1" applyFill="1" applyBorder="1" applyAlignment="1">
      <alignment horizontal="right" vertical="center"/>
    </xf>
    <xf numFmtId="4" fontId="14" fillId="0" borderId="0" xfId="3" applyNumberFormat="1" applyFont="1" applyFill="1"/>
    <xf numFmtId="4" fontId="13" fillId="0" borderId="26" xfId="5" applyNumberFormat="1" applyFont="1" applyBorder="1" applyAlignment="1" applyProtection="1">
      <alignment vertical="center"/>
      <protection locked="0"/>
    </xf>
    <xf numFmtId="4" fontId="13" fillId="0" borderId="22" xfId="1" applyNumberFormat="1" applyFont="1" applyFill="1" applyBorder="1" applyAlignment="1" applyProtection="1">
      <alignment horizontal="right" vertical="center" wrapText="1"/>
      <protection locked="0"/>
    </xf>
    <xf numFmtId="4" fontId="3" fillId="17" borderId="10" xfId="5" applyNumberFormat="1" applyFont="1" applyFill="1" applyBorder="1" applyAlignment="1">
      <alignment horizontal="right" vertical="center"/>
    </xf>
    <xf numFmtId="4" fontId="13" fillId="0" borderId="0" xfId="10" applyNumberFormat="1" applyFont="1" applyFill="1" applyBorder="1" applyAlignment="1" applyProtection="1">
      <alignment horizontal="right" vertical="center" wrapText="1"/>
    </xf>
    <xf numFmtId="4" fontId="14" fillId="0" borderId="0" xfId="3" applyNumberFormat="1" applyFont="1"/>
    <xf numFmtId="4" fontId="4" fillId="5" borderId="22" xfId="5" applyNumberFormat="1" applyFont="1" applyFill="1" applyBorder="1" applyAlignment="1">
      <alignment horizontal="center" vertical="center" wrapText="1"/>
    </xf>
    <xf numFmtId="4" fontId="4" fillId="5" borderId="22" xfId="5" applyNumberFormat="1" applyFont="1" applyFill="1" applyBorder="1" applyAlignment="1">
      <alignment horizontal="center" vertical="top" wrapText="1"/>
    </xf>
    <xf numFmtId="4" fontId="15" fillId="5" borderId="22" xfId="5" applyNumberFormat="1" applyFont="1" applyFill="1" applyBorder="1" applyAlignment="1">
      <alignment vertical="top" wrapText="1"/>
    </xf>
    <xf numFmtId="0" fontId="3" fillId="0" borderId="1" xfId="4" applyFont="1" applyFill="1" applyBorder="1" applyAlignment="1">
      <alignment horizontal="center"/>
    </xf>
    <xf numFmtId="0" fontId="3" fillId="0" borderId="2" xfId="4" applyFont="1" applyFill="1" applyBorder="1" applyAlignment="1">
      <alignment horizontal="center"/>
    </xf>
    <xf numFmtId="0" fontId="3" fillId="0" borderId="3" xfId="4" applyFont="1" applyFill="1" applyBorder="1" applyAlignment="1">
      <alignment horizontal="center"/>
    </xf>
    <xf numFmtId="0" fontId="4" fillId="0" borderId="4" xfId="4" applyFont="1" applyFill="1" applyBorder="1" applyAlignment="1">
      <alignment horizontal="center"/>
    </xf>
    <xf numFmtId="0" fontId="4" fillId="0" borderId="0" xfId="4" applyFont="1" applyFill="1" applyAlignment="1">
      <alignment horizontal="center"/>
    </xf>
    <xf numFmtId="0" fontId="4" fillId="0" borderId="5" xfId="4" applyFont="1" applyFill="1" applyBorder="1" applyAlignment="1">
      <alignment horizontal="center"/>
    </xf>
    <xf numFmtId="0" fontId="5" fillId="0" borderId="4" xfId="4" applyFont="1" applyFill="1" applyBorder="1" applyAlignment="1">
      <alignment horizontal="center" vertical="center"/>
    </xf>
    <xf numFmtId="0" fontId="5" fillId="0" borderId="0" xfId="4" applyFont="1" applyFill="1" applyAlignment="1">
      <alignment horizontal="center" vertical="center"/>
    </xf>
    <xf numFmtId="0" fontId="5" fillId="0" borderId="5" xfId="4" applyFont="1" applyFill="1" applyBorder="1" applyAlignment="1">
      <alignment horizontal="center" vertical="center"/>
    </xf>
    <xf numFmtId="0" fontId="10" fillId="18" borderId="9" xfId="5" applyFont="1" applyFill="1" applyBorder="1" applyAlignment="1">
      <alignment horizontal="center" vertical="center"/>
    </xf>
    <xf numFmtId="0" fontId="10" fillId="18" borderId="10" xfId="5" applyFont="1" applyFill="1" applyBorder="1" applyAlignment="1">
      <alignment horizontal="center" vertical="center"/>
    </xf>
    <xf numFmtId="0" fontId="10" fillId="18" borderId="11" xfId="5" applyFont="1" applyFill="1" applyBorder="1" applyAlignment="1">
      <alignment horizontal="center" vertical="center"/>
    </xf>
    <xf numFmtId="0" fontId="16" fillId="5" borderId="22" xfId="5" applyFont="1" applyFill="1" applyBorder="1" applyAlignment="1">
      <alignment horizontal="justify" vertical="top" wrapText="1"/>
    </xf>
    <xf numFmtId="0" fontId="10" fillId="17" borderId="9" xfId="5" applyFont="1" applyFill="1" applyBorder="1" applyAlignment="1">
      <alignment horizontal="center" vertical="center"/>
    </xf>
    <xf numFmtId="0" fontId="10" fillId="17" borderId="10" xfId="5" applyFont="1" applyFill="1" applyBorder="1" applyAlignment="1">
      <alignment horizontal="center" vertical="center"/>
    </xf>
    <xf numFmtId="0" fontId="10" fillId="17" borderId="11" xfId="5" applyFont="1" applyFill="1" applyBorder="1" applyAlignment="1">
      <alignment horizontal="center" vertical="center"/>
    </xf>
    <xf numFmtId="0" fontId="16" fillId="5" borderId="22" xfId="5" applyFont="1" applyFill="1" applyBorder="1" applyAlignment="1">
      <alignment horizontal="justify" vertical="center" wrapText="1"/>
    </xf>
    <xf numFmtId="0" fontId="4" fillId="5" borderId="22" xfId="5" applyFont="1" applyFill="1" applyBorder="1" applyAlignment="1">
      <alignment horizontal="center" vertical="center" wrapText="1"/>
    </xf>
    <xf numFmtId="0" fontId="4" fillId="5" borderId="22" xfId="5" applyFont="1" applyFill="1" applyBorder="1" applyAlignment="1">
      <alignment horizontal="center" vertical="top" wrapText="1"/>
    </xf>
    <xf numFmtId="0" fontId="3" fillId="0" borderId="29" xfId="5" applyFont="1" applyFill="1" applyBorder="1" applyAlignment="1">
      <alignment horizontal="left" vertical="center"/>
    </xf>
    <xf numFmtId="0" fontId="3" fillId="0" borderId="30" xfId="5" applyFont="1" applyFill="1" applyBorder="1" applyAlignment="1">
      <alignment horizontal="left" vertical="center"/>
    </xf>
    <xf numFmtId="0" fontId="3" fillId="0" borderId="31" xfId="5" applyFont="1" applyFill="1" applyBorder="1" applyAlignment="1">
      <alignment horizontal="left" vertical="center"/>
    </xf>
    <xf numFmtId="0" fontId="3" fillId="0" borderId="32" xfId="5" applyFont="1" applyFill="1" applyBorder="1" applyAlignment="1">
      <alignment horizontal="left" vertical="center" wrapText="1"/>
    </xf>
    <xf numFmtId="0" fontId="3" fillId="0" borderId="33" xfId="5" applyFont="1" applyFill="1" applyBorder="1" applyAlignment="1">
      <alignment horizontal="left" vertical="center" wrapText="1"/>
    </xf>
    <xf numFmtId="0" fontId="3" fillId="0" borderId="23" xfId="5" applyFont="1" applyFill="1" applyBorder="1" applyAlignment="1">
      <alignment horizontal="left" vertical="center" wrapText="1"/>
    </xf>
    <xf numFmtId="0" fontId="3" fillId="0" borderId="32" xfId="5" applyFont="1" applyFill="1" applyBorder="1" applyAlignment="1">
      <alignment horizontal="left" vertical="center"/>
    </xf>
    <xf numFmtId="0" fontId="3" fillId="0" borderId="33" xfId="5" applyFont="1" applyFill="1" applyBorder="1" applyAlignment="1">
      <alignment horizontal="left" vertical="center"/>
    </xf>
    <xf numFmtId="0" fontId="3" fillId="0" borderId="23" xfId="5" applyFont="1" applyFill="1" applyBorder="1" applyAlignment="1">
      <alignment horizontal="left" vertical="center"/>
    </xf>
    <xf numFmtId="0" fontId="15" fillId="0" borderId="32" xfId="5" applyFont="1" applyFill="1" applyBorder="1" applyAlignment="1">
      <alignment horizontal="left" vertical="center"/>
    </xf>
    <xf numFmtId="0" fontId="15" fillId="0" borderId="33" xfId="5" applyFont="1" applyFill="1" applyBorder="1" applyAlignment="1">
      <alignment horizontal="left" vertical="center"/>
    </xf>
    <xf numFmtId="0" fontId="15" fillId="0" borderId="23" xfId="5" applyFont="1" applyFill="1" applyBorder="1" applyAlignment="1">
      <alignment horizontal="left" vertical="center"/>
    </xf>
    <xf numFmtId="0" fontId="3" fillId="0" borderId="24" xfId="5" applyFont="1" applyFill="1" applyBorder="1" applyAlignment="1">
      <alignment horizontal="left" vertical="center"/>
    </xf>
    <xf numFmtId="0" fontId="3" fillId="0" borderId="25" xfId="5" applyFont="1" applyFill="1" applyBorder="1" applyAlignment="1">
      <alignment horizontal="left" vertical="center"/>
    </xf>
    <xf numFmtId="0" fontId="3" fillId="0" borderId="26" xfId="5" applyFont="1" applyFill="1" applyBorder="1" applyAlignment="1">
      <alignment horizontal="left" vertical="center"/>
    </xf>
    <xf numFmtId="0" fontId="17" fillId="0" borderId="4" xfId="4" applyFont="1" applyFill="1" applyBorder="1" applyAlignment="1">
      <alignment horizontal="center" vertical="center"/>
    </xf>
    <xf numFmtId="0" fontId="17" fillId="0" borderId="0" xfId="4" applyFont="1" applyFill="1" applyBorder="1" applyAlignment="1">
      <alignment horizontal="center" vertical="center"/>
    </xf>
    <xf numFmtId="0" fontId="17" fillId="0" borderId="5" xfId="4" applyFont="1" applyFill="1" applyBorder="1" applyAlignment="1">
      <alignment horizontal="center" vertical="center"/>
    </xf>
    <xf numFmtId="0" fontId="17" fillId="0" borderId="6" xfId="4" applyFont="1" applyFill="1" applyBorder="1" applyAlignment="1">
      <alignment horizontal="center" vertical="center"/>
    </xf>
    <xf numFmtId="0" fontId="17" fillId="0" borderId="7" xfId="4" applyFont="1" applyFill="1" applyBorder="1" applyAlignment="1">
      <alignment horizontal="center" vertical="center"/>
    </xf>
    <xf numFmtId="0" fontId="17" fillId="0" borderId="8" xfId="4" applyFont="1" applyFill="1" applyBorder="1" applyAlignment="1">
      <alignment horizontal="center" vertical="center"/>
    </xf>
    <xf numFmtId="0" fontId="16" fillId="5" borderId="32" xfId="5" applyFont="1" applyFill="1" applyBorder="1" applyAlignment="1">
      <alignment horizontal="justify" vertical="top" wrapText="1"/>
    </xf>
    <xf numFmtId="0" fontId="16" fillId="5" borderId="33" xfId="5" applyFont="1" applyFill="1" applyBorder="1" applyAlignment="1">
      <alignment horizontal="justify" vertical="top" wrapText="1"/>
    </xf>
    <xf numFmtId="0" fontId="16" fillId="5" borderId="23" xfId="5" applyFont="1" applyFill="1" applyBorder="1" applyAlignment="1">
      <alignment horizontal="justify" vertical="top" wrapText="1"/>
    </xf>
    <xf numFmtId="166" fontId="3" fillId="0" borderId="0" xfId="4" applyNumberFormat="1" applyFont="1" applyFill="1" applyAlignment="1">
      <alignment horizontal="center" vertical="center" wrapText="1"/>
    </xf>
    <xf numFmtId="0" fontId="9" fillId="0" borderId="7" xfId="5" applyFont="1" applyFill="1" applyBorder="1" applyAlignment="1">
      <alignment horizontal="center" vertical="center" wrapText="1"/>
    </xf>
    <xf numFmtId="0" fontId="10" fillId="0" borderId="9" xfId="5" applyFont="1" applyFill="1" applyBorder="1" applyAlignment="1">
      <alignment horizontal="left" vertical="center"/>
    </xf>
    <xf numFmtId="0" fontId="10" fillId="0" borderId="10" xfId="5" applyFont="1" applyFill="1" applyBorder="1" applyAlignment="1">
      <alignment horizontal="left" vertical="center"/>
    </xf>
    <xf numFmtId="0" fontId="10" fillId="0" borderId="11" xfId="5" applyFont="1" applyFill="1" applyBorder="1" applyAlignment="1">
      <alignment horizontal="left" vertical="center"/>
    </xf>
    <xf numFmtId="0" fontId="15" fillId="0" borderId="29" xfId="5" applyFont="1" applyFill="1" applyBorder="1" applyAlignment="1">
      <alignment horizontal="left" vertical="center"/>
    </xf>
    <xf numFmtId="0" fontId="15" fillId="0" borderId="30" xfId="5" applyFont="1" applyFill="1" applyBorder="1" applyAlignment="1">
      <alignment horizontal="left" vertical="center"/>
    </xf>
    <xf numFmtId="0" fontId="15" fillId="0" borderId="31" xfId="5" applyFont="1" applyFill="1" applyBorder="1" applyAlignment="1">
      <alignment horizontal="left" vertical="center"/>
    </xf>
    <xf numFmtId="0" fontId="15" fillId="0" borderId="32" xfId="5" applyFont="1" applyFill="1" applyBorder="1" applyAlignment="1">
      <alignment horizontal="left" vertical="center" wrapText="1"/>
    </xf>
    <xf numFmtId="0" fontId="15" fillId="0" borderId="33" xfId="5" applyFont="1" applyFill="1" applyBorder="1" applyAlignment="1">
      <alignment horizontal="left" vertical="center" wrapText="1"/>
    </xf>
    <xf numFmtId="0" fontId="15" fillId="0" borderId="23" xfId="5" applyFont="1" applyFill="1" applyBorder="1" applyAlignment="1">
      <alignment horizontal="left" vertical="center" wrapText="1"/>
    </xf>
    <xf numFmtId="0" fontId="16" fillId="5" borderId="36" xfId="5" applyFont="1" applyFill="1" applyBorder="1" applyAlignment="1">
      <alignment horizontal="justify" vertical="center" wrapText="1"/>
    </xf>
    <xf numFmtId="0" fontId="16" fillId="5" borderId="37" xfId="5" applyFont="1" applyFill="1" applyBorder="1" applyAlignment="1">
      <alignment horizontal="justify" vertical="center" wrapText="1"/>
    </xf>
    <xf numFmtId="0" fontId="16" fillId="5" borderId="17" xfId="5" applyFont="1" applyFill="1" applyBorder="1" applyAlignment="1">
      <alignment horizontal="justify" vertical="center" wrapText="1"/>
    </xf>
    <xf numFmtId="0" fontId="0" fillId="0" borderId="22" xfId="0" applyBorder="1" applyAlignment="1">
      <alignment horizontal="center"/>
    </xf>
    <xf numFmtId="0" fontId="42" fillId="0" borderId="22" xfId="0" applyFont="1" applyBorder="1" applyAlignment="1">
      <alignment horizontal="center"/>
    </xf>
    <xf numFmtId="0" fontId="42" fillId="0" borderId="39" xfId="0" applyFont="1" applyBorder="1" applyAlignment="1">
      <alignment horizontal="center"/>
    </xf>
    <xf numFmtId="0" fontId="42" fillId="0" borderId="33" xfId="0" applyFont="1" applyBorder="1" applyAlignment="1">
      <alignment horizontal="center"/>
    </xf>
    <xf numFmtId="0" fontId="42" fillId="0" borderId="23" xfId="0" applyFont="1" applyBorder="1" applyAlignment="1">
      <alignment horizontal="center"/>
    </xf>
    <xf numFmtId="0" fontId="3" fillId="4" borderId="24" xfId="5" applyFont="1" applyFill="1" applyBorder="1" applyAlignment="1">
      <alignment horizontal="left" vertical="center"/>
    </xf>
    <xf numFmtId="0" fontId="3" fillId="4" borderId="25" xfId="5" applyFont="1" applyFill="1" applyBorder="1" applyAlignment="1">
      <alignment horizontal="left" vertical="center"/>
    </xf>
    <xf numFmtId="0" fontId="3" fillId="4" borderId="26" xfId="5" applyFont="1" applyFill="1" applyBorder="1" applyAlignment="1">
      <alignment horizontal="left" vertical="center"/>
    </xf>
    <xf numFmtId="0" fontId="3" fillId="0" borderId="1" xfId="4" applyFont="1" applyBorder="1" applyAlignment="1">
      <alignment horizontal="center"/>
    </xf>
    <xf numFmtId="0" fontId="3" fillId="0" borderId="2" xfId="4" applyFont="1" applyBorder="1" applyAlignment="1">
      <alignment horizontal="center"/>
    </xf>
    <xf numFmtId="0" fontId="3" fillId="0" borderId="3" xfId="4" applyFont="1" applyBorder="1" applyAlignment="1">
      <alignment horizontal="center"/>
    </xf>
    <xf numFmtId="0" fontId="4" fillId="0" borderId="4" xfId="4" applyFont="1" applyBorder="1" applyAlignment="1">
      <alignment horizontal="center"/>
    </xf>
    <xf numFmtId="0" fontId="4" fillId="0" borderId="0" xfId="4" applyFont="1" applyAlignment="1">
      <alignment horizontal="center"/>
    </xf>
    <xf numFmtId="0" fontId="4" fillId="0" borderId="5" xfId="4" applyFont="1" applyBorder="1" applyAlignment="1">
      <alignment horizontal="center"/>
    </xf>
    <xf numFmtId="0" fontId="5" fillId="0" borderId="4" xfId="4" applyFont="1" applyBorder="1" applyAlignment="1">
      <alignment horizontal="center" vertical="center"/>
    </xf>
    <xf numFmtId="0" fontId="5" fillId="0" borderId="0" xfId="4" applyFont="1" applyAlignment="1">
      <alignment horizontal="center" vertical="center"/>
    </xf>
    <xf numFmtId="0" fontId="5" fillId="0" borderId="5" xfId="4" applyFont="1" applyBorder="1" applyAlignment="1">
      <alignment horizontal="center" vertical="center"/>
    </xf>
    <xf numFmtId="166" fontId="3" fillId="0" borderId="0" xfId="4" applyNumberFormat="1" applyFont="1" applyAlignment="1">
      <alignment horizontal="center" vertical="center" wrapText="1"/>
    </xf>
    <xf numFmtId="0" fontId="9" fillId="0" borderId="7" xfId="5" applyFont="1" applyBorder="1" applyAlignment="1">
      <alignment horizontal="center" vertical="center" wrapText="1"/>
    </xf>
    <xf numFmtId="0" fontId="10" fillId="2" borderId="9" xfId="5" applyFont="1" applyFill="1" applyBorder="1" applyAlignment="1">
      <alignment horizontal="left" vertical="center"/>
    </xf>
    <xf numFmtId="0" fontId="10" fillId="2" borderId="10" xfId="5" applyFont="1" applyFill="1" applyBorder="1" applyAlignment="1">
      <alignment horizontal="left" vertical="center"/>
    </xf>
    <xf numFmtId="0" fontId="10" fillId="2" borderId="11" xfId="5" applyFont="1" applyFill="1" applyBorder="1" applyAlignment="1">
      <alignment horizontal="left" vertical="center"/>
    </xf>
    <xf numFmtId="0" fontId="15" fillId="0" borderId="29" xfId="5" applyFont="1" applyBorder="1" applyAlignment="1">
      <alignment horizontal="left" vertical="center"/>
    </xf>
    <xf numFmtId="0" fontId="15" fillId="0" borderId="30" xfId="5" applyFont="1" applyBorder="1" applyAlignment="1">
      <alignment horizontal="left" vertical="center"/>
    </xf>
    <xf numFmtId="0" fontId="15" fillId="0" borderId="31" xfId="5" applyFont="1" applyBorder="1" applyAlignment="1">
      <alignment horizontal="left" vertical="center"/>
    </xf>
    <xf numFmtId="0" fontId="15" fillId="0" borderId="32" xfId="5" applyFont="1" applyBorder="1" applyAlignment="1">
      <alignment horizontal="left" vertical="center" wrapText="1"/>
    </xf>
    <xf numFmtId="0" fontId="15" fillId="0" borderId="33" xfId="5" applyFont="1" applyBorder="1" applyAlignment="1">
      <alignment horizontal="left" vertical="center" wrapText="1"/>
    </xf>
    <xf numFmtId="0" fontId="15" fillId="0" borderId="23" xfId="5" applyFont="1" applyBorder="1" applyAlignment="1">
      <alignment horizontal="left" vertical="center" wrapText="1"/>
    </xf>
    <xf numFmtId="0" fontId="15" fillId="0" borderId="32" xfId="5" applyFont="1" applyBorder="1" applyAlignment="1">
      <alignment horizontal="left" vertical="center"/>
    </xf>
    <xf numFmtId="0" fontId="15" fillId="0" borderId="33" xfId="5" applyFont="1" applyBorder="1" applyAlignment="1">
      <alignment horizontal="left" vertical="center"/>
    </xf>
    <xf numFmtId="0" fontId="15" fillId="0" borderId="23" xfId="5" applyFont="1" applyBorder="1" applyAlignment="1">
      <alignment horizontal="left" vertical="center"/>
    </xf>
    <xf numFmtId="0" fontId="21" fillId="16" borderId="39" xfId="0" applyFont="1" applyFill="1" applyBorder="1" applyAlignment="1">
      <alignment horizontal="center" vertical="center" wrapText="1"/>
    </xf>
    <xf numFmtId="0" fontId="21" fillId="16" borderId="23" xfId="0" applyFont="1" applyFill="1" applyBorder="1" applyAlignment="1">
      <alignment horizontal="center" vertical="center" wrapText="1"/>
    </xf>
    <xf numFmtId="0" fontId="39" fillId="14" borderId="39" xfId="0" applyFont="1" applyFill="1" applyBorder="1" applyAlignment="1">
      <alignment horizontal="center" vertical="center" wrapText="1"/>
    </xf>
    <xf numFmtId="0" fontId="39" fillId="14" borderId="23" xfId="0" applyFont="1" applyFill="1" applyBorder="1" applyAlignment="1">
      <alignment horizontal="center" vertical="center" wrapText="1"/>
    </xf>
    <xf numFmtId="0" fontId="21" fillId="14" borderId="39" xfId="43" applyNumberFormat="1" applyFont="1" applyFill="1" applyBorder="1" applyAlignment="1" applyProtection="1">
      <alignment horizontal="center" vertical="center" wrapText="1"/>
    </xf>
    <xf numFmtId="0" fontId="21" fillId="14" borderId="23" xfId="43" applyNumberFormat="1" applyFont="1" applyFill="1" applyBorder="1" applyAlignment="1" applyProtection="1">
      <alignment horizontal="center" vertical="center" wrapText="1"/>
    </xf>
    <xf numFmtId="0" fontId="22" fillId="0" borderId="0" xfId="33" applyFont="1" applyAlignment="1">
      <alignment vertical="center" wrapText="1"/>
    </xf>
    <xf numFmtId="169" fontId="21" fillId="0" borderId="0" xfId="15" applyNumberFormat="1" applyFont="1" applyFill="1" applyBorder="1" applyAlignment="1">
      <alignment horizontal="right" vertical="center" wrapText="1"/>
    </xf>
    <xf numFmtId="0" fontId="22" fillId="0" borderId="1" xfId="33" applyFont="1" applyBorder="1" applyAlignment="1">
      <alignment horizontal="center" vertical="center"/>
    </xf>
    <xf numFmtId="0" fontId="22" fillId="0" borderId="2" xfId="33" applyFont="1" applyBorder="1" applyAlignment="1">
      <alignment horizontal="center" vertical="center"/>
    </xf>
    <xf numFmtId="0" fontId="22" fillId="0" borderId="3" xfId="33" applyFont="1" applyBorder="1" applyAlignment="1">
      <alignment horizontal="center" vertical="center"/>
    </xf>
    <xf numFmtId="0" fontId="22" fillId="0" borderId="4" xfId="33" applyFont="1" applyBorder="1" applyAlignment="1">
      <alignment horizontal="center" vertical="center"/>
    </xf>
    <xf numFmtId="0" fontId="22" fillId="0" borderId="0" xfId="33" applyFont="1" applyBorder="1" applyAlignment="1">
      <alignment horizontal="center" vertical="center"/>
    </xf>
    <xf numFmtId="0" fontId="22" fillId="0" borderId="5" xfId="33" applyFont="1" applyBorder="1" applyAlignment="1">
      <alignment horizontal="center" vertical="center"/>
    </xf>
    <xf numFmtId="0" fontId="22" fillId="0" borderId="6" xfId="33" applyFont="1" applyBorder="1" applyAlignment="1">
      <alignment horizontal="center" vertical="center"/>
    </xf>
    <xf numFmtId="0" fontId="22" fillId="0" borderId="7" xfId="33" applyFont="1" applyBorder="1" applyAlignment="1">
      <alignment horizontal="center" vertical="center"/>
    </xf>
    <xf numFmtId="0" fontId="22" fillId="0" borderId="8" xfId="33" applyFont="1" applyBorder="1" applyAlignment="1">
      <alignment horizontal="center" vertical="center"/>
    </xf>
    <xf numFmtId="0" fontId="21" fillId="0" borderId="22" xfId="48" applyFont="1" applyBorder="1" applyAlignment="1">
      <alignment horizontal="center" vertical="center" wrapText="1"/>
    </xf>
    <xf numFmtId="169" fontId="21" fillId="0" borderId="22" xfId="15" applyNumberFormat="1" applyFont="1" applyFill="1" applyBorder="1" applyAlignment="1">
      <alignment horizontal="right" vertical="center" wrapText="1"/>
    </xf>
    <xf numFmtId="0" fontId="21" fillId="0" borderId="39" xfId="48" applyFont="1" applyBorder="1" applyAlignment="1">
      <alignment horizontal="center" vertical="center" wrapText="1"/>
    </xf>
    <xf numFmtId="0" fontId="21" fillId="0" borderId="33" xfId="48" applyFont="1" applyBorder="1" applyAlignment="1">
      <alignment horizontal="center" vertical="center" wrapText="1"/>
    </xf>
    <xf numFmtId="0" fontId="21" fillId="0" borderId="23" xfId="48" applyFont="1" applyBorder="1" applyAlignment="1">
      <alignment horizontal="center" vertical="center" wrapText="1"/>
    </xf>
    <xf numFmtId="193" fontId="21" fillId="0" borderId="22" xfId="23" applyNumberFormat="1" applyFont="1" applyFill="1" applyBorder="1" applyAlignment="1">
      <alignment horizontal="right" vertical="center"/>
    </xf>
    <xf numFmtId="0" fontId="21" fillId="0" borderId="0" xfId="48" applyFont="1" applyAlignment="1">
      <alignment horizontal="center" vertical="center" wrapText="1"/>
    </xf>
    <xf numFmtId="193" fontId="21" fillId="0" borderId="0" xfId="23" applyNumberFormat="1" applyFont="1" applyFill="1" applyBorder="1" applyAlignment="1">
      <alignment horizontal="right" vertical="center"/>
    </xf>
    <xf numFmtId="0" fontId="21" fillId="0" borderId="43" xfId="48" applyFont="1" applyBorder="1" applyAlignment="1">
      <alignment horizontal="center" vertical="center" wrapText="1"/>
    </xf>
    <xf numFmtId="0" fontId="21" fillId="0" borderId="19" xfId="48" applyFont="1" applyBorder="1" applyAlignment="1">
      <alignment horizontal="center" vertical="center" wrapText="1"/>
    </xf>
    <xf numFmtId="0" fontId="7" fillId="0" borderId="59" xfId="48" applyBorder="1" applyAlignment="1">
      <alignment horizontal="justify" vertical="center" wrapText="1"/>
    </xf>
    <xf numFmtId="0" fontId="7" fillId="0" borderId="57" xfId="48" applyBorder="1" applyAlignment="1">
      <alignment horizontal="justify" vertical="center" wrapText="1"/>
    </xf>
    <xf numFmtId="0" fontId="7" fillId="0" borderId="58" xfId="48" applyBorder="1" applyAlignment="1">
      <alignment horizontal="justify" vertical="center" wrapText="1"/>
    </xf>
    <xf numFmtId="0" fontId="7" fillId="0" borderId="18" xfId="48" applyBorder="1" applyAlignment="1">
      <alignment horizontal="justify" vertical="center" wrapText="1"/>
    </xf>
    <xf numFmtId="0" fontId="7" fillId="0" borderId="37" xfId="48" applyBorder="1" applyAlignment="1">
      <alignment horizontal="justify" vertical="center" wrapText="1"/>
    </xf>
    <xf numFmtId="0" fontId="7" fillId="0" borderId="17" xfId="48" applyBorder="1" applyAlignment="1">
      <alignment horizontal="justify" vertical="center" wrapText="1"/>
    </xf>
    <xf numFmtId="186" fontId="7" fillId="11" borderId="22" xfId="47" applyNumberFormat="1" applyFill="1" applyBorder="1" applyAlignment="1">
      <alignment horizontal="center" vertical="center" wrapText="1"/>
    </xf>
    <xf numFmtId="192" fontId="7" fillId="0" borderId="39" xfId="48" applyNumberFormat="1" applyBorder="1" applyAlignment="1">
      <alignment horizontal="right" vertical="center" wrapText="1"/>
    </xf>
    <xf numFmtId="192" fontId="7" fillId="0" borderId="33" xfId="48" applyNumberFormat="1" applyBorder="1" applyAlignment="1">
      <alignment horizontal="right" vertical="center" wrapText="1"/>
    </xf>
    <xf numFmtId="192" fontId="7" fillId="0" borderId="23" xfId="48" applyNumberFormat="1" applyBorder="1" applyAlignment="1">
      <alignment horizontal="right" vertical="center" wrapText="1"/>
    </xf>
    <xf numFmtId="169" fontId="7" fillId="0" borderId="39" xfId="15" applyNumberFormat="1" applyFont="1" applyFill="1" applyBorder="1" applyAlignment="1">
      <alignment horizontal="right" vertical="center" wrapText="1"/>
    </xf>
    <xf numFmtId="169" fontId="7" fillId="0" borderId="23" xfId="15" applyNumberFormat="1" applyFont="1" applyFill="1" applyBorder="1" applyAlignment="1">
      <alignment horizontal="right" vertical="center" wrapText="1"/>
    </xf>
    <xf numFmtId="169" fontId="7" fillId="0" borderId="22" xfId="15" applyNumberFormat="1" applyFont="1" applyFill="1" applyBorder="1" applyAlignment="1">
      <alignment horizontal="right" vertical="center" wrapText="1"/>
    </xf>
    <xf numFmtId="0" fontId="21" fillId="0" borderId="22" xfId="48" applyFont="1" applyBorder="1" applyAlignment="1">
      <alignment horizontal="justify" vertical="center" wrapText="1"/>
    </xf>
    <xf numFmtId="0" fontId="7" fillId="0" borderId="59" xfId="48" applyBorder="1" applyAlignment="1">
      <alignment vertical="center" wrapText="1"/>
    </xf>
    <xf numFmtId="0" fontId="7" fillId="0" borderId="57" xfId="48" applyBorder="1" applyAlignment="1">
      <alignment vertical="center" wrapText="1"/>
    </xf>
    <xf numFmtId="0" fontId="7" fillId="0" borderId="58" xfId="48" applyBorder="1" applyAlignment="1">
      <alignment vertical="center" wrapText="1"/>
    </xf>
    <xf numFmtId="0" fontId="7" fillId="0" borderId="18" xfId="48" applyBorder="1" applyAlignment="1">
      <alignment vertical="center" wrapText="1"/>
    </xf>
    <xf numFmtId="0" fontId="7" fillId="0" borderId="37" xfId="48" applyBorder="1" applyAlignment="1">
      <alignment vertical="center" wrapText="1"/>
    </xf>
    <xf numFmtId="0" fontId="7" fillId="0" borderId="17" xfId="48" applyBorder="1" applyAlignment="1">
      <alignment vertical="center" wrapText="1"/>
    </xf>
    <xf numFmtId="0" fontId="7" fillId="0" borderId="22" xfId="48" applyBorder="1" applyAlignment="1">
      <alignment horizontal="justify" vertical="center" wrapText="1"/>
    </xf>
    <xf numFmtId="0" fontId="21" fillId="4" borderId="22" xfId="48" applyFont="1" applyFill="1" applyBorder="1" applyAlignment="1">
      <alignment horizontal="center" vertical="center"/>
    </xf>
    <xf numFmtId="193" fontId="21" fillId="4" borderId="22" xfId="48" applyNumberFormat="1" applyFont="1" applyFill="1" applyBorder="1" applyAlignment="1">
      <alignment horizontal="center" vertical="center" wrapText="1"/>
    </xf>
    <xf numFmtId="191" fontId="21" fillId="4" borderId="22" xfId="48" applyNumberFormat="1" applyFont="1" applyFill="1" applyBorder="1" applyAlignment="1">
      <alignment horizontal="center" vertical="center" wrapText="1"/>
    </xf>
    <xf numFmtId="189" fontId="21" fillId="0" borderId="22" xfId="23" applyNumberFormat="1" applyFont="1" applyFill="1" applyBorder="1" applyAlignment="1">
      <alignment horizontal="right" vertical="center"/>
    </xf>
    <xf numFmtId="189" fontId="21" fillId="0" borderId="39" xfId="23" applyNumberFormat="1" applyFont="1" applyFill="1" applyBorder="1" applyAlignment="1">
      <alignment horizontal="right" vertical="center"/>
    </xf>
    <xf numFmtId="189" fontId="21" fillId="0" borderId="23" xfId="23" applyNumberFormat="1" applyFont="1" applyFill="1" applyBorder="1" applyAlignment="1">
      <alignment horizontal="right" vertical="center"/>
    </xf>
    <xf numFmtId="0" fontId="7" fillId="0" borderId="39" xfId="48" applyBorder="1" applyAlignment="1">
      <alignment vertical="center" wrapText="1"/>
    </xf>
    <xf numFmtId="0" fontId="7" fillId="0" borderId="33" xfId="48" applyBorder="1" applyAlignment="1">
      <alignment vertical="center" wrapText="1"/>
    </xf>
    <xf numFmtId="0" fontId="7" fillId="0" borderId="23" xfId="48" applyBorder="1" applyAlignment="1">
      <alignment vertical="center" wrapText="1"/>
    </xf>
    <xf numFmtId="189" fontId="7" fillId="0" borderId="39" xfId="15" applyNumberFormat="1" applyFont="1" applyFill="1" applyBorder="1" applyAlignment="1">
      <alignment horizontal="right" vertical="center" wrapText="1"/>
    </xf>
    <xf numFmtId="189" fontId="7" fillId="0" borderId="23" xfId="15" applyNumberFormat="1" applyFont="1" applyFill="1" applyBorder="1" applyAlignment="1">
      <alignment horizontal="right" vertical="center" wrapText="1"/>
    </xf>
    <xf numFmtId="193" fontId="7" fillId="2" borderId="39" xfId="48" applyNumberFormat="1" applyFill="1" applyBorder="1" applyAlignment="1">
      <alignment horizontal="right" vertical="center" wrapText="1"/>
    </xf>
    <xf numFmtId="193" fontId="7" fillId="2" borderId="33" xfId="48" applyNumberFormat="1" applyFill="1" applyBorder="1" applyAlignment="1">
      <alignment horizontal="right" vertical="center" wrapText="1"/>
    </xf>
    <xf numFmtId="193" fontId="7" fillId="2" borderId="23" xfId="48" applyNumberFormat="1" applyFill="1" applyBorder="1" applyAlignment="1">
      <alignment horizontal="right" vertical="center" wrapText="1"/>
    </xf>
    <xf numFmtId="189" fontId="7" fillId="2" borderId="39" xfId="15" applyNumberFormat="1" applyFont="1" applyFill="1" applyBorder="1" applyAlignment="1">
      <alignment horizontal="right" vertical="center" wrapText="1"/>
    </xf>
    <xf numFmtId="189" fontId="7" fillId="2" borderId="23" xfId="15" applyNumberFormat="1" applyFont="1" applyFill="1" applyBorder="1" applyAlignment="1">
      <alignment horizontal="right" vertical="center" wrapText="1"/>
    </xf>
    <xf numFmtId="189" fontId="7" fillId="0" borderId="22" xfId="15" applyNumberFormat="1" applyFont="1" applyFill="1" applyBorder="1" applyAlignment="1">
      <alignment horizontal="right" vertical="center" wrapText="1"/>
    </xf>
    <xf numFmtId="0" fontId="21" fillId="0" borderId="22" xfId="48" applyFont="1" applyBorder="1" applyAlignment="1">
      <alignment horizontal="justify" vertical="center"/>
    </xf>
    <xf numFmtId="0" fontId="7" fillId="0" borderId="57" xfId="48" applyBorder="1" applyAlignment="1">
      <alignment horizontal="left" vertical="center" wrapText="1"/>
    </xf>
    <xf numFmtId="0" fontId="7" fillId="0" borderId="0" xfId="48" applyAlignment="1">
      <alignment horizontal="left" vertical="center" wrapText="1"/>
    </xf>
    <xf numFmtId="0" fontId="7" fillId="0" borderId="37" xfId="48" applyBorder="1" applyAlignment="1">
      <alignment horizontal="left" vertical="center" wrapText="1"/>
    </xf>
    <xf numFmtId="0" fontId="24" fillId="0" borderId="0" xfId="33" applyFont="1" applyAlignment="1">
      <alignment horizontal="center" vertical="center"/>
    </xf>
    <xf numFmtId="0" fontId="24" fillId="0" borderId="55" xfId="33" applyFont="1" applyBorder="1" applyAlignment="1">
      <alignment horizontal="center" vertical="center"/>
    </xf>
    <xf numFmtId="189" fontId="21" fillId="0" borderId="19" xfId="23" applyNumberFormat="1" applyFont="1" applyFill="1" applyBorder="1" applyAlignment="1">
      <alignment horizontal="right" vertical="center"/>
    </xf>
    <xf numFmtId="186" fontId="7" fillId="11" borderId="39" xfId="47" applyNumberFormat="1" applyFill="1" applyBorder="1" applyAlignment="1">
      <alignment horizontal="center" vertical="center" wrapText="1"/>
    </xf>
    <xf numFmtId="186" fontId="7" fillId="11" borderId="23" xfId="47" applyNumberFormat="1" applyFill="1" applyBorder="1" applyAlignment="1">
      <alignment horizontal="center" vertical="center" wrapText="1"/>
    </xf>
    <xf numFmtId="0" fontId="7" fillId="0" borderId="22" xfId="48" applyBorder="1" applyAlignment="1">
      <alignment horizontal="left" vertical="center" wrapText="1"/>
    </xf>
    <xf numFmtId="0" fontId="7" fillId="0" borderId="22" xfId="48" applyBorder="1" applyAlignment="1">
      <alignment vertical="center" wrapText="1"/>
    </xf>
    <xf numFmtId="0" fontId="24" fillId="0" borderId="37" xfId="33" applyFont="1" applyBorder="1" applyAlignment="1">
      <alignment horizontal="center" vertical="center"/>
    </xf>
    <xf numFmtId="0" fontId="21" fillId="0" borderId="41" xfId="48" applyFont="1" applyBorder="1" applyAlignment="1">
      <alignment horizontal="center" vertical="center" wrapText="1"/>
    </xf>
    <xf numFmtId="0" fontId="7" fillId="0" borderId="59" xfId="48" applyBorder="1" applyAlignment="1">
      <alignment horizontal="left" vertical="center" wrapText="1"/>
    </xf>
    <xf numFmtId="0" fontId="7" fillId="0" borderId="58" xfId="48" applyBorder="1" applyAlignment="1">
      <alignment horizontal="left" vertical="center" wrapText="1"/>
    </xf>
    <xf numFmtId="0" fontId="7" fillId="0" borderId="56" xfId="48" applyBorder="1" applyAlignment="1">
      <alignment horizontal="left" vertical="center" wrapText="1"/>
    </xf>
    <xf numFmtId="0" fontId="7" fillId="0" borderId="55" xfId="48" applyBorder="1" applyAlignment="1">
      <alignment horizontal="left" vertical="center" wrapText="1"/>
    </xf>
    <xf numFmtId="0" fontId="7" fillId="0" borderId="18" xfId="48" applyBorder="1" applyAlignment="1">
      <alignment horizontal="left" vertical="center" wrapText="1"/>
    </xf>
    <xf numFmtId="0" fontId="7" fillId="0" borderId="17" xfId="48" applyBorder="1" applyAlignment="1">
      <alignment horizontal="left" vertical="center" wrapText="1"/>
    </xf>
    <xf numFmtId="0" fontId="21" fillId="0" borderId="22" xfId="33" applyFont="1" applyBorder="1" applyAlignment="1">
      <alignment horizontal="left" vertical="center" wrapText="1"/>
    </xf>
    <xf numFmtId="0" fontId="24" fillId="0" borderId="57" xfId="33" applyFont="1" applyBorder="1" applyAlignment="1">
      <alignment horizontal="center" vertical="center"/>
    </xf>
    <xf numFmtId="0" fontId="24" fillId="0" borderId="58" xfId="33" applyFont="1" applyBorder="1" applyAlignment="1">
      <alignment horizontal="center" vertical="center"/>
    </xf>
    <xf numFmtId="0" fontId="21" fillId="0" borderId="39" xfId="48" applyFont="1" applyBorder="1" applyAlignment="1">
      <alignment horizontal="justify" vertical="center"/>
    </xf>
    <xf numFmtId="0" fontId="21" fillId="0" borderId="33" xfId="48" applyFont="1" applyBorder="1" applyAlignment="1">
      <alignment horizontal="justify" vertical="center"/>
    </xf>
    <xf numFmtId="0" fontId="21" fillId="0" borderId="23" xfId="48" applyFont="1" applyBorder="1" applyAlignment="1">
      <alignment horizontal="justify" vertical="center"/>
    </xf>
    <xf numFmtId="0" fontId="21" fillId="4" borderId="19" xfId="33" applyFont="1" applyFill="1" applyBorder="1" applyAlignment="1">
      <alignment horizontal="center" vertical="center"/>
    </xf>
    <xf numFmtId="0" fontId="21" fillId="4" borderId="19" xfId="33" applyFont="1" applyFill="1" applyBorder="1" applyAlignment="1">
      <alignment horizontal="center" vertical="center" wrapText="1"/>
    </xf>
    <xf numFmtId="187" fontId="21" fillId="4" borderId="19" xfId="15" applyNumberFormat="1" applyFont="1" applyFill="1" applyBorder="1" applyAlignment="1">
      <alignment horizontal="center" vertical="center" wrapText="1"/>
    </xf>
    <xf numFmtId="0" fontId="21" fillId="4" borderId="19" xfId="48" applyFont="1" applyFill="1" applyBorder="1" applyAlignment="1">
      <alignment horizontal="center" vertical="center"/>
    </xf>
    <xf numFmtId="0" fontId="21" fillId="0" borderId="9" xfId="33" applyFont="1" applyBorder="1" applyAlignment="1">
      <alignment horizontal="center" vertical="center" wrapText="1"/>
    </xf>
    <xf numFmtId="0" fontId="21" fillId="0" borderId="10" xfId="33" applyFont="1" applyBorder="1" applyAlignment="1">
      <alignment horizontal="center" vertical="center" wrapText="1"/>
    </xf>
    <xf numFmtId="0" fontId="21" fillId="0" borderId="11" xfId="33" applyFont="1" applyBorder="1" applyAlignment="1">
      <alignment horizontal="center" vertical="center" wrapText="1"/>
    </xf>
    <xf numFmtId="0" fontId="7" fillId="0" borderId="9" xfId="33" applyBorder="1" applyAlignment="1">
      <alignment horizontal="center" vertical="center" wrapText="1"/>
    </xf>
    <xf numFmtId="0" fontId="7" fillId="0" borderId="10" xfId="33" applyBorder="1" applyAlignment="1">
      <alignment horizontal="center" vertical="center" wrapText="1"/>
    </xf>
    <xf numFmtId="0" fontId="7" fillId="0" borderId="60" xfId="33" applyBorder="1" applyAlignment="1">
      <alignment horizontal="center" vertical="center" wrapText="1"/>
    </xf>
    <xf numFmtId="0" fontId="21" fillId="0" borderId="22" xfId="47" applyFont="1" applyBorder="1" applyAlignment="1">
      <alignment horizontal="center" vertical="center"/>
    </xf>
    <xf numFmtId="0" fontId="21" fillId="0" borderId="39" xfId="33" applyFont="1" applyBorder="1" applyAlignment="1">
      <alignment vertical="center"/>
    </xf>
    <xf numFmtId="0" fontId="21" fillId="0" borderId="33" xfId="33" applyFont="1" applyBorder="1" applyAlignment="1">
      <alignment vertical="center"/>
    </xf>
    <xf numFmtId="0" fontId="21" fillId="0" borderId="23" xfId="33" applyFont="1" applyBorder="1" applyAlignment="1">
      <alignment vertical="center"/>
    </xf>
    <xf numFmtId="0" fontId="7" fillId="0" borderId="18" xfId="48" applyBorder="1" applyAlignment="1">
      <alignment horizontal="left" vertical="center"/>
    </xf>
    <xf numFmtId="0" fontId="7" fillId="0" borderId="37" xfId="48" applyBorder="1" applyAlignment="1">
      <alignment horizontal="left" vertical="center"/>
    </xf>
    <xf numFmtId="0" fontId="7" fillId="0" borderId="17" xfId="48" applyBorder="1" applyAlignment="1">
      <alignment horizontal="left" vertical="center"/>
    </xf>
    <xf numFmtId="0" fontId="21" fillId="0" borderId="39" xfId="48" applyFont="1" applyBorder="1" applyAlignment="1">
      <alignment horizontal="left" vertical="center"/>
    </xf>
    <xf numFmtId="0" fontId="21" fillId="0" borderId="33" xfId="48" applyFont="1" applyBorder="1" applyAlignment="1">
      <alignment horizontal="left" vertical="center"/>
    </xf>
    <xf numFmtId="0" fontId="21" fillId="0" borderId="22" xfId="48" applyFont="1" applyBorder="1" applyAlignment="1">
      <alignment horizontal="center" vertical="center"/>
    </xf>
    <xf numFmtId="0" fontId="21" fillId="0" borderId="33" xfId="47" applyFont="1" applyBorder="1" applyAlignment="1">
      <alignment horizontal="center" vertical="center"/>
    </xf>
    <xf numFmtId="0" fontId="21" fillId="4" borderId="39" xfId="47" applyFont="1" applyFill="1" applyBorder="1" applyAlignment="1">
      <alignment horizontal="center" vertical="center"/>
    </xf>
    <xf numFmtId="0" fontId="21" fillId="4" borderId="33" xfId="47" applyFont="1" applyFill="1" applyBorder="1" applyAlignment="1">
      <alignment horizontal="center" vertical="center"/>
    </xf>
    <xf numFmtId="0" fontId="21" fillId="4" borderId="23" xfId="47" applyFont="1" applyFill="1" applyBorder="1" applyAlignment="1">
      <alignment horizontal="center" vertical="center"/>
    </xf>
    <xf numFmtId="0" fontId="21" fillId="4" borderId="39" xfId="48" applyFont="1" applyFill="1" applyBorder="1" applyAlignment="1">
      <alignment horizontal="center" vertical="center"/>
    </xf>
    <xf numFmtId="0" fontId="21" fillId="4" borderId="33" xfId="48" applyFont="1" applyFill="1" applyBorder="1" applyAlignment="1">
      <alignment horizontal="center" vertical="center"/>
    </xf>
    <xf numFmtId="0" fontId="21" fillId="4" borderId="23" xfId="48" applyFont="1" applyFill="1" applyBorder="1" applyAlignment="1">
      <alignment horizontal="center" vertical="center"/>
    </xf>
    <xf numFmtId="0" fontId="7" fillId="0" borderId="39" xfId="48" applyBorder="1" applyAlignment="1">
      <alignment horizontal="left" vertical="center"/>
    </xf>
    <xf numFmtId="0" fontId="7" fillId="0" borderId="33" xfId="48" applyBorder="1" applyAlignment="1">
      <alignment horizontal="left" vertical="center"/>
    </xf>
    <xf numFmtId="0" fontId="7" fillId="0" borderId="23" xfId="48" applyBorder="1" applyAlignment="1">
      <alignment horizontal="left" vertical="center"/>
    </xf>
    <xf numFmtId="0" fontId="26" fillId="2" borderId="47" xfId="46" applyFont="1" applyFill="1" applyBorder="1" applyAlignment="1">
      <alignment horizontal="center" vertical="center" wrapText="1"/>
    </xf>
    <xf numFmtId="0" fontId="26" fillId="2" borderId="30" xfId="46" applyFont="1" applyFill="1" applyBorder="1" applyAlignment="1">
      <alignment horizontal="center" vertical="center" wrapText="1"/>
    </xf>
    <xf numFmtId="0" fontId="21" fillId="2" borderId="13" xfId="46" applyFont="1" applyFill="1" applyBorder="1" applyAlignment="1">
      <alignment horizontal="center" vertical="center" wrapText="1"/>
    </xf>
    <xf numFmtId="0" fontId="21" fillId="2" borderId="43" xfId="46" applyFont="1" applyFill="1" applyBorder="1" applyAlignment="1">
      <alignment horizontal="center" vertical="center" wrapText="1"/>
    </xf>
    <xf numFmtId="0" fontId="21" fillId="2" borderId="15" xfId="46" applyFont="1" applyFill="1" applyBorder="1" applyAlignment="1">
      <alignment horizontal="center" vertical="center"/>
    </xf>
    <xf numFmtId="0" fontId="21" fillId="2" borderId="61" xfId="46" applyFont="1" applyFill="1" applyBorder="1" applyAlignment="1">
      <alignment horizontal="center" vertical="center"/>
    </xf>
    <xf numFmtId="0" fontId="21" fillId="0" borderId="39" xfId="46" applyFont="1" applyBorder="1" applyAlignment="1">
      <alignment horizontal="center" vertical="center"/>
    </xf>
    <xf numFmtId="0" fontId="21" fillId="0" borderId="33" xfId="46" applyFont="1" applyBorder="1" applyAlignment="1">
      <alignment horizontal="center" vertical="center"/>
    </xf>
    <xf numFmtId="4" fontId="21" fillId="0" borderId="39" xfId="46" applyNumberFormat="1" applyFont="1" applyBorder="1" applyAlignment="1">
      <alignment horizontal="center" vertical="center"/>
    </xf>
    <xf numFmtId="4" fontId="21" fillId="0" borderId="33" xfId="46" applyNumberFormat="1" applyFont="1" applyBorder="1" applyAlignment="1">
      <alignment horizontal="center" vertical="center"/>
    </xf>
    <xf numFmtId="0" fontId="21" fillId="2" borderId="12" xfId="46" applyFont="1" applyFill="1" applyBorder="1" applyAlignment="1">
      <alignment horizontal="center" vertical="center"/>
    </xf>
    <xf numFmtId="0" fontId="21" fillId="2" borderId="23" xfId="46" applyFont="1" applyFill="1" applyBorder="1" applyAlignment="1">
      <alignment horizontal="center" vertical="center"/>
    </xf>
    <xf numFmtId="0" fontId="21" fillId="2" borderId="13" xfId="46" applyFont="1" applyFill="1" applyBorder="1" applyAlignment="1">
      <alignment horizontal="center" vertical="center"/>
    </xf>
    <xf numFmtId="0" fontId="21" fillId="2" borderId="43" xfId="46" applyFont="1" applyFill="1" applyBorder="1" applyAlignment="1">
      <alignment horizontal="center" vertical="center"/>
    </xf>
    <xf numFmtId="0" fontId="21" fillId="0" borderId="22" xfId="46" applyFont="1" applyBorder="1" applyAlignment="1">
      <alignment horizontal="center" vertical="center"/>
    </xf>
    <xf numFmtId="0" fontId="35" fillId="0" borderId="39" xfId="33" applyFont="1" applyBorder="1" applyAlignment="1">
      <alignment horizontal="center" vertical="center"/>
    </xf>
    <xf numFmtId="0" fontId="35" fillId="0" borderId="33" xfId="33" applyFont="1" applyBorder="1" applyAlignment="1">
      <alignment horizontal="center" vertical="center"/>
    </xf>
    <xf numFmtId="0" fontId="21" fillId="0" borderId="0" xfId="46" applyFont="1" applyBorder="1" applyAlignment="1">
      <alignment horizontal="center" vertical="center"/>
    </xf>
    <xf numFmtId="0" fontId="34" fillId="0" borderId="1" xfId="33" applyFont="1" applyBorder="1" applyAlignment="1">
      <alignment horizontal="center" vertical="center"/>
    </xf>
    <xf numFmtId="0" fontId="34" fillId="0" borderId="2" xfId="33" applyFont="1" applyBorder="1" applyAlignment="1">
      <alignment horizontal="center" vertical="center"/>
    </xf>
    <xf numFmtId="0" fontId="34" fillId="0" borderId="4" xfId="33" applyFont="1" applyBorder="1" applyAlignment="1">
      <alignment horizontal="center" vertical="center"/>
    </xf>
    <xf numFmtId="0" fontId="34" fillId="0" borderId="0" xfId="33" applyFont="1" applyAlignment="1">
      <alignment horizontal="center" vertical="center"/>
    </xf>
    <xf numFmtId="0" fontId="34" fillId="0" borderId="6" xfId="33" applyFont="1" applyBorder="1" applyAlignment="1">
      <alignment horizontal="center" vertical="center"/>
    </xf>
    <xf numFmtId="0" fontId="34" fillId="0" borderId="7" xfId="33" applyFont="1" applyBorder="1" applyAlignment="1">
      <alignment horizontal="center" vertical="center"/>
    </xf>
    <xf numFmtId="0" fontId="33" fillId="0" borderId="13" xfId="33" applyFont="1" applyBorder="1" applyAlignment="1">
      <alignment horizontal="center"/>
    </xf>
    <xf numFmtId="0" fontId="33" fillId="0" borderId="15" xfId="33" applyFont="1" applyBorder="1" applyAlignment="1">
      <alignment horizontal="center"/>
    </xf>
    <xf numFmtId="0" fontId="33" fillId="0" borderId="22" xfId="33" applyFont="1" applyBorder="1" applyAlignment="1">
      <alignment horizontal="center"/>
    </xf>
    <xf numFmtId="0" fontId="33" fillId="0" borderId="34" xfId="33" applyFont="1" applyBorder="1" applyAlignment="1">
      <alignment horizontal="center"/>
    </xf>
    <xf numFmtId="0" fontId="33" fillId="0" borderId="46" xfId="33" applyFont="1" applyBorder="1" applyAlignment="1">
      <alignment horizontal="center"/>
    </xf>
    <xf numFmtId="0" fontId="33" fillId="0" borderId="35" xfId="33" applyFont="1" applyBorder="1" applyAlignment="1">
      <alignment horizontal="center"/>
    </xf>
    <xf numFmtId="0" fontId="34" fillId="0" borderId="9" xfId="33" applyFont="1" applyBorder="1" applyAlignment="1">
      <alignment horizontal="center" vertical="center"/>
    </xf>
    <xf numFmtId="0" fontId="34" fillId="0" borderId="60" xfId="33" applyFont="1" applyBorder="1" applyAlignment="1">
      <alignment horizontal="center" vertical="center"/>
    </xf>
    <xf numFmtId="0" fontId="7" fillId="0" borderId="51" xfId="46" applyBorder="1" applyAlignment="1">
      <alignment horizontal="center" vertical="center" wrapText="1"/>
    </xf>
    <xf numFmtId="0" fontId="7" fillId="0" borderId="10" xfId="46" applyBorder="1" applyAlignment="1">
      <alignment horizontal="center" vertical="center" wrapText="1"/>
    </xf>
    <xf numFmtId="0" fontId="7" fillId="0" borderId="11" xfId="46" applyBorder="1" applyAlignment="1">
      <alignment horizontal="center" vertical="center" wrapText="1"/>
    </xf>
    <xf numFmtId="0" fontId="31" fillId="0" borderId="39" xfId="33" applyFont="1" applyBorder="1" applyAlignment="1">
      <alignment horizontal="center" vertical="center" wrapText="1"/>
    </xf>
    <xf numFmtId="0" fontId="31" fillId="0" borderId="33" xfId="33" applyFont="1" applyBorder="1" applyAlignment="1">
      <alignment horizontal="center" vertical="center" wrapText="1"/>
    </xf>
    <xf numFmtId="0" fontId="31" fillId="0" borderId="23" xfId="33" applyFont="1" applyBorder="1" applyAlignment="1">
      <alignment horizontal="center" vertical="center" wrapText="1"/>
    </xf>
    <xf numFmtId="0" fontId="34" fillId="0" borderId="9" xfId="0" applyFont="1" applyBorder="1" applyAlignment="1">
      <alignment horizontal="center" vertical="center" wrapText="1"/>
    </xf>
    <xf numFmtId="0" fontId="34" fillId="0" borderId="10" xfId="0" applyFont="1" applyBorder="1" applyAlignment="1">
      <alignment horizontal="center" vertical="center" wrapText="1"/>
    </xf>
    <xf numFmtId="0" fontId="34" fillId="0" borderId="11" xfId="0" applyFont="1" applyBorder="1" applyAlignment="1">
      <alignment horizontal="center" vertical="center" wrapText="1"/>
    </xf>
    <xf numFmtId="0" fontId="34" fillId="9" borderId="25" xfId="0" applyFont="1" applyFill="1" applyBorder="1" applyAlignment="1">
      <alignment horizontal="center" vertical="center" wrapText="1"/>
    </xf>
    <xf numFmtId="0" fontId="34" fillId="9" borderId="53" xfId="0" applyFont="1" applyFill="1" applyBorder="1" applyAlignment="1">
      <alignment horizontal="center" vertical="center" wrapText="1"/>
    </xf>
    <xf numFmtId="174" fontId="34" fillId="0" borderId="45" xfId="0" applyNumberFormat="1" applyFont="1" applyBorder="1" applyAlignment="1">
      <alignment horizontal="center" vertical="center" wrapText="1"/>
    </xf>
    <xf numFmtId="174" fontId="34" fillId="0" borderId="46" xfId="0" applyNumberFormat="1" applyFont="1" applyBorder="1" applyAlignment="1">
      <alignment horizontal="center" vertical="center" wrapText="1"/>
    </xf>
    <xf numFmtId="0" fontId="34" fillId="8" borderId="9" xfId="0" applyFont="1" applyFill="1" applyBorder="1" applyAlignment="1">
      <alignment horizontal="left" vertical="center" wrapText="1"/>
    </xf>
    <xf numFmtId="0" fontId="34" fillId="8" borderId="10" xfId="0" applyFont="1" applyFill="1" applyBorder="1" applyAlignment="1">
      <alignment horizontal="left" vertical="center" wrapText="1"/>
    </xf>
    <xf numFmtId="0" fontId="34" fillId="8" borderId="11" xfId="0" applyFont="1" applyFill="1" applyBorder="1" applyAlignment="1">
      <alignment horizontal="left" vertical="center" wrapText="1"/>
    </xf>
    <xf numFmtId="0" fontId="34" fillId="2" borderId="9" xfId="0" applyFont="1" applyFill="1" applyBorder="1" applyAlignment="1">
      <alignment horizontal="left" vertical="center" wrapText="1"/>
    </xf>
    <xf numFmtId="0" fontId="34" fillId="2" borderId="11" xfId="0" applyFont="1" applyFill="1" applyBorder="1" applyAlignment="1">
      <alignment horizontal="left" vertical="center" wrapText="1"/>
    </xf>
    <xf numFmtId="0" fontId="34" fillId="2" borderId="1" xfId="0" applyFont="1" applyFill="1" applyBorder="1" applyAlignment="1">
      <alignment horizontal="center" vertical="center" wrapText="1"/>
    </xf>
    <xf numFmtId="0" fontId="34" fillId="2" borderId="3" xfId="0" applyFont="1" applyFill="1" applyBorder="1" applyAlignment="1">
      <alignment horizontal="center" vertical="center" wrapText="1"/>
    </xf>
    <xf numFmtId="0" fontId="34" fillId="0" borderId="48" xfId="0" applyFont="1" applyBorder="1" applyAlignment="1">
      <alignment horizontal="center" vertical="center" wrapText="1"/>
    </xf>
    <xf numFmtId="0" fontId="34" fillId="0" borderId="56" xfId="0" applyFont="1" applyBorder="1" applyAlignment="1">
      <alignment horizontal="center" vertical="center" wrapText="1"/>
    </xf>
    <xf numFmtId="0" fontId="34" fillId="0" borderId="18" xfId="0" applyFont="1" applyBorder="1" applyAlignment="1">
      <alignment horizontal="center" vertical="center" wrapText="1"/>
    </xf>
    <xf numFmtId="174" fontId="34" fillId="0" borderId="12" xfId="0" applyNumberFormat="1" applyFont="1" applyBorder="1" applyAlignment="1">
      <alignment horizontal="center" vertical="center" wrapText="1"/>
    </xf>
    <xf numFmtId="174" fontId="34" fillId="0" borderId="13" xfId="0" applyNumberFormat="1" applyFont="1" applyBorder="1" applyAlignment="1">
      <alignment horizontal="center" vertical="center" wrapText="1"/>
    </xf>
    <xf numFmtId="174" fontId="34" fillId="0" borderId="21" xfId="0" applyNumberFormat="1" applyFont="1" applyBorder="1" applyAlignment="1">
      <alignment horizontal="center" vertical="center" wrapText="1"/>
    </xf>
    <xf numFmtId="174" fontId="34" fillId="0" borderId="22" xfId="0" applyNumberFormat="1" applyFont="1" applyBorder="1" applyAlignment="1">
      <alignment horizontal="center" vertical="center" wrapText="1"/>
    </xf>
    <xf numFmtId="0" fontId="34" fillId="2" borderId="10" xfId="0" applyFont="1" applyFill="1" applyBorder="1" applyAlignment="1">
      <alignment horizontal="left" vertical="center" wrapText="1"/>
    </xf>
    <xf numFmtId="0" fontId="33" fillId="0" borderId="47" xfId="0" applyFont="1" applyBorder="1" applyAlignment="1">
      <alignment horizontal="left" vertical="center" wrapText="1"/>
    </xf>
    <xf numFmtId="0" fontId="33" fillId="0" borderId="30" xfId="0" applyFont="1" applyBorder="1" applyAlignment="1">
      <alignment horizontal="left" vertical="center" wrapText="1"/>
    </xf>
    <xf numFmtId="0" fontId="33" fillId="0" borderId="31" xfId="0" applyFont="1" applyBorder="1" applyAlignment="1">
      <alignment horizontal="left" vertical="center" wrapText="1"/>
    </xf>
    <xf numFmtId="0" fontId="33" fillId="0" borderId="39" xfId="0" applyFont="1" applyBorder="1" applyAlignment="1">
      <alignment horizontal="left" vertical="center" wrapText="1"/>
    </xf>
    <xf numFmtId="0" fontId="33" fillId="0" borderId="33" xfId="0" applyFont="1" applyBorder="1" applyAlignment="1">
      <alignment horizontal="left" vertical="center" wrapText="1"/>
    </xf>
    <xf numFmtId="0" fontId="33" fillId="0" borderId="23" xfId="0" applyFont="1" applyBorder="1" applyAlignment="1">
      <alignment horizontal="left" vertical="center" wrapText="1"/>
    </xf>
    <xf numFmtId="0" fontId="33" fillId="0" borderId="52" xfId="0" applyFont="1" applyBorder="1" applyAlignment="1">
      <alignment horizontal="left" vertical="center" wrapText="1"/>
    </xf>
    <xf numFmtId="0" fontId="33" fillId="0" borderId="25" xfId="0" applyFont="1" applyBorder="1" applyAlignment="1">
      <alignment horizontal="left" vertical="center" wrapText="1"/>
    </xf>
    <xf numFmtId="0" fontId="33" fillId="0" borderId="26" xfId="0" applyFont="1" applyBorder="1" applyAlignment="1">
      <alignment horizontal="left" vertical="center" wrapText="1"/>
    </xf>
    <xf numFmtId="0" fontId="34" fillId="0" borderId="52" xfId="0" applyFont="1" applyBorder="1" applyAlignment="1">
      <alignment horizontal="center" vertical="center" wrapText="1"/>
    </xf>
    <xf numFmtId="0" fontId="34" fillId="0" borderId="25" xfId="0" applyFont="1" applyBorder="1" applyAlignment="1">
      <alignment horizontal="center" vertical="center" wrapText="1"/>
    </xf>
    <xf numFmtId="0" fontId="34" fillId="0" borderId="26" xfId="0" applyFont="1" applyBorder="1" applyAlignment="1">
      <alignment horizontal="center" vertical="center" wrapText="1"/>
    </xf>
    <xf numFmtId="0" fontId="28" fillId="0" borderId="22" xfId="45" applyFont="1" applyBorder="1" applyAlignment="1">
      <alignment horizontal="center" vertical="center"/>
    </xf>
    <xf numFmtId="0" fontId="28" fillId="0" borderId="22" xfId="44" applyFont="1" applyBorder="1" applyAlignment="1">
      <alignment horizontal="center" vertical="center"/>
    </xf>
    <xf numFmtId="0" fontId="34" fillId="2" borderId="4" xfId="0" applyFont="1" applyFill="1" applyBorder="1" applyAlignment="1">
      <alignment horizontal="center" vertical="center" wrapText="1"/>
    </xf>
    <xf numFmtId="0" fontId="34" fillId="2" borderId="6" xfId="0" applyFont="1" applyFill="1" applyBorder="1" applyAlignment="1">
      <alignment horizontal="center" vertical="center" wrapText="1"/>
    </xf>
    <xf numFmtId="0" fontId="34" fillId="2" borderId="6" xfId="0" applyFont="1" applyFill="1" applyBorder="1" applyAlignment="1">
      <alignment horizontal="left" vertical="center" wrapText="1"/>
    </xf>
    <xf numFmtId="0" fontId="34" fillId="2" borderId="7" xfId="0" applyFont="1" applyFill="1" applyBorder="1" applyAlignment="1">
      <alignment horizontal="left" vertical="center" wrapText="1"/>
    </xf>
    <xf numFmtId="0" fontId="34" fillId="2" borderId="8" xfId="0" applyFont="1" applyFill="1" applyBorder="1" applyAlignment="1">
      <alignment horizontal="left" vertical="center" wrapText="1"/>
    </xf>
    <xf numFmtId="0" fontId="34" fillId="2" borderId="50" xfId="0" applyFont="1" applyFill="1" applyBorder="1" applyAlignment="1">
      <alignment horizontal="center" vertical="center" wrapText="1"/>
    </xf>
    <xf numFmtId="0" fontId="34" fillId="2" borderId="44" xfId="0" applyFont="1" applyFill="1" applyBorder="1" applyAlignment="1">
      <alignment horizontal="center" vertical="center" wrapText="1"/>
    </xf>
    <xf numFmtId="0" fontId="28" fillId="0" borderId="39" xfId="45" applyFont="1" applyBorder="1" applyAlignment="1">
      <alignment horizontal="center" vertical="center"/>
    </xf>
    <xf numFmtId="0" fontId="28" fillId="0" borderId="33" xfId="45" applyFont="1" applyBorder="1" applyAlignment="1">
      <alignment horizontal="center" vertical="center"/>
    </xf>
    <xf numFmtId="0" fontId="28" fillId="0" borderId="23" xfId="45" applyFont="1" applyBorder="1" applyAlignment="1">
      <alignment horizontal="center" vertical="center"/>
    </xf>
    <xf numFmtId="0" fontId="34" fillId="2" borderId="2" xfId="0" applyFont="1" applyFill="1" applyBorder="1" applyAlignment="1">
      <alignment horizontal="center" vertical="center"/>
    </xf>
    <xf numFmtId="0" fontId="34" fillId="2" borderId="3" xfId="0" applyFont="1" applyFill="1" applyBorder="1" applyAlignment="1">
      <alignment horizontal="center" vertical="center"/>
    </xf>
    <xf numFmtId="0" fontId="34" fillId="2" borderId="6" xfId="0" applyFont="1" applyFill="1" applyBorder="1" applyAlignment="1">
      <alignment horizontal="center" vertical="center"/>
    </xf>
    <xf numFmtId="0" fontId="34" fillId="2" borderId="7" xfId="0" applyFont="1" applyFill="1" applyBorder="1" applyAlignment="1">
      <alignment horizontal="center" vertical="center"/>
    </xf>
    <xf numFmtId="0" fontId="34" fillId="2" borderId="8" xfId="0" applyFont="1" applyFill="1" applyBorder="1" applyAlignment="1">
      <alignment horizontal="center" vertical="center"/>
    </xf>
    <xf numFmtId="0" fontId="21" fillId="0" borderId="32" xfId="0" applyFont="1" applyBorder="1" applyAlignment="1">
      <alignment horizontal="center" vertical="center"/>
    </xf>
    <xf numFmtId="0" fontId="21" fillId="0" borderId="33" xfId="0" applyFont="1" applyBorder="1" applyAlignment="1">
      <alignment horizontal="center" vertical="center"/>
    </xf>
    <xf numFmtId="0" fontId="34" fillId="3" borderId="7" xfId="0" applyFont="1" applyFill="1" applyBorder="1" applyAlignment="1">
      <alignment horizontal="center" vertical="center"/>
    </xf>
    <xf numFmtId="0" fontId="34" fillId="3" borderId="1" xfId="0" applyFont="1" applyFill="1" applyBorder="1" applyAlignment="1">
      <alignment horizontal="center" vertical="center"/>
    </xf>
    <xf numFmtId="0" fontId="34" fillId="3" borderId="3" xfId="0" applyFont="1" applyFill="1" applyBorder="1" applyAlignment="1">
      <alignment horizontal="center" vertical="center"/>
    </xf>
    <xf numFmtId="0" fontId="34" fillId="3" borderId="4" xfId="0" applyFont="1" applyFill="1" applyBorder="1" applyAlignment="1">
      <alignment horizontal="center" vertical="center"/>
    </xf>
    <xf numFmtId="0" fontId="34" fillId="3" borderId="5" xfId="0" applyFont="1" applyFill="1" applyBorder="1" applyAlignment="1">
      <alignment horizontal="center" vertical="center"/>
    </xf>
    <xf numFmtId="0" fontId="34" fillId="3" borderId="6" xfId="0" applyFont="1" applyFill="1" applyBorder="1" applyAlignment="1">
      <alignment horizontal="center" vertical="center"/>
    </xf>
    <xf numFmtId="0" fontId="34" fillId="3" borderId="8" xfId="0" applyFont="1" applyFill="1" applyBorder="1" applyAlignment="1">
      <alignment horizontal="center" vertical="center"/>
    </xf>
    <xf numFmtId="0" fontId="34" fillId="3" borderId="1" xfId="0" applyFont="1" applyFill="1" applyBorder="1" applyAlignment="1">
      <alignment horizontal="center" vertical="center" wrapText="1"/>
    </xf>
    <xf numFmtId="0" fontId="34" fillId="3" borderId="2" xfId="0" applyFont="1" applyFill="1" applyBorder="1" applyAlignment="1">
      <alignment horizontal="center" vertical="center" wrapText="1"/>
    </xf>
    <xf numFmtId="0" fontId="34" fillId="3" borderId="3" xfId="0" applyFont="1" applyFill="1" applyBorder="1" applyAlignment="1">
      <alignment horizontal="center" vertical="center" wrapText="1"/>
    </xf>
    <xf numFmtId="0" fontId="34" fillId="3" borderId="4" xfId="0" applyFont="1" applyFill="1" applyBorder="1" applyAlignment="1">
      <alignment horizontal="center" vertical="center" wrapText="1"/>
    </xf>
    <xf numFmtId="0" fontId="34" fillId="3" borderId="0" xfId="0" applyFont="1" applyFill="1" applyAlignment="1">
      <alignment horizontal="center" vertical="center" wrapText="1"/>
    </xf>
    <xf numFmtId="0" fontId="34" fillId="3" borderId="5" xfId="0" applyFont="1" applyFill="1" applyBorder="1" applyAlignment="1">
      <alignment horizontal="center" vertical="center" wrapText="1"/>
    </xf>
    <xf numFmtId="0" fontId="34" fillId="3" borderId="6" xfId="0" applyFont="1" applyFill="1" applyBorder="1" applyAlignment="1">
      <alignment horizontal="center" vertical="center" wrapText="1"/>
    </xf>
    <xf numFmtId="0" fontId="34" fillId="3" borderId="7" xfId="0" applyFont="1" applyFill="1" applyBorder="1" applyAlignment="1">
      <alignment horizontal="center" vertical="center" wrapText="1"/>
    </xf>
  </cellXfs>
  <cellStyles count="59">
    <cellStyle name="Hipervínculo" xfId="7" builtinId="8"/>
    <cellStyle name="Millares" xfId="12" builtinId="3"/>
    <cellStyle name="Millares [0] 2" xfId="14" xr:uid="{9A4B4B24-07BD-4CB1-A26B-84779418B99C}"/>
    <cellStyle name="Millares 13 2 5" xfId="15" xr:uid="{92F7AE50-351F-45F1-9CDA-1220632A42C4}"/>
    <cellStyle name="Millares 16" xfId="16" xr:uid="{92A9F378-CB5C-4117-9991-607B8D8E5397}"/>
    <cellStyle name="Millares 2" xfId="9" xr:uid="{6D4BBD0B-6FFD-44D4-AB40-76FDBC4814BB}"/>
    <cellStyle name="Millares 2 2" xfId="8" xr:uid="{3B5D28E9-ED89-4025-BEBA-3A79DFB501E9}"/>
    <cellStyle name="Millares 2 3" xfId="17" xr:uid="{20F872BE-A775-436E-BD74-384C1EA15E1C}"/>
    <cellStyle name="Millares 3" xfId="18" xr:uid="{AF267961-2857-4332-9C18-FB63679A3903}"/>
    <cellStyle name="Millares 4" xfId="13" xr:uid="{6A2B7ED9-307C-454C-A22D-4FEC9DEF7BDF}"/>
    <cellStyle name="Millares 5 3" xfId="19" xr:uid="{C74867AF-3615-4700-BE9D-A7052EC17B04}"/>
    <cellStyle name="Millares 6" xfId="20" xr:uid="{E7E5DC55-61C2-4E35-B915-FE04F15AB973}"/>
    <cellStyle name="Millares 8" xfId="21" xr:uid="{FB0ECFF9-1825-4469-AC07-7D18F10594F3}"/>
    <cellStyle name="Millares_PRESUPUESTO  AMBIENTAL Y SOCIAL anexo 8A 2" xfId="22" xr:uid="{16044D4E-EF3C-4CC4-914B-6D89DA8D2986}"/>
    <cellStyle name="Millares_PRESUPUESTOS Preliminares 2" xfId="23" xr:uid="{B93D5A60-D01A-4F5D-B959-160CBB41A387}"/>
    <cellStyle name="Moneda [0]" xfId="1" builtinId="7"/>
    <cellStyle name="Moneda [0] 2" xfId="25" xr:uid="{2D2FACC4-D5DC-4660-8D56-43866A93ECF6}"/>
    <cellStyle name="Moneda 17" xfId="26" xr:uid="{B9E0E503-6414-4504-87FA-CD9AEBA33C15}"/>
    <cellStyle name="Moneda 2" xfId="10" xr:uid="{29CC5110-7491-4FEC-8AF7-F3D04D5EB478}"/>
    <cellStyle name="Moneda 2 2" xfId="27" xr:uid="{A157BD1D-2187-4858-9E08-2CB522370440}"/>
    <cellStyle name="Moneda 2 7 2" xfId="28" xr:uid="{BAF8A4D9-2B3A-4A1B-863F-CAB75E46A338}"/>
    <cellStyle name="Moneda 3" xfId="29" xr:uid="{B8A59676-D5CE-4267-9EC8-F7DAA1C73D4A}"/>
    <cellStyle name="Moneda 4" xfId="24" xr:uid="{971DB7D1-57BB-41A0-BCC5-678ED408196C}"/>
    <cellStyle name="Moneda 4 5" xfId="30" xr:uid="{15E5AF62-4E81-4A8F-9A4B-7196F1C51EF7}"/>
    <cellStyle name="Moneda 8 2" xfId="31" xr:uid="{06F4A973-FE75-4A53-9A7F-12E08D2F6A9C}"/>
    <cellStyle name="Moneda_PPTO TOTAL-VERSION-15-OCT-2009" xfId="32" xr:uid="{713B0190-8649-4CEA-8C6E-9D94C214D8C4}"/>
    <cellStyle name="Normal" xfId="0" builtinId="0"/>
    <cellStyle name="Normal 10" xfId="33" xr:uid="{DFACA640-D6E4-49DC-8EE1-088BA0A6CC5C}"/>
    <cellStyle name="Normal 10 2" xfId="34" xr:uid="{96B4C807-A332-4CF9-8D19-169069FD52A6}"/>
    <cellStyle name="Normal 12 2" xfId="35" xr:uid="{BD7612CA-A81B-41AC-BEF0-1195C438C3B4}"/>
    <cellStyle name="Normal 16" xfId="36" xr:uid="{ADE2D073-1D6C-4F37-A5A0-E42B26C8376B}"/>
    <cellStyle name="Normal 2" xfId="37" xr:uid="{0E146DE3-C65D-4D2C-817A-14F30125FFC5}"/>
    <cellStyle name="Normal 2 10 3" xfId="6" xr:uid="{11804142-85D0-4A8A-A117-CC35CB2F9065}"/>
    <cellStyle name="Normal 2 2" xfId="5" xr:uid="{007D8038-8DAF-439C-8F89-10068D7199F1}"/>
    <cellStyle name="Normal 2 2 5" xfId="38" xr:uid="{2B1C4FAC-6E8D-4FF7-8A83-D72E296FDDA6}"/>
    <cellStyle name="Normal 3" xfId="3" xr:uid="{A718378B-5048-46AF-B44F-5DAFB675C24B}"/>
    <cellStyle name="Normal 3 11" xfId="4" xr:uid="{FDFAA003-4147-4DBE-AA38-726591442C83}"/>
    <cellStyle name="Normal 3 2" xfId="11" xr:uid="{8C01EDAA-FF71-48D7-9028-44C67CF7F6B4}"/>
    <cellStyle name="Normal 4 2" xfId="39" xr:uid="{8E0FFA1D-04B8-4CCD-8361-541CA9787B83}"/>
    <cellStyle name="Normal 4 2 2 2 2" xfId="40" xr:uid="{D97DD97E-B8D3-4D23-A5B3-EA789A19EF3B}"/>
    <cellStyle name="Normal 5" xfId="41" xr:uid="{6C9DDAF1-A5D6-40FD-BDD1-6FBC54C9BA55}"/>
    <cellStyle name="Normal_AIU AMBIENTAL Y SISO AV 19 NUEVO v01" xfId="42" xr:uid="{D48AFAAF-7CB7-4EA9-A6D8-E8D39E34724C}"/>
    <cellStyle name="Normal_BASE DE DATOS PRESUPUESTOS REV.3 DICIEMBRE 2006 2" xfId="43" xr:uid="{28A3AB1A-B832-4D04-9382-0A2346235EBB}"/>
    <cellStyle name="Normal_CALCULO DEL AIU 2011_revisar" xfId="44" xr:uid="{F3454A15-57D8-46A1-935E-ABA852C1B0BB}"/>
    <cellStyle name="Normal_PPTO-ETAPA- I-07-SEPTIEMBRE-12" xfId="45" xr:uid="{A37C991E-4754-4A47-898E-BB83A01C7B67}"/>
    <cellStyle name="Normal_Presup AIU FdC PMT Amb Obra Redes" xfId="46" xr:uid="{4118059B-D698-4B6A-A5AF-BF3737824E7F}"/>
    <cellStyle name="Normal_PRESUPUESTO Ambiental_PPTO-CANTON NORTE KR 11 100-106 + ALAMEDA-16-OCTUBRE-2012" xfId="47" xr:uid="{5C1609B6-9A15-4EBF-AFE4-EDBC6DB98F29}"/>
    <cellStyle name="Normal_PRESUPUESTOS Preliminares_PPTO-ETAPA- I-16-MAYO-12-PREPLIEGO" xfId="48" xr:uid="{24B8440A-CEED-4A8C-917B-201C2BCC23E0}"/>
    <cellStyle name="Porcentaje" xfId="2" builtinId="5"/>
    <cellStyle name="Porcentaje 2" xfId="49" xr:uid="{61DF16C8-574A-485E-9BD2-7AC0E934FFED}"/>
    <cellStyle name="Porcentaje 2 2" xfId="50" xr:uid="{52272031-DC57-4155-A158-C6EAA14C3B98}"/>
    <cellStyle name="Porcentaje 2 3" xfId="51" xr:uid="{AE7F786C-352C-494C-90BC-515269C40C23}"/>
    <cellStyle name="Porcentaje 2 4 2" xfId="52" xr:uid="{4007DB1E-AB8A-4056-9F1A-9690F45FF084}"/>
    <cellStyle name="Porcentaje 3" xfId="53" xr:uid="{712979CD-702A-4462-922F-3FD0A1EEE606}"/>
    <cellStyle name="Porcentaje 4" xfId="54" xr:uid="{215EC773-D54F-437C-9ACD-5775068484E8}"/>
    <cellStyle name="Porcentaje 4 2" xfId="55" xr:uid="{276FFA7C-F1E3-45D8-B408-71C99C917D48}"/>
    <cellStyle name="Porcentaje 4 2 2" xfId="56" xr:uid="{153513D6-EE0B-4834-97AB-872B13CB6191}"/>
    <cellStyle name="Porcentaje 6" xfId="57" xr:uid="{E8F1BB06-D97D-4786-9883-A842A383CF0C}"/>
    <cellStyle name="Porcentual_CALCULO DEL AIU-2012" xfId="58" xr:uid="{B3D7E3C5-634C-4F5E-B6C5-0F5039DEC96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15908</xdr:colOff>
      <xdr:row>13</xdr:row>
      <xdr:rowOff>22860</xdr:rowOff>
    </xdr:from>
    <xdr:to>
      <xdr:col>14</xdr:col>
      <xdr:colOff>409365</xdr:colOff>
      <xdr:row>31</xdr:row>
      <xdr:rowOff>94451</xdr:rowOff>
    </xdr:to>
    <xdr:pic>
      <xdr:nvPicPr>
        <xdr:cNvPr id="2" name="Imagen 1">
          <a:extLst>
            <a:ext uri="{FF2B5EF4-FFF2-40B4-BE49-F238E27FC236}">
              <a16:creationId xmlns:a16="http://schemas.microsoft.com/office/drawing/2014/main" id="{C9B9E4A6-15E9-4F5C-91A4-480A40D25A44}"/>
            </a:ext>
          </a:extLst>
        </xdr:cNvPr>
        <xdr:cNvPicPr>
          <a:picLocks noChangeAspect="1"/>
        </xdr:cNvPicPr>
      </xdr:nvPicPr>
      <xdr:blipFill>
        <a:blip xmlns:r="http://schemas.openxmlformats.org/officeDocument/2006/relationships" r:embed="rId1"/>
        <a:stretch>
          <a:fillRect/>
        </a:stretch>
      </xdr:blipFill>
      <xdr:spPr>
        <a:xfrm>
          <a:off x="6477668" y="2400300"/>
          <a:ext cx="5152147" cy="336343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ALCALDIA%20DE%20SANTA%20FE/FORMULACION%20MALLA%20VIAL%202020/DOCUMENTOS%20A%20TENER%20CUENTA/MODELO%20PPTO%20MIXTO%20EJEMPLO%20-%20ENSAYOS%20Y%20AJUSTE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Users/Miguel%20Romero/OneDrive%20-%20HH%20Global/Desktop/PRESUPUESTOS%20DETALLADOS%20VIAS%202023_hecho%20de%20CB%20PARA%20GUIA%20PRECIO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USUARIO\Downloads\ANEXOT_1%2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ENTRADA"/>
      <sheetName val="PPTO OBRA"/>
      <sheetName val="CONSULTORIA"/>
      <sheetName val="ANEXO-SUM-ENSAYOS-CONSULT"/>
      <sheetName val="ENSAYOS-OBRA"/>
      <sheetName val="PAGO PROD- IMP-EYD-TOTAL"/>
      <sheetName val="AIU"/>
      <sheetName val="AMBIENTAL"/>
      <sheetName val="AIU AMBIENTAL"/>
      <sheetName val="PGS"/>
      <sheetName val="AIU PGS"/>
      <sheetName val="PMT"/>
      <sheetName val="AIU PMT"/>
      <sheetName val="AJUSTES"/>
      <sheetName val="TABLAS"/>
      <sheetName val="F.P"/>
      <sheetName val="INSUMOS"/>
      <sheetName val="ITEMS"/>
    </sheetNames>
    <sheetDataSet>
      <sheetData sheetId="0" refreshError="1">
        <row r="2">
          <cell r="C2" t="str">
            <v>INSTITUTO DE DESARROLLO URBANO</v>
          </cell>
        </row>
        <row r="7">
          <cell r="B7" t="str">
            <v>OBJETO DE LA LICITACIÓN:</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row r="3">
          <cell r="B3">
            <v>322</v>
          </cell>
          <cell r="C3" t="str">
            <v>CONCRETO GRAVA COMÚN 2000 PSI 14 MPa (140 Kg/m2)</v>
          </cell>
          <cell r="D3" t="str">
            <v>M3</v>
          </cell>
          <cell r="E3">
            <v>337072</v>
          </cell>
          <cell r="F3">
            <v>43455</v>
          </cell>
        </row>
        <row r="4">
          <cell r="B4">
            <v>323</v>
          </cell>
          <cell r="C4" t="str">
            <v>CONCRETO GRAVA COMÚN 2500 PSI 17 MPa (175 Kg/cm2)</v>
          </cell>
          <cell r="D4" t="str">
            <v>M3</v>
          </cell>
          <cell r="E4">
            <v>351380</v>
          </cell>
          <cell r="F4">
            <v>43455</v>
          </cell>
        </row>
        <row r="5">
          <cell r="B5">
            <v>324</v>
          </cell>
          <cell r="C5" t="str">
            <v>CONCRETO GRAVA COMÚN 3000 PSI  21 MPa (210 Kg/cm2)</v>
          </cell>
          <cell r="D5" t="str">
            <v>M3</v>
          </cell>
          <cell r="E5">
            <v>361980</v>
          </cell>
          <cell r="F5">
            <v>43455</v>
          </cell>
        </row>
        <row r="6">
          <cell r="B6">
            <v>325</v>
          </cell>
          <cell r="C6" t="str">
            <v>CONCRETO GRAVA COMÚN 3500 PSI 24 MPa (245 Kg/cm2)</v>
          </cell>
          <cell r="D6" t="str">
            <v>M3</v>
          </cell>
          <cell r="E6">
            <v>379848</v>
          </cell>
          <cell r="F6">
            <v>43455</v>
          </cell>
        </row>
        <row r="7">
          <cell r="B7">
            <v>326</v>
          </cell>
          <cell r="C7" t="str">
            <v>CONCRETO GRAVA COMÚN 4000 PSI 28 MPa (280 Kg/cm2)</v>
          </cell>
          <cell r="D7" t="str">
            <v>M3</v>
          </cell>
          <cell r="E7">
            <v>393593</v>
          </cell>
          <cell r="F7">
            <v>43455</v>
          </cell>
        </row>
        <row r="8">
          <cell r="B8">
            <v>328</v>
          </cell>
          <cell r="C8" t="str">
            <v>CONCRETO GRAVA COMÚN 5000 PSI 34 MPa (350 Kg/cm2)</v>
          </cell>
          <cell r="D8" t="str">
            <v>M3</v>
          </cell>
          <cell r="E8">
            <v>415863</v>
          </cell>
          <cell r="F8">
            <v>43455</v>
          </cell>
        </row>
        <row r="9">
          <cell r="B9">
            <v>333</v>
          </cell>
          <cell r="C9" t="str">
            <v>CONCRETO GRAVA FINA 3000 PSI 21 MPa (210 Kg/cm2)</v>
          </cell>
          <cell r="D9" t="str">
            <v>M3</v>
          </cell>
          <cell r="E9">
            <v>374850</v>
          </cell>
          <cell r="F9">
            <v>43455</v>
          </cell>
        </row>
        <row r="10">
          <cell r="B10">
            <v>366</v>
          </cell>
          <cell r="C10" t="str">
            <v>MORTERO 2000 PSI 14 MPa (140 Kg/cm2)</v>
          </cell>
          <cell r="D10" t="str">
            <v>M3</v>
          </cell>
          <cell r="E10">
            <v>343613</v>
          </cell>
          <cell r="F10">
            <v>43455</v>
          </cell>
        </row>
        <row r="11">
          <cell r="B11">
            <v>1505</v>
          </cell>
          <cell r="C11" t="str">
            <v>COMPACTADOR DE LLANTAS - INCLUYE OPERARIO Y COMBUSTIBLE</v>
          </cell>
          <cell r="D11" t="str">
            <v>HR</v>
          </cell>
          <cell r="E11">
            <v>126823</v>
          </cell>
          <cell r="F11">
            <v>43455</v>
          </cell>
        </row>
        <row r="12">
          <cell r="B12">
            <v>1512</v>
          </cell>
          <cell r="C12" t="str">
            <v>GRAMA</v>
          </cell>
          <cell r="D12" t="str">
            <v>M2</v>
          </cell>
          <cell r="E12">
            <v>5000</v>
          </cell>
          <cell r="F12">
            <v>43455</v>
          </cell>
        </row>
        <row r="13">
          <cell r="B13">
            <v>1515</v>
          </cell>
          <cell r="C13" t="str">
            <v>FORMALETA METÁLICA SARDINEL</v>
          </cell>
          <cell r="D13" t="str">
            <v>DIA</v>
          </cell>
          <cell r="E13">
            <v>167</v>
          </cell>
          <cell r="F13">
            <v>43455</v>
          </cell>
        </row>
        <row r="14">
          <cell r="B14">
            <v>1794</v>
          </cell>
          <cell r="C14" t="str">
            <v>ALAMBRE RECOCIDO No.18</v>
          </cell>
          <cell r="D14" t="str">
            <v>KG</v>
          </cell>
          <cell r="E14">
            <v>3707</v>
          </cell>
          <cell r="F14">
            <v>43455</v>
          </cell>
        </row>
        <row r="15">
          <cell r="B15">
            <v>2273</v>
          </cell>
          <cell r="C15" t="str">
            <v>LADRILLO TOLETE RECOCIDO 24x12x6</v>
          </cell>
          <cell r="D15" t="str">
            <v>UN</v>
          </cell>
          <cell r="E15">
            <v>450</v>
          </cell>
          <cell r="F15">
            <v>43455</v>
          </cell>
        </row>
        <row r="16">
          <cell r="B16">
            <v>2307</v>
          </cell>
          <cell r="C16" t="str">
            <v>ARENA DE PEÑA</v>
          </cell>
          <cell r="D16" t="str">
            <v>M3</v>
          </cell>
          <cell r="E16">
            <v>40401</v>
          </cell>
          <cell r="F16">
            <v>43455</v>
          </cell>
        </row>
        <row r="17">
          <cell r="B17">
            <v>2308</v>
          </cell>
          <cell r="C17" t="str">
            <v>ARENA DE RIO</v>
          </cell>
          <cell r="D17" t="str">
            <v>M3</v>
          </cell>
          <cell r="E17">
            <v>45220</v>
          </cell>
          <cell r="F17">
            <v>43455</v>
          </cell>
        </row>
        <row r="18">
          <cell r="B18">
            <v>2551</v>
          </cell>
          <cell r="C18" t="str">
            <v>MARCO Y TAPA PARA CAJA DE INSPECCIÓN 0.5x0.5m</v>
          </cell>
          <cell r="D18" t="str">
            <v>UN</v>
          </cell>
          <cell r="E18">
            <v>99960</v>
          </cell>
          <cell r="F18">
            <v>43455</v>
          </cell>
        </row>
        <row r="19">
          <cell r="B19">
            <v>2798</v>
          </cell>
          <cell r="C19" t="str">
            <v>LADRILLO TOLETE COMUN</v>
          </cell>
          <cell r="D19" t="str">
            <v>UN</v>
          </cell>
          <cell r="E19">
            <v>390</v>
          </cell>
          <cell r="F19">
            <v>43455</v>
          </cell>
        </row>
        <row r="20">
          <cell r="B20">
            <v>2910</v>
          </cell>
          <cell r="C20" t="str">
            <v>RECEBO COMUN</v>
          </cell>
          <cell r="D20" t="str">
            <v>M3</v>
          </cell>
          <cell r="E20">
            <v>4760</v>
          </cell>
          <cell r="F20">
            <v>43455</v>
          </cell>
        </row>
        <row r="21">
          <cell r="B21">
            <v>3386</v>
          </cell>
          <cell r="C21" t="str">
            <v>FORMALETA PARAL CORTO-CAMILLA  0.73x1.4m (M2)</v>
          </cell>
          <cell r="D21" t="str">
            <v>MES</v>
          </cell>
          <cell r="E21">
            <v>5498</v>
          </cell>
          <cell r="F21">
            <v>43455</v>
          </cell>
        </row>
        <row r="22">
          <cell r="B22">
            <v>3995</v>
          </cell>
          <cell r="C22" t="str">
            <v>FORMALETA MADERA PARA TAPAS-CAJAS Y CAMARAS</v>
          </cell>
          <cell r="D22" t="str">
            <v>M2</v>
          </cell>
          <cell r="E22">
            <v>17034</v>
          </cell>
          <cell r="F22">
            <v>43455</v>
          </cell>
        </row>
        <row r="23">
          <cell r="B23">
            <v>4513</v>
          </cell>
          <cell r="C23" t="str">
            <v>DUCTO TELEFONICO LIVIANO PVC TIPO EB D=3"</v>
          </cell>
          <cell r="D23" t="str">
            <v>ML</v>
          </cell>
          <cell r="E23">
            <v>8160</v>
          </cell>
          <cell r="F23">
            <v>43455</v>
          </cell>
        </row>
        <row r="24">
          <cell r="B24">
            <v>4514</v>
          </cell>
          <cell r="C24" t="str">
            <v>DUCTO TELEFONICO LIVIANO PVC TIPO EB D=4"</v>
          </cell>
          <cell r="D24" t="str">
            <v>ML</v>
          </cell>
          <cell r="E24">
            <v>14048</v>
          </cell>
          <cell r="F24">
            <v>43455</v>
          </cell>
        </row>
        <row r="25">
          <cell r="B25">
            <v>4520</v>
          </cell>
          <cell r="C25" t="str">
            <v>DUCTO PVC TIPO TDP D=3"</v>
          </cell>
          <cell r="D25" t="str">
            <v>ML</v>
          </cell>
          <cell r="E25">
            <v>10428</v>
          </cell>
          <cell r="F25">
            <v>43455</v>
          </cell>
        </row>
        <row r="26">
          <cell r="B26">
            <v>4521</v>
          </cell>
          <cell r="C26" t="str">
            <v>DUCTO PVC TIPO TDP D=4"</v>
          </cell>
          <cell r="D26" t="str">
            <v>ML</v>
          </cell>
          <cell r="E26">
            <v>12917</v>
          </cell>
          <cell r="F26">
            <v>43455</v>
          </cell>
        </row>
        <row r="27">
          <cell r="B27">
            <v>4594</v>
          </cell>
          <cell r="C27" t="str">
            <v>CODO G.RAD. PVC U.M. NORMA NTC 382 90° D=2" RDE 21</v>
          </cell>
          <cell r="D27" t="str">
            <v>UN</v>
          </cell>
          <cell r="E27">
            <v>19075</v>
          </cell>
          <cell r="F27">
            <v>43455</v>
          </cell>
        </row>
        <row r="28">
          <cell r="B28">
            <v>4596</v>
          </cell>
          <cell r="C28" t="str">
            <v>CODO G.RAD. PVC U.M. NORMA NTC 382 90° D=4" RDE 21</v>
          </cell>
          <cell r="D28" t="str">
            <v>UN</v>
          </cell>
          <cell r="E28">
            <v>85413</v>
          </cell>
          <cell r="F28">
            <v>43455</v>
          </cell>
        </row>
        <row r="29">
          <cell r="B29">
            <v>4598</v>
          </cell>
          <cell r="C29" t="str">
            <v>CODO G.RAD. PVC U.M. NORMA NTC 382 90° D=8" RDE 21</v>
          </cell>
          <cell r="D29" t="str">
            <v>UN</v>
          </cell>
          <cell r="E29">
            <v>661248</v>
          </cell>
          <cell r="F29">
            <v>43455</v>
          </cell>
        </row>
        <row r="30">
          <cell r="B30">
            <v>4600</v>
          </cell>
          <cell r="C30" t="str">
            <v>CODO G.RAD. PVC U.M. NORMA NTC 382 90° D=12" RDE 21</v>
          </cell>
          <cell r="D30" t="str">
            <v>UN</v>
          </cell>
          <cell r="E30">
            <v>1600934</v>
          </cell>
          <cell r="F30">
            <v>43455</v>
          </cell>
        </row>
        <row r="31">
          <cell r="B31">
            <v>4608</v>
          </cell>
          <cell r="C31" t="str">
            <v>UNION PVC U.M. NORMA NTC 382 D=2"</v>
          </cell>
          <cell r="D31" t="str">
            <v>UN</v>
          </cell>
          <cell r="E31">
            <v>17542</v>
          </cell>
          <cell r="F31">
            <v>43455</v>
          </cell>
        </row>
        <row r="32">
          <cell r="B32">
            <v>4609</v>
          </cell>
          <cell r="C32" t="str">
            <v>UNION PVC U.M. NORMA NTC 382 D=3"</v>
          </cell>
          <cell r="D32" t="str">
            <v>UN</v>
          </cell>
          <cell r="E32">
            <v>30037</v>
          </cell>
          <cell r="F32">
            <v>43455</v>
          </cell>
        </row>
        <row r="33">
          <cell r="B33">
            <v>4610</v>
          </cell>
          <cell r="C33" t="str">
            <v>UNION PVC U.M. NORMA NTC 382 D=4"</v>
          </cell>
          <cell r="D33" t="str">
            <v>UN</v>
          </cell>
          <cell r="E33">
            <v>48848</v>
          </cell>
          <cell r="F33">
            <v>43455</v>
          </cell>
        </row>
        <row r="34">
          <cell r="B34">
            <v>4611</v>
          </cell>
          <cell r="C34" t="str">
            <v>UNION PVC U.M. NORMA NTC 382 D=6"</v>
          </cell>
          <cell r="D34" t="str">
            <v>UN</v>
          </cell>
          <cell r="E34">
            <v>114056</v>
          </cell>
          <cell r="F34">
            <v>43455</v>
          </cell>
        </row>
        <row r="35">
          <cell r="B35">
            <v>4612</v>
          </cell>
          <cell r="C35" t="str">
            <v>UNION PVC U.M. NORMA NTC 382 D=8"</v>
          </cell>
          <cell r="D35" t="str">
            <v>UN</v>
          </cell>
          <cell r="E35">
            <v>209548</v>
          </cell>
          <cell r="F35">
            <v>43455</v>
          </cell>
        </row>
        <row r="36">
          <cell r="B36">
            <v>4613</v>
          </cell>
          <cell r="C36" t="str">
            <v>UNION PVC U.M. NORMA NTC 382 D=10"</v>
          </cell>
          <cell r="D36" t="str">
            <v>UN</v>
          </cell>
          <cell r="E36">
            <v>374397</v>
          </cell>
          <cell r="F36">
            <v>43455</v>
          </cell>
        </row>
        <row r="37">
          <cell r="B37">
            <v>4614</v>
          </cell>
          <cell r="C37" t="str">
            <v>UNION PVC U.M. NORMA NTC 382 D=12"</v>
          </cell>
          <cell r="D37" t="str">
            <v>UN</v>
          </cell>
          <cell r="E37">
            <v>580233</v>
          </cell>
          <cell r="F37">
            <v>43455</v>
          </cell>
        </row>
        <row r="38">
          <cell r="B38">
            <v>4675</v>
          </cell>
          <cell r="C38" t="str">
            <v>CEMENTO GRIS TIPO III (Bulto x 50 Kg)</v>
          </cell>
          <cell r="D38" t="str">
            <v>UN</v>
          </cell>
          <cell r="E38">
            <v>21000</v>
          </cell>
          <cell r="F38">
            <v>43455</v>
          </cell>
        </row>
        <row r="39">
          <cell r="B39">
            <v>4694</v>
          </cell>
          <cell r="C39" t="str">
            <v>TUBERIA CONDUIT GALVANIZADA RMC D=1"</v>
          </cell>
          <cell r="D39" t="str">
            <v>ML</v>
          </cell>
          <cell r="E39">
            <v>23417</v>
          </cell>
          <cell r="F39">
            <v>43455</v>
          </cell>
        </row>
        <row r="40">
          <cell r="B40">
            <v>4697</v>
          </cell>
          <cell r="C40" t="str">
            <v>TUBERIA CONDUIT GALVANIZADA RMC D=1 1/2"</v>
          </cell>
          <cell r="D40" t="str">
            <v>ML</v>
          </cell>
          <cell r="E40">
            <v>39083</v>
          </cell>
          <cell r="F40">
            <v>43455</v>
          </cell>
        </row>
        <row r="41">
          <cell r="B41">
            <v>5038</v>
          </cell>
          <cell r="C41" t="str">
            <v>ACERO FIGURADO No. 3 (Ø 3/8") F'y=60000 PSI</v>
          </cell>
          <cell r="D41" t="str">
            <v>KG</v>
          </cell>
          <cell r="E41">
            <v>2419</v>
          </cell>
          <cell r="F41">
            <v>43455</v>
          </cell>
        </row>
        <row r="42">
          <cell r="B42">
            <v>5041</v>
          </cell>
          <cell r="C42" t="str">
            <v>ACERO FIGURADO No. 5 (Ø 5/8") F'y=60000 PSI</v>
          </cell>
          <cell r="D42" t="str">
            <v>KG</v>
          </cell>
          <cell r="E42">
            <v>2419</v>
          </cell>
          <cell r="F42">
            <v>43455</v>
          </cell>
        </row>
        <row r="43">
          <cell r="B43">
            <v>5042</v>
          </cell>
          <cell r="C43" t="str">
            <v>ACERO FIGURADO No. 6 (Ø 3/4") F'y=60000 PSI</v>
          </cell>
          <cell r="D43" t="str">
            <v>KG</v>
          </cell>
          <cell r="E43">
            <v>2419</v>
          </cell>
          <cell r="F43">
            <v>43455</v>
          </cell>
        </row>
        <row r="44">
          <cell r="B44">
            <v>5056</v>
          </cell>
          <cell r="C44" t="str">
            <v>MORTERO 1500 PSI 10,5 MPa (105 Kg/cm2)</v>
          </cell>
          <cell r="D44" t="str">
            <v>M3</v>
          </cell>
          <cell r="E44">
            <v>325745</v>
          </cell>
          <cell r="F44">
            <v>43455</v>
          </cell>
        </row>
        <row r="45">
          <cell r="B45">
            <v>5115</v>
          </cell>
          <cell r="C45" t="str">
            <v>A.C.P.M.</v>
          </cell>
          <cell r="D45" t="str">
            <v>GLN</v>
          </cell>
          <cell r="E45">
            <v>8715</v>
          </cell>
          <cell r="F45">
            <v>43455</v>
          </cell>
        </row>
        <row r="46">
          <cell r="B46">
            <v>5481</v>
          </cell>
          <cell r="C46" t="str">
            <v>BLOQUE PARA CAMARA TELEFONICA ETB</v>
          </cell>
          <cell r="D46" t="str">
            <v>UN</v>
          </cell>
          <cell r="E46">
            <v>4300</v>
          </cell>
          <cell r="F46">
            <v>43455</v>
          </cell>
        </row>
        <row r="47">
          <cell r="B47">
            <v>5661</v>
          </cell>
          <cell r="C47" t="str">
            <v>RANA - INCLUYE COMBUSTIBLE</v>
          </cell>
          <cell r="D47" t="str">
            <v>DIA</v>
          </cell>
          <cell r="E47">
            <v>45080</v>
          </cell>
          <cell r="F47">
            <v>43455</v>
          </cell>
        </row>
        <row r="48">
          <cell r="B48">
            <v>5890</v>
          </cell>
          <cell r="C48" t="str">
            <v>GRUA EXTENSION PARA POSTES. INCLUYE OPERARIO Y COMBUSTIBLE</v>
          </cell>
          <cell r="D48" t="str">
            <v>HR</v>
          </cell>
          <cell r="E48">
            <v>89766</v>
          </cell>
          <cell r="F48">
            <v>43455</v>
          </cell>
        </row>
        <row r="49">
          <cell r="B49">
            <v>5915</v>
          </cell>
          <cell r="C49" t="str">
            <v>GRAVILLA 1/2"</v>
          </cell>
          <cell r="D49" t="str">
            <v>M3</v>
          </cell>
          <cell r="E49">
            <v>42017</v>
          </cell>
          <cell r="F49">
            <v>43455</v>
          </cell>
        </row>
        <row r="50">
          <cell r="B50">
            <v>6013</v>
          </cell>
          <cell r="C50" t="str">
            <v>MOTONIVELADORA - INCLUYE OPERARIO Y COMBUSTIBLE</v>
          </cell>
          <cell r="D50" t="str">
            <v>HR</v>
          </cell>
          <cell r="E50">
            <v>228565</v>
          </cell>
          <cell r="F50">
            <v>43455</v>
          </cell>
        </row>
        <row r="51">
          <cell r="B51">
            <v>6017</v>
          </cell>
          <cell r="C51" t="str">
            <v>RETROEXCAVADORA SOBRE ORUGAS - INCLUYE OPERARIO Y COMBUSTIBLE</v>
          </cell>
          <cell r="D51" t="str">
            <v>HR</v>
          </cell>
          <cell r="E51">
            <v>212598</v>
          </cell>
          <cell r="F51">
            <v>43455</v>
          </cell>
        </row>
        <row r="52">
          <cell r="B52">
            <v>6026</v>
          </cell>
          <cell r="C52" t="str">
            <v>RETROCARGADOR - INCLUYE OPERARIO Y COMBUSTIBLE</v>
          </cell>
          <cell r="D52" t="str">
            <v>HR</v>
          </cell>
          <cell r="E52">
            <v>128468</v>
          </cell>
          <cell r="F52">
            <v>43455</v>
          </cell>
        </row>
        <row r="53">
          <cell r="B53">
            <v>6062</v>
          </cell>
          <cell r="C53" t="str">
            <v>VIBROCOMPACTADOR - INCLUYE OPERARIO Y COMBUSTIBLE</v>
          </cell>
          <cell r="D53" t="str">
            <v>HR</v>
          </cell>
          <cell r="E53">
            <v>92177</v>
          </cell>
          <cell r="F53">
            <v>43455</v>
          </cell>
        </row>
        <row r="54">
          <cell r="B54">
            <v>6072</v>
          </cell>
          <cell r="C54" t="str">
            <v>CONCRETO MR41</v>
          </cell>
          <cell r="D54" t="str">
            <v>M3</v>
          </cell>
          <cell r="E54">
            <v>411086</v>
          </cell>
          <cell r="F54">
            <v>43455</v>
          </cell>
        </row>
        <row r="55">
          <cell r="B55">
            <v>6073</v>
          </cell>
          <cell r="C55" t="str">
            <v>CONCRETO MR43</v>
          </cell>
          <cell r="D55" t="str">
            <v>M3</v>
          </cell>
          <cell r="E55">
            <v>418583</v>
          </cell>
          <cell r="F55">
            <v>43455</v>
          </cell>
        </row>
        <row r="56">
          <cell r="B56">
            <v>6087</v>
          </cell>
          <cell r="C56" t="str">
            <v>TARIFA JORNAL - PERSONAL DE OBRA - AYUDANTE (Incluye Factor de Prestaciones)</v>
          </cell>
          <cell r="D56" t="str">
            <v>JR</v>
          </cell>
          <cell r="E56">
            <v>45439</v>
          </cell>
          <cell r="F56">
            <v>43487</v>
          </cell>
        </row>
        <row r="57">
          <cell r="B57">
            <v>6088</v>
          </cell>
          <cell r="C57" t="str">
            <v>TARIFA JORNAL - PERSONAL DE OBRA - OFICIAL (Incluye Factor de Prestaciones)</v>
          </cell>
          <cell r="D57" t="str">
            <v>JR</v>
          </cell>
          <cell r="E57">
            <v>65471</v>
          </cell>
          <cell r="F57">
            <v>43487</v>
          </cell>
        </row>
        <row r="58">
          <cell r="B58">
            <v>6092</v>
          </cell>
          <cell r="C58" t="str">
            <v>HERRAMIENTA MENOR</v>
          </cell>
          <cell r="D58" t="str">
            <v>GLB</v>
          </cell>
          <cell r="E58">
            <v>2000</v>
          </cell>
          <cell r="F58">
            <v>43455</v>
          </cell>
        </row>
        <row r="59">
          <cell r="B59">
            <v>6098</v>
          </cell>
          <cell r="C59" t="str">
            <v>AGUA</v>
          </cell>
          <cell r="D59" t="str">
            <v>LT</v>
          </cell>
          <cell r="E59">
            <v>16</v>
          </cell>
          <cell r="F59">
            <v>43455</v>
          </cell>
        </row>
        <row r="60">
          <cell r="B60">
            <v>6107</v>
          </cell>
          <cell r="C60" t="str">
            <v>MORTERO 4000 PSI 28 MPa (280 Kg/cm2)</v>
          </cell>
          <cell r="D60" t="str">
            <v>M3</v>
          </cell>
          <cell r="E60">
            <v>422158</v>
          </cell>
          <cell r="F60">
            <v>43455</v>
          </cell>
        </row>
        <row r="61">
          <cell r="B61">
            <v>6109</v>
          </cell>
          <cell r="C61" t="str">
            <v>SARDINEL PREFABRICADO A10 (800x200x500mm)</v>
          </cell>
          <cell r="D61" t="str">
            <v>UN</v>
          </cell>
          <cell r="E61">
            <v>29900</v>
          </cell>
          <cell r="F61">
            <v>43456</v>
          </cell>
        </row>
        <row r="62">
          <cell r="B62">
            <v>6111</v>
          </cell>
          <cell r="C62" t="str">
            <v>LOSETA PREFABRICADA A30 (600x400x60mm)</v>
          </cell>
          <cell r="D62" t="str">
            <v>M2</v>
          </cell>
          <cell r="E62">
            <v>42900</v>
          </cell>
          <cell r="F62">
            <v>43455</v>
          </cell>
        </row>
        <row r="63">
          <cell r="B63">
            <v>6115</v>
          </cell>
          <cell r="C63" t="str">
            <v>LOSETA PREFABRICADA A60 (400x200x60mm)</v>
          </cell>
          <cell r="D63" t="str">
            <v>M2</v>
          </cell>
          <cell r="E63">
            <v>52500</v>
          </cell>
          <cell r="F63">
            <v>43455</v>
          </cell>
        </row>
        <row r="64">
          <cell r="B64">
            <v>6116</v>
          </cell>
          <cell r="C64" t="str">
            <v>BORDILLO PREFABRICADO A80 (800x200x350mm)</v>
          </cell>
          <cell r="D64" t="str">
            <v>UN</v>
          </cell>
          <cell r="E64">
            <v>24000</v>
          </cell>
          <cell r="F64">
            <v>43455</v>
          </cell>
        </row>
        <row r="65">
          <cell r="B65">
            <v>6117</v>
          </cell>
          <cell r="C65" t="str">
            <v>PIEZA REMATE A105 - RAMPA A (800x400x275mm)</v>
          </cell>
          <cell r="D65" t="str">
            <v>UN</v>
          </cell>
          <cell r="E65">
            <v>46800</v>
          </cell>
          <cell r="F65">
            <v>43455</v>
          </cell>
        </row>
        <row r="66">
          <cell r="B66">
            <v>6118</v>
          </cell>
          <cell r="C66" t="str">
            <v>SARDINEL ESPECIAL A100 - RAMPA A (600x200x500mm)</v>
          </cell>
          <cell r="D66" t="str">
            <v>UN</v>
          </cell>
          <cell r="E66">
            <v>25000</v>
          </cell>
          <cell r="F66">
            <v>43455</v>
          </cell>
        </row>
        <row r="67">
          <cell r="B67">
            <v>6122</v>
          </cell>
          <cell r="C67" t="str">
            <v>BORDE SEPARADOR VERDE A170 (800x300x820mm)</v>
          </cell>
          <cell r="D67" t="str">
            <v>UN</v>
          </cell>
          <cell r="E67">
            <v>111648</v>
          </cell>
          <cell r="F67">
            <v>43455</v>
          </cell>
        </row>
        <row r="68">
          <cell r="B68">
            <v>6126</v>
          </cell>
          <cell r="C68" t="str">
            <v>TUBERIA PVC U.M.  EXT CORRUGADO/INT LISO U.M. NORMA NTC 3722-1 D=110MM (4")</v>
          </cell>
          <cell r="D68" t="str">
            <v>ML</v>
          </cell>
          <cell r="E68">
            <v>14942</v>
          </cell>
          <cell r="F68">
            <v>43455</v>
          </cell>
        </row>
        <row r="69">
          <cell r="B69">
            <v>6127</v>
          </cell>
          <cell r="C69" t="str">
            <v>TUBERIA PVC U.M.  EXT CORRUGADO/INT LISO U.M. NORMA NTC 3722-1 D=160MM (6")</v>
          </cell>
          <cell r="D69" t="str">
            <v>ML</v>
          </cell>
          <cell r="E69">
            <v>29185</v>
          </cell>
          <cell r="F69">
            <v>43455</v>
          </cell>
        </row>
        <row r="70">
          <cell r="B70">
            <v>6128</v>
          </cell>
          <cell r="C70" t="str">
            <v>TUBERIA PVC U.M.  EXT CORRUGADO/INT LISO U.M. NORMA NTC 3722-1 D=200MM (8")</v>
          </cell>
          <cell r="D70" t="str">
            <v>ML</v>
          </cell>
          <cell r="E70">
            <v>39858</v>
          </cell>
          <cell r="F70">
            <v>43455</v>
          </cell>
        </row>
        <row r="71">
          <cell r="B71">
            <v>6129</v>
          </cell>
          <cell r="C71" t="str">
            <v>TUBERIA PVC U.M.  EXT CORRUGADO/INT LISO U.M. NORMA NTC 3722-1 D=250MM (10")</v>
          </cell>
          <cell r="D71" t="str">
            <v>ML</v>
          </cell>
          <cell r="E71">
            <v>58215</v>
          </cell>
          <cell r="F71">
            <v>43455</v>
          </cell>
        </row>
        <row r="72">
          <cell r="B72">
            <v>6130</v>
          </cell>
          <cell r="C72" t="str">
            <v>TUBERIA PVC U.M.  EXT CORRUGADO/INT LISO U.M. NORMA NTC 3722-1 D=315MM (12")</v>
          </cell>
          <cell r="D72" t="str">
            <v>ML</v>
          </cell>
          <cell r="E72">
            <v>86073</v>
          </cell>
          <cell r="F72">
            <v>43455</v>
          </cell>
        </row>
        <row r="73">
          <cell r="B73">
            <v>6131</v>
          </cell>
          <cell r="C73" t="str">
            <v>TUBERIA PVC U.M.  EXT CORRUGADO/INT LISO U.M. NORMA NTC 3722-1 D=400MM (16")</v>
          </cell>
          <cell r="D73" t="str">
            <v>ML</v>
          </cell>
          <cell r="E73">
            <v>150851</v>
          </cell>
          <cell r="F73">
            <v>43455</v>
          </cell>
        </row>
        <row r="74">
          <cell r="B74">
            <v>6132</v>
          </cell>
          <cell r="C74" t="str">
            <v>TUBERIA PVC U.M.  EXT CORRUGADO/INT LISO U.M. NORMA NTC 3722-1 D=450MM (18")</v>
          </cell>
          <cell r="D74" t="str">
            <v>ML</v>
          </cell>
          <cell r="E74">
            <v>194824</v>
          </cell>
          <cell r="F74">
            <v>43455</v>
          </cell>
        </row>
        <row r="75">
          <cell r="B75">
            <v>6133</v>
          </cell>
          <cell r="C75" t="str">
            <v>TUBERIA PVC U.M.  EXT CORRUGADO/INT LISO U.M. NORMA NTC 3722-1 D=500MM (20")</v>
          </cell>
          <cell r="D75" t="str">
            <v>ML</v>
          </cell>
          <cell r="E75">
            <v>253993</v>
          </cell>
          <cell r="F75">
            <v>43455</v>
          </cell>
        </row>
        <row r="76">
          <cell r="B76">
            <v>6140</v>
          </cell>
          <cell r="C76" t="str">
            <v>COMPRESOR - INCLUYE COMBUSTIBLE</v>
          </cell>
          <cell r="D76" t="str">
            <v>HR</v>
          </cell>
          <cell r="E76">
            <v>47600</v>
          </cell>
          <cell r="F76">
            <v>43455</v>
          </cell>
        </row>
        <row r="77">
          <cell r="B77">
            <v>6143</v>
          </cell>
          <cell r="C77" t="str">
            <v>MICROESFERAS REFLECTIVAS</v>
          </cell>
          <cell r="D77" t="str">
            <v>KG</v>
          </cell>
          <cell r="E77">
            <v>5062</v>
          </cell>
          <cell r="F77">
            <v>43455</v>
          </cell>
        </row>
        <row r="78">
          <cell r="B78">
            <v>6147</v>
          </cell>
          <cell r="C78" t="str">
            <v>TUBERIA CONCRETO CL.1 D=6" (15cm)</v>
          </cell>
          <cell r="D78" t="str">
            <v>ML</v>
          </cell>
          <cell r="E78">
            <v>25323</v>
          </cell>
          <cell r="F78">
            <v>43455</v>
          </cell>
        </row>
        <row r="79">
          <cell r="B79">
            <v>6148</v>
          </cell>
          <cell r="C79" t="str">
            <v>TUBERIA CONCRETO CL.1 D=8" (20cm)</v>
          </cell>
          <cell r="D79" t="str">
            <v>ML</v>
          </cell>
          <cell r="E79">
            <v>42507</v>
          </cell>
          <cell r="F79">
            <v>43455</v>
          </cell>
        </row>
        <row r="80">
          <cell r="B80">
            <v>6149</v>
          </cell>
          <cell r="C80" t="str">
            <v>TUBERIA CONCRETO CL.1 D=10" (25cm)</v>
          </cell>
          <cell r="D80" t="str">
            <v>ML</v>
          </cell>
          <cell r="E80">
            <v>52122</v>
          </cell>
          <cell r="F80">
            <v>43455</v>
          </cell>
        </row>
        <row r="81">
          <cell r="B81">
            <v>6150</v>
          </cell>
          <cell r="C81" t="str">
            <v>TUBERIA CONCRETO CL.1 D=12" (30cm)</v>
          </cell>
          <cell r="D81" t="str">
            <v>ML</v>
          </cell>
          <cell r="E81">
            <v>62023</v>
          </cell>
          <cell r="F81">
            <v>43455</v>
          </cell>
        </row>
        <row r="82">
          <cell r="B82">
            <v>6151</v>
          </cell>
          <cell r="C82" t="str">
            <v>TUBERIA CONCRETO CL.1 D=14" (35cm)</v>
          </cell>
          <cell r="D82" t="str">
            <v>ML</v>
          </cell>
          <cell r="E82">
            <v>77969</v>
          </cell>
          <cell r="F82">
            <v>43455</v>
          </cell>
        </row>
        <row r="83">
          <cell r="B83">
            <v>6152</v>
          </cell>
          <cell r="C83" t="str">
            <v>TUBERIA CONCRETO CL.1 D=16" (40cm)</v>
          </cell>
          <cell r="D83" t="str">
            <v>ML</v>
          </cell>
          <cell r="E83">
            <v>100734</v>
          </cell>
          <cell r="F83">
            <v>43455</v>
          </cell>
        </row>
        <row r="84">
          <cell r="B84">
            <v>6153</v>
          </cell>
          <cell r="C84" t="str">
            <v>TUBERIA CONCRETO CL.1 D=18" (45cm)</v>
          </cell>
          <cell r="D84" t="str">
            <v>ML</v>
          </cell>
          <cell r="E84">
            <v>132031</v>
          </cell>
          <cell r="F84">
            <v>43455</v>
          </cell>
        </row>
        <row r="85">
          <cell r="B85">
            <v>6154</v>
          </cell>
          <cell r="C85" t="str">
            <v>TUBERIA CONCRETO CL.1 D=20" (50cm)</v>
          </cell>
          <cell r="D85" t="str">
            <v>ML</v>
          </cell>
          <cell r="E85">
            <v>170646</v>
          </cell>
          <cell r="F85">
            <v>43455</v>
          </cell>
        </row>
        <row r="86">
          <cell r="B86">
            <v>6155</v>
          </cell>
          <cell r="C86" t="str">
            <v>TUBERIA CONCRETO CL.1 D=24" (60cm)</v>
          </cell>
          <cell r="D86" t="str">
            <v>ML</v>
          </cell>
          <cell r="E86">
            <v>241094</v>
          </cell>
          <cell r="F86">
            <v>43455</v>
          </cell>
        </row>
        <row r="87">
          <cell r="B87">
            <v>6156</v>
          </cell>
          <cell r="C87" t="str">
            <v>TUBERIA CONCRETO CL.2 D=6" (15cm)</v>
          </cell>
          <cell r="D87" t="str">
            <v>ML</v>
          </cell>
          <cell r="E87">
            <v>30750</v>
          </cell>
          <cell r="F87">
            <v>43455</v>
          </cell>
        </row>
        <row r="88">
          <cell r="B88">
            <v>6157</v>
          </cell>
          <cell r="C88" t="str">
            <v>TUBERIA CONCRETO CL.2 D=8" (20cm)</v>
          </cell>
          <cell r="D88" t="str">
            <v>ML</v>
          </cell>
          <cell r="E88">
            <v>52027</v>
          </cell>
          <cell r="F88">
            <v>43455</v>
          </cell>
        </row>
        <row r="89">
          <cell r="B89">
            <v>6158</v>
          </cell>
          <cell r="C89" t="str">
            <v>TUBERIA CONCRETO CL.2 D=10" (25cm)</v>
          </cell>
          <cell r="D89" t="str">
            <v>ML</v>
          </cell>
          <cell r="E89">
            <v>66688</v>
          </cell>
          <cell r="F89">
            <v>43455</v>
          </cell>
        </row>
        <row r="90">
          <cell r="B90">
            <v>6159</v>
          </cell>
          <cell r="C90" t="str">
            <v>TUBERIA CONCRETO CL.2 D=12" (30cm)</v>
          </cell>
          <cell r="D90" t="str">
            <v>ML</v>
          </cell>
          <cell r="E90">
            <v>85371</v>
          </cell>
          <cell r="F90">
            <v>43455</v>
          </cell>
        </row>
        <row r="91">
          <cell r="B91">
            <v>6160</v>
          </cell>
          <cell r="C91" t="str">
            <v>TUBERIA CONCRETO CL.2 D=14" (35cm)</v>
          </cell>
          <cell r="D91" t="str">
            <v>ML</v>
          </cell>
          <cell r="E91">
            <v>105761</v>
          </cell>
          <cell r="F91">
            <v>43455</v>
          </cell>
        </row>
        <row r="92">
          <cell r="B92">
            <v>6161</v>
          </cell>
          <cell r="C92" t="str">
            <v>TUBERIA CONCRETO CL.2 D=16" (40cm)</v>
          </cell>
          <cell r="D92" t="str">
            <v>ML</v>
          </cell>
          <cell r="E92">
            <v>139409</v>
          </cell>
          <cell r="F92">
            <v>43455</v>
          </cell>
        </row>
        <row r="93">
          <cell r="B93">
            <v>6162</v>
          </cell>
          <cell r="C93" t="str">
            <v>TUBERIA CONCRETO CL.2 D=18" (45cm)</v>
          </cell>
          <cell r="D93" t="str">
            <v>ML</v>
          </cell>
          <cell r="E93">
            <v>191531</v>
          </cell>
          <cell r="F93">
            <v>43455</v>
          </cell>
        </row>
        <row r="94">
          <cell r="B94">
            <v>6163</v>
          </cell>
          <cell r="C94" t="str">
            <v>TUBERIA CONCRETO CL.2 D=20" (50cm)</v>
          </cell>
          <cell r="D94" t="str">
            <v>ML</v>
          </cell>
          <cell r="E94">
            <v>237334</v>
          </cell>
          <cell r="F94">
            <v>43455</v>
          </cell>
        </row>
        <row r="95">
          <cell r="B95">
            <v>6164</v>
          </cell>
          <cell r="C95" t="str">
            <v>TUBERIA CONCRETO CL.2 D=24"(60cm)</v>
          </cell>
          <cell r="D95" t="str">
            <v>ML</v>
          </cell>
          <cell r="E95">
            <v>338674</v>
          </cell>
          <cell r="F95">
            <v>43455</v>
          </cell>
        </row>
        <row r="96">
          <cell r="B96">
            <v>6165</v>
          </cell>
          <cell r="C96" t="str">
            <v>TUBERIA CONCRETO REF. CL.I D=24" (60cm)</v>
          </cell>
          <cell r="D96" t="str">
            <v>ML</v>
          </cell>
          <cell r="E96">
            <v>349098</v>
          </cell>
          <cell r="F96">
            <v>43455</v>
          </cell>
        </row>
        <row r="97">
          <cell r="B97">
            <v>6166</v>
          </cell>
          <cell r="C97" t="str">
            <v>TUBERIA CONCRETO REF. CL.I D=27" (70cm)</v>
          </cell>
          <cell r="D97" t="str">
            <v>ML</v>
          </cell>
          <cell r="E97">
            <v>426472</v>
          </cell>
          <cell r="F97">
            <v>43455</v>
          </cell>
        </row>
        <row r="98">
          <cell r="B98">
            <v>6167</v>
          </cell>
          <cell r="C98" t="str">
            <v>TUBERIA CONCRETO REF. CL.I D=32" (80cm)</v>
          </cell>
          <cell r="D98" t="str">
            <v>ML</v>
          </cell>
          <cell r="E98">
            <v>532620</v>
          </cell>
          <cell r="F98">
            <v>43455</v>
          </cell>
        </row>
        <row r="99">
          <cell r="B99">
            <v>6168</v>
          </cell>
          <cell r="C99" t="str">
            <v>TUBERIA CONCRETO REF. CL.I D=36" (90cm)</v>
          </cell>
          <cell r="D99" t="str">
            <v>ML</v>
          </cell>
          <cell r="E99">
            <v>669970</v>
          </cell>
          <cell r="F99">
            <v>43455</v>
          </cell>
        </row>
        <row r="100">
          <cell r="B100">
            <v>6169</v>
          </cell>
          <cell r="C100" t="str">
            <v>TUBERIA CONCRETO REF. CL.I D=40" (100cm)</v>
          </cell>
          <cell r="D100" t="str">
            <v>ML</v>
          </cell>
          <cell r="E100">
            <v>838069</v>
          </cell>
          <cell r="F100">
            <v>43455</v>
          </cell>
        </row>
        <row r="101">
          <cell r="B101">
            <v>6170</v>
          </cell>
          <cell r="C101" t="str">
            <v>TUBERIA CONCRETO REF. CL.I D=44" (110cm)</v>
          </cell>
          <cell r="D101" t="str">
            <v>ML</v>
          </cell>
          <cell r="E101">
            <v>943027</v>
          </cell>
          <cell r="F101">
            <v>43455</v>
          </cell>
        </row>
        <row r="102">
          <cell r="B102">
            <v>6171</v>
          </cell>
          <cell r="C102" t="str">
            <v>TUBERIA CONCRETO REF. CL.I D=48" (120cm)</v>
          </cell>
          <cell r="D102" t="str">
            <v>ML</v>
          </cell>
          <cell r="E102">
            <v>1100417</v>
          </cell>
          <cell r="F102">
            <v>43455</v>
          </cell>
        </row>
        <row r="103">
          <cell r="B103">
            <v>6172</v>
          </cell>
          <cell r="C103" t="str">
            <v>TUBERIA CONCRETO REF. CL.I D=52" (130cm)</v>
          </cell>
          <cell r="D103" t="str">
            <v>ML</v>
          </cell>
          <cell r="E103">
            <v>1218465</v>
          </cell>
          <cell r="F103">
            <v>43455</v>
          </cell>
        </row>
        <row r="104">
          <cell r="B104">
            <v>6173</v>
          </cell>
          <cell r="C104" t="str">
            <v>TUBERIA CONCRETO REF. CL.I D=56" (140cm)</v>
          </cell>
          <cell r="D104" t="str">
            <v>ML</v>
          </cell>
          <cell r="E104">
            <v>1367286</v>
          </cell>
          <cell r="F104">
            <v>43455</v>
          </cell>
        </row>
        <row r="105">
          <cell r="B105">
            <v>6174</v>
          </cell>
          <cell r="C105" t="str">
            <v>TUBERIA CONCRETO REF. CL.I D=60" (150cm)</v>
          </cell>
          <cell r="D105" t="str">
            <v>ML</v>
          </cell>
          <cell r="E105">
            <v>1519154</v>
          </cell>
          <cell r="F105">
            <v>43455</v>
          </cell>
        </row>
        <row r="106">
          <cell r="B106">
            <v>6175</v>
          </cell>
          <cell r="C106" t="str">
            <v>TUBERIA CONCRETO REF. CL.I D=64" (160cm)</v>
          </cell>
          <cell r="D106" t="str">
            <v>ML</v>
          </cell>
          <cell r="E106">
            <v>1718884</v>
          </cell>
          <cell r="F106">
            <v>43455</v>
          </cell>
        </row>
        <row r="107">
          <cell r="B107">
            <v>6176</v>
          </cell>
          <cell r="C107" t="str">
            <v>TUBERIA CONCRETO REF. CL.I D=68" (170cm)</v>
          </cell>
          <cell r="D107" t="str">
            <v>ML</v>
          </cell>
          <cell r="E107">
            <v>1942913</v>
          </cell>
          <cell r="F107">
            <v>43455</v>
          </cell>
        </row>
        <row r="108">
          <cell r="B108">
            <v>6177</v>
          </cell>
          <cell r="C108" t="str">
            <v>TUBERIA CONCRETO REF. CL.I D=72" (180cm)</v>
          </cell>
          <cell r="D108" t="str">
            <v>ML</v>
          </cell>
          <cell r="E108">
            <v>2191837</v>
          </cell>
          <cell r="F108">
            <v>43455</v>
          </cell>
        </row>
        <row r="109">
          <cell r="B109">
            <v>6178</v>
          </cell>
          <cell r="C109" t="str">
            <v>TUBERIA CONCRETO REF. CL.I D=80" (200cm)</v>
          </cell>
          <cell r="D109" t="str">
            <v>ML</v>
          </cell>
          <cell r="E109">
            <v>2754802</v>
          </cell>
          <cell r="F109">
            <v>43455</v>
          </cell>
        </row>
        <row r="110">
          <cell r="B110">
            <v>6179</v>
          </cell>
          <cell r="C110" t="str">
            <v>TUBERIA CONCRETO REF. CL.I D=86" (215cm)</v>
          </cell>
          <cell r="D110" t="str">
            <v>ML</v>
          </cell>
          <cell r="E110">
            <v>3108637</v>
          </cell>
          <cell r="F110">
            <v>43455</v>
          </cell>
        </row>
        <row r="111">
          <cell r="B111">
            <v>6180</v>
          </cell>
          <cell r="C111" t="str">
            <v>TUBERIA CONCRETO REF. CL.I D=92" (230cm)</v>
          </cell>
          <cell r="D111" t="str">
            <v>ML</v>
          </cell>
          <cell r="E111">
            <v>3498267</v>
          </cell>
          <cell r="F111">
            <v>43455</v>
          </cell>
        </row>
        <row r="112">
          <cell r="B112">
            <v>6181</v>
          </cell>
          <cell r="C112" t="str">
            <v>TUBERIA CONCRETO REF. CL.II D=24" (60cm)</v>
          </cell>
          <cell r="D112" t="str">
            <v>ML</v>
          </cell>
          <cell r="E112">
            <v>349098</v>
          </cell>
          <cell r="F112">
            <v>43455</v>
          </cell>
        </row>
        <row r="113">
          <cell r="B113">
            <v>6182</v>
          </cell>
          <cell r="C113" t="str">
            <v>TUBERIA CONCRETO REF. CL.II D=27" (70cm)</v>
          </cell>
          <cell r="D113" t="str">
            <v>ML</v>
          </cell>
          <cell r="E113">
            <v>438753</v>
          </cell>
          <cell r="F113">
            <v>43455</v>
          </cell>
        </row>
        <row r="114">
          <cell r="B114">
            <v>6183</v>
          </cell>
          <cell r="C114" t="str">
            <v>TUBERIA CONCRETO REF. CL.II D=32" (80cm)</v>
          </cell>
          <cell r="D114" t="str">
            <v>ML</v>
          </cell>
          <cell r="E114">
            <v>547852</v>
          </cell>
          <cell r="F114">
            <v>43455</v>
          </cell>
        </row>
        <row r="115">
          <cell r="B115">
            <v>6184</v>
          </cell>
          <cell r="C115" t="str">
            <v>TUBERIA CONCRETO REF. CL.II D=36" (90cm)</v>
          </cell>
          <cell r="D115" t="str">
            <v>ML</v>
          </cell>
          <cell r="E115">
            <v>687011</v>
          </cell>
          <cell r="F115">
            <v>43455</v>
          </cell>
        </row>
        <row r="116">
          <cell r="B116">
            <v>6185</v>
          </cell>
          <cell r="C116" t="str">
            <v>TUBERIA CONCRETO REF. CL.II D=40" (100cm)</v>
          </cell>
          <cell r="D116" t="str">
            <v>ML</v>
          </cell>
          <cell r="E116">
            <v>859823</v>
          </cell>
          <cell r="F116">
            <v>43455</v>
          </cell>
        </row>
        <row r="117">
          <cell r="B117">
            <v>6188</v>
          </cell>
          <cell r="C117" t="str">
            <v>TUBERIA CONCRETO REF. CL.II D=44" (110cm)</v>
          </cell>
          <cell r="D117" t="str">
            <v>ML</v>
          </cell>
          <cell r="E117">
            <v>962972</v>
          </cell>
          <cell r="F117">
            <v>43455</v>
          </cell>
        </row>
        <row r="118">
          <cell r="B118">
            <v>6189</v>
          </cell>
          <cell r="C118" t="str">
            <v>TUBERIA CONCRETO REF. CL.II D=48" (120cm)</v>
          </cell>
          <cell r="D118" t="str">
            <v>ML</v>
          </cell>
          <cell r="E118">
            <v>1128834</v>
          </cell>
          <cell r="F118">
            <v>43455</v>
          </cell>
        </row>
        <row r="119">
          <cell r="B119">
            <v>6190</v>
          </cell>
          <cell r="C119" t="str">
            <v>TUBERIA CONCRETO REF. CL.II D=52" (130cm)</v>
          </cell>
          <cell r="D119" t="str">
            <v>ML</v>
          </cell>
          <cell r="E119">
            <v>1252546</v>
          </cell>
          <cell r="F119">
            <v>43455</v>
          </cell>
        </row>
        <row r="120">
          <cell r="B120">
            <v>6191</v>
          </cell>
          <cell r="C120" t="str">
            <v>TUBERIA CONCRETO REF. CL.II D=56" (140cm)</v>
          </cell>
          <cell r="D120" t="str">
            <v>ML</v>
          </cell>
          <cell r="E120">
            <v>1387278</v>
          </cell>
          <cell r="F120">
            <v>43455</v>
          </cell>
        </row>
        <row r="121">
          <cell r="B121">
            <v>6192</v>
          </cell>
          <cell r="C121" t="str">
            <v>TUBERIA CONCRETO REF. CL.II D=60" (150cm)</v>
          </cell>
          <cell r="D121" t="str">
            <v>ML</v>
          </cell>
          <cell r="E121">
            <v>1550427</v>
          </cell>
          <cell r="F121">
            <v>43455</v>
          </cell>
        </row>
        <row r="122">
          <cell r="B122">
            <v>6193</v>
          </cell>
          <cell r="C122" t="str">
            <v>TUBERIA CONCRETO REF. CL.II D=64" (160cm)</v>
          </cell>
          <cell r="D122" t="str">
            <v>ML</v>
          </cell>
          <cell r="E122">
            <v>1762438</v>
          </cell>
          <cell r="F122">
            <v>43455</v>
          </cell>
        </row>
        <row r="123">
          <cell r="B123">
            <v>6194</v>
          </cell>
          <cell r="C123" t="str">
            <v>TUBERIA CONCRETO REF. CL.II D=68" (170cm)</v>
          </cell>
          <cell r="D123" t="str">
            <v>ML</v>
          </cell>
          <cell r="E123">
            <v>1992131</v>
          </cell>
          <cell r="F123">
            <v>43455</v>
          </cell>
        </row>
        <row r="124">
          <cell r="B124">
            <v>6195</v>
          </cell>
          <cell r="C124" t="str">
            <v>TUBERIA CONCRETO REF. CL.II D=72" (180cm)</v>
          </cell>
          <cell r="D124" t="str">
            <v>ML</v>
          </cell>
          <cell r="E124">
            <v>2202166</v>
          </cell>
          <cell r="F124">
            <v>43455</v>
          </cell>
        </row>
        <row r="125">
          <cell r="B125">
            <v>6196</v>
          </cell>
          <cell r="C125" t="str">
            <v>TUBERIA CONCRETO REF. CL.II D=80" (200cm)</v>
          </cell>
          <cell r="D125" t="str">
            <v>ML</v>
          </cell>
          <cell r="E125">
            <v>2768035</v>
          </cell>
          <cell r="F125">
            <v>43455</v>
          </cell>
        </row>
        <row r="126">
          <cell r="B126">
            <v>6197</v>
          </cell>
          <cell r="C126" t="str">
            <v>TUBERIA CONCRETO REF. CL.II D=86" (215cm)</v>
          </cell>
          <cell r="D126" t="str">
            <v>ML</v>
          </cell>
          <cell r="E126">
            <v>3159807</v>
          </cell>
          <cell r="F126">
            <v>43455</v>
          </cell>
        </row>
        <row r="127">
          <cell r="B127">
            <v>6198</v>
          </cell>
          <cell r="C127" t="str">
            <v>TUBERIA CONCRETO REF. CL.II D=92" (230cm)</v>
          </cell>
          <cell r="D127" t="str">
            <v>ML</v>
          </cell>
          <cell r="E127">
            <v>3555149</v>
          </cell>
          <cell r="F127">
            <v>43455</v>
          </cell>
        </row>
        <row r="128">
          <cell r="B128">
            <v>6199</v>
          </cell>
          <cell r="C128" t="str">
            <v>TUBERIA CONCRETO REF. CL.III D=24" (60cm)</v>
          </cell>
          <cell r="D128" t="str">
            <v>ML</v>
          </cell>
          <cell r="E128">
            <v>349098</v>
          </cell>
          <cell r="F128">
            <v>43455</v>
          </cell>
        </row>
        <row r="129">
          <cell r="B129">
            <v>6200</v>
          </cell>
          <cell r="C129" t="str">
            <v>TUBERIA CONCRETO REF. CL.III D=27" (70cm)</v>
          </cell>
          <cell r="D129" t="str">
            <v>ML</v>
          </cell>
          <cell r="E129">
            <v>464409</v>
          </cell>
          <cell r="F129">
            <v>43455</v>
          </cell>
        </row>
        <row r="130">
          <cell r="B130">
            <v>6201</v>
          </cell>
          <cell r="C130" t="str">
            <v>TUBERIA CONCRETO REF. CL.III D=32" (80cm)</v>
          </cell>
          <cell r="D130" t="str">
            <v>ML</v>
          </cell>
          <cell r="E130">
            <v>579078</v>
          </cell>
          <cell r="F130">
            <v>43455</v>
          </cell>
        </row>
        <row r="131">
          <cell r="B131">
            <v>6202</v>
          </cell>
          <cell r="C131" t="str">
            <v>TUBERIA CONCRETO REF. CL.III D=36" (90cm)</v>
          </cell>
          <cell r="D131" t="str">
            <v>ML</v>
          </cell>
          <cell r="E131">
            <v>725900</v>
          </cell>
          <cell r="F131">
            <v>43455</v>
          </cell>
        </row>
        <row r="132">
          <cell r="B132">
            <v>6203</v>
          </cell>
          <cell r="C132" t="str">
            <v>TUBERIA CONCRETO REF. CL.III D=40" (100cm)</v>
          </cell>
          <cell r="D132" t="str">
            <v>ML</v>
          </cell>
          <cell r="E132">
            <v>910041</v>
          </cell>
          <cell r="F132">
            <v>43455</v>
          </cell>
        </row>
        <row r="133">
          <cell r="B133">
            <v>6204</v>
          </cell>
          <cell r="C133" t="str">
            <v>TUBERIA CONCRETO REF. CL.III D=44" (110cm)</v>
          </cell>
          <cell r="D133" t="str">
            <v>ML</v>
          </cell>
          <cell r="E133">
            <v>1017855</v>
          </cell>
          <cell r="F133">
            <v>43455</v>
          </cell>
        </row>
        <row r="134">
          <cell r="B134">
            <v>6205</v>
          </cell>
          <cell r="C134" t="str">
            <v>TUBERIA CONCRETO REF. CL.III D=48" (120cm)</v>
          </cell>
          <cell r="D134" t="str">
            <v>ML</v>
          </cell>
          <cell r="E134">
            <v>1194236</v>
          </cell>
          <cell r="F134">
            <v>43455</v>
          </cell>
        </row>
        <row r="135">
          <cell r="B135">
            <v>6206</v>
          </cell>
          <cell r="C135" t="str">
            <v>TUBERIA CONCRETO REF. CL.III D=52" (130cm)</v>
          </cell>
          <cell r="D135" t="str">
            <v>ML</v>
          </cell>
          <cell r="E135">
            <v>1324613</v>
          </cell>
          <cell r="F135">
            <v>43455</v>
          </cell>
        </row>
        <row r="136">
          <cell r="B136">
            <v>6207</v>
          </cell>
          <cell r="C136" t="str">
            <v>TUBERIA CONCRETO REF. CL.III D=56" (140cm)</v>
          </cell>
          <cell r="D136" t="str">
            <v>ML</v>
          </cell>
          <cell r="E136">
            <v>1464961</v>
          </cell>
          <cell r="F136">
            <v>43455</v>
          </cell>
        </row>
        <row r="137">
          <cell r="B137">
            <v>6208</v>
          </cell>
          <cell r="C137" t="str">
            <v>TUBERIA CONCRETO REF. CL.III D=60" (150cm)</v>
          </cell>
          <cell r="D137" t="str">
            <v>ML</v>
          </cell>
          <cell r="E137">
            <v>1746539</v>
          </cell>
          <cell r="F137">
            <v>43455</v>
          </cell>
        </row>
        <row r="138">
          <cell r="B138">
            <v>6209</v>
          </cell>
          <cell r="C138" t="str">
            <v>TUBERIA CONCRETO REF. CL.III D=64" (160cm)</v>
          </cell>
          <cell r="D138" t="str">
            <v>ML</v>
          </cell>
          <cell r="E138">
            <v>1841120</v>
          </cell>
          <cell r="F138">
            <v>43455</v>
          </cell>
        </row>
        <row r="139">
          <cell r="B139">
            <v>6210</v>
          </cell>
          <cell r="C139" t="str">
            <v>TUBERIA CONCRETO REF. CL.III D=68" (170cm)</v>
          </cell>
          <cell r="D139" t="str">
            <v>ML</v>
          </cell>
          <cell r="E139">
            <v>2082191</v>
          </cell>
          <cell r="F139">
            <v>43455</v>
          </cell>
        </row>
        <row r="140">
          <cell r="B140">
            <v>6211</v>
          </cell>
          <cell r="C140" t="str">
            <v>TUBERIA CONCRETO REF. CL.III D=72" (180cm)</v>
          </cell>
          <cell r="D140" t="str">
            <v>ML</v>
          </cell>
          <cell r="E140">
            <v>2430551</v>
          </cell>
          <cell r="F140">
            <v>43455</v>
          </cell>
        </row>
        <row r="141">
          <cell r="B141">
            <v>6212</v>
          </cell>
          <cell r="C141" t="str">
            <v>TUBERIA CONCRETO REF. CL.III D=80" (200cm)</v>
          </cell>
          <cell r="D141" t="str">
            <v>ML</v>
          </cell>
          <cell r="E141">
            <v>2888368</v>
          </cell>
          <cell r="F141">
            <v>43455</v>
          </cell>
        </row>
        <row r="142">
          <cell r="B142">
            <v>6213</v>
          </cell>
          <cell r="C142" t="str">
            <v>TUBERIA CONCRETO REF. CL.III D=86" (215cm)</v>
          </cell>
          <cell r="D142" t="str">
            <v>ML</v>
          </cell>
          <cell r="E142">
            <v>3242203</v>
          </cell>
          <cell r="F142">
            <v>43455</v>
          </cell>
        </row>
        <row r="143">
          <cell r="B143">
            <v>6214</v>
          </cell>
          <cell r="C143" t="str">
            <v>TUBERIA CONCRETO REF. CL.III D=92" (230cm)</v>
          </cell>
          <cell r="D143" t="str">
            <v>ML</v>
          </cell>
          <cell r="E143">
            <v>3616743</v>
          </cell>
          <cell r="F143">
            <v>43455</v>
          </cell>
        </row>
        <row r="144">
          <cell r="B144">
            <v>6215</v>
          </cell>
          <cell r="C144" t="str">
            <v>TUBERIA CONCRETO REF. CL.IV D=24" (60cm)</v>
          </cell>
          <cell r="D144" t="str">
            <v>ML</v>
          </cell>
          <cell r="E144">
            <v>395508</v>
          </cell>
          <cell r="F144">
            <v>43455</v>
          </cell>
        </row>
        <row r="145">
          <cell r="B145">
            <v>6216</v>
          </cell>
          <cell r="C145" t="str">
            <v>TUBERIA CONCRETO REF. CL.IV D=27" (70cm)</v>
          </cell>
          <cell r="D145" t="str">
            <v>ML</v>
          </cell>
          <cell r="E145">
            <v>527860</v>
          </cell>
          <cell r="F145">
            <v>43455</v>
          </cell>
        </row>
        <row r="146">
          <cell r="B146">
            <v>6217</v>
          </cell>
          <cell r="C146" t="str">
            <v>TUBERIA CONCRETO REF. CL.IV D=32" (80cm)</v>
          </cell>
          <cell r="D146" t="str">
            <v>ML</v>
          </cell>
          <cell r="E146">
            <v>661473</v>
          </cell>
          <cell r="F146">
            <v>43455</v>
          </cell>
        </row>
        <row r="147">
          <cell r="B147">
            <v>6218</v>
          </cell>
          <cell r="C147" t="str">
            <v>TUBERIA CONCRETO REF. CL.IV D=36" (90cm)</v>
          </cell>
          <cell r="D147" t="str">
            <v>ML</v>
          </cell>
          <cell r="E147">
            <v>829144</v>
          </cell>
          <cell r="F147">
            <v>43455</v>
          </cell>
        </row>
        <row r="148">
          <cell r="B148">
            <v>6219</v>
          </cell>
          <cell r="C148" t="str">
            <v>TUBERIA CONCRETO REF. CL.IV D=40" (100cm)</v>
          </cell>
          <cell r="D148" t="str">
            <v>ML</v>
          </cell>
          <cell r="E148">
            <v>1037989</v>
          </cell>
          <cell r="F148">
            <v>43455</v>
          </cell>
        </row>
        <row r="149">
          <cell r="B149">
            <v>6220</v>
          </cell>
          <cell r="C149" t="str">
            <v>TUBERIA CONCRETO REF. CL.IV D=44" (110cm)</v>
          </cell>
          <cell r="D149" t="str">
            <v>ML</v>
          </cell>
          <cell r="E149">
            <v>1161892</v>
          </cell>
          <cell r="F149">
            <v>43455</v>
          </cell>
        </row>
        <row r="150">
          <cell r="B150">
            <v>6221</v>
          </cell>
          <cell r="C150" t="str">
            <v>TUBERIA CONCRETO REF. CL.IV D=48" (120cm)</v>
          </cell>
          <cell r="D150" t="str">
            <v>ML</v>
          </cell>
          <cell r="E150">
            <v>1362978</v>
          </cell>
          <cell r="F150">
            <v>43455</v>
          </cell>
        </row>
        <row r="151">
          <cell r="B151">
            <v>6222</v>
          </cell>
          <cell r="C151" t="str">
            <v>TUBERIA CONCRETO REF. CL.IV D=52" (130cm)</v>
          </cell>
          <cell r="D151" t="str">
            <v>ML</v>
          </cell>
          <cell r="E151">
            <v>1523628</v>
          </cell>
          <cell r="F151">
            <v>43455</v>
          </cell>
        </row>
        <row r="152">
          <cell r="B152">
            <v>6223</v>
          </cell>
          <cell r="C152" t="str">
            <v>TUBERIA CONCRETO REF. CL.IV D=56" (140cm)</v>
          </cell>
          <cell r="D152" t="str">
            <v>ML</v>
          </cell>
          <cell r="E152">
            <v>1614663</v>
          </cell>
          <cell r="F152">
            <v>43455</v>
          </cell>
        </row>
        <row r="153">
          <cell r="B153">
            <v>6224</v>
          </cell>
          <cell r="C153" t="str">
            <v>TUBERIA CONCRETO REF. CL.IV D=60" (150cm)</v>
          </cell>
          <cell r="D153" t="str">
            <v>ML</v>
          </cell>
          <cell r="E153">
            <v>1849831</v>
          </cell>
          <cell r="F153">
            <v>43455</v>
          </cell>
        </row>
        <row r="154">
          <cell r="B154">
            <v>6225</v>
          </cell>
          <cell r="C154" t="str">
            <v>TUBERIA CONCRETO REF. CL.IV D=64" (160cm)</v>
          </cell>
          <cell r="D154" t="str">
            <v>ML</v>
          </cell>
          <cell r="E154">
            <v>2103587</v>
          </cell>
          <cell r="F154">
            <v>43455</v>
          </cell>
        </row>
        <row r="155">
          <cell r="B155">
            <v>6226</v>
          </cell>
          <cell r="C155" t="str">
            <v>TUBERIA CONCRETO REF. CL.IV D=68" (170cm)</v>
          </cell>
          <cell r="D155" t="str">
            <v>ML</v>
          </cell>
          <cell r="E155">
            <v>2380690</v>
          </cell>
          <cell r="F155">
            <v>43455</v>
          </cell>
        </row>
        <row r="156">
          <cell r="B156">
            <v>6227</v>
          </cell>
          <cell r="C156" t="str">
            <v>TUBERIA CONCRETO REF. CL.IV D=72" (180cm)</v>
          </cell>
          <cell r="D156" t="str">
            <v>ML</v>
          </cell>
          <cell r="E156">
            <v>2661887</v>
          </cell>
          <cell r="F156">
            <v>43455</v>
          </cell>
        </row>
        <row r="157">
          <cell r="B157">
            <v>6228</v>
          </cell>
          <cell r="C157" t="str">
            <v>TUBERIA CONCRETO REF. CL.IV D=80" (200cm)</v>
          </cell>
          <cell r="D157" t="str">
            <v>ML</v>
          </cell>
          <cell r="E157">
            <v>3299727</v>
          </cell>
          <cell r="F157">
            <v>43455</v>
          </cell>
        </row>
        <row r="158">
          <cell r="B158">
            <v>6229</v>
          </cell>
          <cell r="C158" t="str">
            <v>TUBERIA CONCRETO REF. CL.IV D=86" (215cm)</v>
          </cell>
          <cell r="D158" t="str">
            <v>ML</v>
          </cell>
          <cell r="E158">
            <v>3954775</v>
          </cell>
          <cell r="F158">
            <v>43455</v>
          </cell>
        </row>
        <row r="159">
          <cell r="B159">
            <v>6230</v>
          </cell>
          <cell r="C159" t="str">
            <v>TUBERIA CONCRETO REF. CL.IV D=92" (230cm)</v>
          </cell>
          <cell r="D159" t="str">
            <v>ML</v>
          </cell>
          <cell r="E159">
            <v>4321699</v>
          </cell>
          <cell r="F159">
            <v>43455</v>
          </cell>
        </row>
        <row r="160">
          <cell r="B160">
            <v>6236</v>
          </cell>
          <cell r="C160" t="str">
            <v>YEE CONCRETO 8" x 6" x 0.60m</v>
          </cell>
          <cell r="D160" t="str">
            <v>UN</v>
          </cell>
          <cell r="E160">
            <v>70835</v>
          </cell>
          <cell r="F160">
            <v>43455</v>
          </cell>
        </row>
        <row r="161">
          <cell r="B161">
            <v>6237</v>
          </cell>
          <cell r="C161" t="str">
            <v>YEE CONCRETO 10" x 6" x 1.25m</v>
          </cell>
          <cell r="D161" t="str">
            <v>UN</v>
          </cell>
          <cell r="E161">
            <v>124950</v>
          </cell>
          <cell r="F161">
            <v>43455</v>
          </cell>
        </row>
        <row r="162">
          <cell r="B162">
            <v>6238</v>
          </cell>
          <cell r="C162" t="str">
            <v>YEE CONCRETO 12" x 6" x 1.25m</v>
          </cell>
          <cell r="D162" t="str">
            <v>UN</v>
          </cell>
          <cell r="E162">
            <v>160591</v>
          </cell>
          <cell r="F162">
            <v>43455</v>
          </cell>
        </row>
        <row r="163">
          <cell r="B163">
            <v>6239</v>
          </cell>
          <cell r="C163" t="str">
            <v>YEE CONCRETO 14" x 6" x 1.25m</v>
          </cell>
          <cell r="D163" t="str">
            <v>UN</v>
          </cell>
          <cell r="E163">
            <v>191293</v>
          </cell>
          <cell r="F163">
            <v>43455</v>
          </cell>
        </row>
        <row r="164">
          <cell r="B164">
            <v>6240</v>
          </cell>
          <cell r="C164" t="str">
            <v>YEE CONCRETO 16" x 6" x 1.25m</v>
          </cell>
          <cell r="D164" t="str">
            <v>UN</v>
          </cell>
          <cell r="E164">
            <v>244486</v>
          </cell>
          <cell r="F164">
            <v>43455</v>
          </cell>
        </row>
        <row r="165">
          <cell r="B165">
            <v>6241</v>
          </cell>
          <cell r="C165" t="str">
            <v>YEE CONCRETO 18" x 6" x 1.25m</v>
          </cell>
          <cell r="D165" t="str">
            <v>UN</v>
          </cell>
          <cell r="E165">
            <v>288218</v>
          </cell>
          <cell r="F165">
            <v>43455</v>
          </cell>
        </row>
        <row r="166">
          <cell r="B166">
            <v>6242</v>
          </cell>
          <cell r="C166" t="str">
            <v>YEE CONCRETO 20" x 6" x 1.25m</v>
          </cell>
          <cell r="D166" t="str">
            <v>UN</v>
          </cell>
          <cell r="E166">
            <v>370864</v>
          </cell>
          <cell r="F166">
            <v>43455</v>
          </cell>
        </row>
        <row r="167">
          <cell r="B167">
            <v>6243</v>
          </cell>
          <cell r="C167" t="str">
            <v>YEE CONCRETO 24" x 6" x 1.25m</v>
          </cell>
          <cell r="D167" t="str">
            <v>UN</v>
          </cell>
          <cell r="E167">
            <v>548531</v>
          </cell>
          <cell r="F167">
            <v>43455</v>
          </cell>
        </row>
        <row r="168">
          <cell r="B168">
            <v>6257</v>
          </cell>
          <cell r="C168" t="str">
            <v>TUBERIA PVC U.M. NORMA NTC 382 D=2" RDE 21</v>
          </cell>
          <cell r="D168" t="str">
            <v>ML</v>
          </cell>
          <cell r="E168">
            <v>8533</v>
          </cell>
          <cell r="F168">
            <v>43455</v>
          </cell>
        </row>
        <row r="169">
          <cell r="B169">
            <v>6258</v>
          </cell>
          <cell r="C169" t="str">
            <v>TUBERIA PVC U.M. NORMA NTC 382 D=2 1/2" RDE 21</v>
          </cell>
          <cell r="D169" t="str">
            <v>ML</v>
          </cell>
          <cell r="E169">
            <v>12518</v>
          </cell>
          <cell r="F169">
            <v>43455</v>
          </cell>
        </row>
        <row r="170">
          <cell r="B170">
            <v>6259</v>
          </cell>
          <cell r="C170" t="str">
            <v>TUBERIA PVC U.M. NORMA NTC 382 D=3" RDE 21</v>
          </cell>
          <cell r="D170" t="str">
            <v>ML</v>
          </cell>
          <cell r="E170">
            <v>18677</v>
          </cell>
          <cell r="F170">
            <v>43455</v>
          </cell>
        </row>
        <row r="171">
          <cell r="B171">
            <v>6260</v>
          </cell>
          <cell r="C171" t="str">
            <v>TUBERIA PVC U.M. NORMA NTC 382 D=4`` RDE 21</v>
          </cell>
          <cell r="D171" t="str">
            <v>ML</v>
          </cell>
          <cell r="E171">
            <v>30815</v>
          </cell>
          <cell r="F171">
            <v>43455</v>
          </cell>
        </row>
        <row r="172">
          <cell r="B172">
            <v>6261</v>
          </cell>
          <cell r="C172" t="str">
            <v>TUBERIA PVC U.M. NORMA NTC 382 D=6" RDE 21</v>
          </cell>
          <cell r="D172" t="str">
            <v>ML</v>
          </cell>
          <cell r="E172">
            <v>67285</v>
          </cell>
          <cell r="F172">
            <v>43455</v>
          </cell>
        </row>
        <row r="173">
          <cell r="B173">
            <v>6262</v>
          </cell>
          <cell r="C173" t="str">
            <v>TUBERIA PVC U.M. NORMA NTC 382 D=8" RDE 21</v>
          </cell>
          <cell r="D173" t="str">
            <v>ML</v>
          </cell>
          <cell r="E173">
            <v>113972</v>
          </cell>
          <cell r="F173">
            <v>43455</v>
          </cell>
        </row>
        <row r="174">
          <cell r="B174">
            <v>6263</v>
          </cell>
          <cell r="C174" t="str">
            <v>TUBERIA PVC U.M. NORMA NTC 382 D=10" RDE 21</v>
          </cell>
          <cell r="D174" t="str">
            <v>ML</v>
          </cell>
          <cell r="E174">
            <v>179416</v>
          </cell>
          <cell r="F174">
            <v>43455</v>
          </cell>
        </row>
        <row r="175">
          <cell r="B175">
            <v>6264</v>
          </cell>
          <cell r="C175" t="str">
            <v>TUBERIA PVC U.M. NORMA NTC 382 D=12" RDE 21</v>
          </cell>
          <cell r="D175" t="str">
            <v>ML</v>
          </cell>
          <cell r="E175">
            <v>251036</v>
          </cell>
          <cell r="F175">
            <v>43455</v>
          </cell>
        </row>
        <row r="176">
          <cell r="B176">
            <v>6265</v>
          </cell>
          <cell r="C176" t="str">
            <v>TUBERIA PVC U.M. NORMA NTC 382 D=2" RDE 26</v>
          </cell>
          <cell r="D176" t="str">
            <v>ML</v>
          </cell>
          <cell r="E176">
            <v>7081</v>
          </cell>
          <cell r="F176">
            <v>43455</v>
          </cell>
        </row>
        <row r="177">
          <cell r="B177">
            <v>6266</v>
          </cell>
          <cell r="C177" t="str">
            <v>TUBERIA PVC U.M. NORMA NTC 382 D=3" RDE 26</v>
          </cell>
          <cell r="D177" t="str">
            <v>ML</v>
          </cell>
          <cell r="E177">
            <v>15576</v>
          </cell>
          <cell r="F177">
            <v>43455</v>
          </cell>
        </row>
        <row r="178">
          <cell r="B178">
            <v>6267</v>
          </cell>
          <cell r="C178" t="str">
            <v>TUBERIA PVC U.M. NORMA NTC 382 D=2 1/2" RDE 26</v>
          </cell>
          <cell r="D178" t="str">
            <v>ML</v>
          </cell>
          <cell r="E178">
            <v>10454</v>
          </cell>
          <cell r="F178">
            <v>43455</v>
          </cell>
        </row>
        <row r="179">
          <cell r="B179">
            <v>6268</v>
          </cell>
          <cell r="C179" t="str">
            <v>TUBERIA PVC U.M. NORMA NTC 382 D=4" RDE 26</v>
          </cell>
          <cell r="D179" t="str">
            <v>ML</v>
          </cell>
          <cell r="E179">
            <v>25678</v>
          </cell>
          <cell r="F179">
            <v>43455</v>
          </cell>
        </row>
        <row r="180">
          <cell r="B180">
            <v>6269</v>
          </cell>
          <cell r="C180" t="str">
            <v>TUBERIA PVC U.M. NORMA NTC 382 D=6" RDE 26</v>
          </cell>
          <cell r="D180" t="str">
            <v>ML</v>
          </cell>
          <cell r="E180">
            <v>55074</v>
          </cell>
          <cell r="F180">
            <v>43455</v>
          </cell>
        </row>
        <row r="181">
          <cell r="B181">
            <v>6270</v>
          </cell>
          <cell r="C181" t="str">
            <v>TUBERIA PVC U.M. NORMA NTC 382 D=8" RDE 26</v>
          </cell>
          <cell r="D181" t="str">
            <v>ML</v>
          </cell>
          <cell r="E181">
            <v>93752</v>
          </cell>
          <cell r="F181">
            <v>43455</v>
          </cell>
        </row>
        <row r="182">
          <cell r="B182">
            <v>6271</v>
          </cell>
          <cell r="C182" t="str">
            <v>TUBERIA PVC U.M. NORMA NTC 382 D=10" RDE 26</v>
          </cell>
          <cell r="D182" t="str">
            <v>ML</v>
          </cell>
          <cell r="E182">
            <v>145928</v>
          </cell>
          <cell r="F182">
            <v>43455</v>
          </cell>
        </row>
        <row r="183">
          <cell r="B183">
            <v>6272</v>
          </cell>
          <cell r="C183" t="str">
            <v>TUBERIA PVC U.M. NORMA NTC 382 D=12" RDE 26</v>
          </cell>
          <cell r="D183" t="str">
            <v>ML</v>
          </cell>
          <cell r="E183">
            <v>205707</v>
          </cell>
          <cell r="F183">
            <v>43455</v>
          </cell>
        </row>
        <row r="184">
          <cell r="B184">
            <v>6273</v>
          </cell>
          <cell r="C184" t="str">
            <v>TUBERIA PVC U.M. NORMA NTC 382 D=3" RDE 32.5</v>
          </cell>
          <cell r="D184" t="str">
            <v>ML</v>
          </cell>
          <cell r="E184">
            <v>12513</v>
          </cell>
          <cell r="F184">
            <v>43455</v>
          </cell>
        </row>
        <row r="185">
          <cell r="B185">
            <v>6274</v>
          </cell>
          <cell r="C185" t="str">
            <v>TUBERIA PVC U.M. NORMA NTC 382 D=4" RDE 32.5</v>
          </cell>
          <cell r="D185" t="str">
            <v>ML</v>
          </cell>
          <cell r="E185">
            <v>20628</v>
          </cell>
          <cell r="F185">
            <v>43455</v>
          </cell>
        </row>
        <row r="186">
          <cell r="B186">
            <v>6275</v>
          </cell>
          <cell r="C186" t="str">
            <v>TUBERIA PVC U.M. NORMA NTC 382 D=6" RDE 32.5</v>
          </cell>
          <cell r="D186" t="str">
            <v>ML</v>
          </cell>
          <cell r="E186">
            <v>44963</v>
          </cell>
          <cell r="F186">
            <v>43455</v>
          </cell>
        </row>
        <row r="187">
          <cell r="B187">
            <v>6276</v>
          </cell>
          <cell r="C187" t="str">
            <v>TUBERIA PVC U.M. NORMA NTC 382 D=8" RDE 32.5</v>
          </cell>
          <cell r="D187" t="str">
            <v>ML</v>
          </cell>
          <cell r="E187">
            <v>76507</v>
          </cell>
          <cell r="F187">
            <v>43455</v>
          </cell>
        </row>
        <row r="188">
          <cell r="B188">
            <v>6277</v>
          </cell>
          <cell r="C188" t="str">
            <v>TUBERIA PVC U.M. NORMA NTC 382 D=10" RDE 32.5</v>
          </cell>
          <cell r="D188" t="str">
            <v>ML</v>
          </cell>
          <cell r="E188">
            <v>119591</v>
          </cell>
          <cell r="F188">
            <v>43455</v>
          </cell>
        </row>
        <row r="189">
          <cell r="B189">
            <v>6278</v>
          </cell>
          <cell r="C189" t="str">
            <v>TUBERIA PVC U.M. NORMA NTC 382 D=12" RDE 32.5</v>
          </cell>
          <cell r="D189" t="str">
            <v>ML</v>
          </cell>
          <cell r="E189">
            <v>168472</v>
          </cell>
          <cell r="F189">
            <v>43455</v>
          </cell>
        </row>
        <row r="190">
          <cell r="B190">
            <v>6279</v>
          </cell>
          <cell r="C190" t="str">
            <v>TUBERIA PVC U.M. NORMA NTC 382 D=4" RDE 41</v>
          </cell>
          <cell r="D190" t="str">
            <v>ML</v>
          </cell>
          <cell r="E190">
            <v>17096</v>
          </cell>
          <cell r="F190">
            <v>43455</v>
          </cell>
        </row>
        <row r="191">
          <cell r="B191">
            <v>6280</v>
          </cell>
          <cell r="C191" t="str">
            <v>TUBERIA PVC U.M. NORMA NTC 382 D=6" RDE 41</v>
          </cell>
          <cell r="D191" t="str">
            <v>ML</v>
          </cell>
          <cell r="E191">
            <v>36243</v>
          </cell>
          <cell r="F191">
            <v>43455</v>
          </cell>
        </row>
        <row r="192">
          <cell r="B192">
            <v>6281</v>
          </cell>
          <cell r="C192" t="str">
            <v>TUBERIA PVC U.M. NORMA NTC 382 D=8" RDE 41</v>
          </cell>
          <cell r="D192" t="str">
            <v>ML</v>
          </cell>
          <cell r="E192">
            <v>61215</v>
          </cell>
          <cell r="F192">
            <v>43455</v>
          </cell>
        </row>
        <row r="193">
          <cell r="B193">
            <v>6282</v>
          </cell>
          <cell r="C193" t="str">
            <v>TUBERIA PVC U.M. NORMA NTC 382 D=10" RDE 41</v>
          </cell>
          <cell r="D193" t="str">
            <v>ML</v>
          </cell>
          <cell r="E193">
            <v>95726</v>
          </cell>
          <cell r="F193">
            <v>43455</v>
          </cell>
        </row>
        <row r="194">
          <cell r="B194">
            <v>6283</v>
          </cell>
          <cell r="C194" t="str">
            <v>TUBERIA PVC U.M. NORMA NTC 382 D=12" RDE 41</v>
          </cell>
          <cell r="D194" t="str">
            <v>ML</v>
          </cell>
          <cell r="E194">
            <v>135571</v>
          </cell>
          <cell r="F194">
            <v>43455</v>
          </cell>
        </row>
        <row r="195">
          <cell r="B195">
            <v>6285</v>
          </cell>
          <cell r="C195" t="str">
            <v>CONCRETO GRAVA COMÚN 1500 PSI 10.5 MPa (105 Kg/cm2)</v>
          </cell>
          <cell r="D195" t="str">
            <v>M3</v>
          </cell>
          <cell r="E195">
            <v>324870</v>
          </cell>
          <cell r="F195">
            <v>43455</v>
          </cell>
        </row>
        <row r="196">
          <cell r="B196">
            <v>6295</v>
          </cell>
          <cell r="C196" t="str">
            <v>POSTE EN CONCRETO LA, H=8m, CR=510 KG</v>
          </cell>
          <cell r="D196" t="str">
            <v>UN</v>
          </cell>
          <cell r="E196">
            <v>287980</v>
          </cell>
          <cell r="F196">
            <v>43455</v>
          </cell>
        </row>
        <row r="197">
          <cell r="B197">
            <v>6296</v>
          </cell>
          <cell r="C197" t="str">
            <v>POSTE EN CONCRETO LA, H=8m, CR=750 KG</v>
          </cell>
          <cell r="D197" t="str">
            <v>UN</v>
          </cell>
          <cell r="E197">
            <v>405790</v>
          </cell>
          <cell r="F197">
            <v>43455</v>
          </cell>
        </row>
        <row r="198">
          <cell r="B198">
            <v>6297</v>
          </cell>
          <cell r="C198" t="str">
            <v>POSTE EN CONCRETO LA, H=8m, CR=1050 KG</v>
          </cell>
          <cell r="D198" t="str">
            <v>UN</v>
          </cell>
          <cell r="E198">
            <v>495040</v>
          </cell>
          <cell r="F198">
            <v>43455</v>
          </cell>
        </row>
        <row r="199">
          <cell r="B199">
            <v>6298</v>
          </cell>
          <cell r="C199" t="str">
            <v>POSTE EN CONCRETO AP, H=8m, CR=510 KG</v>
          </cell>
          <cell r="D199" t="str">
            <v>UN</v>
          </cell>
          <cell r="E199">
            <v>434350</v>
          </cell>
          <cell r="F199">
            <v>43455</v>
          </cell>
        </row>
        <row r="200">
          <cell r="B200">
            <v>6303</v>
          </cell>
          <cell r="C200" t="str">
            <v>POSTE EN CONCRETO LA, H=10m, CR=510 KG</v>
          </cell>
          <cell r="D200" t="str">
            <v>UN</v>
          </cell>
          <cell r="E200">
            <v>420070</v>
          </cell>
          <cell r="F200">
            <v>43455</v>
          </cell>
        </row>
        <row r="201">
          <cell r="B201">
            <v>6304</v>
          </cell>
          <cell r="C201" t="str">
            <v>POSTE EN CONCRETO LA, H=10m, CR=750 KG</v>
          </cell>
          <cell r="D201" t="str">
            <v>UN</v>
          </cell>
          <cell r="E201">
            <v>527170</v>
          </cell>
          <cell r="F201">
            <v>43455</v>
          </cell>
        </row>
        <row r="202">
          <cell r="B202">
            <v>6305</v>
          </cell>
          <cell r="C202" t="str">
            <v>POSTE EN CONCRETO LA, H=10m, CR=1050 KG</v>
          </cell>
          <cell r="D202" t="str">
            <v>UN</v>
          </cell>
          <cell r="E202">
            <v>579530</v>
          </cell>
          <cell r="F202">
            <v>43455</v>
          </cell>
        </row>
        <row r="203">
          <cell r="B203">
            <v>6306</v>
          </cell>
          <cell r="C203" t="str">
            <v>POSTE EN CONCRETO AP, H=10m, CR=510 KG</v>
          </cell>
          <cell r="D203" t="str">
            <v>UN</v>
          </cell>
          <cell r="E203">
            <v>434350</v>
          </cell>
          <cell r="F203">
            <v>43455</v>
          </cell>
        </row>
        <row r="204">
          <cell r="B204">
            <v>6307</v>
          </cell>
          <cell r="C204" t="str">
            <v>POSTE EN CONCRETO AP, H=10m, CR=750 KG</v>
          </cell>
          <cell r="D204" t="str">
            <v>UN</v>
          </cell>
          <cell r="E204">
            <v>549780</v>
          </cell>
          <cell r="F204">
            <v>43455</v>
          </cell>
        </row>
        <row r="205">
          <cell r="B205">
            <v>6308</v>
          </cell>
          <cell r="C205" t="str">
            <v>POSTE EN CONCRETO AP, H=10m, CR=1050 KG</v>
          </cell>
          <cell r="D205" t="str">
            <v>UN</v>
          </cell>
          <cell r="E205">
            <v>637245</v>
          </cell>
          <cell r="F205">
            <v>43455</v>
          </cell>
        </row>
        <row r="206">
          <cell r="B206">
            <v>6309</v>
          </cell>
          <cell r="C206" t="str">
            <v>POSTE EN CONCRETO LA, H=12m, CR=510 KG</v>
          </cell>
          <cell r="D206" t="str">
            <v>UN</v>
          </cell>
          <cell r="E206">
            <v>572390</v>
          </cell>
          <cell r="F206">
            <v>43455</v>
          </cell>
        </row>
        <row r="207">
          <cell r="B207">
            <v>6310</v>
          </cell>
          <cell r="C207" t="str">
            <v>POSTE EN CONCRETO LA, H=12m, CR=750 KG</v>
          </cell>
          <cell r="D207" t="str">
            <v>UN</v>
          </cell>
          <cell r="E207">
            <v>661640</v>
          </cell>
          <cell r="F207">
            <v>43455</v>
          </cell>
        </row>
        <row r="208">
          <cell r="B208">
            <v>6311</v>
          </cell>
          <cell r="C208" t="str">
            <v>POSTE EN CONCRETO LA, H=12m, CR=1050 KG</v>
          </cell>
          <cell r="D208" t="str">
            <v>UN</v>
          </cell>
          <cell r="E208">
            <v>881790</v>
          </cell>
          <cell r="F208">
            <v>43455</v>
          </cell>
        </row>
        <row r="209">
          <cell r="B209">
            <v>6312</v>
          </cell>
          <cell r="C209" t="str">
            <v>POSTE EN CONCRETO AP, H=12m, CR=510 KG</v>
          </cell>
          <cell r="D209" t="str">
            <v>UN</v>
          </cell>
          <cell r="E209">
            <v>585480</v>
          </cell>
          <cell r="F209">
            <v>43455</v>
          </cell>
        </row>
        <row r="210">
          <cell r="B210">
            <v>6314</v>
          </cell>
          <cell r="C210" t="str">
            <v>POSTE EN CONCRETO AP, H=12m, CR=1050 KG</v>
          </cell>
          <cell r="D210" t="str">
            <v>UN</v>
          </cell>
          <cell r="E210">
            <v>912135</v>
          </cell>
          <cell r="F210">
            <v>43455</v>
          </cell>
        </row>
        <row r="211">
          <cell r="B211">
            <v>6315</v>
          </cell>
          <cell r="C211" t="str">
            <v>POSTE EN CONCRETO LA, H=14m, CR=750 KG</v>
          </cell>
          <cell r="D211" t="str">
            <v>UN</v>
          </cell>
          <cell r="E211">
            <v>948430</v>
          </cell>
          <cell r="F211">
            <v>43455</v>
          </cell>
        </row>
        <row r="212">
          <cell r="B212">
            <v>6316</v>
          </cell>
          <cell r="C212" t="str">
            <v>POSTE EN CONCRETO LA, H=14m, CR=1050 KG</v>
          </cell>
          <cell r="D212" t="str">
            <v>UN</v>
          </cell>
          <cell r="E212">
            <v>1122170</v>
          </cell>
          <cell r="F212">
            <v>43455</v>
          </cell>
        </row>
        <row r="213">
          <cell r="B213">
            <v>6317</v>
          </cell>
          <cell r="C213" t="str">
            <v>POSTE EN CONCRETO LA, H=14m, CR=1350 KG</v>
          </cell>
          <cell r="D213" t="str">
            <v>UN</v>
          </cell>
          <cell r="E213">
            <v>1257830</v>
          </cell>
          <cell r="F213">
            <v>43455</v>
          </cell>
        </row>
        <row r="214">
          <cell r="B214">
            <v>6318</v>
          </cell>
          <cell r="C214" t="str">
            <v>POSTE EN CONCRETO AP, H=14m, CR=750 KG</v>
          </cell>
          <cell r="D214" t="str">
            <v>UN</v>
          </cell>
          <cell r="E214">
            <v>974610</v>
          </cell>
          <cell r="F214">
            <v>43455</v>
          </cell>
        </row>
        <row r="215">
          <cell r="B215">
            <v>6319</v>
          </cell>
          <cell r="C215" t="str">
            <v>POSTE EN CONCRETO AP, H=14m, CR=1050 KG</v>
          </cell>
          <cell r="D215" t="str">
            <v>UN</v>
          </cell>
          <cell r="E215">
            <v>1274490</v>
          </cell>
          <cell r="F215">
            <v>43455</v>
          </cell>
        </row>
        <row r="216">
          <cell r="B216">
            <v>6320</v>
          </cell>
          <cell r="C216" t="str">
            <v>POSTE EN CONCRETO AP, H=14m, CR=1350 KG</v>
          </cell>
          <cell r="D216" t="str">
            <v>UN</v>
          </cell>
          <cell r="E216">
            <v>1399440</v>
          </cell>
          <cell r="F216">
            <v>43455</v>
          </cell>
        </row>
        <row r="217">
          <cell r="B217">
            <v>6324</v>
          </cell>
          <cell r="C217" t="str">
            <v>POSTE METALICO H=12m BRAZO DOBLE (PINTADO)</v>
          </cell>
          <cell r="D217" t="str">
            <v>UN</v>
          </cell>
          <cell r="E217">
            <v>2307146</v>
          </cell>
          <cell r="F217">
            <v>43455</v>
          </cell>
        </row>
        <row r="218">
          <cell r="B218">
            <v>6326</v>
          </cell>
          <cell r="C218" t="str">
            <v>POSTE METALICO H=10m BRAZO DOBLE (PINTADO)</v>
          </cell>
          <cell r="D218" t="str">
            <v>UN</v>
          </cell>
          <cell r="E218">
            <v>1982209</v>
          </cell>
          <cell r="F218">
            <v>43455</v>
          </cell>
        </row>
        <row r="219">
          <cell r="B219">
            <v>6327</v>
          </cell>
          <cell r="C219" t="str">
            <v>POSTE PEATONAL M130 H=6m BRAZO SENCILLO</v>
          </cell>
          <cell r="D219" t="str">
            <v>UN</v>
          </cell>
          <cell r="E219">
            <v>687158</v>
          </cell>
          <cell r="F219">
            <v>43455</v>
          </cell>
        </row>
        <row r="220">
          <cell r="B220">
            <v>6328</v>
          </cell>
          <cell r="C220" t="str">
            <v>POSTE PEATONAL M130 H=6m BRAZO DOBLE</v>
          </cell>
          <cell r="D220" t="str">
            <v>UN</v>
          </cell>
          <cell r="E220">
            <v>783219</v>
          </cell>
          <cell r="F220">
            <v>43455</v>
          </cell>
        </row>
        <row r="221">
          <cell r="B221">
            <v>6329</v>
          </cell>
          <cell r="C221" t="str">
            <v>LUMINARIA DE SODIO 70W, 208/220V PARA AP</v>
          </cell>
          <cell r="D221" t="str">
            <v>UN</v>
          </cell>
          <cell r="E221">
            <v>182900</v>
          </cell>
          <cell r="F221">
            <v>43455</v>
          </cell>
        </row>
        <row r="222">
          <cell r="B222">
            <v>6330</v>
          </cell>
          <cell r="C222" t="str">
            <v>LUMINARIA DE SODIO 250W, 208/220V PARA AP</v>
          </cell>
          <cell r="D222" t="str">
            <v>UN</v>
          </cell>
          <cell r="E222">
            <v>307150</v>
          </cell>
          <cell r="F222">
            <v>43455</v>
          </cell>
        </row>
        <row r="223">
          <cell r="B223">
            <v>6331</v>
          </cell>
          <cell r="C223" t="str">
            <v>LUMINARIA DE SODIO 150W, 208/220V PARA AP</v>
          </cell>
          <cell r="D223" t="str">
            <v>UN</v>
          </cell>
          <cell r="E223">
            <v>218850</v>
          </cell>
          <cell r="F223">
            <v>43455</v>
          </cell>
        </row>
        <row r="224">
          <cell r="B224">
            <v>6332</v>
          </cell>
          <cell r="C224" t="str">
            <v>CANECA EN MALLA METALICA M120</v>
          </cell>
          <cell r="D224" t="str">
            <v>UN</v>
          </cell>
          <cell r="E224">
            <v>285600</v>
          </cell>
          <cell r="F224">
            <v>43455</v>
          </cell>
        </row>
        <row r="225">
          <cell r="B225">
            <v>6333</v>
          </cell>
          <cell r="C225" t="str">
            <v>BANCA EN CONCRETO CON ESPALDAR M30</v>
          </cell>
          <cell r="D225" t="str">
            <v>UN</v>
          </cell>
          <cell r="E225">
            <v>569725</v>
          </cell>
          <cell r="F225">
            <v>43455</v>
          </cell>
        </row>
        <row r="226">
          <cell r="B226">
            <v>6334</v>
          </cell>
          <cell r="C226" t="str">
            <v>BOLARDO EN CONCRETO M60</v>
          </cell>
          <cell r="D226" t="str">
            <v>UN</v>
          </cell>
          <cell r="E226">
            <v>57956</v>
          </cell>
          <cell r="F226">
            <v>43455</v>
          </cell>
        </row>
        <row r="227">
          <cell r="B227">
            <v>6335</v>
          </cell>
          <cell r="C227" t="str">
            <v>BOLARDO ALTO EN HIERRO M63</v>
          </cell>
          <cell r="D227" t="str">
            <v>UN</v>
          </cell>
          <cell r="E227">
            <v>107100</v>
          </cell>
          <cell r="F227">
            <v>43455</v>
          </cell>
        </row>
        <row r="228">
          <cell r="B228">
            <v>6337</v>
          </cell>
          <cell r="C228" t="str">
            <v>CICLO-PARQUEADERO M100</v>
          </cell>
          <cell r="D228" t="str">
            <v>UN</v>
          </cell>
          <cell r="E228">
            <v>377230</v>
          </cell>
          <cell r="F228">
            <v>43455</v>
          </cell>
        </row>
        <row r="229">
          <cell r="B229">
            <v>6356</v>
          </cell>
          <cell r="C229" t="str">
            <v>REGLA VIBRATORIA A GASOLINA. INCLUYE COMBUSTIBLE</v>
          </cell>
          <cell r="D229" t="str">
            <v>DIA</v>
          </cell>
          <cell r="E229">
            <v>34415</v>
          </cell>
          <cell r="F229">
            <v>43455</v>
          </cell>
        </row>
        <row r="230">
          <cell r="B230">
            <v>6370</v>
          </cell>
          <cell r="C230" t="str">
            <v>TEE HD EXTREMO LISO 6"x2" (150x50mm)</v>
          </cell>
          <cell r="D230" t="str">
            <v>UN</v>
          </cell>
          <cell r="E230">
            <v>332617</v>
          </cell>
          <cell r="F230">
            <v>43455</v>
          </cell>
        </row>
        <row r="231">
          <cell r="B231">
            <v>6371</v>
          </cell>
          <cell r="C231" t="str">
            <v>TEE HD EXTREMO LISO 6"x3" (150x75mm)</v>
          </cell>
          <cell r="D231" t="str">
            <v>UN</v>
          </cell>
          <cell r="E231">
            <v>344136</v>
          </cell>
          <cell r="F231">
            <v>43455</v>
          </cell>
        </row>
        <row r="232">
          <cell r="B232">
            <v>6372</v>
          </cell>
          <cell r="C232" t="str">
            <v>TEE HD EXTREMO LISO 6"x4" (150x100mm)</v>
          </cell>
          <cell r="D232" t="str">
            <v>UN</v>
          </cell>
          <cell r="E232">
            <v>403172</v>
          </cell>
          <cell r="F232">
            <v>43455</v>
          </cell>
        </row>
        <row r="233">
          <cell r="B233">
            <v>6373</v>
          </cell>
          <cell r="C233" t="str">
            <v>TEE HD EXTREMO LISO 6"x6" (150x150mm)</v>
          </cell>
          <cell r="D233" t="str">
            <v>UN</v>
          </cell>
          <cell r="E233">
            <v>482367</v>
          </cell>
          <cell r="F233">
            <v>43455</v>
          </cell>
        </row>
        <row r="234">
          <cell r="B234">
            <v>6375</v>
          </cell>
          <cell r="C234" t="str">
            <v>TEE HD EXTREMO LISO 8"x2" (200X50mm)</v>
          </cell>
          <cell r="D234" t="str">
            <v>UN</v>
          </cell>
          <cell r="E234">
            <v>588919</v>
          </cell>
          <cell r="F234">
            <v>43455</v>
          </cell>
        </row>
        <row r="235">
          <cell r="B235">
            <v>6376</v>
          </cell>
          <cell r="C235" t="str">
            <v>TEE HD EXTREMO LISO 8"x3" (200x75mm)</v>
          </cell>
          <cell r="D235" t="str">
            <v>UN</v>
          </cell>
          <cell r="E235">
            <v>673873</v>
          </cell>
          <cell r="F235">
            <v>43455</v>
          </cell>
        </row>
        <row r="236">
          <cell r="B236">
            <v>6377</v>
          </cell>
          <cell r="C236" t="str">
            <v>TEE HD EXTREMO LISO 8"x4" (200x100mm)</v>
          </cell>
          <cell r="D236" t="str">
            <v>UN</v>
          </cell>
          <cell r="E236">
            <v>768907</v>
          </cell>
          <cell r="F236">
            <v>43455</v>
          </cell>
        </row>
        <row r="237">
          <cell r="B237">
            <v>6378</v>
          </cell>
          <cell r="C237" t="str">
            <v>TEE HD EXTREMO LISO 8"x6" (200x150mm)</v>
          </cell>
          <cell r="D237" t="str">
            <v>UN</v>
          </cell>
          <cell r="E237">
            <v>806344</v>
          </cell>
          <cell r="F237">
            <v>43455</v>
          </cell>
        </row>
        <row r="238">
          <cell r="B238">
            <v>6379</v>
          </cell>
          <cell r="C238" t="str">
            <v>TEE HD EXTREMO LISO 8"x8" (200x200mm)</v>
          </cell>
          <cell r="D238" t="str">
            <v>UN</v>
          </cell>
          <cell r="E238">
            <v>866820</v>
          </cell>
          <cell r="F238">
            <v>43455</v>
          </cell>
        </row>
        <row r="239">
          <cell r="B239">
            <v>6380</v>
          </cell>
          <cell r="C239" t="str">
            <v>TEE HD EXTREMO LISO 10"x2" (250x50mm)</v>
          </cell>
          <cell r="D239" t="str">
            <v>UN</v>
          </cell>
          <cell r="E239">
            <v>874019</v>
          </cell>
          <cell r="F239">
            <v>43455</v>
          </cell>
        </row>
        <row r="240">
          <cell r="B240">
            <v>6381</v>
          </cell>
          <cell r="C240" t="str">
            <v>TEE HD EXTREMO LISO 10"x3" (250x75mm)</v>
          </cell>
          <cell r="D240" t="str">
            <v>UN</v>
          </cell>
          <cell r="E240">
            <v>1058327</v>
          </cell>
          <cell r="F240">
            <v>43455</v>
          </cell>
        </row>
        <row r="241">
          <cell r="B241">
            <v>6382</v>
          </cell>
          <cell r="C241" t="str">
            <v>TEE HD EXTREMO LISO 10"x4" (250x100mm)</v>
          </cell>
          <cell r="D241" t="str">
            <v>UN</v>
          </cell>
          <cell r="E241">
            <v>1097204</v>
          </cell>
          <cell r="F241">
            <v>43455</v>
          </cell>
        </row>
        <row r="242">
          <cell r="B242">
            <v>6383</v>
          </cell>
          <cell r="C242" t="str">
            <v>TEE HD EXTREMO LISO 10"x6" (250x150mm)</v>
          </cell>
          <cell r="D242" t="str">
            <v>UN</v>
          </cell>
          <cell r="E242">
            <v>1153360</v>
          </cell>
          <cell r="F242">
            <v>43455</v>
          </cell>
        </row>
        <row r="243">
          <cell r="B243">
            <v>6384</v>
          </cell>
          <cell r="C243" t="str">
            <v>TEE HD EXTREMO LISO 10"x8" (250x200mm)</v>
          </cell>
          <cell r="D243" t="str">
            <v>UN</v>
          </cell>
          <cell r="E243">
            <v>1344867</v>
          </cell>
          <cell r="F243">
            <v>43455</v>
          </cell>
        </row>
        <row r="244">
          <cell r="B244">
            <v>6385</v>
          </cell>
          <cell r="C244" t="str">
            <v>TEE HD EXTREMO LISO 10"x10" (250x250mm)</v>
          </cell>
          <cell r="D244" t="str">
            <v>UN</v>
          </cell>
          <cell r="E244">
            <v>1484537</v>
          </cell>
          <cell r="F244">
            <v>43455</v>
          </cell>
        </row>
        <row r="245">
          <cell r="B245">
            <v>6387</v>
          </cell>
          <cell r="C245" t="str">
            <v>TEE HD EXTREMO LISO 12"x3" (300x75mm)</v>
          </cell>
          <cell r="D245" t="str">
            <v>UN</v>
          </cell>
          <cell r="E245">
            <v>1537813</v>
          </cell>
          <cell r="F245">
            <v>43455</v>
          </cell>
        </row>
        <row r="246">
          <cell r="B246">
            <v>6388</v>
          </cell>
          <cell r="C246" t="str">
            <v>TEE HD EXTREMO LISO 12"x4" (300x100mm)</v>
          </cell>
          <cell r="D246" t="str">
            <v>UN</v>
          </cell>
          <cell r="E246">
            <v>1575251</v>
          </cell>
          <cell r="F246">
            <v>43455</v>
          </cell>
        </row>
        <row r="247">
          <cell r="B247">
            <v>6389</v>
          </cell>
          <cell r="C247" t="str">
            <v>TEE HD EXTREMO LISO 12"x6" (300x150mm)</v>
          </cell>
          <cell r="D247" t="str">
            <v>UN</v>
          </cell>
          <cell r="E247">
            <v>1920827</v>
          </cell>
          <cell r="F247">
            <v>43455</v>
          </cell>
        </row>
        <row r="248">
          <cell r="B248">
            <v>6390</v>
          </cell>
          <cell r="C248" t="str">
            <v>TEE HD EXTREMO LISO 12"x8" (300x200mm)</v>
          </cell>
          <cell r="D248" t="str">
            <v>UN</v>
          </cell>
          <cell r="E248">
            <v>2113773</v>
          </cell>
          <cell r="F248">
            <v>43455</v>
          </cell>
        </row>
        <row r="249">
          <cell r="B249">
            <v>6391</v>
          </cell>
          <cell r="C249" t="str">
            <v>TEE HD EXTREMO LISO 12"X10" (300x250mm)</v>
          </cell>
          <cell r="D249" t="str">
            <v>UN</v>
          </cell>
          <cell r="E249">
            <v>2498227</v>
          </cell>
          <cell r="F249">
            <v>43455</v>
          </cell>
        </row>
        <row r="250">
          <cell r="B250">
            <v>6392</v>
          </cell>
          <cell r="C250" t="str">
            <v>TEE HD EXTREMO LISO 12"x12" (300x300mm)</v>
          </cell>
          <cell r="D250" t="str">
            <v>UN</v>
          </cell>
          <cell r="E250">
            <v>2882680</v>
          </cell>
          <cell r="F250">
            <v>43455</v>
          </cell>
        </row>
        <row r="251">
          <cell r="B251">
            <v>6393</v>
          </cell>
          <cell r="C251" t="str">
            <v>TEE HD EXTREMO LISO 24"x8" (600x200mm)</v>
          </cell>
          <cell r="D251" t="str">
            <v>UN</v>
          </cell>
          <cell r="E251">
            <v>8201670</v>
          </cell>
          <cell r="F251">
            <v>43455</v>
          </cell>
        </row>
        <row r="252">
          <cell r="B252">
            <v>6394</v>
          </cell>
          <cell r="C252" t="str">
            <v>TEE HD EXTREMO LISO 24"x10" (600x250mm)</v>
          </cell>
          <cell r="D252" t="str">
            <v>UN</v>
          </cell>
          <cell r="E252">
            <v>8974897</v>
          </cell>
          <cell r="F252">
            <v>43455</v>
          </cell>
        </row>
        <row r="253">
          <cell r="B253">
            <v>6395</v>
          </cell>
          <cell r="C253" t="str">
            <v>TEE HD EXTREMO LISO 24"x12" (600x300mm)</v>
          </cell>
          <cell r="D253" t="str">
            <v>UN</v>
          </cell>
          <cell r="E253">
            <v>9193762</v>
          </cell>
          <cell r="F253">
            <v>43455</v>
          </cell>
        </row>
        <row r="254">
          <cell r="B254">
            <v>6396</v>
          </cell>
          <cell r="C254" t="str">
            <v>TEE HD EXTREMO LISO 24"x14" (600x350mm)</v>
          </cell>
          <cell r="D254" t="str">
            <v>UN</v>
          </cell>
          <cell r="E254">
            <v>9569575</v>
          </cell>
          <cell r="F254">
            <v>43455</v>
          </cell>
        </row>
        <row r="255">
          <cell r="B255">
            <v>6397</v>
          </cell>
          <cell r="C255" t="str">
            <v>TEE HD EXTREMO LISO 24"x16" (600x400mm)</v>
          </cell>
          <cell r="D255" t="str">
            <v>UN</v>
          </cell>
          <cell r="E255">
            <v>10917322</v>
          </cell>
          <cell r="F255">
            <v>43455</v>
          </cell>
        </row>
        <row r="256">
          <cell r="B256">
            <v>6398</v>
          </cell>
          <cell r="C256" t="str">
            <v>TEE HD EXTREMO LISO 24"x18" (600x450mm)</v>
          </cell>
          <cell r="D256" t="str">
            <v>UN</v>
          </cell>
          <cell r="E256">
            <v>12226191</v>
          </cell>
          <cell r="F256">
            <v>43455</v>
          </cell>
        </row>
        <row r="257">
          <cell r="B257">
            <v>6399</v>
          </cell>
          <cell r="C257" t="str">
            <v>TEE HD EXTREMO LISO 24"x20" (600x500mm)</v>
          </cell>
          <cell r="D257" t="str">
            <v>UN</v>
          </cell>
          <cell r="E257">
            <v>13653132</v>
          </cell>
          <cell r="F257">
            <v>43455</v>
          </cell>
        </row>
        <row r="258">
          <cell r="B258">
            <v>6400</v>
          </cell>
          <cell r="C258" t="str">
            <v>TEE HD EXTREMO LISO 24"x24" (600x600mm)</v>
          </cell>
          <cell r="D258" t="str">
            <v>UN</v>
          </cell>
          <cell r="E258">
            <v>14982160</v>
          </cell>
          <cell r="F258">
            <v>43455</v>
          </cell>
        </row>
        <row r="259">
          <cell r="B259">
            <v>6401</v>
          </cell>
          <cell r="C259" t="str">
            <v>TEE HD EXTREMO LISO 4"x3" (100x75mm)</v>
          </cell>
          <cell r="D259" t="str">
            <v>UN</v>
          </cell>
          <cell r="E259">
            <v>241903</v>
          </cell>
          <cell r="F259">
            <v>43455</v>
          </cell>
        </row>
        <row r="260">
          <cell r="B260">
            <v>6402</v>
          </cell>
          <cell r="C260" t="str">
            <v>TEE HD EXTREMO LISO 4"x4" (100x100mm)</v>
          </cell>
          <cell r="D260" t="str">
            <v>UN</v>
          </cell>
          <cell r="E260">
            <v>251983</v>
          </cell>
          <cell r="F260">
            <v>43455</v>
          </cell>
        </row>
        <row r="261">
          <cell r="B261">
            <v>6404</v>
          </cell>
          <cell r="C261" t="str">
            <v>CODO HD EXTREMO LISO 90ºX2``</v>
          </cell>
          <cell r="D261" t="str">
            <v>UN</v>
          </cell>
          <cell r="E261">
            <v>80634</v>
          </cell>
          <cell r="F261">
            <v>43455</v>
          </cell>
        </row>
        <row r="262">
          <cell r="B262">
            <v>6405</v>
          </cell>
          <cell r="C262" t="str">
            <v>CODO HD EXTREMO LISO 90ºX3``</v>
          </cell>
          <cell r="D262" t="str">
            <v>UN</v>
          </cell>
          <cell r="E262">
            <v>116632</v>
          </cell>
          <cell r="F262">
            <v>43455</v>
          </cell>
        </row>
        <row r="263">
          <cell r="B263">
            <v>6406</v>
          </cell>
          <cell r="C263" t="str">
            <v>CODO HD EXTREMO LISO 90ºX4``</v>
          </cell>
          <cell r="D263" t="str">
            <v>UN</v>
          </cell>
          <cell r="E263">
            <v>184307</v>
          </cell>
          <cell r="F263">
            <v>43455</v>
          </cell>
        </row>
        <row r="264">
          <cell r="B264">
            <v>6407</v>
          </cell>
          <cell r="C264" t="str">
            <v>CODO HD EXTREMO LISO 90ºX6``</v>
          </cell>
          <cell r="D264" t="str">
            <v>UN</v>
          </cell>
          <cell r="E264">
            <v>388773</v>
          </cell>
          <cell r="F264">
            <v>43455</v>
          </cell>
        </row>
        <row r="265">
          <cell r="B265">
            <v>6408</v>
          </cell>
          <cell r="C265" t="str">
            <v>CODO HD EXTREMO LISO 90ºX8``</v>
          </cell>
          <cell r="D265" t="str">
            <v>UN</v>
          </cell>
          <cell r="E265">
            <v>732909</v>
          </cell>
          <cell r="F265">
            <v>43455</v>
          </cell>
        </row>
        <row r="266">
          <cell r="B266">
            <v>6409</v>
          </cell>
          <cell r="C266" t="str">
            <v>CODO HD EXTREMO LISO 90ºX10``</v>
          </cell>
          <cell r="D266" t="str">
            <v>UN</v>
          </cell>
          <cell r="E266">
            <v>1362145</v>
          </cell>
          <cell r="F266">
            <v>43455</v>
          </cell>
        </row>
        <row r="267">
          <cell r="B267">
            <v>6410</v>
          </cell>
          <cell r="C267" t="str">
            <v>CODO HD EXTREMO LISO 90ºX12``</v>
          </cell>
          <cell r="D267" t="str">
            <v>UN</v>
          </cell>
          <cell r="E267">
            <v>1589650</v>
          </cell>
          <cell r="F267">
            <v>43455</v>
          </cell>
        </row>
        <row r="268">
          <cell r="B268">
            <v>6411</v>
          </cell>
          <cell r="C268" t="str">
            <v>CODO HD EXTREMO LISO 90ºX14``</v>
          </cell>
          <cell r="D268" t="str">
            <v>UN</v>
          </cell>
          <cell r="E268">
            <v>2489587</v>
          </cell>
          <cell r="F268">
            <v>43455</v>
          </cell>
        </row>
        <row r="269">
          <cell r="B269">
            <v>6412</v>
          </cell>
          <cell r="C269" t="str">
            <v>CODO HD EXTREMO LISO 90ºX16``</v>
          </cell>
          <cell r="D269" t="str">
            <v>UN</v>
          </cell>
          <cell r="E269">
            <v>3493197</v>
          </cell>
          <cell r="F269">
            <v>43455</v>
          </cell>
        </row>
        <row r="270">
          <cell r="B270">
            <v>6413</v>
          </cell>
          <cell r="C270" t="str">
            <v>CODO HD EXTREMO LISO 90ºX18``</v>
          </cell>
          <cell r="D270" t="str">
            <v>UN</v>
          </cell>
          <cell r="E270">
            <v>4190109</v>
          </cell>
          <cell r="F270">
            <v>43455</v>
          </cell>
        </row>
        <row r="271">
          <cell r="B271">
            <v>6414</v>
          </cell>
          <cell r="C271" t="str">
            <v>CODO HD EXTREMO LISO 90ºX20"</v>
          </cell>
          <cell r="D271" t="str">
            <v>UN</v>
          </cell>
          <cell r="E271">
            <v>5238356</v>
          </cell>
          <cell r="F271">
            <v>43455</v>
          </cell>
        </row>
        <row r="272">
          <cell r="B272">
            <v>6416</v>
          </cell>
          <cell r="C272" t="str">
            <v>CODO HD EXTREMO LISO 45ºX2``</v>
          </cell>
          <cell r="D272" t="str">
            <v>UN</v>
          </cell>
          <cell r="E272">
            <v>96473</v>
          </cell>
          <cell r="F272">
            <v>43455</v>
          </cell>
        </row>
        <row r="273">
          <cell r="B273">
            <v>6417</v>
          </cell>
          <cell r="C273" t="str">
            <v>CODO HD EXTREMO LISO 45ºX3``</v>
          </cell>
          <cell r="D273" t="str">
            <v>UN</v>
          </cell>
          <cell r="E273">
            <v>119512</v>
          </cell>
          <cell r="F273">
            <v>43455</v>
          </cell>
        </row>
        <row r="274">
          <cell r="B274">
            <v>6418</v>
          </cell>
          <cell r="C274" t="str">
            <v>CODO HD EXTREMO LISO 45ºX4``</v>
          </cell>
          <cell r="D274" t="str">
            <v>UN</v>
          </cell>
          <cell r="E274">
            <v>149750</v>
          </cell>
          <cell r="F274">
            <v>43455</v>
          </cell>
        </row>
        <row r="275">
          <cell r="B275">
            <v>6419</v>
          </cell>
          <cell r="C275" t="str">
            <v>CODO HD EXTREMO LISO 45ºX6``</v>
          </cell>
          <cell r="D275" t="str">
            <v>UN</v>
          </cell>
          <cell r="E275">
            <v>321098</v>
          </cell>
          <cell r="F275">
            <v>43455</v>
          </cell>
        </row>
        <row r="276">
          <cell r="B276">
            <v>6420</v>
          </cell>
          <cell r="C276" t="str">
            <v>CODO HD EXTREMO LISO 45ºX8``</v>
          </cell>
          <cell r="D276" t="str">
            <v>UN</v>
          </cell>
          <cell r="E276">
            <v>699791</v>
          </cell>
          <cell r="F276">
            <v>43455</v>
          </cell>
        </row>
        <row r="277">
          <cell r="B277">
            <v>6421</v>
          </cell>
          <cell r="C277" t="str">
            <v>CODO HD EXTREMO LISO 45ºX10``</v>
          </cell>
          <cell r="D277" t="str">
            <v>UN</v>
          </cell>
          <cell r="E277">
            <v>1153360</v>
          </cell>
          <cell r="F277">
            <v>43455</v>
          </cell>
        </row>
        <row r="278">
          <cell r="B278">
            <v>6422</v>
          </cell>
          <cell r="C278" t="str">
            <v>CODO HD EXTREMO LISO 45ºX12``</v>
          </cell>
          <cell r="D278" t="str">
            <v>UN</v>
          </cell>
          <cell r="E278">
            <v>1223915</v>
          </cell>
          <cell r="F278">
            <v>43455</v>
          </cell>
        </row>
        <row r="279">
          <cell r="B279">
            <v>6423</v>
          </cell>
          <cell r="C279" t="str">
            <v>CODO HD EXTREMO LISO 45ºX14``</v>
          </cell>
          <cell r="D279" t="str">
            <v>UN</v>
          </cell>
          <cell r="E279">
            <v>1762438</v>
          </cell>
          <cell r="F279">
            <v>43455</v>
          </cell>
        </row>
        <row r="280">
          <cell r="B280">
            <v>6424</v>
          </cell>
          <cell r="C280" t="str">
            <v>CODO HD EXTREMO LISO 45ºX16``</v>
          </cell>
          <cell r="D280" t="str">
            <v>UN</v>
          </cell>
          <cell r="E280">
            <v>2619178</v>
          </cell>
          <cell r="F280">
            <v>43455</v>
          </cell>
        </row>
        <row r="281">
          <cell r="B281">
            <v>6425</v>
          </cell>
          <cell r="C281" t="str">
            <v>CODO HD EXTREMO LISO 45ºX18``</v>
          </cell>
          <cell r="D281" t="str">
            <v>UN</v>
          </cell>
          <cell r="E281">
            <v>3493197</v>
          </cell>
          <cell r="F281">
            <v>43455</v>
          </cell>
        </row>
        <row r="282">
          <cell r="B282">
            <v>6426</v>
          </cell>
          <cell r="C282" t="str">
            <v>CODO HD EXTREMO LISO 45ºX20``</v>
          </cell>
          <cell r="D282" t="str">
            <v>UN</v>
          </cell>
          <cell r="E282">
            <v>5058369</v>
          </cell>
          <cell r="F282">
            <v>43455</v>
          </cell>
        </row>
        <row r="283">
          <cell r="B283">
            <v>6430</v>
          </cell>
          <cell r="C283" t="str">
            <v>CODO HD EXTREMO LISO 22.5ºX4``</v>
          </cell>
          <cell r="D283" t="str">
            <v>UN</v>
          </cell>
          <cell r="E283">
            <v>169908</v>
          </cell>
          <cell r="F283">
            <v>43455</v>
          </cell>
        </row>
        <row r="284">
          <cell r="B284">
            <v>6431</v>
          </cell>
          <cell r="C284" t="str">
            <v>CODO HD EXTREMO LISO 22.5ºX6``</v>
          </cell>
          <cell r="D284" t="str">
            <v>UN</v>
          </cell>
          <cell r="E284">
            <v>275021</v>
          </cell>
          <cell r="F284">
            <v>43455</v>
          </cell>
        </row>
        <row r="285">
          <cell r="B285">
            <v>6434</v>
          </cell>
          <cell r="C285" t="str">
            <v>CODO HD EXTREMO LISO 22.5ºX12``</v>
          </cell>
          <cell r="D285" t="str">
            <v>UN</v>
          </cell>
          <cell r="E285">
            <v>1310309</v>
          </cell>
          <cell r="F285">
            <v>43455</v>
          </cell>
        </row>
        <row r="286">
          <cell r="B286">
            <v>6440</v>
          </cell>
          <cell r="C286" t="str">
            <v>CODO HD EXTREMO LISO 11.25ºX2``</v>
          </cell>
          <cell r="D286" t="str">
            <v>UN</v>
          </cell>
          <cell r="E286">
            <v>69115</v>
          </cell>
          <cell r="F286">
            <v>43455</v>
          </cell>
        </row>
        <row r="287">
          <cell r="B287">
            <v>6441</v>
          </cell>
          <cell r="C287" t="str">
            <v>CODO HD EXTREMO LISO 11.25ºX3``</v>
          </cell>
          <cell r="D287" t="str">
            <v>UN</v>
          </cell>
          <cell r="E287">
            <v>115192</v>
          </cell>
          <cell r="F287">
            <v>43455</v>
          </cell>
        </row>
        <row r="288">
          <cell r="B288">
            <v>6442</v>
          </cell>
          <cell r="C288" t="str">
            <v>CODO HD EXTREMO LISO 11.25ºX4``</v>
          </cell>
          <cell r="D288" t="str">
            <v>UN</v>
          </cell>
          <cell r="E288">
            <v>138230</v>
          </cell>
          <cell r="F288">
            <v>43455</v>
          </cell>
        </row>
        <row r="289">
          <cell r="B289">
            <v>6443</v>
          </cell>
          <cell r="C289" t="str">
            <v>CODO HD EXTREMO LISO 11.25ºX6``</v>
          </cell>
          <cell r="D289" t="str">
            <v>UN</v>
          </cell>
          <cell r="E289">
            <v>263502</v>
          </cell>
          <cell r="F289">
            <v>43455</v>
          </cell>
        </row>
        <row r="290">
          <cell r="B290">
            <v>6446</v>
          </cell>
          <cell r="C290" t="str">
            <v>CODO HD EXTREMO LISO 11.25ºX12``</v>
          </cell>
          <cell r="D290" t="str">
            <v>UN</v>
          </cell>
          <cell r="E290">
            <v>1136081</v>
          </cell>
          <cell r="F290">
            <v>43455</v>
          </cell>
        </row>
        <row r="291">
          <cell r="B291">
            <v>6454</v>
          </cell>
          <cell r="C291" t="str">
            <v>UNION REPARACION HD EXTREMO LISO D=6"</v>
          </cell>
          <cell r="D291" t="str">
            <v>UN</v>
          </cell>
          <cell r="E291">
            <v>267821</v>
          </cell>
          <cell r="F291">
            <v>43455</v>
          </cell>
        </row>
        <row r="292">
          <cell r="B292">
            <v>6455</v>
          </cell>
          <cell r="C292" t="str">
            <v>UNION REPARACION HD EXTREMO LISO D=8"</v>
          </cell>
          <cell r="D292" t="str">
            <v>UN</v>
          </cell>
          <cell r="E292">
            <v>413251</v>
          </cell>
          <cell r="F292">
            <v>43455</v>
          </cell>
        </row>
        <row r="293">
          <cell r="B293">
            <v>6456</v>
          </cell>
          <cell r="C293" t="str">
            <v>UNION REPARACION HD EXTREMO LISO D=10"</v>
          </cell>
          <cell r="D293" t="str">
            <v>UN</v>
          </cell>
          <cell r="E293">
            <v>604758</v>
          </cell>
          <cell r="F293">
            <v>43455</v>
          </cell>
        </row>
        <row r="294">
          <cell r="B294">
            <v>6457</v>
          </cell>
          <cell r="C294" t="str">
            <v>UNION REPARACION HD EXTREMO LISO D=12"</v>
          </cell>
          <cell r="D294" t="str">
            <v>UN</v>
          </cell>
          <cell r="E294">
            <v>940255</v>
          </cell>
          <cell r="F294">
            <v>43455</v>
          </cell>
        </row>
        <row r="295">
          <cell r="B295">
            <v>6458</v>
          </cell>
          <cell r="C295" t="str">
            <v>UNION REPARACION HD EXTREMO LISO D=14"</v>
          </cell>
          <cell r="D295" t="str">
            <v>UN</v>
          </cell>
          <cell r="E295">
            <v>1278631</v>
          </cell>
          <cell r="F295">
            <v>43455</v>
          </cell>
        </row>
        <row r="296">
          <cell r="B296">
            <v>6459</v>
          </cell>
          <cell r="C296" t="str">
            <v>UNION REPARACION HD EXTREMO LISO D=16"</v>
          </cell>
          <cell r="D296" t="str">
            <v>UN</v>
          </cell>
          <cell r="E296">
            <v>1640177</v>
          </cell>
          <cell r="F296">
            <v>43455</v>
          </cell>
        </row>
        <row r="297">
          <cell r="B297">
            <v>6462</v>
          </cell>
          <cell r="C297" t="str">
            <v>TAPON HD EXTREMO LISO D=4"</v>
          </cell>
          <cell r="D297" t="str">
            <v>UN</v>
          </cell>
          <cell r="E297">
            <v>96473</v>
          </cell>
          <cell r="F297">
            <v>43455</v>
          </cell>
        </row>
        <row r="298">
          <cell r="B298">
            <v>6463</v>
          </cell>
          <cell r="C298" t="str">
            <v>TAPON HD EXTREMO LISO D=6"</v>
          </cell>
          <cell r="D298" t="str">
            <v>UN</v>
          </cell>
          <cell r="E298">
            <v>253422</v>
          </cell>
          <cell r="F298">
            <v>43455</v>
          </cell>
        </row>
        <row r="299">
          <cell r="B299">
            <v>6464</v>
          </cell>
          <cell r="C299" t="str">
            <v>TAPON HD EXTREMO LISO D=8"</v>
          </cell>
          <cell r="D299" t="str">
            <v>UN</v>
          </cell>
          <cell r="E299">
            <v>503965</v>
          </cell>
          <cell r="F299">
            <v>43455</v>
          </cell>
        </row>
        <row r="300">
          <cell r="B300">
            <v>6466</v>
          </cell>
          <cell r="C300" t="str">
            <v>TAPON HD EXTREMO LISO D=12"</v>
          </cell>
          <cell r="D300" t="str">
            <v>UN</v>
          </cell>
          <cell r="E300">
            <v>1094324</v>
          </cell>
          <cell r="F300">
            <v>43455</v>
          </cell>
        </row>
        <row r="301">
          <cell r="B301">
            <v>6472</v>
          </cell>
          <cell r="C301" t="str">
            <v>TUBERIA CONDUIT PVC D=1"</v>
          </cell>
          <cell r="D301" t="str">
            <v>ML</v>
          </cell>
          <cell r="E301">
            <v>2783</v>
          </cell>
          <cell r="F301">
            <v>43455</v>
          </cell>
        </row>
        <row r="302">
          <cell r="B302">
            <v>6473</v>
          </cell>
          <cell r="C302" t="str">
            <v>TUBERIA CONDUIT PVC D=1 1/4"</v>
          </cell>
          <cell r="D302" t="str">
            <v>ML</v>
          </cell>
          <cell r="E302">
            <v>4301</v>
          </cell>
          <cell r="F302">
            <v>43455</v>
          </cell>
        </row>
        <row r="303">
          <cell r="B303">
            <v>6474</v>
          </cell>
          <cell r="C303" t="str">
            <v>TUBERIA CONDUIT PVC D=1 1/2"</v>
          </cell>
          <cell r="D303" t="str">
            <v>ML</v>
          </cell>
          <cell r="E303">
            <v>5482</v>
          </cell>
          <cell r="F303">
            <v>43455</v>
          </cell>
        </row>
        <row r="304">
          <cell r="B304">
            <v>6475</v>
          </cell>
          <cell r="C304" t="str">
            <v>TUBERIA CONDUIT PVC D=2"</v>
          </cell>
          <cell r="D304" t="str">
            <v>ML</v>
          </cell>
          <cell r="E304">
            <v>8432</v>
          </cell>
          <cell r="F304">
            <v>43455</v>
          </cell>
        </row>
        <row r="305">
          <cell r="B305">
            <v>6476</v>
          </cell>
          <cell r="C305" t="str">
            <v>VALVULA COMPUERTA ELASTICA VNA E. L. D=2"</v>
          </cell>
          <cell r="D305" t="str">
            <v>UN</v>
          </cell>
          <cell r="E305">
            <v>387333</v>
          </cell>
          <cell r="F305">
            <v>43455</v>
          </cell>
        </row>
        <row r="306">
          <cell r="B306">
            <v>6477</v>
          </cell>
          <cell r="C306" t="str">
            <v>VALVULA COMPUERTA ELASTICA VNA E. L. D=3"</v>
          </cell>
          <cell r="D306" t="str">
            <v>UN</v>
          </cell>
          <cell r="E306">
            <v>561561</v>
          </cell>
          <cell r="F306">
            <v>43455</v>
          </cell>
        </row>
        <row r="307">
          <cell r="B307">
            <v>6479</v>
          </cell>
          <cell r="C307" t="str">
            <v>VALVULA COMPUERTA ELASTICA VNA E. L. D=6"</v>
          </cell>
          <cell r="D307" t="str">
            <v>UN</v>
          </cell>
          <cell r="E307">
            <v>1311749</v>
          </cell>
          <cell r="F307">
            <v>43455</v>
          </cell>
        </row>
        <row r="308">
          <cell r="B308">
            <v>6480</v>
          </cell>
          <cell r="C308" t="str">
            <v>VALVULA COMPUERTA ELASTICA VNA E. L. D=8"</v>
          </cell>
          <cell r="D308" t="str">
            <v>UN</v>
          </cell>
          <cell r="E308">
            <v>1942425</v>
          </cell>
          <cell r="F308">
            <v>43455</v>
          </cell>
        </row>
        <row r="309">
          <cell r="B309">
            <v>6481</v>
          </cell>
          <cell r="C309" t="str">
            <v>HIDRANTE EXTREMO BRIDA D=3" TIPO MILAN</v>
          </cell>
          <cell r="D309" t="str">
            <v>UN</v>
          </cell>
          <cell r="E309">
            <v>2397434</v>
          </cell>
          <cell r="F309">
            <v>43455</v>
          </cell>
        </row>
        <row r="310">
          <cell r="B310">
            <v>6482</v>
          </cell>
          <cell r="C310" t="str">
            <v>HIDRANTE EXTREMO BRIDA D=4" TIPO TRAFICO</v>
          </cell>
          <cell r="D310" t="str">
            <v>UN</v>
          </cell>
          <cell r="E310">
            <v>3457200</v>
          </cell>
          <cell r="F310">
            <v>43455</v>
          </cell>
        </row>
        <row r="311">
          <cell r="B311">
            <v>6483</v>
          </cell>
          <cell r="C311" t="str">
            <v>HIDRANTE EXTREMO BRIDA D=6" TIPO TRAFICO</v>
          </cell>
          <cell r="D311" t="str">
            <v>UN</v>
          </cell>
          <cell r="E311">
            <v>4626399</v>
          </cell>
          <cell r="F311">
            <v>43455</v>
          </cell>
        </row>
        <row r="312">
          <cell r="B312">
            <v>6484</v>
          </cell>
          <cell r="C312" t="str">
            <v>HIDRANTE EXTREMO BRIDA D=4" TIPO POSTE</v>
          </cell>
          <cell r="D312" t="str">
            <v>UN</v>
          </cell>
          <cell r="E312">
            <v>2220326</v>
          </cell>
          <cell r="F312">
            <v>43455</v>
          </cell>
        </row>
        <row r="313">
          <cell r="B313">
            <v>6485</v>
          </cell>
          <cell r="C313" t="str">
            <v>HIDRANTE EXTREMO BRIDA D=6" TIPO POSTE</v>
          </cell>
          <cell r="D313" t="str">
            <v>UN</v>
          </cell>
          <cell r="E313">
            <v>3121703</v>
          </cell>
          <cell r="F313">
            <v>43455</v>
          </cell>
        </row>
        <row r="314">
          <cell r="B314">
            <v>6507</v>
          </cell>
          <cell r="C314" t="str">
            <v>TERMINADORA DE ASFALTO - INCLUYE OPERARIO Y COMBUSTIBLE</v>
          </cell>
          <cell r="D314" t="str">
            <v>HR</v>
          </cell>
          <cell r="E314">
            <v>134537</v>
          </cell>
          <cell r="F314">
            <v>43455</v>
          </cell>
        </row>
        <row r="315">
          <cell r="B315">
            <v>6527</v>
          </cell>
          <cell r="C315" t="str">
            <v>UNION REPARACION PVC U.M. NORMA NTC 382 D=6"</v>
          </cell>
          <cell r="D315" t="str">
            <v>UN</v>
          </cell>
          <cell r="E315">
            <v>133567</v>
          </cell>
          <cell r="F315">
            <v>43455</v>
          </cell>
        </row>
        <row r="316">
          <cell r="B316">
            <v>6528</v>
          </cell>
          <cell r="C316" t="str">
            <v>UNION REPARACION PVC U.M. NORMA NTC 382 D=8"</v>
          </cell>
          <cell r="D316" t="str">
            <v>UN</v>
          </cell>
          <cell r="E316">
            <v>245585</v>
          </cell>
          <cell r="F316">
            <v>43455</v>
          </cell>
        </row>
        <row r="317">
          <cell r="B317">
            <v>6530</v>
          </cell>
          <cell r="C317" t="str">
            <v>UNION REPARACION PVC U.M. NORMA NTC 382 D=12"</v>
          </cell>
          <cell r="D317" t="str">
            <v>UN</v>
          </cell>
          <cell r="E317">
            <v>767852</v>
          </cell>
          <cell r="F317">
            <v>43455</v>
          </cell>
        </row>
        <row r="318">
          <cell r="B318">
            <v>6534</v>
          </cell>
          <cell r="C318" t="str">
            <v>BANCA EN CONCRETO SIN ESPALDAR M31</v>
          </cell>
          <cell r="D318" t="str">
            <v>UN</v>
          </cell>
          <cell r="E318">
            <v>243550</v>
          </cell>
          <cell r="F318">
            <v>43455</v>
          </cell>
        </row>
        <row r="319">
          <cell r="B319">
            <v>6535</v>
          </cell>
          <cell r="C319" t="str">
            <v>BANCA MODULAR EN CONCRETO M40</v>
          </cell>
          <cell r="D319" t="str">
            <v>UN</v>
          </cell>
          <cell r="E319">
            <v>103115</v>
          </cell>
          <cell r="F319">
            <v>43455</v>
          </cell>
        </row>
        <row r="320">
          <cell r="B320">
            <v>6539</v>
          </cell>
          <cell r="C320" t="str">
            <v>ADAPTADOR TERMINAL CAMPANA PVC D=3"</v>
          </cell>
          <cell r="D320" t="str">
            <v>UN</v>
          </cell>
          <cell r="E320">
            <v>4824</v>
          </cell>
          <cell r="F320">
            <v>43455</v>
          </cell>
        </row>
        <row r="321">
          <cell r="B321">
            <v>6540</v>
          </cell>
          <cell r="C321" t="str">
            <v>ADAPTADOR TERMINAL CAMPANA PVC D=4"</v>
          </cell>
          <cell r="D321" t="str">
            <v>UN</v>
          </cell>
          <cell r="E321">
            <v>5284</v>
          </cell>
          <cell r="F321">
            <v>43455</v>
          </cell>
        </row>
        <row r="322">
          <cell r="B322">
            <v>6543</v>
          </cell>
          <cell r="C322" t="str">
            <v>MARCO Y TAPA CAJA PASO SENCILLA ANDEN ETB</v>
          </cell>
          <cell r="D322" t="str">
            <v>UN</v>
          </cell>
          <cell r="E322">
            <v>171266</v>
          </cell>
          <cell r="F322">
            <v>43455</v>
          </cell>
        </row>
        <row r="323">
          <cell r="B323">
            <v>6545</v>
          </cell>
          <cell r="C323" t="str">
            <v>MARCO Y TAPAS CAJA PASO DOBLE ANDEN ETB</v>
          </cell>
          <cell r="D323" t="str">
            <v>UN</v>
          </cell>
          <cell r="E323">
            <v>296023</v>
          </cell>
          <cell r="F323">
            <v>43455</v>
          </cell>
        </row>
        <row r="324">
          <cell r="B324">
            <v>6551</v>
          </cell>
          <cell r="C324" t="str">
            <v>SEÑAL DOBLE CARA PARA CICLORUTA PARAL 3m</v>
          </cell>
          <cell r="D324" t="str">
            <v>UN</v>
          </cell>
          <cell r="E324">
            <v>368900</v>
          </cell>
          <cell r="F324">
            <v>43455</v>
          </cell>
        </row>
        <row r="325">
          <cell r="B325">
            <v>6552</v>
          </cell>
          <cell r="C325" t="str">
            <v>SEÑAL DE TRANSITO GRUPO I (60x60cm) POSTE 3.5m</v>
          </cell>
          <cell r="D325" t="str">
            <v>UN</v>
          </cell>
          <cell r="E325">
            <v>113050</v>
          </cell>
          <cell r="F325">
            <v>43455</v>
          </cell>
        </row>
        <row r="326">
          <cell r="B326">
            <v>6553</v>
          </cell>
          <cell r="C326" t="str">
            <v>SEÑAL DE TRANSITO GRUPO I (75x75cm) POSTE 3.5m</v>
          </cell>
          <cell r="D326" t="str">
            <v>UN</v>
          </cell>
          <cell r="E326">
            <v>113050</v>
          </cell>
          <cell r="F326">
            <v>43455</v>
          </cell>
        </row>
        <row r="327">
          <cell r="B327">
            <v>6554</v>
          </cell>
          <cell r="C327" t="str">
            <v>SEÑAL DE TRANSITO GRUPO I (90x90cm) POSTE 3.5m</v>
          </cell>
          <cell r="D327" t="str">
            <v>UN</v>
          </cell>
          <cell r="E327">
            <v>368900</v>
          </cell>
          <cell r="F327">
            <v>43455</v>
          </cell>
        </row>
        <row r="328">
          <cell r="B328">
            <v>6555</v>
          </cell>
          <cell r="C328" t="str">
            <v>TACHON EN CONCRETO 0.4x0.15x0.08m INCLUYE PINTURA PARA INSTALAR</v>
          </cell>
          <cell r="D328" t="str">
            <v>UN</v>
          </cell>
          <cell r="E328">
            <v>19040</v>
          </cell>
          <cell r="F328">
            <v>43455</v>
          </cell>
        </row>
        <row r="329">
          <cell r="B329">
            <v>6556</v>
          </cell>
          <cell r="C329" t="str">
            <v>TACHA REFLECTIVA UNIDIRECCIONAL</v>
          </cell>
          <cell r="D329" t="str">
            <v>UN</v>
          </cell>
          <cell r="E329">
            <v>4765</v>
          </cell>
          <cell r="F329">
            <v>43455</v>
          </cell>
        </row>
        <row r="330">
          <cell r="B330">
            <v>6559</v>
          </cell>
          <cell r="C330" t="str">
            <v>ADAPTADOR MACHO PVC U.S. D=2``</v>
          </cell>
          <cell r="D330" t="str">
            <v>UN</v>
          </cell>
          <cell r="E330">
            <v>4470</v>
          </cell>
          <cell r="F330">
            <v>43455</v>
          </cell>
        </row>
        <row r="331">
          <cell r="B331">
            <v>6560</v>
          </cell>
          <cell r="C331" t="str">
            <v>ADAPTADOR MACHO PVC U.S. D=3``</v>
          </cell>
          <cell r="D331" t="str">
            <v>UN</v>
          </cell>
          <cell r="E331">
            <v>17570</v>
          </cell>
          <cell r="F331">
            <v>43455</v>
          </cell>
        </row>
        <row r="332">
          <cell r="B332">
            <v>6561</v>
          </cell>
          <cell r="C332" t="str">
            <v>ADAPTADOR MACHO PVC U.S. D=4``</v>
          </cell>
          <cell r="D332" t="str">
            <v>UN</v>
          </cell>
          <cell r="E332">
            <v>32341</v>
          </cell>
          <cell r="F332">
            <v>43455</v>
          </cell>
        </row>
        <row r="333">
          <cell r="B333">
            <v>6567</v>
          </cell>
          <cell r="C333" t="str">
            <v>CARROTANQUE IRRIGADOR DE AGUA - HORA</v>
          </cell>
          <cell r="D333" t="str">
            <v>HR</v>
          </cell>
          <cell r="E333">
            <v>30000</v>
          </cell>
          <cell r="F333">
            <v>43455</v>
          </cell>
        </row>
        <row r="334">
          <cell r="B334">
            <v>6578</v>
          </cell>
          <cell r="C334" t="str">
            <v>TRITURADO 3/4"</v>
          </cell>
          <cell r="D334" t="str">
            <v>M3</v>
          </cell>
          <cell r="E334">
            <v>47600</v>
          </cell>
          <cell r="F334">
            <v>43455</v>
          </cell>
        </row>
        <row r="335">
          <cell r="B335">
            <v>6624</v>
          </cell>
          <cell r="C335" t="str">
            <v>RAJÓN SUELTO &gt; = 12" (30 - 50 cm)</v>
          </cell>
          <cell r="D335" t="str">
            <v>M3</v>
          </cell>
          <cell r="E335">
            <v>30940</v>
          </cell>
          <cell r="F335">
            <v>43455</v>
          </cell>
        </row>
        <row r="336">
          <cell r="B336">
            <v>6625</v>
          </cell>
          <cell r="C336" t="str">
            <v>MEZCLADORA A GASOLINA (1.5 Bultos) - INCLUYE COMBUSTIBLE</v>
          </cell>
          <cell r="D336" t="str">
            <v>DIA</v>
          </cell>
          <cell r="E336">
            <v>31170</v>
          </cell>
          <cell r="F336">
            <v>43455</v>
          </cell>
        </row>
        <row r="337">
          <cell r="B337">
            <v>6628</v>
          </cell>
          <cell r="C337" t="str">
            <v>LUMINARIA DE SODIO 400W, 208/220V PARA AP</v>
          </cell>
          <cell r="D337" t="str">
            <v>UN</v>
          </cell>
          <cell r="E337">
            <v>563796</v>
          </cell>
          <cell r="F337">
            <v>43455</v>
          </cell>
        </row>
        <row r="338">
          <cell r="B338">
            <v>6629</v>
          </cell>
          <cell r="C338" t="str">
            <v>FOTOCELDA CON BASE</v>
          </cell>
          <cell r="D338" t="str">
            <v>UN</v>
          </cell>
          <cell r="E338">
            <v>17881</v>
          </cell>
          <cell r="F338">
            <v>43455</v>
          </cell>
        </row>
        <row r="339">
          <cell r="B339">
            <v>6630</v>
          </cell>
          <cell r="C339" t="str">
            <v>BOMBILLO SODIO 70 W, 208/220V</v>
          </cell>
          <cell r="D339" t="str">
            <v>UN</v>
          </cell>
          <cell r="E339">
            <v>13300</v>
          </cell>
          <cell r="F339">
            <v>43455</v>
          </cell>
        </row>
        <row r="340">
          <cell r="B340">
            <v>6631</v>
          </cell>
          <cell r="C340" t="str">
            <v>BOMBILLO SODIO 150 W, 208/220V</v>
          </cell>
          <cell r="D340" t="str">
            <v>UN</v>
          </cell>
          <cell r="E340">
            <v>19502</v>
          </cell>
          <cell r="F340">
            <v>43455</v>
          </cell>
        </row>
        <row r="341">
          <cell r="B341">
            <v>6632</v>
          </cell>
          <cell r="C341" t="str">
            <v>BOMBILLO SODIO 250 W, 208/220V</v>
          </cell>
          <cell r="D341" t="str">
            <v>UN</v>
          </cell>
          <cell r="E341">
            <v>22384</v>
          </cell>
          <cell r="F341">
            <v>43455</v>
          </cell>
        </row>
        <row r="342">
          <cell r="B342">
            <v>6633</v>
          </cell>
          <cell r="C342" t="str">
            <v>BOMBILLO SODIO 400 W, 208/220V</v>
          </cell>
          <cell r="D342" t="str">
            <v>UN</v>
          </cell>
          <cell r="E342">
            <v>30244</v>
          </cell>
          <cell r="F342">
            <v>43455</v>
          </cell>
        </row>
        <row r="343">
          <cell r="B343">
            <v>6636</v>
          </cell>
          <cell r="C343" t="str">
            <v>POSTE METALICO H=10m BRAZO SENCILLO (PINTADO)</v>
          </cell>
          <cell r="D343" t="str">
            <v>UN</v>
          </cell>
          <cell r="E343">
            <v>1911404</v>
          </cell>
          <cell r="F343">
            <v>43455</v>
          </cell>
        </row>
        <row r="344">
          <cell r="B344">
            <v>6645</v>
          </cell>
          <cell r="C344" t="str">
            <v>CODO G.RAD. PVC U.M. NORMA NTC 382 90° D=2 1/2" RDE 21</v>
          </cell>
          <cell r="D344" t="str">
            <v>UN</v>
          </cell>
          <cell r="E344">
            <v>24552</v>
          </cell>
          <cell r="F344">
            <v>43455</v>
          </cell>
        </row>
        <row r="345">
          <cell r="B345">
            <v>6646</v>
          </cell>
          <cell r="C345" t="str">
            <v>CODO G.RAD. PVC U.M. NORMA NTC 382 90° D=3" RDE 21</v>
          </cell>
          <cell r="D345" t="str">
            <v>UN</v>
          </cell>
          <cell r="E345">
            <v>54238</v>
          </cell>
          <cell r="F345">
            <v>43455</v>
          </cell>
        </row>
        <row r="346">
          <cell r="B346">
            <v>6647</v>
          </cell>
          <cell r="C346" t="str">
            <v>CODO G.RAD. PVC U.M. NORMA NTC 382 90° D=6" RDE 21</v>
          </cell>
          <cell r="D346" t="str">
            <v>UN</v>
          </cell>
          <cell r="E346">
            <v>183842</v>
          </cell>
          <cell r="F346">
            <v>43455</v>
          </cell>
        </row>
        <row r="347">
          <cell r="B347">
            <v>6648</v>
          </cell>
          <cell r="C347" t="str">
            <v>CODO G.RAD. PVC U.M. NORMA NTC 382 90° D=10" RDE 21</v>
          </cell>
          <cell r="D347" t="str">
            <v>UN</v>
          </cell>
          <cell r="E347">
            <v>1438180</v>
          </cell>
          <cell r="F347">
            <v>43455</v>
          </cell>
        </row>
        <row r="348">
          <cell r="B348">
            <v>6649</v>
          </cell>
          <cell r="C348" t="str">
            <v>CODO G.RAD. PVC U.M. NORMA NTC 382 45° D=2 1/2" RDE 21</v>
          </cell>
          <cell r="D348" t="str">
            <v>UN</v>
          </cell>
          <cell r="E348">
            <v>22978</v>
          </cell>
          <cell r="F348">
            <v>43455</v>
          </cell>
        </row>
        <row r="349">
          <cell r="B349">
            <v>6650</v>
          </cell>
          <cell r="C349" t="str">
            <v>CODO G.RAD. PVC U.M. NORMA NTC 382 45° D=2" RDE 21</v>
          </cell>
          <cell r="D349" t="str">
            <v>UN</v>
          </cell>
          <cell r="E349">
            <v>20124</v>
          </cell>
          <cell r="F349">
            <v>43455</v>
          </cell>
        </row>
        <row r="350">
          <cell r="B350">
            <v>6651</v>
          </cell>
          <cell r="C350" t="str">
            <v>CODO G.RAD. PVC U.M. NORMA NTC 382 45° D=3" RDE 21</v>
          </cell>
          <cell r="D350" t="str">
            <v>UN</v>
          </cell>
          <cell r="E350">
            <v>36358</v>
          </cell>
          <cell r="F350">
            <v>43455</v>
          </cell>
        </row>
        <row r="351">
          <cell r="B351">
            <v>6652</v>
          </cell>
          <cell r="C351" t="str">
            <v>CODO G.RAD. PVC U.M. NORMA NTC 382 45° D=4" RDE 21</v>
          </cell>
          <cell r="D351" t="str">
            <v>UN</v>
          </cell>
          <cell r="E351">
            <v>73770</v>
          </cell>
          <cell r="F351">
            <v>43455</v>
          </cell>
        </row>
        <row r="352">
          <cell r="B352">
            <v>6653</v>
          </cell>
          <cell r="C352" t="str">
            <v>CODO G.RAD. PVC U.M. NORMA NTC 382 45° D=6" RDE 21</v>
          </cell>
          <cell r="D352" t="str">
            <v>UN</v>
          </cell>
          <cell r="E352">
            <v>159575</v>
          </cell>
          <cell r="F352">
            <v>43455</v>
          </cell>
        </row>
        <row r="353">
          <cell r="B353">
            <v>6654</v>
          </cell>
          <cell r="C353" t="str">
            <v>CODO G.RAD. PVC U.M. NORMA NTC 382 45° D=8" RDE 21</v>
          </cell>
          <cell r="D353" t="str">
            <v>UN</v>
          </cell>
          <cell r="E353">
            <v>439322</v>
          </cell>
          <cell r="F353">
            <v>43455</v>
          </cell>
        </row>
        <row r="354">
          <cell r="B354">
            <v>6655</v>
          </cell>
          <cell r="C354" t="str">
            <v>CODO G.RAD. PVC U.M. NORMA NTC 382 45° D=10" RDE 21</v>
          </cell>
          <cell r="D354" t="str">
            <v>UN</v>
          </cell>
          <cell r="E354">
            <v>940847</v>
          </cell>
          <cell r="F354">
            <v>43455</v>
          </cell>
        </row>
        <row r="355">
          <cell r="B355">
            <v>6656</v>
          </cell>
          <cell r="C355" t="str">
            <v>CODO G.RAD. PVC U.M. NORMA NTC 382 45° D=12" RDE 21</v>
          </cell>
          <cell r="D355" t="str">
            <v>UN</v>
          </cell>
          <cell r="E355">
            <v>1320674</v>
          </cell>
          <cell r="F355">
            <v>43455</v>
          </cell>
        </row>
        <row r="356">
          <cell r="B356">
            <v>6657</v>
          </cell>
          <cell r="C356" t="str">
            <v>CODO G.RAD. PVC U.M. NORMA NTC 382 22.5° D=2" RDE 21</v>
          </cell>
          <cell r="D356" t="str">
            <v>UN</v>
          </cell>
          <cell r="E356">
            <v>17699</v>
          </cell>
          <cell r="F356">
            <v>43455</v>
          </cell>
        </row>
        <row r="357">
          <cell r="B357">
            <v>6658</v>
          </cell>
          <cell r="C357" t="str">
            <v>CODO G.RAD. PVC U.M. NORMA NTC 382 22.5° D=2 1/2" RDE 21</v>
          </cell>
          <cell r="D357" t="str">
            <v>UN</v>
          </cell>
          <cell r="E357">
            <v>23550</v>
          </cell>
          <cell r="F357">
            <v>43455</v>
          </cell>
        </row>
        <row r="358">
          <cell r="B358">
            <v>6659</v>
          </cell>
          <cell r="C358" t="str">
            <v>CODO G.RAD. PVC U.M. NORMA NTC 382 22.5° D=3" RDE 21</v>
          </cell>
          <cell r="D358" t="str">
            <v>UN</v>
          </cell>
          <cell r="E358">
            <v>35858</v>
          </cell>
          <cell r="F358">
            <v>43455</v>
          </cell>
        </row>
        <row r="359">
          <cell r="B359">
            <v>6660</v>
          </cell>
          <cell r="C359" t="str">
            <v>CODO G.RAD. PVC U.M. NORMA NTC 382 22.5° D=4" RDE 21</v>
          </cell>
          <cell r="D359" t="str">
            <v>UN</v>
          </cell>
          <cell r="E359">
            <v>65762</v>
          </cell>
          <cell r="F359">
            <v>43455</v>
          </cell>
        </row>
        <row r="360">
          <cell r="B360">
            <v>6661</v>
          </cell>
          <cell r="C360" t="str">
            <v>CODO G.RAD. PVC U.M. NORMA NTC 382 22.5° D=6" RDE 21</v>
          </cell>
          <cell r="D360" t="str">
            <v>UN</v>
          </cell>
          <cell r="E360">
            <v>161582</v>
          </cell>
          <cell r="F360">
            <v>43455</v>
          </cell>
        </row>
        <row r="361">
          <cell r="B361">
            <v>6662</v>
          </cell>
          <cell r="C361" t="str">
            <v>CODO G.RAD. PVC U.M. NORMA NTC 382 22.5° D=8" RDE 21</v>
          </cell>
          <cell r="D361" t="str">
            <v>UN</v>
          </cell>
          <cell r="E361">
            <v>341886</v>
          </cell>
          <cell r="F361">
            <v>43455</v>
          </cell>
        </row>
        <row r="362">
          <cell r="B362">
            <v>6663</v>
          </cell>
          <cell r="C362" t="str">
            <v>CODO G.RAD. PVC U.M. NORMA NTC 382 22.5° D=10" RDE 21</v>
          </cell>
          <cell r="D362" t="str">
            <v>UN</v>
          </cell>
          <cell r="E362">
            <v>766084</v>
          </cell>
          <cell r="F362">
            <v>43455</v>
          </cell>
        </row>
        <row r="363">
          <cell r="B363">
            <v>6664</v>
          </cell>
          <cell r="C363" t="str">
            <v>CODO G.RAD. PVC U.M. NORMA NTC 382 22.5° D=12" RDE 21</v>
          </cell>
          <cell r="D363" t="str">
            <v>UN</v>
          </cell>
          <cell r="E363">
            <v>1031629</v>
          </cell>
          <cell r="F363">
            <v>43455</v>
          </cell>
        </row>
        <row r="364">
          <cell r="B364">
            <v>6665</v>
          </cell>
          <cell r="C364" t="str">
            <v>CODO G.RAD. PVC U.M. NORMA NTC 382 11.25° D=2" RDE 21</v>
          </cell>
          <cell r="D364" t="str">
            <v>UN</v>
          </cell>
          <cell r="E364">
            <v>20466</v>
          </cell>
          <cell r="F364">
            <v>43455</v>
          </cell>
        </row>
        <row r="365">
          <cell r="B365">
            <v>6666</v>
          </cell>
          <cell r="C365" t="str">
            <v>CODO G.RAD. PVC U.M. NORMA NTC 382 TI11.25° D=2 1/2" RDE 21</v>
          </cell>
          <cell r="D365" t="str">
            <v>UN</v>
          </cell>
          <cell r="E365">
            <v>23532</v>
          </cell>
          <cell r="F365">
            <v>43455</v>
          </cell>
        </row>
        <row r="366">
          <cell r="B366">
            <v>6667</v>
          </cell>
          <cell r="C366" t="str">
            <v>CODO G.RAD. PVC U.M. NORMA NTC 382 11.25° D=3" RDE 21</v>
          </cell>
          <cell r="D366" t="str">
            <v>UN</v>
          </cell>
          <cell r="E366">
            <v>32681</v>
          </cell>
          <cell r="F366">
            <v>43455</v>
          </cell>
        </row>
        <row r="367">
          <cell r="B367">
            <v>6668</v>
          </cell>
          <cell r="C367" t="str">
            <v>CODO G.RAD. PVC U.M. NORMA NTC 382 11.25° D=4" RDE 21</v>
          </cell>
          <cell r="D367" t="str">
            <v>UN</v>
          </cell>
          <cell r="E367">
            <v>62480</v>
          </cell>
          <cell r="F367">
            <v>43455</v>
          </cell>
        </row>
        <row r="368">
          <cell r="B368">
            <v>6669</v>
          </cell>
          <cell r="C368" t="str">
            <v>CODO G.RAD. PVC U.M. NORMA NTC 382 11.25° D=6" RDE 21</v>
          </cell>
          <cell r="D368" t="str">
            <v>UN</v>
          </cell>
          <cell r="E368">
            <v>118501</v>
          </cell>
          <cell r="F368">
            <v>43455</v>
          </cell>
        </row>
        <row r="369">
          <cell r="B369">
            <v>6670</v>
          </cell>
          <cell r="C369" t="str">
            <v>CODO G.RAD. PVC U.M. NORMA NTC 382 11.25° D=8" RDE 21</v>
          </cell>
          <cell r="D369" t="str">
            <v>UN</v>
          </cell>
          <cell r="E369">
            <v>293574</v>
          </cell>
          <cell r="F369">
            <v>43455</v>
          </cell>
        </row>
        <row r="370">
          <cell r="B370">
            <v>6671</v>
          </cell>
          <cell r="C370" t="str">
            <v>CODO G.RAD. PVC U.M. NORMA NTC 382 11.25° D=10" RDE 21</v>
          </cell>
          <cell r="D370" t="str">
            <v>UN</v>
          </cell>
          <cell r="E370">
            <v>626724</v>
          </cell>
          <cell r="F370">
            <v>43455</v>
          </cell>
        </row>
        <row r="371">
          <cell r="B371">
            <v>6672</v>
          </cell>
          <cell r="C371" t="str">
            <v>CODO G.RAD. PVC U.M. NORMA NTC 382 11.25° D=12" RDE 21</v>
          </cell>
          <cell r="D371" t="str">
            <v>UN</v>
          </cell>
          <cell r="E371">
            <v>814751</v>
          </cell>
          <cell r="F371">
            <v>43455</v>
          </cell>
        </row>
        <row r="372">
          <cell r="B372">
            <v>6673</v>
          </cell>
          <cell r="C372" t="str">
            <v>CABINA TELEFONICA PEDESTAL M20</v>
          </cell>
          <cell r="D372" t="str">
            <v>UN</v>
          </cell>
          <cell r="E372">
            <v>4568480</v>
          </cell>
          <cell r="F372">
            <v>43455</v>
          </cell>
        </row>
        <row r="373">
          <cell r="B373">
            <v>6674</v>
          </cell>
          <cell r="C373" t="str">
            <v>PARADERO EN ACERO INOXIDABLE M10 (INSTALADO)</v>
          </cell>
          <cell r="D373" t="str">
            <v>UN</v>
          </cell>
          <cell r="E373">
            <v>10353000</v>
          </cell>
          <cell r="F373">
            <v>43455</v>
          </cell>
        </row>
        <row r="374">
          <cell r="B374">
            <v>6675</v>
          </cell>
          <cell r="C374" t="str">
            <v>CICLO-PARQUEADERO M101</v>
          </cell>
          <cell r="D374" t="str">
            <v>UN</v>
          </cell>
          <cell r="E374">
            <v>571200</v>
          </cell>
          <cell r="F374">
            <v>43455</v>
          </cell>
        </row>
        <row r="375">
          <cell r="B375">
            <v>6677</v>
          </cell>
          <cell r="C375" t="str">
            <v>BANCA EN MADERA M50</v>
          </cell>
          <cell r="D375" t="str">
            <v>UN</v>
          </cell>
          <cell r="E375">
            <v>464100</v>
          </cell>
          <cell r="F375">
            <v>43455</v>
          </cell>
        </row>
        <row r="376">
          <cell r="B376">
            <v>6679</v>
          </cell>
          <cell r="C376" t="str">
            <v>PROTECTOR DE ARBOL M90</v>
          </cell>
          <cell r="D376" t="str">
            <v>UN</v>
          </cell>
          <cell r="E376">
            <v>521780</v>
          </cell>
          <cell r="F376">
            <v>43455</v>
          </cell>
        </row>
        <row r="377">
          <cell r="B377">
            <v>6680</v>
          </cell>
          <cell r="C377" t="str">
            <v>PROTECTOR DE ARBOL DE DOS TUBOS M91</v>
          </cell>
          <cell r="D377" t="str">
            <v>UN</v>
          </cell>
          <cell r="E377">
            <v>130900</v>
          </cell>
          <cell r="F377">
            <v>43455</v>
          </cell>
        </row>
        <row r="378">
          <cell r="B378">
            <v>6681</v>
          </cell>
          <cell r="C378" t="str">
            <v>POSTE HISTORICO M131 H=5m</v>
          </cell>
          <cell r="D378" t="str">
            <v>UN</v>
          </cell>
          <cell r="E378">
            <v>3188920</v>
          </cell>
          <cell r="F378">
            <v>43455</v>
          </cell>
        </row>
        <row r="379">
          <cell r="B379">
            <v>6682</v>
          </cell>
          <cell r="C379" t="str">
            <v>BOLARDO BAJO EN HIERRO M62</v>
          </cell>
          <cell r="D379" t="str">
            <v>UN</v>
          </cell>
          <cell r="E379">
            <v>113050</v>
          </cell>
          <cell r="F379">
            <v>43455</v>
          </cell>
        </row>
        <row r="380">
          <cell r="B380">
            <v>6683</v>
          </cell>
          <cell r="C380" t="str">
            <v>BOLARDO BAJO EN CONCRETO M61</v>
          </cell>
          <cell r="D380" t="str">
            <v>UN</v>
          </cell>
          <cell r="E380">
            <v>56545</v>
          </cell>
          <cell r="F380">
            <v>43455</v>
          </cell>
        </row>
        <row r="381">
          <cell r="B381">
            <v>6684</v>
          </cell>
          <cell r="C381" t="str">
            <v>BLOQUE ESTRUCTURAL TIPO PIEDRA GRIS</v>
          </cell>
          <cell r="D381" t="str">
            <v>UN</v>
          </cell>
          <cell r="E381">
            <v>4000</v>
          </cell>
          <cell r="F381">
            <v>43455</v>
          </cell>
        </row>
        <row r="382">
          <cell r="B382">
            <v>6698</v>
          </cell>
          <cell r="C382" t="str">
            <v>GEOTEXTIL REPAV 400</v>
          </cell>
          <cell r="D382" t="str">
            <v>M2</v>
          </cell>
          <cell r="E382">
            <v>4116</v>
          </cell>
          <cell r="F382">
            <v>43455</v>
          </cell>
        </row>
        <row r="383">
          <cell r="B383">
            <v>6700</v>
          </cell>
          <cell r="C383" t="str">
            <v>GEOTEXTIL NT 3000 o 601 NT</v>
          </cell>
          <cell r="D383" t="str">
            <v>M2</v>
          </cell>
          <cell r="E383">
            <v>5836</v>
          </cell>
          <cell r="F383">
            <v>43455</v>
          </cell>
        </row>
        <row r="384">
          <cell r="B384">
            <v>6701</v>
          </cell>
          <cell r="C384" t="str">
            <v>GEOTEXTIL NT 4000 o 801 NT</v>
          </cell>
          <cell r="D384" t="str">
            <v>M2</v>
          </cell>
          <cell r="E384">
            <v>9219</v>
          </cell>
          <cell r="F384">
            <v>43455</v>
          </cell>
        </row>
        <row r="385">
          <cell r="B385">
            <v>6702</v>
          </cell>
          <cell r="C385" t="str">
            <v>GEOTEXTIL NT 5000 o 861 NT</v>
          </cell>
          <cell r="D385" t="str">
            <v>M2</v>
          </cell>
          <cell r="E385">
            <v>11356</v>
          </cell>
          <cell r="F385">
            <v>43455</v>
          </cell>
        </row>
        <row r="386">
          <cell r="B386">
            <v>6703</v>
          </cell>
          <cell r="C386" t="str">
            <v>GEOTEXTIL NT 6000 o 1201 NT</v>
          </cell>
          <cell r="D386" t="str">
            <v>M2</v>
          </cell>
          <cell r="E386">
            <v>12989</v>
          </cell>
          <cell r="F386">
            <v>43455</v>
          </cell>
        </row>
        <row r="387">
          <cell r="B387">
            <v>6704</v>
          </cell>
          <cell r="C387" t="str">
            <v>GEOTEXTIL NT 7000 o 1601 NT</v>
          </cell>
          <cell r="D387" t="str">
            <v>M2</v>
          </cell>
          <cell r="E387">
            <v>16342</v>
          </cell>
          <cell r="F387">
            <v>43455</v>
          </cell>
        </row>
        <row r="388">
          <cell r="B388">
            <v>6710</v>
          </cell>
          <cell r="C388" t="str">
            <v>GEOTEXTIL TEJIDO FORTEX BX-30</v>
          </cell>
          <cell r="D388" t="str">
            <v>M2</v>
          </cell>
          <cell r="E388">
            <v>5009</v>
          </cell>
          <cell r="F388">
            <v>43455</v>
          </cell>
        </row>
        <row r="389">
          <cell r="B389">
            <v>6715</v>
          </cell>
          <cell r="C389" t="str">
            <v>UNION PVC U.M. NORMA NTC 382 D=2 1/2"</v>
          </cell>
          <cell r="D389" t="str">
            <v>UN</v>
          </cell>
          <cell r="E389">
            <v>22858</v>
          </cell>
          <cell r="F389">
            <v>43455</v>
          </cell>
        </row>
        <row r="390">
          <cell r="B390">
            <v>6722</v>
          </cell>
          <cell r="C390" t="str">
            <v>SUBBASE GRANULAR B-400</v>
          </cell>
          <cell r="D390" t="str">
            <v>M3</v>
          </cell>
          <cell r="E390">
            <v>16660</v>
          </cell>
          <cell r="F390">
            <v>43455</v>
          </cell>
        </row>
        <row r="391">
          <cell r="B391">
            <v>6733</v>
          </cell>
          <cell r="C391" t="str">
            <v>ADOQUIN DE ARCILLA CUARTERON 26x6x6</v>
          </cell>
          <cell r="D391" t="str">
            <v>UN</v>
          </cell>
          <cell r="E391">
            <v>350</v>
          </cell>
          <cell r="F391">
            <v>43455</v>
          </cell>
        </row>
        <row r="392">
          <cell r="B392">
            <v>6739</v>
          </cell>
          <cell r="C392" t="str">
            <v>BOMBEO DE CONCRETO CON AUTOBOMBA (No incluye suministro ni instalación de concreto)</v>
          </cell>
          <cell r="D392" t="str">
            <v>M3</v>
          </cell>
          <cell r="E392">
            <v>38080</v>
          </cell>
          <cell r="F392">
            <v>43455</v>
          </cell>
        </row>
        <row r="393">
          <cell r="B393">
            <v>6780</v>
          </cell>
          <cell r="C393" t="str">
            <v>MOTOSIERRA</v>
          </cell>
          <cell r="D393" t="str">
            <v>DIA</v>
          </cell>
          <cell r="E393">
            <v>35000</v>
          </cell>
          <cell r="F393">
            <v>43455</v>
          </cell>
        </row>
        <row r="394">
          <cell r="B394">
            <v>6789</v>
          </cell>
          <cell r="C394" t="str">
            <v>ACERO FIGURADO No. 7 (Ø 7/8") F'y=60000 PSI</v>
          </cell>
          <cell r="D394" t="str">
            <v>KG</v>
          </cell>
          <cell r="E394">
            <v>2419</v>
          </cell>
          <cell r="F394">
            <v>43455</v>
          </cell>
        </row>
        <row r="395">
          <cell r="B395">
            <v>6792</v>
          </cell>
          <cell r="C395" t="str">
            <v>MARCO Y TAPA CIRCULAR CAMARA INSPECCIÓN ETB PL0025</v>
          </cell>
          <cell r="D395" t="str">
            <v>UN</v>
          </cell>
          <cell r="E395">
            <v>312375</v>
          </cell>
          <cell r="F395">
            <v>43455</v>
          </cell>
        </row>
        <row r="396">
          <cell r="B396">
            <v>6793</v>
          </cell>
          <cell r="C396" t="str">
            <v>MARCO Y TAPA CAJA INSPECCION SENCILLA CODENSA CS 275</v>
          </cell>
          <cell r="D396" t="str">
            <v>UN</v>
          </cell>
          <cell r="E396">
            <v>349860</v>
          </cell>
          <cell r="F396">
            <v>43455</v>
          </cell>
        </row>
        <row r="397">
          <cell r="B397">
            <v>6807</v>
          </cell>
          <cell r="C397" t="str">
            <v>FORMALETA MADERA SUMIDEROS</v>
          </cell>
          <cell r="D397" t="str">
            <v>M2</v>
          </cell>
          <cell r="E397">
            <v>17034</v>
          </cell>
          <cell r="F397">
            <v>43455</v>
          </cell>
        </row>
        <row r="398">
          <cell r="B398">
            <v>6824</v>
          </cell>
          <cell r="C398" t="str">
            <v>TRANSPORTE TUBERIA Y PREFABRICADOS</v>
          </cell>
          <cell r="D398" t="str">
            <v>KG</v>
          </cell>
          <cell r="E398">
            <v>30</v>
          </cell>
          <cell r="F398">
            <v>43455</v>
          </cell>
        </row>
        <row r="399">
          <cell r="B399">
            <v>6825</v>
          </cell>
          <cell r="C399" t="str">
            <v>BARRERA MONODIRECCIONAL NEW JERSEY (900x290x1000)</v>
          </cell>
          <cell r="D399" t="str">
            <v>UN</v>
          </cell>
          <cell r="E399">
            <v>209767</v>
          </cell>
          <cell r="F399">
            <v>43455</v>
          </cell>
        </row>
        <row r="400">
          <cell r="B400">
            <v>6826</v>
          </cell>
          <cell r="C400" t="str">
            <v>BARRERA BIDIRECCIONAL NEW JERSEY (800x600x1500)</v>
          </cell>
          <cell r="D400" t="str">
            <v>UN</v>
          </cell>
          <cell r="E400">
            <v>259870</v>
          </cell>
          <cell r="F400">
            <v>43455</v>
          </cell>
        </row>
        <row r="401">
          <cell r="B401">
            <v>6830</v>
          </cell>
          <cell r="C401" t="str">
            <v>GROUTING 10,5 MPa 1500 PSI (105 Kg/cm2)</v>
          </cell>
          <cell r="D401" t="str">
            <v>M3</v>
          </cell>
          <cell r="E401">
            <v>369495</v>
          </cell>
          <cell r="F401">
            <v>43455</v>
          </cell>
        </row>
        <row r="402">
          <cell r="B402">
            <v>6831</v>
          </cell>
          <cell r="C402" t="str">
            <v>GROUTING 2000 PSI 14 MPa (140 Kg/cm2)</v>
          </cell>
          <cell r="D402" t="str">
            <v>M3</v>
          </cell>
          <cell r="E402">
            <v>383180</v>
          </cell>
          <cell r="F402">
            <v>43455</v>
          </cell>
        </row>
        <row r="403">
          <cell r="B403">
            <v>6832</v>
          </cell>
          <cell r="C403" t="str">
            <v>GROUTING 17 MPa 2500 PSI (175 Kg/cm2)</v>
          </cell>
          <cell r="D403" t="str">
            <v>M3</v>
          </cell>
          <cell r="E403">
            <v>396330</v>
          </cell>
          <cell r="F403">
            <v>43455</v>
          </cell>
        </row>
        <row r="404">
          <cell r="B404">
            <v>6834</v>
          </cell>
          <cell r="C404" t="str">
            <v>TUBERIA PF D=1/2" RDE 9</v>
          </cell>
          <cell r="D404" t="str">
            <v>ML</v>
          </cell>
          <cell r="E404">
            <v>1710</v>
          </cell>
          <cell r="F404">
            <v>43455</v>
          </cell>
        </row>
        <row r="405">
          <cell r="B405">
            <v>6835</v>
          </cell>
          <cell r="C405" t="str">
            <v>UNION PVC PRESION U.S. D=1/2"</v>
          </cell>
          <cell r="D405" t="str">
            <v>UN</v>
          </cell>
          <cell r="E405">
            <v>309</v>
          </cell>
          <cell r="F405">
            <v>43455</v>
          </cell>
        </row>
        <row r="406">
          <cell r="B406">
            <v>6846</v>
          </cell>
          <cell r="C406" t="str">
            <v>ADOQUIN DE CONCRETO (200x100x80mm)</v>
          </cell>
          <cell r="D406" t="str">
            <v>UN</v>
          </cell>
          <cell r="E406">
            <v>855</v>
          </cell>
          <cell r="F406">
            <v>43455</v>
          </cell>
        </row>
        <row r="407">
          <cell r="B407">
            <v>6847</v>
          </cell>
          <cell r="C407" t="str">
            <v>ADOQUIN DE CONCRETO (200x100x80mm) COLOR</v>
          </cell>
          <cell r="D407" t="str">
            <v>UN</v>
          </cell>
          <cell r="E407">
            <v>1023</v>
          </cell>
          <cell r="F407">
            <v>43455</v>
          </cell>
        </row>
        <row r="408">
          <cell r="B408">
            <v>6853</v>
          </cell>
          <cell r="C408" t="str">
            <v>ADOQUIN DE CONCRETO A25 (200x100x60mm)</v>
          </cell>
          <cell r="D408" t="str">
            <v>UN</v>
          </cell>
          <cell r="E408">
            <v>723</v>
          </cell>
          <cell r="F408">
            <v>43455</v>
          </cell>
        </row>
        <row r="409">
          <cell r="B409">
            <v>6858</v>
          </cell>
          <cell r="C409" t="str">
            <v>CONCRETO MR50</v>
          </cell>
          <cell r="D409" t="str">
            <v>M3</v>
          </cell>
          <cell r="E409">
            <v>427329</v>
          </cell>
          <cell r="F409">
            <v>43455</v>
          </cell>
        </row>
        <row r="410">
          <cell r="B410">
            <v>6859</v>
          </cell>
          <cell r="C410" t="str">
            <v>CONCRETO MR45</v>
          </cell>
          <cell r="D410" t="str">
            <v>M3</v>
          </cell>
          <cell r="E410">
            <v>422331</v>
          </cell>
          <cell r="F410">
            <v>43455</v>
          </cell>
        </row>
        <row r="411">
          <cell r="B411">
            <v>6861</v>
          </cell>
          <cell r="C411" t="str">
            <v>LOSETA PREFABRICADA A50 - A55 - A56(400x400x60mm)</v>
          </cell>
          <cell r="D411" t="str">
            <v>M2</v>
          </cell>
          <cell r="E411">
            <v>39694</v>
          </cell>
          <cell r="F411">
            <v>43455</v>
          </cell>
        </row>
        <row r="412">
          <cell r="B412">
            <v>6863</v>
          </cell>
          <cell r="C412" t="str">
            <v>CAÑUELA PREFABRICADA A120 (800x300x225mm)</v>
          </cell>
          <cell r="D412" t="str">
            <v>UN</v>
          </cell>
          <cell r="E412">
            <v>20573</v>
          </cell>
          <cell r="F412">
            <v>43455</v>
          </cell>
        </row>
        <row r="413">
          <cell r="B413">
            <v>6865</v>
          </cell>
          <cell r="C413" t="str">
            <v>CONCRETO TREMIE 3000 PSI (210 Kg/cm2)</v>
          </cell>
          <cell r="D413" t="str">
            <v>M3</v>
          </cell>
          <cell r="E413">
            <v>384846</v>
          </cell>
          <cell r="F413">
            <v>43455</v>
          </cell>
        </row>
        <row r="414">
          <cell r="B414">
            <v>6867</v>
          </cell>
          <cell r="C414" t="str">
            <v>PILOTEADORA - INCLUYE OPERARIO Y COMBUSTIBLE</v>
          </cell>
          <cell r="D414" t="str">
            <v>HR</v>
          </cell>
          <cell r="E414">
            <v>506426</v>
          </cell>
          <cell r="F414">
            <v>43455</v>
          </cell>
        </row>
        <row r="415">
          <cell r="B415">
            <v>6875</v>
          </cell>
          <cell r="C415" t="str">
            <v>CEMENTO ASFÁLTICO MODIFICADO CON POLÍMEROS TIPO I</v>
          </cell>
          <cell r="D415" t="str">
            <v>KG</v>
          </cell>
          <cell r="E415">
            <v>2763</v>
          </cell>
          <cell r="F415">
            <v>43455</v>
          </cell>
        </row>
        <row r="416">
          <cell r="B416">
            <v>6878</v>
          </cell>
          <cell r="C416" t="str">
            <v>TRANSPORTE DE BASES ASFALTICAS</v>
          </cell>
          <cell r="D416" t="str">
            <v>M3-KM</v>
          </cell>
          <cell r="E416">
            <v>1584</v>
          </cell>
          <cell r="F416">
            <v>43455</v>
          </cell>
        </row>
        <row r="417">
          <cell r="B417">
            <v>6884</v>
          </cell>
          <cell r="C417" t="str">
            <v>POSTE METALICO H=9m BRAZO SENCILLO (PINTADO)</v>
          </cell>
          <cell r="D417" t="str">
            <v>UN</v>
          </cell>
          <cell r="E417">
            <v>1665074</v>
          </cell>
          <cell r="F417">
            <v>43455</v>
          </cell>
        </row>
        <row r="418">
          <cell r="B418">
            <v>6889</v>
          </cell>
          <cell r="C418" t="str">
            <v>FONDO DE JUNTA EN ESPUMA D=3/8" (10MM)</v>
          </cell>
          <cell r="D418" t="str">
            <v>ML</v>
          </cell>
          <cell r="E418">
            <v>342</v>
          </cell>
          <cell r="F418">
            <v>43455</v>
          </cell>
        </row>
        <row r="419">
          <cell r="B419">
            <v>6914</v>
          </cell>
          <cell r="C419" t="str">
            <v>CURADOR PARA CONCRETOS Y MORTEROS</v>
          </cell>
          <cell r="D419" t="str">
            <v>KG</v>
          </cell>
          <cell r="E419">
            <v>4208</v>
          </cell>
          <cell r="F419">
            <v>43455</v>
          </cell>
        </row>
        <row r="420">
          <cell r="B420">
            <v>6915</v>
          </cell>
          <cell r="C420" t="str">
            <v>RETARDANTE DE EVAPORACIÓN PARA CONCRETO HIDRÁULICO</v>
          </cell>
          <cell r="D420" t="str">
            <v>KG</v>
          </cell>
          <cell r="E420">
            <v>6757</v>
          </cell>
          <cell r="F420">
            <v>43455</v>
          </cell>
        </row>
        <row r="421">
          <cell r="B421">
            <v>6919</v>
          </cell>
          <cell r="C421" t="str">
            <v>ESMALTE URETANO GRIS (COMPONENTE A)</v>
          </cell>
          <cell r="D421" t="str">
            <v>GLN</v>
          </cell>
          <cell r="E421">
            <v>145000</v>
          </cell>
          <cell r="F421">
            <v>43455</v>
          </cell>
        </row>
        <row r="422">
          <cell r="B422">
            <v>6944</v>
          </cell>
          <cell r="C422" t="str">
            <v>MARCO Y TAPA CIRCULAR CAJA VEHICULAR CODENSA CS280</v>
          </cell>
          <cell r="D422" t="str">
            <v>UN</v>
          </cell>
          <cell r="E422">
            <v>281138</v>
          </cell>
          <cell r="F422">
            <v>43455</v>
          </cell>
        </row>
        <row r="423">
          <cell r="B423">
            <v>6958</v>
          </cell>
          <cell r="C423" t="str">
            <v>GEOTEXTIL TEJIDO FORTEX BX-60 o 5x5</v>
          </cell>
          <cell r="D423" t="str">
            <v>M2</v>
          </cell>
          <cell r="E423">
            <v>8682</v>
          </cell>
          <cell r="F423">
            <v>43455</v>
          </cell>
        </row>
        <row r="424">
          <cell r="B424">
            <v>6962</v>
          </cell>
          <cell r="C424" t="str">
            <v>EMULSION ASFALTICA CRL-1</v>
          </cell>
          <cell r="D424" t="str">
            <v>LT</v>
          </cell>
          <cell r="E424">
            <v>1208</v>
          </cell>
          <cell r="F424">
            <v>43455</v>
          </cell>
        </row>
        <row r="425">
          <cell r="B425">
            <v>6963</v>
          </cell>
          <cell r="C425" t="str">
            <v>EMULSION ASFALTICA CRR-1</v>
          </cell>
          <cell r="D425" t="str">
            <v>LT</v>
          </cell>
          <cell r="E425">
            <v>1164</v>
          </cell>
          <cell r="F425">
            <v>43455</v>
          </cell>
        </row>
        <row r="426">
          <cell r="B426">
            <v>6964</v>
          </cell>
          <cell r="C426" t="str">
            <v>EMULSION ASFALTICA CRR-2</v>
          </cell>
          <cell r="D426" t="str">
            <v>LT</v>
          </cell>
          <cell r="E426">
            <v>1240</v>
          </cell>
          <cell r="F426">
            <v>43455</v>
          </cell>
        </row>
        <row r="427">
          <cell r="B427">
            <v>6965</v>
          </cell>
          <cell r="C427" t="str">
            <v>EMULSION ASFALTICA CRM</v>
          </cell>
          <cell r="D427" t="str">
            <v>LT</v>
          </cell>
          <cell r="E427">
            <v>1361</v>
          </cell>
          <cell r="F427">
            <v>43455</v>
          </cell>
        </row>
        <row r="428">
          <cell r="B428">
            <v>7004</v>
          </cell>
          <cell r="C428" t="str">
            <v>BASE GRANULAR B-600</v>
          </cell>
          <cell r="D428" t="str">
            <v>M3</v>
          </cell>
          <cell r="E428">
            <v>32725</v>
          </cell>
          <cell r="F428">
            <v>43455</v>
          </cell>
        </row>
        <row r="429">
          <cell r="B429">
            <v>7005</v>
          </cell>
          <cell r="C429" t="str">
            <v>SUBBASE GRANULAR B-200</v>
          </cell>
          <cell r="D429" t="str">
            <v>M3</v>
          </cell>
          <cell r="E429">
            <v>11305</v>
          </cell>
          <cell r="F429">
            <v>43455</v>
          </cell>
        </row>
        <row r="430">
          <cell r="B430">
            <v>7009</v>
          </cell>
          <cell r="C430" t="str">
            <v>CORTADORA DE CONCRETO (SIN DISCO). INCLUYE COMBUSTIBLE</v>
          </cell>
          <cell r="D430" t="str">
            <v>DIA</v>
          </cell>
          <cell r="E430">
            <v>56829</v>
          </cell>
          <cell r="F430">
            <v>43455</v>
          </cell>
        </row>
        <row r="431">
          <cell r="B431">
            <v>7012</v>
          </cell>
          <cell r="C431" t="str">
            <v>ADOQUIN DE ARCILLA 20x10x8</v>
          </cell>
          <cell r="D431" t="str">
            <v>UN</v>
          </cell>
          <cell r="E431">
            <v>600</v>
          </cell>
          <cell r="F431">
            <v>43455</v>
          </cell>
        </row>
        <row r="432">
          <cell r="B432">
            <v>7018</v>
          </cell>
          <cell r="C432" t="str">
            <v>SELLANTE ELASTOMERICO CON BASE EN POLIURETANO</v>
          </cell>
          <cell r="D432" t="str">
            <v>GLN</v>
          </cell>
          <cell r="E432">
            <v>154819</v>
          </cell>
          <cell r="F432">
            <v>43455</v>
          </cell>
        </row>
        <row r="433">
          <cell r="B433">
            <v>7019</v>
          </cell>
          <cell r="C433" t="str">
            <v>GASOLINA CORRIENTE</v>
          </cell>
          <cell r="D433" t="str">
            <v>GLN</v>
          </cell>
          <cell r="E433">
            <v>9339</v>
          </cell>
          <cell r="F433">
            <v>43455</v>
          </cell>
        </row>
        <row r="434">
          <cell r="B434">
            <v>7020</v>
          </cell>
          <cell r="C434" t="str">
            <v>UNION REPARACION HD EXTREMO LISO D=3"</v>
          </cell>
          <cell r="D434" t="str">
            <v>UN</v>
          </cell>
          <cell r="E434">
            <v>123831</v>
          </cell>
          <cell r="F434">
            <v>43455</v>
          </cell>
        </row>
        <row r="435">
          <cell r="B435">
            <v>7021</v>
          </cell>
          <cell r="C435" t="str">
            <v>UNION GIBAULT HD PARA AC CL 25 D=3"</v>
          </cell>
          <cell r="D435" t="str">
            <v>UN</v>
          </cell>
          <cell r="E435">
            <v>105113</v>
          </cell>
          <cell r="F435">
            <v>43455</v>
          </cell>
        </row>
        <row r="436">
          <cell r="B436">
            <v>7022</v>
          </cell>
          <cell r="C436" t="str">
            <v>UNION GIBAULT HD PARA AC CL 25 D=4"</v>
          </cell>
          <cell r="D436" t="str">
            <v>UN</v>
          </cell>
          <cell r="E436">
            <v>118072</v>
          </cell>
          <cell r="F436">
            <v>43455</v>
          </cell>
        </row>
        <row r="437">
          <cell r="B437">
            <v>7023</v>
          </cell>
          <cell r="C437" t="str">
            <v>UNION GIBAULT HD PARA AC CL 25 D=8"</v>
          </cell>
          <cell r="D437" t="str">
            <v>UN</v>
          </cell>
          <cell r="E437">
            <v>300939</v>
          </cell>
          <cell r="F437">
            <v>43455</v>
          </cell>
        </row>
        <row r="438">
          <cell r="B438">
            <v>7024</v>
          </cell>
          <cell r="C438" t="str">
            <v>UNION GIBAULT HD PARA AC CL 25 D=6"</v>
          </cell>
          <cell r="D438" t="str">
            <v>UN</v>
          </cell>
          <cell r="E438">
            <v>198706</v>
          </cell>
          <cell r="F438">
            <v>43455</v>
          </cell>
        </row>
        <row r="439">
          <cell r="B439">
            <v>7025</v>
          </cell>
          <cell r="C439" t="str">
            <v>UNION GIBAULT HD PARA AC CL 25 D=10"</v>
          </cell>
          <cell r="D439" t="str">
            <v>UN</v>
          </cell>
          <cell r="E439">
            <v>515484</v>
          </cell>
          <cell r="F439">
            <v>43455</v>
          </cell>
        </row>
        <row r="440">
          <cell r="B440">
            <v>7026</v>
          </cell>
          <cell r="C440" t="str">
            <v>UNION GIBAULT HD PARA AC CL 25 D=12"</v>
          </cell>
          <cell r="D440" t="str">
            <v>UN</v>
          </cell>
          <cell r="E440">
            <v>619157</v>
          </cell>
          <cell r="F440">
            <v>43455</v>
          </cell>
        </row>
        <row r="441">
          <cell r="B441">
            <v>7041</v>
          </cell>
          <cell r="C441" t="str">
            <v>TAPA Y ANILLO EN POLIPROPILENO RECICLADO PARA POZO</v>
          </cell>
          <cell r="D441" t="str">
            <v>UN</v>
          </cell>
          <cell r="E441">
            <v>1589864</v>
          </cell>
          <cell r="F441">
            <v>43455</v>
          </cell>
        </row>
        <row r="442">
          <cell r="B442">
            <v>7046</v>
          </cell>
          <cell r="C442" t="str">
            <v>CEMENTO ASFÁLTICO MODIFICADO CON POLÍMEROS TIPO II</v>
          </cell>
          <cell r="D442" t="str">
            <v>KG</v>
          </cell>
          <cell r="E442">
            <v>2174</v>
          </cell>
          <cell r="F442">
            <v>43455</v>
          </cell>
        </row>
        <row r="443">
          <cell r="B443">
            <v>7050</v>
          </cell>
          <cell r="C443" t="str">
            <v>TARIFA HORA - PERSONAL DE OBRA - OFICIAL (Incluye Factor de Prestaciones)</v>
          </cell>
          <cell r="D443" t="str">
            <v>HR</v>
          </cell>
          <cell r="E443">
            <v>8178</v>
          </cell>
          <cell r="F443">
            <v>43487</v>
          </cell>
        </row>
        <row r="444">
          <cell r="B444">
            <v>7055</v>
          </cell>
          <cell r="C444" t="str">
            <v>CAL HIDRATADA</v>
          </cell>
          <cell r="D444" t="str">
            <v>KG</v>
          </cell>
          <cell r="E444">
            <v>990</v>
          </cell>
          <cell r="F444">
            <v>43455</v>
          </cell>
        </row>
        <row r="445">
          <cell r="B445">
            <v>7056</v>
          </cell>
          <cell r="C445" t="str">
            <v>VIBROCOMPACTADOR PATECABRA -  - INCLUYE OPERARIO Y COMBUSTIBLE</v>
          </cell>
          <cell r="D445" t="str">
            <v>HR</v>
          </cell>
          <cell r="E445">
            <v>129557</v>
          </cell>
          <cell r="F445">
            <v>43455</v>
          </cell>
        </row>
        <row r="446">
          <cell r="B446">
            <v>7057</v>
          </cell>
          <cell r="C446" t="str">
            <v>TARIFA HORA - PERSONAL DE OBRA - AYUDANTE (Incluye Factor de Prestaciones)</v>
          </cell>
          <cell r="D446" t="str">
            <v>HR</v>
          </cell>
          <cell r="E446">
            <v>5680</v>
          </cell>
          <cell r="F446">
            <v>43487</v>
          </cell>
        </row>
        <row r="447">
          <cell r="B447">
            <v>7071</v>
          </cell>
          <cell r="C447" t="str">
            <v>EMULSION ASFALTICA CRL-0</v>
          </cell>
          <cell r="D447" t="str">
            <v>LT</v>
          </cell>
          <cell r="E447">
            <v>1452</v>
          </cell>
          <cell r="F447">
            <v>43455</v>
          </cell>
        </row>
        <row r="448">
          <cell r="B448">
            <v>7080</v>
          </cell>
          <cell r="C448" t="str">
            <v>TUBERIA PVC SANITARIA U.S. D=4"</v>
          </cell>
          <cell r="D448" t="str">
            <v>ML</v>
          </cell>
          <cell r="E448">
            <v>21310</v>
          </cell>
          <cell r="F448">
            <v>43455</v>
          </cell>
        </row>
        <row r="449">
          <cell r="B449">
            <v>7081</v>
          </cell>
          <cell r="C449" t="str">
            <v>TUBERIA PVC SANITARIA U.S. D=6"</v>
          </cell>
          <cell r="D449" t="str">
            <v>ML</v>
          </cell>
          <cell r="E449">
            <v>45128</v>
          </cell>
          <cell r="F449">
            <v>43455</v>
          </cell>
        </row>
        <row r="450">
          <cell r="B450">
            <v>7082</v>
          </cell>
          <cell r="C450" t="str">
            <v>PLACA CUBIERTA POZO D=1.70m, e=0.25m - EAAB</v>
          </cell>
          <cell r="D450" t="str">
            <v>UN</v>
          </cell>
          <cell r="E450">
            <v>724434</v>
          </cell>
          <cell r="F450">
            <v>43455</v>
          </cell>
        </row>
        <row r="451">
          <cell r="B451">
            <v>7084</v>
          </cell>
          <cell r="C451" t="str">
            <v>PLACA FONDO POZO D=1.70m, e=0.20m - EAAB</v>
          </cell>
          <cell r="D451" t="str">
            <v>UN</v>
          </cell>
          <cell r="E451">
            <v>543030</v>
          </cell>
          <cell r="F451">
            <v>43455</v>
          </cell>
        </row>
        <row r="452">
          <cell r="B452">
            <v>7085</v>
          </cell>
          <cell r="C452" t="str">
            <v>SECCIÓN CILINDRO POZO D=1.20m, H=1.00m</v>
          </cell>
          <cell r="D452" t="str">
            <v>UN</v>
          </cell>
          <cell r="E452">
            <v>784329</v>
          </cell>
          <cell r="F452">
            <v>43455</v>
          </cell>
        </row>
        <row r="453">
          <cell r="B453">
            <v>7086</v>
          </cell>
          <cell r="C453" t="str">
            <v>SECCIÓN CILINDRO POZO D=1.20m, H=0.50m</v>
          </cell>
          <cell r="D453" t="str">
            <v>UN</v>
          </cell>
          <cell r="E453">
            <v>409420</v>
          </cell>
          <cell r="F453">
            <v>43455</v>
          </cell>
        </row>
        <row r="454">
          <cell r="B454">
            <v>7087</v>
          </cell>
          <cell r="C454" t="str">
            <v>SECCIÓN CILINDRO POZO D=1.20m, H=0.25m</v>
          </cell>
          <cell r="D454" t="str">
            <v>UN</v>
          </cell>
          <cell r="E454">
            <v>260194</v>
          </cell>
          <cell r="F454">
            <v>43455</v>
          </cell>
        </row>
        <row r="455">
          <cell r="B455">
            <v>7088</v>
          </cell>
          <cell r="C455" t="str">
            <v>ACERO FIGURADO No. 4 (Ø 1/2") F'y=60000 PSI</v>
          </cell>
          <cell r="D455" t="str">
            <v>KG</v>
          </cell>
          <cell r="E455">
            <v>2419</v>
          </cell>
          <cell r="F455">
            <v>43455</v>
          </cell>
        </row>
        <row r="456">
          <cell r="B456">
            <v>7089</v>
          </cell>
          <cell r="C456" t="str">
            <v>MARCO Y TAPA PARA SUMIDERO 0.52 X 0.90 EAAB NP-023</v>
          </cell>
          <cell r="D456" t="str">
            <v>UN</v>
          </cell>
          <cell r="E456">
            <v>220150</v>
          </cell>
          <cell r="F456">
            <v>43455</v>
          </cell>
        </row>
        <row r="457">
          <cell r="B457">
            <v>7091</v>
          </cell>
          <cell r="C457" t="str">
            <v>SUMIDERO LATERAL SL-100</v>
          </cell>
          <cell r="D457" t="str">
            <v>UN</v>
          </cell>
          <cell r="E457">
            <v>596964</v>
          </cell>
          <cell r="F457">
            <v>43455</v>
          </cell>
        </row>
        <row r="458">
          <cell r="B458">
            <v>7092</v>
          </cell>
          <cell r="C458" t="str">
            <v>SUMIDERO LATERAL SL-150</v>
          </cell>
          <cell r="D458" t="str">
            <v>UN</v>
          </cell>
          <cell r="E458">
            <v>979727</v>
          </cell>
          <cell r="F458">
            <v>43455</v>
          </cell>
        </row>
        <row r="459">
          <cell r="B459">
            <v>7093</v>
          </cell>
          <cell r="C459" t="str">
            <v>SUMIDERO LATERAL SL-200</v>
          </cell>
          <cell r="D459" t="str">
            <v>UN</v>
          </cell>
          <cell r="E459">
            <v>1055887</v>
          </cell>
          <cell r="F459">
            <v>43455</v>
          </cell>
        </row>
        <row r="460">
          <cell r="B460">
            <v>7094</v>
          </cell>
          <cell r="C460" t="str">
            <v>SUMIDERO LATERAL SL-250</v>
          </cell>
          <cell r="D460" t="str">
            <v>UN</v>
          </cell>
          <cell r="E460">
            <v>1568896</v>
          </cell>
          <cell r="F460">
            <v>43455</v>
          </cell>
        </row>
        <row r="461">
          <cell r="B461">
            <v>7096</v>
          </cell>
          <cell r="C461" t="str">
            <v>TAPA SUMIDERO LATERAL SL-100</v>
          </cell>
          <cell r="D461" t="str">
            <v>UN</v>
          </cell>
          <cell r="E461">
            <v>554838</v>
          </cell>
          <cell r="F461">
            <v>43455</v>
          </cell>
        </row>
        <row r="462">
          <cell r="B462">
            <v>7097</v>
          </cell>
          <cell r="C462" t="str">
            <v>TAPA SUMIDERO LATERAL SL-150</v>
          </cell>
          <cell r="D462" t="str">
            <v>UN</v>
          </cell>
          <cell r="E462">
            <v>898837</v>
          </cell>
          <cell r="F462">
            <v>43455</v>
          </cell>
        </row>
        <row r="463">
          <cell r="B463">
            <v>7098</v>
          </cell>
          <cell r="C463" t="str">
            <v>TAPA SUMIDERO LATERAL SL-200</v>
          </cell>
          <cell r="D463" t="str">
            <v>UN</v>
          </cell>
          <cell r="E463">
            <v>1120266</v>
          </cell>
          <cell r="F463">
            <v>43455</v>
          </cell>
        </row>
        <row r="464">
          <cell r="B464">
            <v>7099</v>
          </cell>
          <cell r="C464" t="str">
            <v>TAPA SUMIDERO LATERAL SL-250</v>
          </cell>
          <cell r="D464" t="str">
            <v>UN</v>
          </cell>
          <cell r="E464">
            <v>1393669</v>
          </cell>
          <cell r="F464">
            <v>43455</v>
          </cell>
        </row>
        <row r="465">
          <cell r="B465">
            <v>7100</v>
          </cell>
          <cell r="C465" t="str">
            <v>SOBRETAPA SUMIDERO LATERAL SL-100</v>
          </cell>
          <cell r="D465" t="str">
            <v>UN</v>
          </cell>
          <cell r="E465">
            <v>327667</v>
          </cell>
          <cell r="F465">
            <v>43455</v>
          </cell>
        </row>
        <row r="466">
          <cell r="B466">
            <v>7101</v>
          </cell>
          <cell r="C466" t="str">
            <v>SOBRETAPA SUMIDERO LATERAL SL-150</v>
          </cell>
          <cell r="D466" t="str">
            <v>UN</v>
          </cell>
          <cell r="E466">
            <v>327667</v>
          </cell>
          <cell r="F466">
            <v>43455</v>
          </cell>
        </row>
        <row r="467">
          <cell r="B467">
            <v>7102</v>
          </cell>
          <cell r="C467" t="str">
            <v>SOBRETAPA SUMIDERO LATERAL SL-200</v>
          </cell>
          <cell r="D467" t="str">
            <v>UN</v>
          </cell>
          <cell r="E467">
            <v>327667</v>
          </cell>
          <cell r="F467">
            <v>43455</v>
          </cell>
        </row>
        <row r="468">
          <cell r="B468">
            <v>7103</v>
          </cell>
          <cell r="C468" t="str">
            <v>SOBRETAPA SUMIDERO LATERAL SL-250</v>
          </cell>
          <cell r="D468" t="str">
            <v>UN</v>
          </cell>
          <cell r="E468">
            <v>327667</v>
          </cell>
          <cell r="F468">
            <v>43455</v>
          </cell>
        </row>
        <row r="469">
          <cell r="B469">
            <v>7104</v>
          </cell>
          <cell r="C469" t="str">
            <v>REJILLA SUMIDERO LATERAL 83.50 X 45</v>
          </cell>
          <cell r="D469" t="str">
            <v>UN</v>
          </cell>
          <cell r="E469">
            <v>131250</v>
          </cell>
          <cell r="F469">
            <v>43455</v>
          </cell>
        </row>
        <row r="470">
          <cell r="B470">
            <v>7105</v>
          </cell>
          <cell r="C470" t="str">
            <v>TUBERIA PVC DRENAJE D=65MM (TUBO SIN FILTRO)</v>
          </cell>
          <cell r="D470" t="str">
            <v>ML</v>
          </cell>
          <cell r="E470">
            <v>8181</v>
          </cell>
          <cell r="F470">
            <v>43455</v>
          </cell>
        </row>
        <row r="471">
          <cell r="B471">
            <v>7106</v>
          </cell>
          <cell r="C471" t="str">
            <v>TUBERIA PVC DRENAJE D=100MM (TUBO SIN FILTRO)</v>
          </cell>
          <cell r="D471" t="str">
            <v>ML</v>
          </cell>
          <cell r="E471">
            <v>13139</v>
          </cell>
          <cell r="F471">
            <v>43455</v>
          </cell>
        </row>
        <row r="472">
          <cell r="B472">
            <v>7107</v>
          </cell>
          <cell r="C472" t="str">
            <v>TUBERIA PVC DRENAJE D=160MM (TUBO SIN FILTRO)</v>
          </cell>
          <cell r="D472" t="str">
            <v>ML</v>
          </cell>
          <cell r="E472">
            <v>32201</v>
          </cell>
          <cell r="F472">
            <v>43455</v>
          </cell>
        </row>
        <row r="473">
          <cell r="B473">
            <v>7108</v>
          </cell>
          <cell r="C473" t="str">
            <v>TUBERIA PVC DRENAJE D=200MM (TUBO SIN FILTRO)</v>
          </cell>
          <cell r="D473" t="str">
            <v>ML</v>
          </cell>
          <cell r="E473">
            <v>45055</v>
          </cell>
          <cell r="F473">
            <v>43455</v>
          </cell>
        </row>
        <row r="474">
          <cell r="B474">
            <v>7109</v>
          </cell>
          <cell r="C474" t="str">
            <v>TUBERIA PVC DRENAJE D=65MM (EN ROLLO CON FILTRO)</v>
          </cell>
          <cell r="D474" t="str">
            <v>ML</v>
          </cell>
          <cell r="E474">
            <v>11205</v>
          </cell>
          <cell r="F474">
            <v>43455</v>
          </cell>
        </row>
        <row r="475">
          <cell r="B475">
            <v>7110</v>
          </cell>
          <cell r="C475" t="str">
            <v>TUBERIA PVC DRENAJE D=100 mm (EN ROLLO CON FILTRO)</v>
          </cell>
          <cell r="D475" t="str">
            <v>ML</v>
          </cell>
          <cell r="E475">
            <v>17708</v>
          </cell>
          <cell r="F475">
            <v>43455</v>
          </cell>
        </row>
        <row r="476">
          <cell r="B476">
            <v>7111</v>
          </cell>
          <cell r="C476" t="str">
            <v>TUBERIA PVC DRENAJE D=160MM (EN ROLLO CON FILTRO)</v>
          </cell>
          <cell r="D476" t="str">
            <v>ML</v>
          </cell>
          <cell r="E476">
            <v>44612</v>
          </cell>
          <cell r="F476">
            <v>43455</v>
          </cell>
        </row>
        <row r="477">
          <cell r="B477">
            <v>7112</v>
          </cell>
          <cell r="C477" t="str">
            <v>TUBERIA PVC DRENAJE D=200MM (EN ROLLO CON FILTRO)</v>
          </cell>
          <cell r="D477" t="str">
            <v>ML</v>
          </cell>
          <cell r="E477">
            <v>60581</v>
          </cell>
          <cell r="F477">
            <v>43455</v>
          </cell>
        </row>
        <row r="478">
          <cell r="B478">
            <v>7114</v>
          </cell>
          <cell r="C478" t="str">
            <v>CONCRETO DE BAJA PERMEABILIDAD 4000 PSI 28 MPa (280 Kg/cm2)</v>
          </cell>
          <cell r="D478" t="str">
            <v>M3</v>
          </cell>
          <cell r="E478">
            <v>482664</v>
          </cell>
          <cell r="F478">
            <v>43455</v>
          </cell>
        </row>
        <row r="479">
          <cell r="B479">
            <v>7115</v>
          </cell>
          <cell r="C479" t="str">
            <v>ADITIVO IMPERMEABILIZANTE PARA CONCRETOS Y MORTEROS</v>
          </cell>
          <cell r="D479" t="str">
            <v>KG</v>
          </cell>
          <cell r="E479">
            <v>5688</v>
          </cell>
          <cell r="F479">
            <v>43455</v>
          </cell>
        </row>
        <row r="480">
          <cell r="B480">
            <v>7119</v>
          </cell>
          <cell r="C480" t="str">
            <v>TUBERIA PVC U.M. EXT/INT LISO NORMA NTC 5070 D=24"</v>
          </cell>
          <cell r="D480" t="str">
            <v>ML</v>
          </cell>
          <cell r="E480">
            <v>390735</v>
          </cell>
          <cell r="F480">
            <v>43455</v>
          </cell>
        </row>
        <row r="481">
          <cell r="B481">
            <v>7120</v>
          </cell>
          <cell r="C481" t="str">
            <v>TUBERIA PVC U.M. EXT/INT LISO NORMA NTC 5070 D=27"</v>
          </cell>
          <cell r="D481" t="str">
            <v>ML</v>
          </cell>
          <cell r="E481">
            <v>448199</v>
          </cell>
          <cell r="F481">
            <v>43455</v>
          </cell>
        </row>
        <row r="482">
          <cell r="B482">
            <v>7121</v>
          </cell>
          <cell r="C482" t="str">
            <v>TUBERIA PVC U.M. EXT/INT LISO NORMA NTC 5070 D=30"</v>
          </cell>
          <cell r="D482" t="str">
            <v>ML</v>
          </cell>
          <cell r="E482">
            <v>583840</v>
          </cell>
          <cell r="F482">
            <v>43455</v>
          </cell>
        </row>
        <row r="483">
          <cell r="B483">
            <v>7122</v>
          </cell>
          <cell r="C483" t="str">
            <v>TUBERIA PVC U.M. EXT/INT LISO NORMA NTC 5070 D=33"</v>
          </cell>
          <cell r="D483" t="str">
            <v>ML</v>
          </cell>
          <cell r="E483">
            <v>744212</v>
          </cell>
          <cell r="F483">
            <v>43455</v>
          </cell>
        </row>
        <row r="484">
          <cell r="B484">
            <v>7123</v>
          </cell>
          <cell r="C484" t="str">
            <v>TUBERIA PVC U.M. EXT/INT LISO NORMA NTC 5070 D=36"</v>
          </cell>
          <cell r="D484" t="str">
            <v>ML</v>
          </cell>
          <cell r="E484">
            <v>1083679</v>
          </cell>
          <cell r="F484">
            <v>43455</v>
          </cell>
        </row>
        <row r="485">
          <cell r="B485">
            <v>7124</v>
          </cell>
          <cell r="C485" t="str">
            <v>TUBERIA PVC U.M. EXT/INT LISO NORMA NTC 5070 D=39"</v>
          </cell>
          <cell r="D485" t="str">
            <v>ML</v>
          </cell>
          <cell r="E485">
            <v>1449917</v>
          </cell>
          <cell r="F485">
            <v>43455</v>
          </cell>
        </row>
        <row r="486">
          <cell r="B486">
            <v>7125</v>
          </cell>
          <cell r="C486" t="str">
            <v>TUBERIA PVC U.M. EXT/INT LISO NORMA NTC 5070 D=42"</v>
          </cell>
          <cell r="D486" t="str">
            <v>ML</v>
          </cell>
          <cell r="E486">
            <v>1658543</v>
          </cell>
          <cell r="F486">
            <v>43455</v>
          </cell>
        </row>
        <row r="487">
          <cell r="B487">
            <v>7131</v>
          </cell>
          <cell r="C487" t="str">
            <v>GEOTEXTIL TEJIDO FORTEX BX-40</v>
          </cell>
          <cell r="D487" t="str">
            <v>M2</v>
          </cell>
          <cell r="E487">
            <v>5764</v>
          </cell>
          <cell r="F487">
            <v>43455</v>
          </cell>
        </row>
        <row r="488">
          <cell r="B488">
            <v>7133</v>
          </cell>
          <cell r="C488" t="str">
            <v>GEOTEXTIL TEJIDO FORTEX BX-90 o 6x6</v>
          </cell>
          <cell r="D488" t="str">
            <v>M2</v>
          </cell>
          <cell r="E488">
            <v>12907</v>
          </cell>
          <cell r="F488">
            <v>43455</v>
          </cell>
        </row>
        <row r="489">
          <cell r="B489">
            <v>7134</v>
          </cell>
          <cell r="C489" t="str">
            <v>GEOTEXTIL REPAV 450 o PETROMAT</v>
          </cell>
          <cell r="D489" t="str">
            <v>M2</v>
          </cell>
          <cell r="E489">
            <v>3935</v>
          </cell>
          <cell r="F489">
            <v>43455</v>
          </cell>
        </row>
        <row r="490">
          <cell r="B490">
            <v>7135</v>
          </cell>
          <cell r="C490" t="str">
            <v>ADOQUIN DE ARCILLA 20x10x6</v>
          </cell>
          <cell r="D490" t="str">
            <v>UN</v>
          </cell>
          <cell r="E490">
            <v>480</v>
          </cell>
          <cell r="F490">
            <v>43455</v>
          </cell>
        </row>
        <row r="491">
          <cell r="B491">
            <v>7138</v>
          </cell>
          <cell r="C491" t="str">
            <v>BORDE CONTENEDOR DE RAICES A70 (1070x120x135mm)</v>
          </cell>
          <cell r="D491" t="str">
            <v>UN</v>
          </cell>
          <cell r="E491">
            <v>15411</v>
          </cell>
          <cell r="F491">
            <v>43455</v>
          </cell>
        </row>
        <row r="492">
          <cell r="B492">
            <v>7141</v>
          </cell>
          <cell r="C492" t="str">
            <v>SARDINEL BAJO A85 - RAMPAS (800x200x350mm)</v>
          </cell>
          <cell r="D492" t="str">
            <v>UN</v>
          </cell>
          <cell r="E492">
            <v>20142</v>
          </cell>
          <cell r="F492">
            <v>43455</v>
          </cell>
        </row>
        <row r="493">
          <cell r="B493">
            <v>7142</v>
          </cell>
          <cell r="C493" t="str">
            <v>DUCTO PVC TIPO TDP D=6"</v>
          </cell>
          <cell r="D493" t="str">
            <v>ML</v>
          </cell>
          <cell r="E493">
            <v>29128</v>
          </cell>
          <cell r="F493">
            <v>43455</v>
          </cell>
        </row>
        <row r="494">
          <cell r="B494">
            <v>7145</v>
          </cell>
          <cell r="C494" t="str">
            <v>MARCO Y TAPA CAJA INSPECCION AP / BT CODENSA CS274</v>
          </cell>
          <cell r="D494" t="str">
            <v>UN</v>
          </cell>
          <cell r="E494">
            <v>181178</v>
          </cell>
          <cell r="F494">
            <v>43455</v>
          </cell>
        </row>
        <row r="495">
          <cell r="B495">
            <v>7146</v>
          </cell>
          <cell r="C495" t="str">
            <v>GRUA BRAZO ARTICULADO (H=10.38m) -  - INCLUYE OPERARIO Y COMBUSTIBLE</v>
          </cell>
          <cell r="D495" t="str">
            <v>HR</v>
          </cell>
          <cell r="E495">
            <v>64830</v>
          </cell>
          <cell r="F495">
            <v>43455</v>
          </cell>
        </row>
        <row r="496">
          <cell r="B496">
            <v>7147</v>
          </cell>
          <cell r="C496" t="str">
            <v>POSTE EN CONCRETO AP, H=8m, CR=750 KG</v>
          </cell>
          <cell r="D496" t="str">
            <v>UN</v>
          </cell>
          <cell r="E496">
            <v>399840</v>
          </cell>
          <cell r="F496">
            <v>43455</v>
          </cell>
        </row>
        <row r="497">
          <cell r="B497">
            <v>7151</v>
          </cell>
          <cell r="C497" t="str">
            <v>MARCO Y TAPA CAJA PASO SENCILLA EN CALZADA ETB</v>
          </cell>
          <cell r="D497" t="str">
            <v>UN</v>
          </cell>
          <cell r="E497">
            <v>174621</v>
          </cell>
          <cell r="F497">
            <v>43455</v>
          </cell>
        </row>
        <row r="498">
          <cell r="B498">
            <v>7152</v>
          </cell>
          <cell r="C498" t="str">
            <v>MARCO Y TAPAS CAJA PASO DOBLE EN CALZADA ETB</v>
          </cell>
          <cell r="D498" t="str">
            <v>UN</v>
          </cell>
          <cell r="E498">
            <v>298284</v>
          </cell>
          <cell r="F498">
            <v>43455</v>
          </cell>
        </row>
        <row r="499">
          <cell r="B499">
            <v>7153</v>
          </cell>
          <cell r="C499" t="str">
            <v>EMULSION MODIFICADA CON POLIMEROS CRR-1m</v>
          </cell>
          <cell r="D499" t="str">
            <v>LT</v>
          </cell>
          <cell r="E499">
            <v>1467</v>
          </cell>
          <cell r="F499">
            <v>43455</v>
          </cell>
        </row>
        <row r="500">
          <cell r="B500">
            <v>7154</v>
          </cell>
          <cell r="C500" t="str">
            <v>EMULSION MODIFICADA CON POLIMEROS CRR-2m</v>
          </cell>
          <cell r="D500" t="str">
            <v>LT</v>
          </cell>
          <cell r="E500">
            <v>1522</v>
          </cell>
          <cell r="F500">
            <v>43455</v>
          </cell>
        </row>
        <row r="501">
          <cell r="B501">
            <v>7157</v>
          </cell>
          <cell r="C501" t="str">
            <v>BASE GRANULAR CLASE C (BG_C)</v>
          </cell>
          <cell r="D501" t="str">
            <v>M3</v>
          </cell>
          <cell r="E501">
            <v>56049</v>
          </cell>
          <cell r="F501">
            <v>43455</v>
          </cell>
        </row>
        <row r="502">
          <cell r="B502">
            <v>7158</v>
          </cell>
          <cell r="C502" t="str">
            <v>BASE GRANULAR CLASE B (BG_B)</v>
          </cell>
          <cell r="D502" t="str">
            <v>M3</v>
          </cell>
          <cell r="E502">
            <v>56049</v>
          </cell>
          <cell r="F502">
            <v>43455</v>
          </cell>
        </row>
        <row r="503">
          <cell r="B503">
            <v>7159</v>
          </cell>
          <cell r="C503" t="str">
            <v>BASE GRANULAR CLASE A (BG_A)</v>
          </cell>
          <cell r="D503" t="str">
            <v>M3</v>
          </cell>
          <cell r="E503">
            <v>59143</v>
          </cell>
          <cell r="F503">
            <v>43455</v>
          </cell>
        </row>
        <row r="504">
          <cell r="B504">
            <v>7160</v>
          </cell>
          <cell r="C504" t="str">
            <v>SUBBASE GRANULAR CLASE C (SBG_C)</v>
          </cell>
          <cell r="D504" t="str">
            <v>M3</v>
          </cell>
          <cell r="E504">
            <v>51170</v>
          </cell>
          <cell r="F504">
            <v>43455</v>
          </cell>
        </row>
        <row r="505">
          <cell r="B505">
            <v>7161</v>
          </cell>
          <cell r="C505" t="str">
            <v>SUBBASE GRANULAR CLASE B (SBG_B)</v>
          </cell>
          <cell r="D505" t="str">
            <v>M3</v>
          </cell>
          <cell r="E505">
            <v>53550</v>
          </cell>
          <cell r="F505">
            <v>43455</v>
          </cell>
        </row>
        <row r="506">
          <cell r="B506">
            <v>7162</v>
          </cell>
          <cell r="C506" t="str">
            <v>SUBBASE GRANULAR CLASE A (SBG_A)</v>
          </cell>
          <cell r="D506" t="str">
            <v>M3</v>
          </cell>
          <cell r="E506">
            <v>53550</v>
          </cell>
          <cell r="F506">
            <v>43455</v>
          </cell>
        </row>
        <row r="507">
          <cell r="B507">
            <v>7166</v>
          </cell>
          <cell r="C507" t="str">
            <v>RECICLADORA DE PAVIMENTO -  - INCLUYE OPERARIO Y COMBUSTIBLE</v>
          </cell>
          <cell r="D507" t="str">
            <v>HR</v>
          </cell>
          <cell r="E507">
            <v>550000</v>
          </cell>
          <cell r="F507">
            <v>43455</v>
          </cell>
        </row>
        <row r="508">
          <cell r="B508">
            <v>7172</v>
          </cell>
          <cell r="C508" t="str">
            <v>MEZCLA ASFÁLTICA EN CALIENTE TIPO DENSO MD20 CON CEMENTO ASFÁLTICO 80-100</v>
          </cell>
          <cell r="D508" t="str">
            <v>M3</v>
          </cell>
          <cell r="E508">
            <v>463900</v>
          </cell>
          <cell r="F508">
            <v>43455</v>
          </cell>
        </row>
        <row r="509">
          <cell r="B509">
            <v>7174</v>
          </cell>
          <cell r="C509" t="str">
            <v>MEZCLA ASFÁLTICA DENSA EN CALIENTE MD12 CON CEMENTO ASFÁLTICO 80-100</v>
          </cell>
          <cell r="D509" t="str">
            <v>M3</v>
          </cell>
          <cell r="E509">
            <v>476854</v>
          </cell>
          <cell r="F509">
            <v>43455</v>
          </cell>
        </row>
        <row r="510">
          <cell r="B510">
            <v>7181</v>
          </cell>
          <cell r="C510" t="str">
            <v>MEZCLA ASFÁLTICA EN CALIENTE TIPO DENSO MD10 CON CEMENTO ASFÁLTICO 80-100</v>
          </cell>
          <cell r="D510" t="str">
            <v>M3</v>
          </cell>
          <cell r="E510">
            <v>493716</v>
          </cell>
          <cell r="F510">
            <v>43455</v>
          </cell>
        </row>
        <row r="511">
          <cell r="B511">
            <v>7199</v>
          </cell>
          <cell r="C511" t="str">
            <v>CONCRETO MR39 (245 Kg/cm2)</v>
          </cell>
          <cell r="D511" t="str">
            <v>M3</v>
          </cell>
          <cell r="E511">
            <v>403589</v>
          </cell>
          <cell r="F511">
            <v>43455</v>
          </cell>
        </row>
        <row r="512">
          <cell r="B512">
            <v>7200</v>
          </cell>
          <cell r="C512" t="str">
            <v>CONCRETO MR36 (210 Kg/cm2)</v>
          </cell>
          <cell r="D512" t="str">
            <v>M3</v>
          </cell>
          <cell r="E512">
            <v>401090</v>
          </cell>
          <cell r="F512">
            <v>43455</v>
          </cell>
        </row>
        <row r="513">
          <cell r="B513">
            <v>7202</v>
          </cell>
          <cell r="C513" t="str">
            <v>MALLA ELECTROSOLDADA S=250x250mm, Ø=4x4mm</v>
          </cell>
          <cell r="D513" t="str">
            <v>KG</v>
          </cell>
          <cell r="E513">
            <v>3056</v>
          </cell>
          <cell r="F513">
            <v>43455</v>
          </cell>
        </row>
        <row r="514">
          <cell r="B514">
            <v>7203</v>
          </cell>
          <cell r="C514" t="str">
            <v>MALLA ELECTROSOLDADA S=150x150mm, Ø=5x5mm</v>
          </cell>
          <cell r="D514" t="str">
            <v>KG</v>
          </cell>
          <cell r="E514">
            <v>3056</v>
          </cell>
          <cell r="F514">
            <v>43455</v>
          </cell>
        </row>
        <row r="515">
          <cell r="B515">
            <v>7204</v>
          </cell>
          <cell r="C515" t="str">
            <v>MALLA ELECTROSOLDADA S=150x150mm, Ø=6x6mm</v>
          </cell>
          <cell r="D515" t="str">
            <v>KG</v>
          </cell>
          <cell r="E515">
            <v>3056</v>
          </cell>
          <cell r="F515">
            <v>43455</v>
          </cell>
        </row>
        <row r="516">
          <cell r="B516">
            <v>7205</v>
          </cell>
          <cell r="C516" t="str">
            <v>MALLA ELECTROSOLDADA S=150x150mm, Ø=7x7mm</v>
          </cell>
          <cell r="D516" t="str">
            <v>KG</v>
          </cell>
          <cell r="E516">
            <v>3056</v>
          </cell>
          <cell r="F516">
            <v>43455</v>
          </cell>
        </row>
        <row r="517">
          <cell r="B517">
            <v>7206</v>
          </cell>
          <cell r="C517" t="str">
            <v>MALLA ELECTROSOLDADA S=150x150mm, Ø=8x8mm</v>
          </cell>
          <cell r="D517" t="str">
            <v>KG</v>
          </cell>
          <cell r="E517">
            <v>3056</v>
          </cell>
          <cell r="F517">
            <v>43455</v>
          </cell>
        </row>
        <row r="518">
          <cell r="B518">
            <v>7207</v>
          </cell>
          <cell r="C518" t="str">
            <v>MALLA ELECTROSOLDADA S=150x150mm, Ø=4x4mm</v>
          </cell>
          <cell r="D518" t="str">
            <v>KG</v>
          </cell>
          <cell r="E518">
            <v>3056</v>
          </cell>
          <cell r="F518">
            <v>43455</v>
          </cell>
        </row>
        <row r="519">
          <cell r="B519">
            <v>7208</v>
          </cell>
          <cell r="C519" t="str">
            <v>MALLA ELECTROSOLDADA S=200x200mm, Ø=4x4mm</v>
          </cell>
          <cell r="D519" t="str">
            <v>KG</v>
          </cell>
          <cell r="E519">
            <v>3056</v>
          </cell>
          <cell r="F519">
            <v>43455</v>
          </cell>
        </row>
        <row r="520">
          <cell r="B520">
            <v>7216</v>
          </cell>
          <cell r="C520" t="str">
            <v>PINTURA TERMOPLASTICA (Sum y Aplic. con Microesf.)</v>
          </cell>
          <cell r="D520" t="str">
            <v>M2</v>
          </cell>
          <cell r="E520">
            <v>109480</v>
          </cell>
          <cell r="F520">
            <v>43455</v>
          </cell>
        </row>
        <row r="521">
          <cell r="B521">
            <v>7219</v>
          </cell>
          <cell r="C521" t="str">
            <v>MARCO Y TAPAS CAJA INSPECCION DOBLE CODENSA CS276</v>
          </cell>
          <cell r="D521" t="str">
            <v>UN</v>
          </cell>
          <cell r="E521">
            <v>599760</v>
          </cell>
          <cell r="F521">
            <v>43455</v>
          </cell>
        </row>
        <row r="522">
          <cell r="B522">
            <v>7224</v>
          </cell>
          <cell r="C522" t="str">
            <v>AROBASE AROTAPA HF TIPO 1 EAAB NP-024</v>
          </cell>
          <cell r="D522" t="str">
            <v>UN</v>
          </cell>
          <cell r="E522">
            <v>152796</v>
          </cell>
          <cell r="F522">
            <v>43455</v>
          </cell>
        </row>
        <row r="523">
          <cell r="B523">
            <v>7225</v>
          </cell>
          <cell r="C523" t="str">
            <v>FRESADO DE PAVIMENTO (e=&lt;0.25 m, a todo costo) - INCLUYE OPERARIO Y COMBUSTIBLE. Incluye agua, puntas. No incluye transporte de maquinaria, transporte del fresado ni disposición final</v>
          </cell>
          <cell r="D523" t="str">
            <v>M3</v>
          </cell>
          <cell r="E523">
            <v>65000</v>
          </cell>
          <cell r="F523">
            <v>43455</v>
          </cell>
        </row>
        <row r="524">
          <cell r="B524">
            <v>7227</v>
          </cell>
          <cell r="C524" t="str">
            <v>TOPELLANTAS (500x200x150mm)</v>
          </cell>
          <cell r="D524" t="str">
            <v>UN</v>
          </cell>
          <cell r="E524">
            <v>15478</v>
          </cell>
          <cell r="F524">
            <v>43455</v>
          </cell>
        </row>
        <row r="525">
          <cell r="B525">
            <v>7228</v>
          </cell>
          <cell r="C525" t="str">
            <v>MARCO REJILLA SUMIDERO LATERAL 100 X 65</v>
          </cell>
          <cell r="D525" t="str">
            <v>UN</v>
          </cell>
          <cell r="E525">
            <v>68306</v>
          </cell>
          <cell r="F525">
            <v>43455</v>
          </cell>
        </row>
        <row r="526">
          <cell r="B526">
            <v>7229</v>
          </cell>
          <cell r="C526" t="str">
            <v>TIERRA NEGRA</v>
          </cell>
          <cell r="D526" t="str">
            <v>M3</v>
          </cell>
          <cell r="E526">
            <v>50000</v>
          </cell>
          <cell r="F526">
            <v>43455</v>
          </cell>
        </row>
        <row r="527">
          <cell r="B527">
            <v>7231</v>
          </cell>
          <cell r="C527" t="str">
            <v>DERECHOS DE BOTADERO</v>
          </cell>
          <cell r="D527" t="str">
            <v>M3</v>
          </cell>
          <cell r="E527">
            <v>4133</v>
          </cell>
          <cell r="F527">
            <v>43455</v>
          </cell>
        </row>
        <row r="528">
          <cell r="B528">
            <v>7236</v>
          </cell>
          <cell r="C528" t="str">
            <v>LUBRICANTE U.M. (EMPAQUE 500 gr)</v>
          </cell>
          <cell r="D528" t="str">
            <v>UN</v>
          </cell>
          <cell r="E528">
            <v>16705</v>
          </cell>
          <cell r="F528">
            <v>43455</v>
          </cell>
        </row>
        <row r="529">
          <cell r="B529">
            <v>7244</v>
          </cell>
          <cell r="C529" t="str">
            <v>UNION PVC U.M. EXT CORRUGADO/INT LISO U.M. NORMA NTC 3722-1 D=110MM (4")</v>
          </cell>
          <cell r="D529" t="str">
            <v>UN</v>
          </cell>
          <cell r="E529">
            <v>10154</v>
          </cell>
          <cell r="F529">
            <v>43455</v>
          </cell>
        </row>
        <row r="530">
          <cell r="B530">
            <v>7245</v>
          </cell>
          <cell r="C530" t="str">
            <v>UNION PVC U.M. EXT CORRUGADO/INT LISO U.M. NORMA NTC 3722-1 D=160MM (6")</v>
          </cell>
          <cell r="D530" t="str">
            <v>UN</v>
          </cell>
          <cell r="E530">
            <v>24606</v>
          </cell>
          <cell r="F530">
            <v>43455</v>
          </cell>
        </row>
        <row r="531">
          <cell r="B531">
            <v>7246</v>
          </cell>
          <cell r="C531" t="str">
            <v>TARIFA JORNAL - PERSONAL DE OBRA- TÉCNICO ELÉCTRICO (Incluye Factor de Prestaciones)</v>
          </cell>
          <cell r="D531" t="str">
            <v>JR</v>
          </cell>
          <cell r="E531">
            <v>75417</v>
          </cell>
          <cell r="F531">
            <v>43487</v>
          </cell>
        </row>
        <row r="532">
          <cell r="B532">
            <v>7247</v>
          </cell>
          <cell r="C532" t="str">
            <v>TARIFA HORA - PERSONAL DE OBRA- TÉCNICO ELÉCTRICO (Incluye Factor de Prestaciones)</v>
          </cell>
          <cell r="D532" t="str">
            <v>HR</v>
          </cell>
          <cell r="E532">
            <v>9427</v>
          </cell>
          <cell r="F532">
            <v>43487</v>
          </cell>
        </row>
        <row r="533">
          <cell r="B533">
            <v>7248</v>
          </cell>
          <cell r="C533" t="str">
            <v>TARIFA JORNAL - PERSONAL DE OBRA - PLOMERO (Incluye Factor de Prestaciones)</v>
          </cell>
          <cell r="D533" t="str">
            <v>JR</v>
          </cell>
          <cell r="E533">
            <v>75417</v>
          </cell>
          <cell r="F533">
            <v>43487</v>
          </cell>
        </row>
        <row r="534">
          <cell r="B534">
            <v>7249</v>
          </cell>
          <cell r="C534" t="str">
            <v>TARIFA HORA - PERSONAL DE OBRA - PLOMERO (Incluye Factor de Prestaciones)</v>
          </cell>
          <cell r="D534" t="str">
            <v>HR</v>
          </cell>
          <cell r="E534">
            <v>9427</v>
          </cell>
          <cell r="F534">
            <v>43487</v>
          </cell>
        </row>
        <row r="535">
          <cell r="B535">
            <v>7252</v>
          </cell>
          <cell r="C535" t="str">
            <v>PLANCHON EN ORDINARIO 2.90 X 0.18 X 0.04</v>
          </cell>
          <cell r="D535" t="str">
            <v>UN</v>
          </cell>
          <cell r="E535">
            <v>17850</v>
          </cell>
          <cell r="F535">
            <v>43455</v>
          </cell>
        </row>
        <row r="536">
          <cell r="B536">
            <v>7253</v>
          </cell>
          <cell r="C536" t="str">
            <v>PLANCHON EN ORDINARIO 3.90 X 0.18 X 0.04</v>
          </cell>
          <cell r="D536" t="str">
            <v>UN</v>
          </cell>
          <cell r="E536">
            <v>27965</v>
          </cell>
          <cell r="F536">
            <v>43455</v>
          </cell>
        </row>
        <row r="537">
          <cell r="B537">
            <v>7254</v>
          </cell>
          <cell r="C537" t="str">
            <v>PLANCHON EN ORDINARIO 4.90 X 0.18 X 0.04</v>
          </cell>
          <cell r="D537" t="str">
            <v>UN</v>
          </cell>
          <cell r="E537">
            <v>49980</v>
          </cell>
          <cell r="F537">
            <v>43455</v>
          </cell>
        </row>
        <row r="538">
          <cell r="B538">
            <v>7255</v>
          </cell>
          <cell r="C538" t="str">
            <v>PLANCHON EN ORDINARIO 5.90 X 0.18 X 0.04</v>
          </cell>
          <cell r="D538" t="str">
            <v>UN</v>
          </cell>
          <cell r="E538">
            <v>71400</v>
          </cell>
          <cell r="F538">
            <v>43455</v>
          </cell>
        </row>
        <row r="539">
          <cell r="B539">
            <v>7256</v>
          </cell>
          <cell r="C539" t="str">
            <v>REPISA EN ORDINARIO 2.90 X 0.08 X 0.04</v>
          </cell>
          <cell r="D539" t="str">
            <v>UN</v>
          </cell>
          <cell r="E539">
            <v>8925</v>
          </cell>
          <cell r="F539">
            <v>43455</v>
          </cell>
        </row>
        <row r="540">
          <cell r="B540">
            <v>7257</v>
          </cell>
          <cell r="C540" t="str">
            <v>REPISA EN ORDINARIO 3.90 X 0.08 X 0.04</v>
          </cell>
          <cell r="D540" t="str">
            <v>UN</v>
          </cell>
          <cell r="E540">
            <v>14280</v>
          </cell>
          <cell r="F540">
            <v>43455</v>
          </cell>
        </row>
        <row r="541">
          <cell r="B541">
            <v>7258</v>
          </cell>
          <cell r="C541" t="str">
            <v>REPISA EN ORDINARIO 4.90 X 0.08 X 0.04</v>
          </cell>
          <cell r="D541" t="str">
            <v>UN</v>
          </cell>
          <cell r="E541">
            <v>24990</v>
          </cell>
          <cell r="F541">
            <v>43455</v>
          </cell>
        </row>
        <row r="542">
          <cell r="B542">
            <v>7259</v>
          </cell>
          <cell r="C542" t="str">
            <v>REPISA EN ORDINARIO 5.90 X 0.08 X 0.04</v>
          </cell>
          <cell r="D542" t="str">
            <v>UN</v>
          </cell>
          <cell r="E542">
            <v>35700</v>
          </cell>
          <cell r="F542">
            <v>43455</v>
          </cell>
        </row>
        <row r="543">
          <cell r="B543">
            <v>7260</v>
          </cell>
          <cell r="C543" t="str">
            <v>DURMIENTE EN ORDINARIO 2.90 X 0.04 X 0.04</v>
          </cell>
          <cell r="D543" t="str">
            <v>UN</v>
          </cell>
          <cell r="E543">
            <v>4165</v>
          </cell>
          <cell r="F543">
            <v>43455</v>
          </cell>
        </row>
        <row r="544">
          <cell r="B544">
            <v>7261</v>
          </cell>
          <cell r="C544" t="str">
            <v>DURMIENTE EN ORDINARIO 3.90 X 0.04 X 0.04</v>
          </cell>
          <cell r="D544" t="str">
            <v>UN</v>
          </cell>
          <cell r="E544">
            <v>7140</v>
          </cell>
          <cell r="F544">
            <v>43455</v>
          </cell>
        </row>
        <row r="545">
          <cell r="B545">
            <v>7262</v>
          </cell>
          <cell r="C545" t="str">
            <v>CERCO EN ORDINARIO 2.90 X 0.08 X 0.08</v>
          </cell>
          <cell r="D545" t="str">
            <v>UN</v>
          </cell>
          <cell r="E545">
            <v>17850</v>
          </cell>
          <cell r="F545">
            <v>43455</v>
          </cell>
        </row>
        <row r="546">
          <cell r="B546">
            <v>7263</v>
          </cell>
          <cell r="C546" t="str">
            <v>CERCO EN ORDINARIO 3.90 X 0.08 X 0.08</v>
          </cell>
          <cell r="D546" t="str">
            <v>UN</v>
          </cell>
          <cell r="E546">
            <v>29750</v>
          </cell>
          <cell r="F546">
            <v>43455</v>
          </cell>
        </row>
        <row r="547">
          <cell r="B547">
            <v>7264</v>
          </cell>
          <cell r="C547" t="str">
            <v>CERCO EN ORDINARIO 4.90 X 0.08 X 0.08</v>
          </cell>
          <cell r="D547" t="str">
            <v>UN</v>
          </cell>
          <cell r="E547">
            <v>41650</v>
          </cell>
          <cell r="F547">
            <v>43455</v>
          </cell>
        </row>
        <row r="548">
          <cell r="B548">
            <v>7265</v>
          </cell>
          <cell r="C548" t="str">
            <v>CERCO EN ORDINARIO 5.90 X 0.08 X 0.08</v>
          </cell>
          <cell r="D548" t="str">
            <v>UN</v>
          </cell>
          <cell r="E548">
            <v>65450</v>
          </cell>
          <cell r="F548">
            <v>43455</v>
          </cell>
        </row>
        <row r="549">
          <cell r="B549">
            <v>7266</v>
          </cell>
          <cell r="C549" t="str">
            <v>TABLA BURRA EN ORDINARIO 2.90 X 0.28 X 0.025</v>
          </cell>
          <cell r="D549" t="str">
            <v>UN</v>
          </cell>
          <cell r="E549">
            <v>17850</v>
          </cell>
          <cell r="F549">
            <v>43455</v>
          </cell>
        </row>
        <row r="550">
          <cell r="B550">
            <v>7267</v>
          </cell>
          <cell r="C550" t="str">
            <v>TABLA BURRA EN ORDINARIO 2.90 X 0.23 X 0.025</v>
          </cell>
          <cell r="D550" t="str">
            <v>UN</v>
          </cell>
          <cell r="E550">
            <v>14875</v>
          </cell>
          <cell r="F550">
            <v>43455</v>
          </cell>
        </row>
        <row r="551">
          <cell r="B551">
            <v>7268</v>
          </cell>
          <cell r="C551" t="str">
            <v>TABLA BURRA EN ORDINARIO 2.90 X 0.18 X 0.025</v>
          </cell>
          <cell r="D551" t="str">
            <v>UN</v>
          </cell>
          <cell r="E551">
            <v>11900</v>
          </cell>
          <cell r="F551">
            <v>43455</v>
          </cell>
        </row>
        <row r="552">
          <cell r="B552">
            <v>7269</v>
          </cell>
          <cell r="C552" t="str">
            <v>TABLA BURRA EN ORDINARIO 2.90 X 0.13 X 0.025</v>
          </cell>
          <cell r="D552" t="str">
            <v>UN</v>
          </cell>
          <cell r="E552">
            <v>8925</v>
          </cell>
          <cell r="F552">
            <v>43455</v>
          </cell>
        </row>
        <row r="553">
          <cell r="B553">
            <v>7270</v>
          </cell>
          <cell r="C553" t="str">
            <v>TABLA CHAPA EN ORDINARIO 2.90 X 0.28 X 0.02</v>
          </cell>
          <cell r="D553" t="str">
            <v>UN</v>
          </cell>
          <cell r="E553">
            <v>13447</v>
          </cell>
          <cell r="F553">
            <v>43455</v>
          </cell>
        </row>
        <row r="554">
          <cell r="B554">
            <v>7271</v>
          </cell>
          <cell r="C554" t="str">
            <v>TABLA CHAPA EN ORDINARIO 2.90 X 0.23 X 0.02</v>
          </cell>
          <cell r="D554" t="str">
            <v>UN</v>
          </cell>
          <cell r="E554">
            <v>11186</v>
          </cell>
          <cell r="F554">
            <v>43455</v>
          </cell>
        </row>
        <row r="555">
          <cell r="B555">
            <v>7272</v>
          </cell>
          <cell r="C555" t="str">
            <v>TABLA CHAPA EN ORDINARIO 2.90 X 0.18 X 0.02</v>
          </cell>
          <cell r="D555" t="str">
            <v>UN</v>
          </cell>
          <cell r="E555">
            <v>8925</v>
          </cell>
          <cell r="F555">
            <v>43455</v>
          </cell>
        </row>
        <row r="556">
          <cell r="B556">
            <v>7273</v>
          </cell>
          <cell r="C556" t="str">
            <v>TABLA CHAPA EN ORDINARIO 2.90 X 0.13 X 0.02</v>
          </cell>
          <cell r="D556" t="str">
            <v>UN</v>
          </cell>
          <cell r="E556">
            <v>6664</v>
          </cell>
          <cell r="F556">
            <v>43455</v>
          </cell>
        </row>
        <row r="557">
          <cell r="B557">
            <v>7274</v>
          </cell>
          <cell r="C557" t="str">
            <v>CAMILLA EN ORDINARIO 1.40 X 0.70</v>
          </cell>
          <cell r="D557" t="str">
            <v>UN</v>
          </cell>
          <cell r="E557">
            <v>23681</v>
          </cell>
          <cell r="F557">
            <v>43455</v>
          </cell>
        </row>
        <row r="558">
          <cell r="B558">
            <v>7275</v>
          </cell>
          <cell r="C558" t="str">
            <v>LISTON EN ORDINARIO 3.00 X 0.10 X 0.018</v>
          </cell>
          <cell r="D558" t="str">
            <v>UN</v>
          </cell>
          <cell r="E558">
            <v>6783</v>
          </cell>
          <cell r="F558">
            <v>43455</v>
          </cell>
        </row>
        <row r="559">
          <cell r="B559">
            <v>7276</v>
          </cell>
          <cell r="C559" t="str">
            <v>LIMATON 3.00 M</v>
          </cell>
          <cell r="D559" t="str">
            <v>UN</v>
          </cell>
          <cell r="E559">
            <v>10500</v>
          </cell>
          <cell r="F559">
            <v>43455</v>
          </cell>
        </row>
        <row r="560">
          <cell r="B560">
            <v>7277</v>
          </cell>
          <cell r="C560" t="str">
            <v>LIMATON 4.00 M</v>
          </cell>
          <cell r="D560" t="str">
            <v>UN</v>
          </cell>
          <cell r="E560">
            <v>13650</v>
          </cell>
          <cell r="F560">
            <v>43455</v>
          </cell>
        </row>
        <row r="561">
          <cell r="B561">
            <v>7278</v>
          </cell>
          <cell r="C561" t="str">
            <v>LIMATON 5.00 M</v>
          </cell>
          <cell r="D561" t="str">
            <v>UN</v>
          </cell>
          <cell r="E561">
            <v>17850</v>
          </cell>
          <cell r="F561">
            <v>43455</v>
          </cell>
        </row>
        <row r="562">
          <cell r="B562">
            <v>7279</v>
          </cell>
          <cell r="C562" t="str">
            <v>LIMATON 6.00 M</v>
          </cell>
          <cell r="D562" t="str">
            <v>UN</v>
          </cell>
          <cell r="E562">
            <v>21000</v>
          </cell>
          <cell r="F562">
            <v>43455</v>
          </cell>
        </row>
        <row r="563">
          <cell r="B563">
            <v>7280</v>
          </cell>
          <cell r="C563" t="str">
            <v>LIMATON 7.00 M</v>
          </cell>
          <cell r="D563" t="str">
            <v>UN</v>
          </cell>
          <cell r="E563">
            <v>42000</v>
          </cell>
          <cell r="F563">
            <v>43455</v>
          </cell>
        </row>
        <row r="564">
          <cell r="B564">
            <v>7281</v>
          </cell>
          <cell r="C564" t="str">
            <v>LIMATON 8.00 M</v>
          </cell>
          <cell r="D564" t="str">
            <v>UN</v>
          </cell>
          <cell r="E564">
            <v>52500</v>
          </cell>
          <cell r="F564">
            <v>43455</v>
          </cell>
        </row>
        <row r="565">
          <cell r="B565">
            <v>7282</v>
          </cell>
          <cell r="C565" t="str">
            <v>VARA DE CORREDOR 3.0 M</v>
          </cell>
          <cell r="D565" t="str">
            <v>UN</v>
          </cell>
          <cell r="E565">
            <v>7350</v>
          </cell>
          <cell r="F565">
            <v>43455</v>
          </cell>
        </row>
        <row r="566">
          <cell r="B566">
            <v>7283</v>
          </cell>
          <cell r="C566" t="str">
            <v>VARA DE CORREDOR 4.0 M</v>
          </cell>
          <cell r="D566" t="str">
            <v>UN</v>
          </cell>
          <cell r="E566">
            <v>10500</v>
          </cell>
          <cell r="F566">
            <v>43455</v>
          </cell>
        </row>
        <row r="567">
          <cell r="B567">
            <v>7284</v>
          </cell>
          <cell r="C567" t="str">
            <v>VARA DE CORREDOR 5.0 M</v>
          </cell>
          <cell r="D567" t="str">
            <v>UN</v>
          </cell>
          <cell r="E567">
            <v>12600</v>
          </cell>
          <cell r="F567">
            <v>43455</v>
          </cell>
        </row>
        <row r="568">
          <cell r="B568">
            <v>7285</v>
          </cell>
          <cell r="C568" t="str">
            <v>VARA DE CORREDOR 6.0 M</v>
          </cell>
          <cell r="D568" t="str">
            <v>UN</v>
          </cell>
          <cell r="E568">
            <v>15750</v>
          </cell>
          <cell r="F568">
            <v>43455</v>
          </cell>
        </row>
        <row r="569">
          <cell r="B569">
            <v>7287</v>
          </cell>
          <cell r="C569" t="str">
            <v>VARA DE CLAVO 3.00 M</v>
          </cell>
          <cell r="D569" t="str">
            <v>UN</v>
          </cell>
          <cell r="E569">
            <v>3675</v>
          </cell>
          <cell r="F569">
            <v>43455</v>
          </cell>
        </row>
        <row r="570">
          <cell r="B570">
            <v>7288</v>
          </cell>
          <cell r="C570" t="str">
            <v>VARA DE CLAVO 6.00 M</v>
          </cell>
          <cell r="D570" t="str">
            <v>UN</v>
          </cell>
          <cell r="E570">
            <v>7350</v>
          </cell>
          <cell r="F570">
            <v>43455</v>
          </cell>
        </row>
        <row r="571">
          <cell r="B571">
            <v>7289</v>
          </cell>
          <cell r="C571" t="str">
            <v>BLOQUE PARA CAMARA TELEFONICA EPM -TELECOM</v>
          </cell>
          <cell r="D571" t="str">
            <v>UN</v>
          </cell>
          <cell r="E571">
            <v>3200</v>
          </cell>
          <cell r="F571">
            <v>43455</v>
          </cell>
        </row>
        <row r="572">
          <cell r="B572">
            <v>7291</v>
          </cell>
          <cell r="C572" t="str">
            <v>MARCO Y TAPA CIRCULAR TELECOM CT-014 (F)</v>
          </cell>
          <cell r="D572" t="str">
            <v>UN</v>
          </cell>
          <cell r="E572">
            <v>202300</v>
          </cell>
          <cell r="F572">
            <v>43455</v>
          </cell>
        </row>
        <row r="573">
          <cell r="B573">
            <v>7293</v>
          </cell>
          <cell r="C573" t="str">
            <v>MARCO Y TAPA CAMARA F1 TELECOM CT-043 (F)</v>
          </cell>
          <cell r="D573" t="str">
            <v>UN</v>
          </cell>
          <cell r="E573">
            <v>428400</v>
          </cell>
          <cell r="F573">
            <v>43455</v>
          </cell>
        </row>
        <row r="574">
          <cell r="B574">
            <v>7295</v>
          </cell>
          <cell r="C574" t="str">
            <v>MARCO Y TAPAS CAMARA DOBLE F1 TELECOM CT-044 (F)</v>
          </cell>
          <cell r="D574" t="str">
            <v>UN</v>
          </cell>
          <cell r="E574">
            <v>428400</v>
          </cell>
          <cell r="F574">
            <v>43455</v>
          </cell>
        </row>
        <row r="575">
          <cell r="B575">
            <v>7298</v>
          </cell>
          <cell r="C575" t="str">
            <v>MARCO Y TAPA CAMARA F2 TELECOM CT-053 (F)</v>
          </cell>
          <cell r="D575" t="str">
            <v>UN</v>
          </cell>
          <cell r="E575">
            <v>132042</v>
          </cell>
          <cell r="F575">
            <v>43455</v>
          </cell>
        </row>
        <row r="576">
          <cell r="B576">
            <v>7300</v>
          </cell>
          <cell r="C576" t="str">
            <v>DUCTO TELEFONICO LIVIANO PVC TIPO EB D=6"</v>
          </cell>
          <cell r="D576" t="str">
            <v>ML</v>
          </cell>
          <cell r="E576">
            <v>29907</v>
          </cell>
          <cell r="F576">
            <v>43455</v>
          </cell>
        </row>
        <row r="577">
          <cell r="B577">
            <v>7302</v>
          </cell>
          <cell r="C577" t="str">
            <v>DUCTO PESADO PVC TIPO DB D=2"</v>
          </cell>
          <cell r="D577" t="str">
            <v>ML</v>
          </cell>
          <cell r="E577">
            <v>5309</v>
          </cell>
          <cell r="F577">
            <v>43455</v>
          </cell>
        </row>
        <row r="578">
          <cell r="B578">
            <v>7303</v>
          </cell>
          <cell r="C578" t="str">
            <v>DUCTO PESADO PVC TIPO DB D=3"</v>
          </cell>
          <cell r="D578" t="str">
            <v>ML</v>
          </cell>
          <cell r="E578">
            <v>11766</v>
          </cell>
          <cell r="F578">
            <v>43455</v>
          </cell>
        </row>
        <row r="579">
          <cell r="B579">
            <v>7304</v>
          </cell>
          <cell r="C579" t="str">
            <v>DUCTO PESADO PVC TIPO DB D=4"</v>
          </cell>
          <cell r="D579" t="str">
            <v>ML</v>
          </cell>
          <cell r="E579">
            <v>19852</v>
          </cell>
          <cell r="F579">
            <v>43455</v>
          </cell>
        </row>
        <row r="580">
          <cell r="B580">
            <v>7305</v>
          </cell>
          <cell r="C580" t="str">
            <v>DUCTO PESADO PVC TIPO DB D=6"</v>
          </cell>
          <cell r="D580" t="str">
            <v>ML</v>
          </cell>
          <cell r="E580">
            <v>41404</v>
          </cell>
          <cell r="F580">
            <v>43455</v>
          </cell>
        </row>
        <row r="581">
          <cell r="B581">
            <v>7306</v>
          </cell>
          <cell r="C581" t="str">
            <v>CINTA DE DEMARCACION Cal. 3 (ROLLO 500mx0.10m)</v>
          </cell>
          <cell r="D581" t="str">
            <v>UN</v>
          </cell>
          <cell r="E581">
            <v>17850</v>
          </cell>
          <cell r="F581">
            <v>43455</v>
          </cell>
        </row>
        <row r="582">
          <cell r="B582">
            <v>7307</v>
          </cell>
          <cell r="C582" t="str">
            <v>SOLDADURA SOLVENTE PARA PVC (1/4 GLN)</v>
          </cell>
          <cell r="D582" t="str">
            <v>UN</v>
          </cell>
          <cell r="E582">
            <v>77187</v>
          </cell>
          <cell r="F582">
            <v>43455</v>
          </cell>
        </row>
        <row r="583">
          <cell r="B583">
            <v>7308</v>
          </cell>
          <cell r="C583" t="str">
            <v>TARIFA MES - SMMLV</v>
          </cell>
          <cell r="D583" t="str">
            <v>MES</v>
          </cell>
          <cell r="E583">
            <v>828116</v>
          </cell>
          <cell r="F583">
            <v>43487</v>
          </cell>
        </row>
        <row r="584">
          <cell r="B584">
            <v>7309</v>
          </cell>
          <cell r="C584" t="str">
            <v>ACERO FIGURADO Ø 1/4" A Ø 1" F'y=60000 PSI</v>
          </cell>
          <cell r="D584" t="str">
            <v>KG</v>
          </cell>
          <cell r="E584">
            <v>2419</v>
          </cell>
          <cell r="F584">
            <v>43455</v>
          </cell>
        </row>
        <row r="585">
          <cell r="B585">
            <v>7313</v>
          </cell>
          <cell r="C585" t="str">
            <v>VIBRADOR TIPO PULIDORA</v>
          </cell>
          <cell r="D585" t="str">
            <v>DIA</v>
          </cell>
          <cell r="E585">
            <v>16227</v>
          </cell>
          <cell r="F585">
            <v>43455</v>
          </cell>
        </row>
        <row r="586">
          <cell r="B586">
            <v>7317</v>
          </cell>
          <cell r="C586" t="str">
            <v>GEOTEXTIL NT 2500 o 501 NT</v>
          </cell>
          <cell r="D586" t="str">
            <v>M2</v>
          </cell>
          <cell r="E586">
            <v>4762</v>
          </cell>
          <cell r="F586">
            <v>43455</v>
          </cell>
        </row>
        <row r="587">
          <cell r="B587">
            <v>7325</v>
          </cell>
          <cell r="C587" t="str">
            <v>MANTO BIOLOGICO BIOTEX</v>
          </cell>
          <cell r="D587" t="str">
            <v>M2</v>
          </cell>
          <cell r="E587">
            <v>4472</v>
          </cell>
          <cell r="F587">
            <v>43455</v>
          </cell>
        </row>
        <row r="588">
          <cell r="B588">
            <v>7336</v>
          </cell>
          <cell r="C588" t="str">
            <v>LIMPIADOR (1/4 GLN)</v>
          </cell>
          <cell r="D588" t="str">
            <v>UN</v>
          </cell>
          <cell r="E588">
            <v>37221</v>
          </cell>
          <cell r="F588">
            <v>43455</v>
          </cell>
        </row>
        <row r="589">
          <cell r="B589">
            <v>7337</v>
          </cell>
          <cell r="C589" t="str">
            <v>IMPRIMANTE Y PUENTE DE ADHERENCIA</v>
          </cell>
          <cell r="D589" t="str">
            <v>KG</v>
          </cell>
          <cell r="E589">
            <v>58795</v>
          </cell>
          <cell r="F589">
            <v>43455</v>
          </cell>
        </row>
        <row r="590">
          <cell r="B590">
            <v>7338</v>
          </cell>
          <cell r="C590" t="str">
            <v>CINTA FLEXIBLE PARA SELLO DE JUNTAS A=15cm</v>
          </cell>
          <cell r="D590" t="str">
            <v>ML</v>
          </cell>
          <cell r="E590">
            <v>23100</v>
          </cell>
          <cell r="F590">
            <v>43455</v>
          </cell>
        </row>
        <row r="591">
          <cell r="B591">
            <v>7339</v>
          </cell>
          <cell r="C591" t="str">
            <v>CINTA FLEXIBLE PARA SELLO DE JUNTAS A=22cm</v>
          </cell>
          <cell r="D591" t="str">
            <v>ML</v>
          </cell>
          <cell r="E591">
            <v>30400</v>
          </cell>
          <cell r="F591">
            <v>43455</v>
          </cell>
        </row>
        <row r="592">
          <cell r="B592">
            <v>7340</v>
          </cell>
          <cell r="C592" t="str">
            <v>INHIBIDOR DE CORROSIÓN PARA ACEROS DE REFUERZO</v>
          </cell>
          <cell r="D592" t="str">
            <v>KG</v>
          </cell>
          <cell r="E592">
            <v>12388</v>
          </cell>
          <cell r="F592">
            <v>43455</v>
          </cell>
        </row>
        <row r="593">
          <cell r="B593">
            <v>7343</v>
          </cell>
          <cell r="C593" t="str">
            <v>BARANDA METALICA M80 (instalado y pintado)</v>
          </cell>
          <cell r="D593" t="str">
            <v>ML</v>
          </cell>
          <cell r="E593">
            <v>202300</v>
          </cell>
          <cell r="F593">
            <v>43455</v>
          </cell>
        </row>
        <row r="594">
          <cell r="B594">
            <v>7344</v>
          </cell>
          <cell r="C594" t="str">
            <v>BARANDA METALICA M81 (instalado y pintado)</v>
          </cell>
          <cell r="D594" t="str">
            <v>ML</v>
          </cell>
          <cell r="E594">
            <v>233380</v>
          </cell>
          <cell r="F594">
            <v>43455</v>
          </cell>
        </row>
        <row r="595">
          <cell r="B595">
            <v>7345</v>
          </cell>
          <cell r="C595" t="str">
            <v>CANECA EN ACERO INOXIDABLE TIPO BARCELONA</v>
          </cell>
          <cell r="D595" t="str">
            <v>UN</v>
          </cell>
          <cell r="E595">
            <v>455000</v>
          </cell>
          <cell r="F595">
            <v>43455</v>
          </cell>
        </row>
        <row r="596">
          <cell r="B596">
            <v>7346</v>
          </cell>
          <cell r="C596" t="str">
            <v>CABINA TELEFONICA DE PARED M21</v>
          </cell>
          <cell r="D596" t="str">
            <v>UN</v>
          </cell>
          <cell r="E596">
            <v>2505300</v>
          </cell>
          <cell r="F596">
            <v>43455</v>
          </cell>
        </row>
        <row r="597">
          <cell r="B597">
            <v>7351</v>
          </cell>
          <cell r="C597" t="str">
            <v>UNION DRESSER HD D=3"</v>
          </cell>
          <cell r="D597" t="str">
            <v>UN</v>
          </cell>
          <cell r="E597">
            <v>80634</v>
          </cell>
          <cell r="F597">
            <v>43455</v>
          </cell>
        </row>
        <row r="598">
          <cell r="B598">
            <v>7352</v>
          </cell>
          <cell r="C598" t="str">
            <v>UNION DRESSER HD D=4"</v>
          </cell>
          <cell r="D598" t="str">
            <v>UN</v>
          </cell>
          <cell r="E598">
            <v>92154</v>
          </cell>
          <cell r="F598">
            <v>43455</v>
          </cell>
        </row>
        <row r="599">
          <cell r="B599">
            <v>7353</v>
          </cell>
          <cell r="C599" t="str">
            <v>UNION DRESSER HD D=6"</v>
          </cell>
          <cell r="D599" t="str">
            <v>UN</v>
          </cell>
          <cell r="E599">
            <v>218865</v>
          </cell>
          <cell r="F599">
            <v>43455</v>
          </cell>
        </row>
        <row r="600">
          <cell r="B600">
            <v>7354</v>
          </cell>
          <cell r="C600" t="str">
            <v>UNION DRESSER HD D=8"</v>
          </cell>
          <cell r="D600" t="str">
            <v>UN</v>
          </cell>
          <cell r="E600">
            <v>233264</v>
          </cell>
          <cell r="F600">
            <v>43455</v>
          </cell>
        </row>
        <row r="601">
          <cell r="B601">
            <v>7355</v>
          </cell>
          <cell r="C601" t="str">
            <v>UNION DRESSER HD D=10"</v>
          </cell>
          <cell r="D601" t="str">
            <v>UN</v>
          </cell>
          <cell r="E601">
            <v>372934</v>
          </cell>
          <cell r="F601">
            <v>43455</v>
          </cell>
        </row>
        <row r="602">
          <cell r="B602">
            <v>7356</v>
          </cell>
          <cell r="C602" t="str">
            <v>UNION DRESSER HD D=12"</v>
          </cell>
          <cell r="D602" t="str">
            <v>UN</v>
          </cell>
          <cell r="E602">
            <v>629236</v>
          </cell>
          <cell r="F602">
            <v>43455</v>
          </cell>
        </row>
        <row r="603">
          <cell r="B603">
            <v>7359</v>
          </cell>
          <cell r="C603" t="str">
            <v>BARRERA RELLENABLE (1.45x0.45x0.55m) CON CINTA RET</v>
          </cell>
          <cell r="D603" t="str">
            <v>UN</v>
          </cell>
          <cell r="E603">
            <v>128520</v>
          </cell>
          <cell r="F603">
            <v>43455</v>
          </cell>
        </row>
        <row r="604">
          <cell r="B604">
            <v>7360</v>
          </cell>
          <cell r="C604" t="str">
            <v>BARRERA RELLENABLE (2.00x0.55x1.00m) CON CINTA RET</v>
          </cell>
          <cell r="D604" t="str">
            <v>UN</v>
          </cell>
          <cell r="E604">
            <v>242582</v>
          </cell>
          <cell r="F604">
            <v>43455</v>
          </cell>
        </row>
        <row r="605">
          <cell r="B605">
            <v>7361</v>
          </cell>
          <cell r="C605" t="str">
            <v>BLOQUE No. 4</v>
          </cell>
          <cell r="D605" t="str">
            <v>UN</v>
          </cell>
          <cell r="E605">
            <v>730</v>
          </cell>
          <cell r="F605">
            <v>43455</v>
          </cell>
        </row>
        <row r="606">
          <cell r="B606">
            <v>7362</v>
          </cell>
          <cell r="C606" t="str">
            <v>BLOQUE No. 5</v>
          </cell>
          <cell r="D606" t="str">
            <v>UN</v>
          </cell>
          <cell r="E606">
            <v>770</v>
          </cell>
          <cell r="F606">
            <v>43455</v>
          </cell>
        </row>
        <row r="607">
          <cell r="B607">
            <v>7363</v>
          </cell>
          <cell r="C607" t="str">
            <v>TAPA PARA POZO D=0.70m</v>
          </cell>
          <cell r="D607" t="str">
            <v>UN</v>
          </cell>
          <cell r="E607">
            <v>127995</v>
          </cell>
          <cell r="F607">
            <v>43455</v>
          </cell>
        </row>
        <row r="608">
          <cell r="B608">
            <v>7364</v>
          </cell>
          <cell r="C608" t="str">
            <v>REJILLA SUMIDERO TRANSVERSAL 50 X 50</v>
          </cell>
          <cell r="D608" t="str">
            <v>UN</v>
          </cell>
          <cell r="E608">
            <v>129527</v>
          </cell>
          <cell r="F608">
            <v>43455</v>
          </cell>
        </row>
        <row r="609">
          <cell r="B609">
            <v>7365</v>
          </cell>
          <cell r="C609" t="str">
            <v>SEMICODO CONCRETO 6" x 45º</v>
          </cell>
          <cell r="D609" t="str">
            <v>UN</v>
          </cell>
          <cell r="E609">
            <v>22908</v>
          </cell>
          <cell r="F609">
            <v>43455</v>
          </cell>
        </row>
        <row r="610">
          <cell r="B610">
            <v>7366</v>
          </cell>
          <cell r="C610" t="str">
            <v>UNION PVC U.M. EXT CORRUGADO/INT LISO U.M. NORMA NTC 3722-1 D=200MM (8")</v>
          </cell>
          <cell r="D610" t="str">
            <v>ML</v>
          </cell>
          <cell r="E610">
            <v>41301</v>
          </cell>
          <cell r="F610">
            <v>43455</v>
          </cell>
        </row>
        <row r="611">
          <cell r="B611">
            <v>7367</v>
          </cell>
          <cell r="C611" t="str">
            <v>UNION PVC U.M. EXT CORRUGADO/INT LISO U.M. NORMA NTC 3722-1 D=250MM (10")</v>
          </cell>
          <cell r="D611" t="str">
            <v>ML</v>
          </cell>
          <cell r="E611">
            <v>117315</v>
          </cell>
          <cell r="F611">
            <v>43455</v>
          </cell>
        </row>
        <row r="612">
          <cell r="B612">
            <v>7368</v>
          </cell>
          <cell r="C612" t="str">
            <v>UNION PVC U.M. EXT CORRUGADO/INT LISO U.M. NORMA NTC 3722-1 D=315MM (12")</v>
          </cell>
          <cell r="D612" t="str">
            <v>ML</v>
          </cell>
          <cell r="E612">
            <v>200727</v>
          </cell>
          <cell r="F612">
            <v>43455</v>
          </cell>
        </row>
        <row r="613">
          <cell r="B613">
            <v>7369</v>
          </cell>
          <cell r="C613" t="str">
            <v>UNION PVC U.M. EXT CORRUGADO/INT LISO U.M. NORMA NTC 3722-1T D=400MM (16")</v>
          </cell>
          <cell r="D613" t="str">
            <v>ML</v>
          </cell>
          <cell r="E613">
            <v>306039</v>
          </cell>
          <cell r="F613">
            <v>43455</v>
          </cell>
        </row>
        <row r="614">
          <cell r="B614">
            <v>7370</v>
          </cell>
          <cell r="C614" t="str">
            <v>UNION PVC U.M. EXT CORRUGADO/INT LISO U.M. NORMA NTC 3722-1 D=450MM (18")</v>
          </cell>
          <cell r="D614" t="str">
            <v>ML</v>
          </cell>
          <cell r="E614">
            <v>321914</v>
          </cell>
          <cell r="F614">
            <v>43455</v>
          </cell>
        </row>
        <row r="615">
          <cell r="B615">
            <v>7371</v>
          </cell>
          <cell r="C615" t="str">
            <v>UNION PVC U.M. EXT CORRUGADO/INT LISO U.M. NORMA NTC 3722-1 D=500MM (20")</v>
          </cell>
          <cell r="D615" t="str">
            <v>ML</v>
          </cell>
          <cell r="E615">
            <v>361667</v>
          </cell>
          <cell r="F615">
            <v>43455</v>
          </cell>
        </row>
        <row r="616">
          <cell r="B616">
            <v>7372</v>
          </cell>
          <cell r="C616" t="str">
            <v>CODO HD EXTREMO LISO 11.25ºX8``</v>
          </cell>
          <cell r="D616" t="str">
            <v>UN</v>
          </cell>
          <cell r="E616">
            <v>437730</v>
          </cell>
          <cell r="F616">
            <v>43455</v>
          </cell>
        </row>
        <row r="617">
          <cell r="B617">
            <v>7373</v>
          </cell>
          <cell r="C617" t="str">
            <v>CODO HD EXTREMO LISO 22.5ºX3``</v>
          </cell>
          <cell r="D617" t="str">
            <v>UN</v>
          </cell>
          <cell r="E617">
            <v>138230</v>
          </cell>
          <cell r="F617">
            <v>43455</v>
          </cell>
        </row>
        <row r="618">
          <cell r="B618">
            <v>7374</v>
          </cell>
          <cell r="C618" t="str">
            <v>VALVULA COMPUERTA ELASTICA VNA E. L. D=4"</v>
          </cell>
          <cell r="D618" t="str">
            <v>UN</v>
          </cell>
          <cell r="E618">
            <v>727150</v>
          </cell>
          <cell r="F618">
            <v>43455</v>
          </cell>
        </row>
        <row r="619">
          <cell r="B619">
            <v>7375</v>
          </cell>
          <cell r="C619" t="str">
            <v>VALVULA COMPUERTA ELASTICA VNA E. L. D=10"</v>
          </cell>
          <cell r="D619" t="str">
            <v>UN</v>
          </cell>
          <cell r="E619">
            <v>3879091</v>
          </cell>
          <cell r="F619">
            <v>43455</v>
          </cell>
        </row>
        <row r="620">
          <cell r="B620">
            <v>7376</v>
          </cell>
          <cell r="C620" t="str">
            <v>VALVULA COMPUERTA ELASTICA VNA E. L. D=12"</v>
          </cell>
          <cell r="D620" t="str">
            <v>UN</v>
          </cell>
          <cell r="E620">
            <v>4849583</v>
          </cell>
          <cell r="F620">
            <v>43455</v>
          </cell>
        </row>
        <row r="621">
          <cell r="B621">
            <v>7377</v>
          </cell>
          <cell r="C621" t="str">
            <v>CODO HD JUNTA HIDRAULICA PARA PVC 11.25ºX2"</v>
          </cell>
          <cell r="D621" t="str">
            <v>UN</v>
          </cell>
          <cell r="E621">
            <v>80634</v>
          </cell>
          <cell r="F621">
            <v>43455</v>
          </cell>
        </row>
        <row r="622">
          <cell r="B622">
            <v>7378</v>
          </cell>
          <cell r="C622" t="str">
            <v>CODO HD JUNTA HIDRAULICA PARA PVC 11.25ºX3"</v>
          </cell>
          <cell r="D622" t="str">
            <v>UN</v>
          </cell>
          <cell r="E622">
            <v>149750</v>
          </cell>
          <cell r="F622">
            <v>43455</v>
          </cell>
        </row>
        <row r="623">
          <cell r="B623">
            <v>7379</v>
          </cell>
          <cell r="C623" t="str">
            <v>CODO HD JUNTA HIDRAULICA PARA PVC 11.25ºX4"</v>
          </cell>
          <cell r="D623" t="str">
            <v>UN</v>
          </cell>
          <cell r="E623">
            <v>184307</v>
          </cell>
          <cell r="F623">
            <v>43455</v>
          </cell>
        </row>
        <row r="624">
          <cell r="B624">
            <v>7380</v>
          </cell>
          <cell r="C624" t="str">
            <v>CODO HD JUNTA HIDRAULICA PARA PVC 11.25ºX6"</v>
          </cell>
          <cell r="D624" t="str">
            <v>UN</v>
          </cell>
          <cell r="E624">
            <v>339816</v>
          </cell>
          <cell r="F624">
            <v>43455</v>
          </cell>
        </row>
        <row r="625">
          <cell r="B625">
            <v>7381</v>
          </cell>
          <cell r="C625" t="str">
            <v>CODO HD JUNTA HIDRAULICA PARA PVC 11.25ºX8"</v>
          </cell>
          <cell r="D625" t="str">
            <v>UN</v>
          </cell>
          <cell r="E625">
            <v>528443</v>
          </cell>
          <cell r="F625">
            <v>43455</v>
          </cell>
        </row>
        <row r="626">
          <cell r="B626">
            <v>7382</v>
          </cell>
          <cell r="C626" t="str">
            <v>REDUCCION PVC U.M. NORMA NTC 382 4"x2"</v>
          </cell>
          <cell r="D626" t="str">
            <v>UN</v>
          </cell>
          <cell r="E626">
            <v>100265</v>
          </cell>
          <cell r="F626">
            <v>43455</v>
          </cell>
        </row>
        <row r="627">
          <cell r="B627">
            <v>7383</v>
          </cell>
          <cell r="C627" t="str">
            <v>REDUCCION PVC U.M. NORMA NTC 382 4"x2 1/2"</v>
          </cell>
          <cell r="D627" t="str">
            <v>UN</v>
          </cell>
          <cell r="E627">
            <v>104996</v>
          </cell>
          <cell r="F627">
            <v>43455</v>
          </cell>
        </row>
        <row r="628">
          <cell r="B628">
            <v>7384</v>
          </cell>
          <cell r="C628" t="str">
            <v>REDUCCION PVC U.M. NORMA NTC 382 4"x3"</v>
          </cell>
          <cell r="D628" t="str">
            <v>UN</v>
          </cell>
          <cell r="E628">
            <v>60185</v>
          </cell>
          <cell r="F628">
            <v>43455</v>
          </cell>
        </row>
        <row r="629">
          <cell r="B629">
            <v>7385</v>
          </cell>
          <cell r="C629" t="str">
            <v>REDUCCION PVC U.M. NORMA NTC 382 6"x4"</v>
          </cell>
          <cell r="D629" t="str">
            <v>UN</v>
          </cell>
          <cell r="E629">
            <v>121931</v>
          </cell>
          <cell r="F629">
            <v>43455</v>
          </cell>
        </row>
        <row r="630">
          <cell r="B630">
            <v>7386</v>
          </cell>
          <cell r="C630" t="str">
            <v>REDUCCION PVC U.M. NORMA NTC 382 8"x6"</v>
          </cell>
          <cell r="D630" t="str">
            <v>UN</v>
          </cell>
          <cell r="E630">
            <v>592954</v>
          </cell>
          <cell r="F630">
            <v>43455</v>
          </cell>
        </row>
        <row r="631">
          <cell r="B631">
            <v>7387</v>
          </cell>
          <cell r="C631" t="str">
            <v>TAPON PVC U.M. NORMA NTC 382 D=3"</v>
          </cell>
          <cell r="D631" t="str">
            <v>UN</v>
          </cell>
          <cell r="E631">
            <v>35095</v>
          </cell>
          <cell r="F631">
            <v>43455</v>
          </cell>
        </row>
        <row r="632">
          <cell r="B632">
            <v>7388</v>
          </cell>
          <cell r="C632" t="str">
            <v>TAPON PVC U.M. NORMA NTC 382 D=4"</v>
          </cell>
          <cell r="D632" t="str">
            <v>UN</v>
          </cell>
          <cell r="E632">
            <v>49799</v>
          </cell>
          <cell r="F632">
            <v>43455</v>
          </cell>
        </row>
        <row r="633">
          <cell r="B633">
            <v>7389</v>
          </cell>
          <cell r="C633" t="str">
            <v>TAPON PVC U.M. NORMA NTC 382 D=6"</v>
          </cell>
          <cell r="D633" t="str">
            <v>UN</v>
          </cell>
          <cell r="E633">
            <v>113929</v>
          </cell>
          <cell r="F633">
            <v>43455</v>
          </cell>
        </row>
        <row r="634">
          <cell r="B634">
            <v>7390</v>
          </cell>
          <cell r="C634" t="str">
            <v>TAPON PVC U.M. NORMA NTC 382 D=8"</v>
          </cell>
          <cell r="D634" t="str">
            <v>UN</v>
          </cell>
          <cell r="E634">
            <v>346917</v>
          </cell>
          <cell r="F634">
            <v>43455</v>
          </cell>
        </row>
        <row r="635">
          <cell r="B635">
            <v>7391</v>
          </cell>
          <cell r="C635" t="str">
            <v>REDUCCION CONCENTRICA HD E.L. 6"x2" (150x50mm)</v>
          </cell>
          <cell r="D635" t="str">
            <v>UN</v>
          </cell>
          <cell r="E635">
            <v>161269</v>
          </cell>
          <cell r="F635">
            <v>43455</v>
          </cell>
        </row>
        <row r="636">
          <cell r="B636">
            <v>7392</v>
          </cell>
          <cell r="C636" t="str">
            <v>REDUCCION CONCENTRICA HD E.L. 6"x3" (150x75mm)</v>
          </cell>
          <cell r="D636" t="str">
            <v>UN</v>
          </cell>
          <cell r="E636">
            <v>184307</v>
          </cell>
          <cell r="F636">
            <v>43455</v>
          </cell>
        </row>
        <row r="637">
          <cell r="B637">
            <v>7393</v>
          </cell>
          <cell r="C637" t="str">
            <v>REDUCCION CONCENTRICA HD E.L. 6"x4" (150x100mm)</v>
          </cell>
          <cell r="D637" t="str">
            <v>UN</v>
          </cell>
          <cell r="E637">
            <v>223185</v>
          </cell>
          <cell r="F637">
            <v>43455</v>
          </cell>
        </row>
        <row r="638">
          <cell r="B638">
            <v>7394</v>
          </cell>
          <cell r="C638" t="str">
            <v>REDUCCION CONCENTRICA HD E.L. 8"x2" (200x50mm)</v>
          </cell>
          <cell r="D638" t="str">
            <v>UN</v>
          </cell>
          <cell r="E638">
            <v>378694</v>
          </cell>
          <cell r="F638">
            <v>43455</v>
          </cell>
        </row>
        <row r="639">
          <cell r="B639">
            <v>7395</v>
          </cell>
          <cell r="C639" t="str">
            <v>REDUCCION CONCENTRICA HD E.L. 8"x3" (200x75mm)</v>
          </cell>
          <cell r="D639" t="str">
            <v>UN</v>
          </cell>
          <cell r="E639">
            <v>321098</v>
          </cell>
          <cell r="F639">
            <v>43455</v>
          </cell>
        </row>
        <row r="640">
          <cell r="B640">
            <v>7396</v>
          </cell>
          <cell r="C640" t="str">
            <v>REDUCCION CONCENTRICA HD E.L. 8"x4" (200x100mm)</v>
          </cell>
          <cell r="D640" t="str">
            <v>UN</v>
          </cell>
          <cell r="E640">
            <v>347016</v>
          </cell>
          <cell r="F640">
            <v>43455</v>
          </cell>
        </row>
        <row r="641">
          <cell r="B641">
            <v>7397</v>
          </cell>
          <cell r="C641" t="str">
            <v>REDUCCION CONCENTRICA HD E.L. 8"x6" (200x150mm)</v>
          </cell>
          <cell r="D641" t="str">
            <v>UN</v>
          </cell>
          <cell r="E641">
            <v>385893</v>
          </cell>
          <cell r="F641">
            <v>43455</v>
          </cell>
        </row>
        <row r="642">
          <cell r="B642">
            <v>7398</v>
          </cell>
          <cell r="C642" t="str">
            <v>REDUCCION CONCENTRICA HD E.L. 10"x3" (250x75mm)</v>
          </cell>
          <cell r="D642" t="str">
            <v>UN</v>
          </cell>
          <cell r="E642">
            <v>584599</v>
          </cell>
          <cell r="F642">
            <v>43455</v>
          </cell>
        </row>
        <row r="643">
          <cell r="B643">
            <v>7399</v>
          </cell>
          <cell r="C643" t="str">
            <v>REDUCCION CONCENTRICA HD E.L. 10"x4" (250x100mm)</v>
          </cell>
          <cell r="D643" t="str">
            <v>UN</v>
          </cell>
          <cell r="E643">
            <v>584599</v>
          </cell>
          <cell r="F643">
            <v>43455</v>
          </cell>
        </row>
        <row r="644">
          <cell r="B644">
            <v>7400</v>
          </cell>
          <cell r="C644" t="str">
            <v>REDUCCION CONCENTRICA HD E.L. 10"x6" (250x150mm)</v>
          </cell>
          <cell r="D644" t="str">
            <v>UN</v>
          </cell>
          <cell r="E644">
            <v>616277</v>
          </cell>
          <cell r="F644">
            <v>43455</v>
          </cell>
        </row>
        <row r="645">
          <cell r="B645">
            <v>7401</v>
          </cell>
          <cell r="C645" t="str">
            <v>REDUCCION CONCENTRICA HD E.L. 10"x8" (250x200mm)</v>
          </cell>
          <cell r="D645" t="str">
            <v>UN</v>
          </cell>
          <cell r="E645">
            <v>730029</v>
          </cell>
          <cell r="F645">
            <v>43455</v>
          </cell>
        </row>
        <row r="646">
          <cell r="B646">
            <v>7402</v>
          </cell>
          <cell r="C646" t="str">
            <v>REDUCCION CONCENTRICA HD E.L. 12"x3" (300x75mm)</v>
          </cell>
          <cell r="D646" t="str">
            <v>UN</v>
          </cell>
          <cell r="E646">
            <v>979132</v>
          </cell>
          <cell r="F646">
            <v>43455</v>
          </cell>
        </row>
        <row r="647">
          <cell r="B647">
            <v>7403</v>
          </cell>
          <cell r="C647" t="str">
            <v>REDUCCION CONCENTRICA HD E.L. 12"x4" (300x100mm)</v>
          </cell>
          <cell r="D647" t="str">
            <v>UN</v>
          </cell>
          <cell r="E647">
            <v>1019449</v>
          </cell>
          <cell r="F647">
            <v>43455</v>
          </cell>
        </row>
        <row r="648">
          <cell r="B648">
            <v>7404</v>
          </cell>
          <cell r="C648" t="str">
            <v>REDUCCION CONCENTRICA HD E.L. 12"x6" (300x150mm)</v>
          </cell>
          <cell r="D648" t="str">
            <v>UN</v>
          </cell>
          <cell r="E648">
            <v>1058327</v>
          </cell>
          <cell r="F648">
            <v>43455</v>
          </cell>
        </row>
        <row r="649">
          <cell r="B649">
            <v>7405</v>
          </cell>
          <cell r="C649" t="str">
            <v>REDUCCION CONCENTRICA HD E.L. 12"x8" (300x200mm)</v>
          </cell>
          <cell r="D649" t="str">
            <v>UN</v>
          </cell>
          <cell r="E649">
            <v>1344867</v>
          </cell>
          <cell r="F649">
            <v>43455</v>
          </cell>
        </row>
        <row r="650">
          <cell r="B650">
            <v>7406</v>
          </cell>
          <cell r="C650" t="str">
            <v>REDUCCION CONCENTRICA HD E.L. 12"x10"  (300x250mm)</v>
          </cell>
          <cell r="D650" t="str">
            <v>UN</v>
          </cell>
          <cell r="E650">
            <v>1441340</v>
          </cell>
          <cell r="F650">
            <v>43455</v>
          </cell>
        </row>
        <row r="651">
          <cell r="B651">
            <v>7407</v>
          </cell>
          <cell r="C651" t="str">
            <v>UNION REPARACION PVC U.M. NORMA NTC 382 D=2"</v>
          </cell>
          <cell r="D651" t="str">
            <v>UN</v>
          </cell>
          <cell r="E651">
            <v>16653</v>
          </cell>
          <cell r="F651">
            <v>43455</v>
          </cell>
        </row>
        <row r="652">
          <cell r="B652">
            <v>7408</v>
          </cell>
          <cell r="C652" t="str">
            <v>UNION REPARACION PVC U.M. NORMA NTC 382 D=2 1/2"</v>
          </cell>
          <cell r="D652" t="str">
            <v>UN</v>
          </cell>
          <cell r="E652">
            <v>22858</v>
          </cell>
          <cell r="F652">
            <v>43455</v>
          </cell>
        </row>
        <row r="653">
          <cell r="B653">
            <v>7409</v>
          </cell>
          <cell r="C653" t="str">
            <v>UNION REPARACION PVC U.M. NORMA NTC 382 D=3"</v>
          </cell>
          <cell r="D653" t="str">
            <v>UN</v>
          </cell>
          <cell r="E653">
            <v>33627</v>
          </cell>
          <cell r="F653">
            <v>43455</v>
          </cell>
        </row>
        <row r="654">
          <cell r="B654">
            <v>7410</v>
          </cell>
          <cell r="C654" t="str">
            <v>UNION REPARACION PVC U.M. NORMA NTC 382 D=4"</v>
          </cell>
          <cell r="D654" t="str">
            <v>UN</v>
          </cell>
          <cell r="E654">
            <v>47306</v>
          </cell>
          <cell r="F654">
            <v>43455</v>
          </cell>
        </row>
        <row r="655">
          <cell r="B655">
            <v>7411</v>
          </cell>
          <cell r="C655" t="str">
            <v>UNION REPARACION PVC U.M. NORMA NTC 382 D=10"</v>
          </cell>
          <cell r="D655" t="str">
            <v>UN</v>
          </cell>
          <cell r="E655">
            <v>419456</v>
          </cell>
          <cell r="F655">
            <v>43455</v>
          </cell>
        </row>
        <row r="656">
          <cell r="B656">
            <v>7412</v>
          </cell>
          <cell r="C656" t="str">
            <v>ACOPLE UNIVERSAL D=3" (85 a 103mm)</v>
          </cell>
          <cell r="D656" t="str">
            <v>UN</v>
          </cell>
          <cell r="E656">
            <v>105113</v>
          </cell>
          <cell r="F656">
            <v>43455</v>
          </cell>
        </row>
        <row r="657">
          <cell r="B657">
            <v>7413</v>
          </cell>
          <cell r="C657" t="str">
            <v>ACOPLE UNIVERSAL D=4" (110 a 128mm)</v>
          </cell>
          <cell r="D657" t="str">
            <v>UN</v>
          </cell>
          <cell r="E657">
            <v>118072</v>
          </cell>
          <cell r="F657">
            <v>43455</v>
          </cell>
        </row>
        <row r="658">
          <cell r="B658">
            <v>7414</v>
          </cell>
          <cell r="C658" t="str">
            <v>ACOPLE UNIVERSAL D=6" (167 a 189mm) R2</v>
          </cell>
          <cell r="D658" t="str">
            <v>UN</v>
          </cell>
          <cell r="E658">
            <v>228944</v>
          </cell>
          <cell r="F658">
            <v>43455</v>
          </cell>
        </row>
        <row r="659">
          <cell r="B659">
            <v>7415</v>
          </cell>
          <cell r="C659" t="str">
            <v>ACOPLE UNIVERSAL D=8" (234 a 252mm) R2</v>
          </cell>
          <cell r="D659" t="str">
            <v>UN</v>
          </cell>
          <cell r="E659">
            <v>290860</v>
          </cell>
          <cell r="F659">
            <v>43455</v>
          </cell>
        </row>
        <row r="660">
          <cell r="B660">
            <v>7416</v>
          </cell>
          <cell r="C660" t="str">
            <v>ACOPLE UNIVERSAL D=10" (292 a 310mm) R2</v>
          </cell>
          <cell r="D660" t="str">
            <v>UN</v>
          </cell>
          <cell r="E660">
            <v>515484</v>
          </cell>
          <cell r="F660">
            <v>43455</v>
          </cell>
        </row>
        <row r="661">
          <cell r="B661">
            <v>7417</v>
          </cell>
          <cell r="C661" t="str">
            <v>ACOPLE UNIVERSAL D=12" (350 a 368mm) R3</v>
          </cell>
          <cell r="D661" t="str">
            <v>UN</v>
          </cell>
          <cell r="E661">
            <v>676753</v>
          </cell>
          <cell r="F661">
            <v>43455</v>
          </cell>
        </row>
        <row r="662">
          <cell r="B662">
            <v>7418</v>
          </cell>
          <cell r="C662" t="str">
            <v>TARIFA MES - AUXILIO DE TRANSPORTE</v>
          </cell>
          <cell r="D662" t="str">
            <v>MES</v>
          </cell>
          <cell r="E662">
            <v>97032</v>
          </cell>
          <cell r="F662">
            <v>43487</v>
          </cell>
        </row>
        <row r="663">
          <cell r="B663">
            <v>7419</v>
          </cell>
          <cell r="C663" t="str">
            <v>CONCRETO GRAVA COMÚN 4500 PSI 31.5 MPa (315 Kg/cm2)</v>
          </cell>
          <cell r="D663" t="str">
            <v>M3</v>
          </cell>
          <cell r="E663">
            <v>402458</v>
          </cell>
          <cell r="F663">
            <v>43455</v>
          </cell>
        </row>
        <row r="664">
          <cell r="B664">
            <v>7420</v>
          </cell>
          <cell r="C664" t="str">
            <v>MORTERO 2500 PSI 17 MPa (175 Kg/cm2)</v>
          </cell>
          <cell r="D664" t="str">
            <v>M3</v>
          </cell>
          <cell r="E664">
            <v>358731</v>
          </cell>
          <cell r="F664">
            <v>43455</v>
          </cell>
        </row>
        <row r="665">
          <cell r="B665">
            <v>7421</v>
          </cell>
          <cell r="C665" t="str">
            <v>MORTERO 3000 PSI 21 MPa (210 Kg/cm2)</v>
          </cell>
          <cell r="D665" t="str">
            <v>M3</v>
          </cell>
          <cell r="E665">
            <v>378599</v>
          </cell>
          <cell r="F665">
            <v>43455</v>
          </cell>
        </row>
        <row r="666">
          <cell r="B666">
            <v>7422</v>
          </cell>
          <cell r="C666" t="str">
            <v>MORTERO 3500 PSI 24 MPa (245 Kg/cm2)</v>
          </cell>
          <cell r="D666" t="str">
            <v>M3</v>
          </cell>
          <cell r="E666">
            <v>393593</v>
          </cell>
          <cell r="F666">
            <v>43455</v>
          </cell>
        </row>
        <row r="667">
          <cell r="B667">
            <v>7423</v>
          </cell>
          <cell r="C667" t="str">
            <v>ARMADO CANASTAS PARA PILOTES</v>
          </cell>
          <cell r="D667" t="str">
            <v>KG</v>
          </cell>
          <cell r="E667">
            <v>452</v>
          </cell>
          <cell r="F667">
            <v>43455</v>
          </cell>
        </row>
        <row r="668">
          <cell r="B668">
            <v>7426</v>
          </cell>
          <cell r="C668" t="str">
            <v>GEODREN PLANAR H=1.0 o DRENAFLEX PLANAR H=1.0</v>
          </cell>
          <cell r="D668" t="str">
            <v>ML</v>
          </cell>
          <cell r="E668">
            <v>27846</v>
          </cell>
          <cell r="F668">
            <v>43455</v>
          </cell>
        </row>
        <row r="669">
          <cell r="B669">
            <v>7427</v>
          </cell>
          <cell r="C669" t="str">
            <v>GEODREN PLANAR H=2.0</v>
          </cell>
          <cell r="D669" t="str">
            <v>ML</v>
          </cell>
          <cell r="E669">
            <v>55691</v>
          </cell>
          <cell r="F669">
            <v>43455</v>
          </cell>
        </row>
        <row r="670">
          <cell r="B670">
            <v>7428</v>
          </cell>
          <cell r="C670" t="str">
            <v>GEODREN CON TUBERIA CIRCULAR 100mm H=0.5 o DRENAFLEX CON TUBERIA CIRCULAR 100mm H=0.5</v>
          </cell>
          <cell r="D670" t="str">
            <v>ML</v>
          </cell>
          <cell r="E670">
            <v>27497</v>
          </cell>
          <cell r="F670">
            <v>43455</v>
          </cell>
        </row>
        <row r="671">
          <cell r="B671">
            <v>7429</v>
          </cell>
          <cell r="C671" t="str">
            <v>GEODREN CON TUBERIA CIRCULAR 100mm H=1.0 o DRENAFLEX CON TUBERÍA 100mm H=1.0</v>
          </cell>
          <cell r="D671" t="str">
            <v>ML</v>
          </cell>
          <cell r="E671">
            <v>41072</v>
          </cell>
          <cell r="F671">
            <v>43455</v>
          </cell>
        </row>
        <row r="672">
          <cell r="B672">
            <v>7430</v>
          </cell>
          <cell r="C672" t="str">
            <v>GEODREN CON TUBERIA CIRCULAR 100mm H=2.0 o DRENAFLEX CON TUBERÍA CIRCULAR 100mm H=2.0</v>
          </cell>
          <cell r="D672" t="str">
            <v>ML</v>
          </cell>
          <cell r="E672">
            <v>70180</v>
          </cell>
          <cell r="F672">
            <v>43455</v>
          </cell>
        </row>
        <row r="673">
          <cell r="B673">
            <v>7434</v>
          </cell>
          <cell r="C673" t="str">
            <v>DISCO DIAMANTADO ASFALTO-CONCRETO 14"/350mm, cortes aprox. 1.600 a 1.800 mts. de profundidad máxima hasta 100mm.</v>
          </cell>
          <cell r="D673" t="str">
            <v>UN</v>
          </cell>
          <cell r="E673">
            <v>406900</v>
          </cell>
          <cell r="F673">
            <v>43455</v>
          </cell>
        </row>
        <row r="674">
          <cell r="B674">
            <v>7436</v>
          </cell>
          <cell r="C674" t="str">
            <v>MOTOBOMBA SUMERGIBLE Ø 2" O 3" - INCLUYE COMBUSTIBLE</v>
          </cell>
          <cell r="D674" t="str">
            <v>DIA</v>
          </cell>
          <cell r="E674">
            <v>56829</v>
          </cell>
          <cell r="F674">
            <v>43455</v>
          </cell>
        </row>
        <row r="675">
          <cell r="B675">
            <v>7437</v>
          </cell>
          <cell r="C675" t="str">
            <v>CORTADORA DE LADRILLO (SIN DISCO)</v>
          </cell>
          <cell r="D675" t="str">
            <v>DIA</v>
          </cell>
          <cell r="E675">
            <v>16227</v>
          </cell>
          <cell r="F675">
            <v>43455</v>
          </cell>
        </row>
        <row r="676">
          <cell r="B676">
            <v>7438</v>
          </cell>
          <cell r="C676" t="str">
            <v>VIBROCOMPACTADOR BENITIN DE 1 TONELADA - INCLUYE OPERARIO Y COMBUSTIBLE</v>
          </cell>
          <cell r="D676" t="str">
            <v>DIA</v>
          </cell>
          <cell r="E676">
            <v>261968</v>
          </cell>
          <cell r="F676">
            <v>43455</v>
          </cell>
        </row>
        <row r="677">
          <cell r="B677">
            <v>7439</v>
          </cell>
          <cell r="C677" t="str">
            <v>MARTILLO NEUMÁTICO 60 LB</v>
          </cell>
          <cell r="D677" t="str">
            <v>HR</v>
          </cell>
          <cell r="E677">
            <v>4641</v>
          </cell>
          <cell r="F677">
            <v>43455</v>
          </cell>
        </row>
        <row r="678">
          <cell r="B678">
            <v>7442</v>
          </cell>
          <cell r="C678" t="str">
            <v>FONDO DE JUNTA EN ESPUMA D=5/8" (16MM)</v>
          </cell>
          <cell r="D678" t="str">
            <v>ML</v>
          </cell>
          <cell r="E678">
            <v>1479</v>
          </cell>
          <cell r="F678">
            <v>43455</v>
          </cell>
        </row>
        <row r="679">
          <cell r="B679">
            <v>7443</v>
          </cell>
          <cell r="C679" t="str">
            <v>FONDO DE JUNTA EN ESPUMA D=7/8" (22MM)</v>
          </cell>
          <cell r="D679" t="str">
            <v>ML</v>
          </cell>
          <cell r="E679">
            <v>2804</v>
          </cell>
          <cell r="F679">
            <v>43455</v>
          </cell>
        </row>
        <row r="680">
          <cell r="B680">
            <v>7444</v>
          </cell>
          <cell r="C680" t="str">
            <v>TUBERIA PVC SANITARIA U.S. D=1 1/2"</v>
          </cell>
          <cell r="D680" t="str">
            <v>ML</v>
          </cell>
          <cell r="E680">
            <v>8257</v>
          </cell>
          <cell r="F680">
            <v>43455</v>
          </cell>
        </row>
        <row r="681">
          <cell r="B681">
            <v>7445</v>
          </cell>
          <cell r="C681" t="str">
            <v>ACOPLE UNIVERSAL D=6" (159 a 181mm) R1</v>
          </cell>
          <cell r="D681" t="str">
            <v>UN</v>
          </cell>
          <cell r="E681">
            <v>172788</v>
          </cell>
          <cell r="F681">
            <v>43455</v>
          </cell>
        </row>
        <row r="682">
          <cell r="B682">
            <v>7446</v>
          </cell>
          <cell r="C682" t="str">
            <v>ACOPLE UNIVERSAL D=8" (218 a 235mm) R1</v>
          </cell>
          <cell r="D682" t="str">
            <v>UN</v>
          </cell>
          <cell r="E682">
            <v>290860</v>
          </cell>
          <cell r="F682">
            <v>43455</v>
          </cell>
        </row>
        <row r="683">
          <cell r="B683">
            <v>7447</v>
          </cell>
          <cell r="C683" t="str">
            <v>ACOPLE UNIVERSAL D=10" (268 a 286mm) R1</v>
          </cell>
          <cell r="D683" t="str">
            <v>UN</v>
          </cell>
          <cell r="E683">
            <v>503965</v>
          </cell>
          <cell r="F683">
            <v>43455</v>
          </cell>
        </row>
        <row r="684">
          <cell r="B684">
            <v>7448</v>
          </cell>
          <cell r="C684" t="str">
            <v>ACOPLE UNIVERSAL D=12" (315 a 333mm) R1</v>
          </cell>
          <cell r="D684" t="str">
            <v>UN</v>
          </cell>
          <cell r="E684">
            <v>573080</v>
          </cell>
          <cell r="F684">
            <v>43455</v>
          </cell>
        </row>
        <row r="685">
          <cell r="B685">
            <v>7451</v>
          </cell>
          <cell r="C685" t="str">
            <v>ACERO FIGURADO No. 8 (Ø 1") F'y=60000 PSI</v>
          </cell>
          <cell r="D685" t="str">
            <v>KG</v>
          </cell>
          <cell r="E685">
            <v>2419</v>
          </cell>
          <cell r="F685">
            <v>43455</v>
          </cell>
        </row>
        <row r="686">
          <cell r="B686">
            <v>7452</v>
          </cell>
          <cell r="C686" t="str">
            <v>ACERO FIGURADO No. 10 (Ø 1 1/4") F'y=60000 PSI</v>
          </cell>
          <cell r="D686" t="str">
            <v>KG</v>
          </cell>
          <cell r="E686">
            <v>2419</v>
          </cell>
          <cell r="F686">
            <v>43455</v>
          </cell>
        </row>
        <row r="687">
          <cell r="B687">
            <v>7453</v>
          </cell>
          <cell r="C687" t="str">
            <v>UNION REPARACION HD EXTREMO LISO D=4"</v>
          </cell>
          <cell r="D687" t="str">
            <v>UN</v>
          </cell>
          <cell r="E687">
            <v>162709</v>
          </cell>
          <cell r="F687">
            <v>43455</v>
          </cell>
        </row>
        <row r="688">
          <cell r="B688">
            <v>7454</v>
          </cell>
          <cell r="C688" t="str">
            <v>CODO HD EXTREMO LISO 11.25ºX10"</v>
          </cell>
          <cell r="D688" t="str">
            <v>UN</v>
          </cell>
          <cell r="E688">
            <v>787625</v>
          </cell>
          <cell r="F688">
            <v>43455</v>
          </cell>
        </row>
        <row r="689">
          <cell r="B689">
            <v>7455</v>
          </cell>
          <cell r="C689" t="str">
            <v>CODO HD EXTREMO LISO 22.5ºX8"</v>
          </cell>
          <cell r="D689" t="str">
            <v>UN</v>
          </cell>
          <cell r="E689">
            <v>447809</v>
          </cell>
          <cell r="F689">
            <v>43455</v>
          </cell>
        </row>
        <row r="690">
          <cell r="B690">
            <v>7456</v>
          </cell>
          <cell r="C690" t="str">
            <v>CODO HD EXTREMO LISO 22.5ºX10"</v>
          </cell>
          <cell r="D690" t="str">
            <v>UN</v>
          </cell>
          <cell r="E690">
            <v>1029529</v>
          </cell>
          <cell r="F690">
            <v>43455</v>
          </cell>
        </row>
        <row r="691">
          <cell r="B691">
            <v>7457</v>
          </cell>
          <cell r="C691" t="str">
            <v>TUBERIA CONDUIT GALVANIZADA IMC D=1"</v>
          </cell>
          <cell r="D691" t="str">
            <v>ML</v>
          </cell>
          <cell r="E691">
            <v>14683</v>
          </cell>
          <cell r="F691">
            <v>43455</v>
          </cell>
        </row>
        <row r="692">
          <cell r="B692">
            <v>7458</v>
          </cell>
          <cell r="C692" t="str">
            <v>TUBERIA CONDUIT GALVANIZADA IMC D=1 1/2"</v>
          </cell>
          <cell r="D692" t="str">
            <v>ML</v>
          </cell>
          <cell r="E692">
            <v>18033</v>
          </cell>
          <cell r="F692">
            <v>43455</v>
          </cell>
        </row>
        <row r="693">
          <cell r="B693">
            <v>7460</v>
          </cell>
          <cell r="C693" t="str">
            <v>TUBERIA CONDUIT GALVANIZADA EMT D=1 1/2"</v>
          </cell>
          <cell r="D693" t="str">
            <v>ML</v>
          </cell>
          <cell r="E693">
            <v>11975</v>
          </cell>
          <cell r="F693">
            <v>43455</v>
          </cell>
        </row>
        <row r="694">
          <cell r="B694">
            <v>7461</v>
          </cell>
          <cell r="C694" t="str">
            <v>ARENA LAVADA DE PEÑA</v>
          </cell>
          <cell r="D694" t="str">
            <v>M3</v>
          </cell>
          <cell r="E694">
            <v>70210</v>
          </cell>
          <cell r="F694">
            <v>43455</v>
          </cell>
        </row>
        <row r="695">
          <cell r="B695">
            <v>7462</v>
          </cell>
          <cell r="C695" t="str">
            <v>TRANSPORTE DE PETREOS</v>
          </cell>
          <cell r="D695" t="str">
            <v>M3-KM</v>
          </cell>
          <cell r="E695">
            <v>950</v>
          </cell>
          <cell r="F695">
            <v>43455</v>
          </cell>
        </row>
        <row r="696">
          <cell r="B696">
            <v>7463</v>
          </cell>
          <cell r="C696" t="str">
            <v>GEOTEXTIL NT 1600 o 351 NT</v>
          </cell>
          <cell r="D696" t="str">
            <v>M2</v>
          </cell>
          <cell r="E696">
            <v>3055</v>
          </cell>
          <cell r="F696">
            <v>43455</v>
          </cell>
        </row>
        <row r="697">
          <cell r="B697">
            <v>7464</v>
          </cell>
          <cell r="C697" t="str">
            <v>GEOTEXTIL NT 1800 o 401 NT</v>
          </cell>
          <cell r="D697" t="str">
            <v>M2</v>
          </cell>
          <cell r="E697">
            <v>3844</v>
          </cell>
          <cell r="F697">
            <v>43455</v>
          </cell>
        </row>
        <row r="698">
          <cell r="B698">
            <v>7465</v>
          </cell>
          <cell r="C698" t="str">
            <v>GEOTEXTIL NT 2000 o 451 NT</v>
          </cell>
          <cell r="D698" t="str">
            <v>M2</v>
          </cell>
          <cell r="E698">
            <v>4182</v>
          </cell>
          <cell r="F698">
            <v>43455</v>
          </cell>
        </row>
        <row r="699">
          <cell r="B699">
            <v>7466</v>
          </cell>
          <cell r="C699" t="str">
            <v>GEOTEXTIL T 1050</v>
          </cell>
          <cell r="D699" t="str">
            <v>M2</v>
          </cell>
          <cell r="E699">
            <v>2977</v>
          </cell>
          <cell r="F699">
            <v>43455</v>
          </cell>
        </row>
        <row r="700">
          <cell r="B700">
            <v>7467</v>
          </cell>
          <cell r="C700" t="str">
            <v>GEOTEXTIL T 1400 o 135 ST</v>
          </cell>
          <cell r="D700" t="str">
            <v>M2</v>
          </cell>
          <cell r="E700">
            <v>3942</v>
          </cell>
          <cell r="F700">
            <v>43455</v>
          </cell>
        </row>
        <row r="701">
          <cell r="B701">
            <v>7468</v>
          </cell>
          <cell r="C701" t="str">
            <v>GEOTEXTIL T 1700 o 200 ST</v>
          </cell>
          <cell r="D701" t="str">
            <v>M2</v>
          </cell>
          <cell r="E701">
            <v>3906</v>
          </cell>
          <cell r="F701">
            <v>43455</v>
          </cell>
        </row>
        <row r="702">
          <cell r="B702">
            <v>7471</v>
          </cell>
          <cell r="C702" t="str">
            <v>ENSAYO PARA DETERMINAR LA DENSIDAD DEL CEMENTO HIDRÁULICO</v>
          </cell>
          <cell r="D702" t="str">
            <v>UN</v>
          </cell>
          <cell r="E702">
            <v>42999</v>
          </cell>
          <cell r="F702">
            <v>43455</v>
          </cell>
        </row>
        <row r="703">
          <cell r="B703">
            <v>7472</v>
          </cell>
          <cell r="C703" t="str">
            <v>DETERMINACIÓN DEL TIEMPO DE FRAGUADO DEL CEMENTO HIDRÁULICO MEDIANTE AGUJA DE VICAT</v>
          </cell>
          <cell r="D703" t="str">
            <v>UN</v>
          </cell>
          <cell r="E703">
            <v>71638</v>
          </cell>
          <cell r="F703">
            <v>43455</v>
          </cell>
        </row>
        <row r="704">
          <cell r="B704">
            <v>7482</v>
          </cell>
          <cell r="C704" t="str">
            <v>EQUIVALENTE DE ARENA DE SUELOS Y AGREGADOS FINOS</v>
          </cell>
          <cell r="D704" t="str">
            <v>UN</v>
          </cell>
          <cell r="E704">
            <v>88500</v>
          </cell>
          <cell r="F704">
            <v>43455</v>
          </cell>
        </row>
        <row r="705">
          <cell r="B705">
            <v>7485</v>
          </cell>
          <cell r="C705" t="str">
            <v>RESISTENCIA A LA DEGRADACIÓN DE LOS AGREGADOS GRUESOS DE TAMAÑOS MAYORES DE 19 mm (¾") POR ABRASIÓN E IMPACTO EN LA MÁQUINA DE LOS ÁNGELES (CON TRITURACIÓN DE AGREGADOS)</v>
          </cell>
          <cell r="D705" t="str">
            <v>UN</v>
          </cell>
          <cell r="E705">
            <v>108290</v>
          </cell>
          <cell r="F705">
            <v>43455</v>
          </cell>
        </row>
        <row r="706">
          <cell r="B706">
            <v>7487</v>
          </cell>
          <cell r="C706" t="str">
            <v>VALOR DE AZUL DE METILENO EN AGREGADOS FINOS</v>
          </cell>
          <cell r="D706" t="str">
            <v>UN</v>
          </cell>
          <cell r="E706">
            <v>132900</v>
          </cell>
          <cell r="F706">
            <v>43455</v>
          </cell>
        </row>
        <row r="707">
          <cell r="B707">
            <v>7488</v>
          </cell>
          <cell r="C707" t="str">
            <v>DETERMINACIÓN EN EL LABORATORIO DEL CONTENIDO DE AGUA (HUMEDAD) DE MUESTRAS DE SUELO, ROCA Y MEZCLAS DE SUELO - AGREGADO</v>
          </cell>
          <cell r="D707" t="str">
            <v>UN</v>
          </cell>
          <cell r="E707">
            <v>11662</v>
          </cell>
          <cell r="F707">
            <v>43455</v>
          </cell>
        </row>
        <row r="708">
          <cell r="B708">
            <v>7489</v>
          </cell>
          <cell r="C708" t="str">
            <v>DETERMINACIÓN DE LA DENSIDAD (PESO UNITARIO) DE MUESTRAS DE SUELO.</v>
          </cell>
          <cell r="D708" t="str">
            <v>UN</v>
          </cell>
          <cell r="E708">
            <v>27370</v>
          </cell>
          <cell r="F708">
            <v>43455</v>
          </cell>
        </row>
        <row r="709">
          <cell r="B709">
            <v>7490</v>
          </cell>
          <cell r="C709" t="str">
            <v>DETERMINACIÓN DE LOS TAMAÑOS DE LAS PARTÍCULAS DE LOS SUELOS (GRANULOMETRÍA  POR TAMIZADO E HIDROMETRÍA)</v>
          </cell>
          <cell r="D709" t="str">
            <v>UN</v>
          </cell>
          <cell r="E709">
            <v>190400</v>
          </cell>
          <cell r="F709">
            <v>43455</v>
          </cell>
        </row>
        <row r="710">
          <cell r="B710">
            <v>7493</v>
          </cell>
          <cell r="C710" t="str">
            <v>DETERMINACIÓN DE LA CANTIDAD DE MATERIAL QUE PASA EL TAMIZ DE 75 UM (N° 200) EN LOS AGREGADOS PÉTREOS MEDIANTE LAVADO</v>
          </cell>
          <cell r="D710" t="str">
            <v>UN</v>
          </cell>
          <cell r="E710">
            <v>35700</v>
          </cell>
          <cell r="F710">
            <v>43455</v>
          </cell>
        </row>
        <row r="711">
          <cell r="B711">
            <v>7494</v>
          </cell>
          <cell r="C711" t="str">
            <v>DETERMINACIÓN DE LA GRAVEDAD ESPECÍFICA DE LAS PARTÍCULAS SÓLIDAS DE LOS SUELOS Y DEL LLENANTE MINERAL, EMPLEANDO UN PICNÓMETRO CON AGUA</v>
          </cell>
          <cell r="D711" t="str">
            <v>UN</v>
          </cell>
          <cell r="E711">
            <v>53550</v>
          </cell>
          <cell r="F711">
            <v>43455</v>
          </cell>
        </row>
        <row r="712">
          <cell r="B712">
            <v>7496</v>
          </cell>
          <cell r="C712" t="str">
            <v>DETERMINACIÓN DE LOS FACTORES DE CONTRACCIÓN DE LOS SUELOS</v>
          </cell>
          <cell r="D712" t="str">
            <v>UN</v>
          </cell>
          <cell r="E712">
            <v>53550</v>
          </cell>
          <cell r="F712">
            <v>43455</v>
          </cell>
        </row>
        <row r="713">
          <cell r="B713">
            <v>7497</v>
          </cell>
          <cell r="C713" t="str">
            <v>DETERMINACIÓN DEL CONTENIDO ORGÁNICO DE UN SUELO MEDIANTE EL ENSAYO DE PÉRDIDA POR IGNICIÓN</v>
          </cell>
          <cell r="D713" t="str">
            <v>UN</v>
          </cell>
          <cell r="E713">
            <v>58310</v>
          </cell>
          <cell r="F713">
            <v>43455</v>
          </cell>
        </row>
        <row r="714">
          <cell r="B714">
            <v>7501</v>
          </cell>
          <cell r="C714" t="str">
            <v>CONSOLIDACIÓN UNIDIMENSIONAL DE SUELOS - MÉTODO B (RÁPIDA)</v>
          </cell>
          <cell r="D714" t="str">
            <v>UN</v>
          </cell>
          <cell r="E714">
            <v>218663</v>
          </cell>
          <cell r="F714">
            <v>43455</v>
          </cell>
        </row>
        <row r="715">
          <cell r="B715">
            <v>7502</v>
          </cell>
          <cell r="C715" t="str">
            <v>CONSOLIDACIÓN UNIDIMENSIONAL DE SUELOS - MÉTODO A (LENTA)</v>
          </cell>
          <cell r="D715" t="str">
            <v>UN</v>
          </cell>
          <cell r="E715">
            <v>535500</v>
          </cell>
          <cell r="F715">
            <v>43455</v>
          </cell>
        </row>
        <row r="716">
          <cell r="B716">
            <v>7503</v>
          </cell>
          <cell r="C716" t="str">
            <v>CONSOLIDACIÓN UNIDIMENSIONAL DE SUELOS - (DOBLE CICLO DE CARGA Y DESCARGA)</v>
          </cell>
          <cell r="D716" t="str">
            <v>UN</v>
          </cell>
          <cell r="E716">
            <v>643493</v>
          </cell>
          <cell r="F716">
            <v>43455</v>
          </cell>
        </row>
        <row r="717">
          <cell r="B717">
            <v>7511</v>
          </cell>
          <cell r="C717" t="str">
            <v>CBR DE SUELOS COMPACTADOS EN EL LABORATORIO (SUELOS GRANULARES)</v>
          </cell>
          <cell r="D717" t="str">
            <v>UN</v>
          </cell>
          <cell r="E717">
            <v>312375</v>
          </cell>
          <cell r="F717">
            <v>43455</v>
          </cell>
        </row>
        <row r="718">
          <cell r="B718">
            <v>7520</v>
          </cell>
          <cell r="C718" t="str">
            <v>RELACIONES HUMEDAD - PESO UNITARIO SECO EN LOS SUELOS (ENSAYO NORMAL DE COMPACTACIÓN)</v>
          </cell>
          <cell r="D718" t="str">
            <v>UN</v>
          </cell>
          <cell r="E718">
            <v>136000</v>
          </cell>
          <cell r="F718">
            <v>43455</v>
          </cell>
        </row>
        <row r="719">
          <cell r="B719">
            <v>7523</v>
          </cell>
          <cell r="C719" t="str">
            <v>OBTENCIÓN DE NÚCLEOS DE CONCRETO ENDURECIDO. NÚCLEOS DE 3"</v>
          </cell>
          <cell r="D719" t="str">
            <v>UN</v>
          </cell>
          <cell r="E719">
            <v>113050</v>
          </cell>
          <cell r="F719">
            <v>43455</v>
          </cell>
        </row>
        <row r="720">
          <cell r="B720">
            <v>7524</v>
          </cell>
          <cell r="C720" t="str">
            <v>OBTENCIÓN DE NÚCLEOS DE CONCRETO ENDURECIDO. NÚCLEOS DE 4"</v>
          </cell>
          <cell r="D720" t="str">
            <v>UN</v>
          </cell>
          <cell r="E720">
            <v>113050</v>
          </cell>
          <cell r="F720">
            <v>43455</v>
          </cell>
        </row>
        <row r="721">
          <cell r="B721">
            <v>7530</v>
          </cell>
          <cell r="C721" t="str">
            <v>EXTRACCIÓN DE TESTIGOS DE PAVIMENTOS ASFÁLTICOS MEDIANTE NÚCLEOS DE 4"</v>
          </cell>
          <cell r="D721" t="str">
            <v>UN</v>
          </cell>
          <cell r="E721">
            <v>70200</v>
          </cell>
          <cell r="F721">
            <v>43455</v>
          </cell>
        </row>
        <row r="722">
          <cell r="B722">
            <v>7542</v>
          </cell>
          <cell r="C722" t="str">
            <v>RESISTENCIA A LA COMPRESIÓN DE CILINDROS DE CONCRETO (MOLDEADOS O NÚCLEOS)</v>
          </cell>
          <cell r="D722" t="str">
            <v>UN</v>
          </cell>
          <cell r="E722">
            <v>4165</v>
          </cell>
          <cell r="F722">
            <v>43455</v>
          </cell>
        </row>
        <row r="723">
          <cell r="B723">
            <v>7544</v>
          </cell>
          <cell r="C723" t="str">
            <v>TRACCIÓN INDIRECTA DE CILINDROS DE CONCRETO</v>
          </cell>
          <cell r="D723" t="str">
            <v>UN</v>
          </cell>
          <cell r="E723">
            <v>14280</v>
          </cell>
          <cell r="F723">
            <v>43455</v>
          </cell>
        </row>
        <row r="724">
          <cell r="B724">
            <v>7550</v>
          </cell>
          <cell r="C724" t="str">
            <v>ENSAYO DE ADHERENCIA EN BANDEJA</v>
          </cell>
          <cell r="D724" t="str">
            <v>UN</v>
          </cell>
          <cell r="E724">
            <v>113742</v>
          </cell>
          <cell r="F724">
            <v>43455</v>
          </cell>
        </row>
        <row r="725">
          <cell r="B725">
            <v>7551</v>
          </cell>
          <cell r="C725" t="str">
            <v>ESTABILIDAD Y FLUJO DE MEZCLAS ASFÁLTICAS EN CALIENTE EMPLEANDO EL EQUIPO MARSHALL (Una probeta)</v>
          </cell>
          <cell r="D725" t="str">
            <v>UN</v>
          </cell>
          <cell r="E725">
            <v>53550</v>
          </cell>
          <cell r="F725">
            <v>43455</v>
          </cell>
        </row>
        <row r="726">
          <cell r="B726">
            <v>7554</v>
          </cell>
          <cell r="C726" t="str">
            <v>SEÑALIZACION TUBULAR COLOMBINA PLASTICA</v>
          </cell>
          <cell r="D726" t="str">
            <v>UN</v>
          </cell>
          <cell r="E726">
            <v>24990</v>
          </cell>
          <cell r="F726">
            <v>43455</v>
          </cell>
        </row>
        <row r="727">
          <cell r="B727">
            <v>7555</v>
          </cell>
          <cell r="C727" t="str">
            <v>CINTA DE SEÑALIZACION CAL 4 (ROLLO 500mx0.10m)</v>
          </cell>
          <cell r="D727" t="str">
            <v>UN</v>
          </cell>
          <cell r="E727">
            <v>15866</v>
          </cell>
          <cell r="F727">
            <v>43455</v>
          </cell>
        </row>
        <row r="728">
          <cell r="B728">
            <v>7556</v>
          </cell>
          <cell r="C728" t="str">
            <v>PLASTICO NEGRO CALIBRE 6</v>
          </cell>
          <cell r="D728" t="str">
            <v>M2</v>
          </cell>
          <cell r="E728">
            <v>1155</v>
          </cell>
          <cell r="F728">
            <v>43455</v>
          </cell>
        </row>
        <row r="729">
          <cell r="B729">
            <v>7557</v>
          </cell>
          <cell r="C729" t="str">
            <v>BOLSA DE LONA</v>
          </cell>
          <cell r="D729" t="str">
            <v>UN</v>
          </cell>
          <cell r="E729">
            <v>700</v>
          </cell>
          <cell r="F729">
            <v>43455</v>
          </cell>
        </row>
        <row r="730">
          <cell r="B730">
            <v>7558</v>
          </cell>
          <cell r="C730" t="str">
            <v>BAÑO TIPO FLUSHING</v>
          </cell>
          <cell r="D730" t="str">
            <v>UN/MES</v>
          </cell>
          <cell r="E730">
            <v>333200</v>
          </cell>
          <cell r="F730">
            <v>43455</v>
          </cell>
        </row>
        <row r="731">
          <cell r="B731">
            <v>7559</v>
          </cell>
          <cell r="C731" t="str">
            <v>TELA VERDE DE CERRAMIENTO (2.10mx250)</v>
          </cell>
          <cell r="D731" t="str">
            <v>M2</v>
          </cell>
          <cell r="E731">
            <v>645</v>
          </cell>
          <cell r="F731">
            <v>43455</v>
          </cell>
        </row>
        <row r="732">
          <cell r="B732">
            <v>7560</v>
          </cell>
          <cell r="C732" t="str">
            <v>POLISOMBRA 65% (1x7m) R-800 NEGRA</v>
          </cell>
          <cell r="D732" t="str">
            <v>M2</v>
          </cell>
          <cell r="E732">
            <v>970</v>
          </cell>
          <cell r="F732">
            <v>43455</v>
          </cell>
        </row>
        <row r="733">
          <cell r="B733">
            <v>7561</v>
          </cell>
          <cell r="C733" t="str">
            <v>POLISOMBRA 47% (4x100m)</v>
          </cell>
          <cell r="D733" t="str">
            <v>M2</v>
          </cell>
          <cell r="E733">
            <v>714</v>
          </cell>
          <cell r="F733">
            <v>43455</v>
          </cell>
        </row>
        <row r="734">
          <cell r="B734">
            <v>7562</v>
          </cell>
          <cell r="C734" t="str">
            <v>POSTE ROLLIZO D= 12cm a 15cm</v>
          </cell>
          <cell r="D734" t="str">
            <v>ML</v>
          </cell>
          <cell r="E734">
            <v>18900</v>
          </cell>
          <cell r="F734">
            <v>43455</v>
          </cell>
        </row>
        <row r="735">
          <cell r="B735">
            <v>7567</v>
          </cell>
          <cell r="C735" t="str">
            <v>SEÑAL EN POLIETILENO ALVEOLAR PARE-SIGA 45cms. DECORADA CON REFLECTIVO, GRADO ALTA INTENSIDAD</v>
          </cell>
          <cell r="D735" t="str">
            <v>UN</v>
          </cell>
          <cell r="E735">
            <v>53550</v>
          </cell>
          <cell r="F735">
            <v>43455</v>
          </cell>
        </row>
        <row r="736">
          <cell r="B736">
            <v>7568</v>
          </cell>
          <cell r="C736" t="str">
            <v>EXTINTOR x 5LB</v>
          </cell>
          <cell r="D736" t="str">
            <v>UN</v>
          </cell>
          <cell r="E736">
            <v>21420</v>
          </cell>
          <cell r="F736">
            <v>43455</v>
          </cell>
        </row>
        <row r="737">
          <cell r="B737">
            <v>7569</v>
          </cell>
          <cell r="C737" t="str">
            <v>BOTIQUIN PRIMEROS AUXILIOS CON MEDICAMENTOS DE 22CM X 27CM</v>
          </cell>
          <cell r="D737" t="str">
            <v>UN</v>
          </cell>
          <cell r="E737">
            <v>49900</v>
          </cell>
          <cell r="F737">
            <v>43455</v>
          </cell>
        </row>
        <row r="738">
          <cell r="B738">
            <v>7570</v>
          </cell>
          <cell r="C738" t="str">
            <v>CAMILLA EN MADERA NUEVA 0.70 x 1.4MT</v>
          </cell>
          <cell r="D738" t="str">
            <v>DIA</v>
          </cell>
          <cell r="E738">
            <v>179</v>
          </cell>
          <cell r="F738">
            <v>43455</v>
          </cell>
        </row>
        <row r="739">
          <cell r="B739">
            <v>7571</v>
          </cell>
          <cell r="C739" t="str">
            <v>CONOS H=1mt</v>
          </cell>
          <cell r="D739" t="str">
            <v>UN</v>
          </cell>
          <cell r="E739">
            <v>43257</v>
          </cell>
          <cell r="F739">
            <v>43455</v>
          </cell>
        </row>
        <row r="740">
          <cell r="B740">
            <v>7573</v>
          </cell>
          <cell r="C740" t="str">
            <v>BAÑO TIPO LUXURY - ALQUILER, MANTENIMIENTO Y ASEO DE BAÑOS PORTÁTILES VIP, MENSUAL</v>
          </cell>
          <cell r="D740" t="str">
            <v>UN/MES</v>
          </cell>
          <cell r="E740">
            <v>1428000</v>
          </cell>
          <cell r="F740">
            <v>43455</v>
          </cell>
        </row>
        <row r="741">
          <cell r="B741">
            <v>7575</v>
          </cell>
          <cell r="C741" t="str">
            <v>CAPA IMPERMEABLE CALIBRE 14 - 16</v>
          </cell>
          <cell r="D741" t="str">
            <v>UN</v>
          </cell>
          <cell r="E741">
            <v>17850</v>
          </cell>
          <cell r="F741">
            <v>43455</v>
          </cell>
        </row>
        <row r="742">
          <cell r="B742">
            <v>7576</v>
          </cell>
          <cell r="C742" t="str">
            <v>PROTECCION AUDITIVA DE INSERTAR (PAR)</v>
          </cell>
          <cell r="D742" t="str">
            <v>UN</v>
          </cell>
          <cell r="E742">
            <v>2142</v>
          </cell>
          <cell r="F742">
            <v>43455</v>
          </cell>
        </row>
        <row r="743">
          <cell r="B743">
            <v>7577</v>
          </cell>
          <cell r="C743" t="str">
            <v>GAFAS DE SEGURIDAD</v>
          </cell>
          <cell r="D743" t="str">
            <v>UN</v>
          </cell>
          <cell r="E743">
            <v>3570</v>
          </cell>
          <cell r="F743">
            <v>43455</v>
          </cell>
        </row>
        <row r="744">
          <cell r="B744">
            <v>7578</v>
          </cell>
          <cell r="C744" t="str">
            <v>GUANTES DE VAQUETA</v>
          </cell>
          <cell r="D744" t="str">
            <v>UN</v>
          </cell>
          <cell r="E744">
            <v>8092</v>
          </cell>
          <cell r="F744">
            <v>43455</v>
          </cell>
        </row>
        <row r="745">
          <cell r="B745">
            <v>7579</v>
          </cell>
          <cell r="C745" t="str">
            <v>MASCARILLA DESECHABLE</v>
          </cell>
          <cell r="D745" t="str">
            <v>UN</v>
          </cell>
          <cell r="E745">
            <v>298</v>
          </cell>
          <cell r="F745">
            <v>43455</v>
          </cell>
        </row>
        <row r="746">
          <cell r="B746">
            <v>7580</v>
          </cell>
          <cell r="C746" t="str">
            <v>CASCO DE SEGURIDAD DIELECTRICO</v>
          </cell>
          <cell r="D746" t="str">
            <v>UN</v>
          </cell>
          <cell r="E746">
            <v>14280</v>
          </cell>
          <cell r="F746">
            <v>43455</v>
          </cell>
        </row>
        <row r="747">
          <cell r="B747">
            <v>7582</v>
          </cell>
          <cell r="C747" t="str">
            <v>PETO EN CARNAZA</v>
          </cell>
          <cell r="D747" t="str">
            <v>UN</v>
          </cell>
          <cell r="E747">
            <v>16502</v>
          </cell>
          <cell r="F747">
            <v>43455</v>
          </cell>
        </row>
        <row r="748">
          <cell r="B748">
            <v>7583</v>
          </cell>
          <cell r="C748" t="str">
            <v>PROTECTOR AUDITIVO TIPO COPA</v>
          </cell>
          <cell r="D748" t="str">
            <v>UN</v>
          </cell>
          <cell r="E748">
            <v>14280</v>
          </cell>
          <cell r="F748">
            <v>43455</v>
          </cell>
        </row>
        <row r="749">
          <cell r="B749">
            <v>7585</v>
          </cell>
          <cell r="C749" t="str">
            <v>SARDINEL ALTO RAMPA A86</v>
          </cell>
          <cell r="D749" t="str">
            <v>ML</v>
          </cell>
          <cell r="E749">
            <v>24500</v>
          </cell>
          <cell r="F749">
            <v>43455</v>
          </cell>
        </row>
        <row r="750">
          <cell r="B750">
            <v>7586</v>
          </cell>
          <cell r="C750" t="str">
            <v>ESTOPEROL 10 cm x 3 cm</v>
          </cell>
          <cell r="D750" t="str">
            <v>UN</v>
          </cell>
          <cell r="E750">
            <v>2617</v>
          </cell>
          <cell r="F750">
            <v>43455</v>
          </cell>
        </row>
        <row r="751">
          <cell r="B751">
            <v>7587</v>
          </cell>
          <cell r="C751" t="str">
            <v>PEGANTE EPOXICO DE DOS COMPONENTES</v>
          </cell>
          <cell r="D751" t="str">
            <v>KG</v>
          </cell>
          <cell r="E751">
            <v>43366</v>
          </cell>
          <cell r="F751">
            <v>43455</v>
          </cell>
        </row>
        <row r="752">
          <cell r="B752">
            <v>7596</v>
          </cell>
          <cell r="C752" t="str">
            <v>VIBRADOR TIPO AGUJA</v>
          </cell>
          <cell r="D752" t="str">
            <v>DIA</v>
          </cell>
          <cell r="E752">
            <v>20230</v>
          </cell>
          <cell r="F752">
            <v>43455</v>
          </cell>
        </row>
        <row r="753">
          <cell r="B753">
            <v>7598</v>
          </cell>
          <cell r="C753" t="str">
            <v>TRITURADO 1-1/2"</v>
          </cell>
          <cell r="D753" t="str">
            <v>M3</v>
          </cell>
          <cell r="E753">
            <v>47600</v>
          </cell>
          <cell r="F753">
            <v>43455</v>
          </cell>
        </row>
        <row r="754">
          <cell r="B754">
            <v>7603</v>
          </cell>
          <cell r="C754" t="str">
            <v>TUBERIA GRP 300mm (300mm-800mm PRESION). No Incluye Transporte.</v>
          </cell>
          <cell r="D754" t="str">
            <v>ML</v>
          </cell>
          <cell r="E754">
            <v>117279</v>
          </cell>
          <cell r="F754">
            <v>43455</v>
          </cell>
        </row>
        <row r="755">
          <cell r="B755">
            <v>7604</v>
          </cell>
          <cell r="C755" t="str">
            <v>TUBERIA GRP 400mm (300mm-800mmPRESION). No Incluye Transporte.</v>
          </cell>
          <cell r="D755" t="str">
            <v>ML</v>
          </cell>
          <cell r="E755">
            <v>175209</v>
          </cell>
          <cell r="F755">
            <v>43455</v>
          </cell>
        </row>
        <row r="756">
          <cell r="B756">
            <v>7606</v>
          </cell>
          <cell r="C756" t="str">
            <v>TUBERIA GRP 500mm (300mm-800mm PRESION).  No Incluye Transporte.</v>
          </cell>
          <cell r="D756" t="str">
            <v>ML</v>
          </cell>
          <cell r="E756">
            <v>252581</v>
          </cell>
          <cell r="F756">
            <v>43455</v>
          </cell>
        </row>
        <row r="757">
          <cell r="B757">
            <v>7607</v>
          </cell>
          <cell r="C757" t="str">
            <v>TUBERIA GRP 600mm (300mm-800mm PRESION). NO INCLUYE TRANSPORTE</v>
          </cell>
          <cell r="D757" t="str">
            <v>ML</v>
          </cell>
          <cell r="E757">
            <v>342239</v>
          </cell>
          <cell r="F757">
            <v>43455</v>
          </cell>
        </row>
        <row r="758">
          <cell r="B758">
            <v>7608</v>
          </cell>
          <cell r="C758" t="str">
            <v>TUBERIA GRP 700mm (300mm-800mm PRESION). NO INCLUYE TRANSPORTE</v>
          </cell>
          <cell r="D758" t="str">
            <v>ML</v>
          </cell>
          <cell r="E758">
            <v>449749</v>
          </cell>
          <cell r="F758">
            <v>43455</v>
          </cell>
        </row>
        <row r="759">
          <cell r="B759">
            <v>7610</v>
          </cell>
          <cell r="C759" t="str">
            <v>GEOMALLA TENSAR BX 1100</v>
          </cell>
          <cell r="D759" t="str">
            <v>M2</v>
          </cell>
          <cell r="E759">
            <v>5748</v>
          </cell>
          <cell r="F759">
            <v>43455</v>
          </cell>
        </row>
        <row r="760">
          <cell r="B760">
            <v>7611</v>
          </cell>
          <cell r="C760" t="str">
            <v>GEOMALLA TENSAR BX 1200</v>
          </cell>
          <cell r="D760" t="str">
            <v>M2</v>
          </cell>
          <cell r="E760">
            <v>7497</v>
          </cell>
          <cell r="F760">
            <v>43455</v>
          </cell>
        </row>
        <row r="761">
          <cell r="B761">
            <v>7612</v>
          </cell>
          <cell r="C761" t="str">
            <v>GEOMALLA TENSAR FIBRA DE VIDRIO GLASGRID 8511</v>
          </cell>
          <cell r="D761" t="str">
            <v>M2</v>
          </cell>
          <cell r="E761">
            <v>7069</v>
          </cell>
          <cell r="F761">
            <v>43455</v>
          </cell>
        </row>
        <row r="762">
          <cell r="B762">
            <v>7613</v>
          </cell>
          <cell r="C762" t="str">
            <v>TUBERIA GRP 800mm (300mm-800mm PRESION).  No Incluye Transporte.</v>
          </cell>
          <cell r="D762" t="str">
            <v>ML</v>
          </cell>
          <cell r="E762">
            <v>567128</v>
          </cell>
          <cell r="F762">
            <v>43455</v>
          </cell>
        </row>
        <row r="763">
          <cell r="B763">
            <v>7614</v>
          </cell>
          <cell r="C763" t="str">
            <v>TUBERIA GRP 900mm (600mm-2400mm FLUJO LIBRE). No Incluye Transporte.</v>
          </cell>
          <cell r="D763" t="str">
            <v>ML</v>
          </cell>
          <cell r="E763">
            <v>656304</v>
          </cell>
          <cell r="F763">
            <v>43455</v>
          </cell>
        </row>
        <row r="764">
          <cell r="B764">
            <v>7615</v>
          </cell>
          <cell r="C764" t="str">
            <v>TUBERIA GRP 1000mm (600mm-2400mm FLUJO LIBRE). No Incluye Transporte.</v>
          </cell>
          <cell r="D764" t="str">
            <v>ML</v>
          </cell>
          <cell r="E764">
            <v>801211</v>
          </cell>
          <cell r="F764">
            <v>43455</v>
          </cell>
        </row>
        <row r="765">
          <cell r="B765">
            <v>7616</v>
          </cell>
          <cell r="C765" t="str">
            <v>TUBERIA GRP 1100mm (600mm-2400mm FLUJO LIBRE). No Incluye Transporte.</v>
          </cell>
          <cell r="D765" t="str">
            <v>ML</v>
          </cell>
          <cell r="E765">
            <v>954792</v>
          </cell>
          <cell r="F765">
            <v>43455</v>
          </cell>
        </row>
        <row r="766">
          <cell r="B766">
            <v>7617</v>
          </cell>
          <cell r="C766" t="str">
            <v>TUBERIA GRP 1200mm (600mm-2400mm FLUJO LIBRE). NO INCLUYE TRANSPORTE.</v>
          </cell>
          <cell r="D766" t="str">
            <v>ML</v>
          </cell>
          <cell r="E766">
            <v>1134114</v>
          </cell>
          <cell r="F766">
            <v>43455</v>
          </cell>
        </row>
        <row r="767">
          <cell r="B767">
            <v>7618</v>
          </cell>
          <cell r="C767" t="str">
            <v>TUBERIA GRP 1300 (600mm-2400mm FLUJO LIBRE). NO INCLUYE TRANSPORTE</v>
          </cell>
          <cell r="D767" t="str">
            <v>ML</v>
          </cell>
          <cell r="E767">
            <v>1322249</v>
          </cell>
          <cell r="F767">
            <v>43455</v>
          </cell>
        </row>
        <row r="768">
          <cell r="B768">
            <v>7619</v>
          </cell>
          <cell r="C768" t="str">
            <v>TUBERIA GRP 1400 (600mm-2400mm FLUJO LIBRE). NO INCLUYE TRANSPORTE</v>
          </cell>
          <cell r="D768" t="str">
            <v>ML</v>
          </cell>
          <cell r="E768">
            <v>1517499</v>
          </cell>
          <cell r="F768">
            <v>43455</v>
          </cell>
        </row>
        <row r="769">
          <cell r="B769">
            <v>7620</v>
          </cell>
          <cell r="C769" t="str">
            <v>TUBERIA GRP 1500 (600mm-2400mm FLUJO LIBRE. NO INCLUYE TRANSPORTE</v>
          </cell>
          <cell r="D769" t="str">
            <v>ML</v>
          </cell>
          <cell r="E769">
            <v>1692411</v>
          </cell>
          <cell r="F769">
            <v>43455</v>
          </cell>
        </row>
        <row r="770">
          <cell r="B770">
            <v>7621</v>
          </cell>
          <cell r="C770" t="str">
            <v>TUBERIA GRP 1600 (600mm-2400mm FLUJO LIBRE) NO INCLUYE TRANSPORTE</v>
          </cell>
          <cell r="D770" t="str">
            <v>ML</v>
          </cell>
          <cell r="E770">
            <v>1900902</v>
          </cell>
          <cell r="F770">
            <v>43455</v>
          </cell>
        </row>
        <row r="771">
          <cell r="B771">
            <v>7622</v>
          </cell>
          <cell r="C771" t="str">
            <v>TUBERIA GRP 1700 (600mm-2400mm FLUJO LIBRE) NO INCLUYE TRANSPORTE</v>
          </cell>
          <cell r="D771" t="str">
            <v>ML</v>
          </cell>
          <cell r="E771">
            <v>2127199</v>
          </cell>
          <cell r="F771">
            <v>43455</v>
          </cell>
        </row>
        <row r="772">
          <cell r="B772">
            <v>7626</v>
          </cell>
          <cell r="C772" t="str">
            <v>ACOPLE GRP 300mm (PN 10 Bar) No Incluye Transporte.</v>
          </cell>
          <cell r="D772" t="str">
            <v>UN</v>
          </cell>
          <cell r="E772">
            <v>134521</v>
          </cell>
          <cell r="F772">
            <v>43455</v>
          </cell>
        </row>
        <row r="773">
          <cell r="B773">
            <v>7627</v>
          </cell>
          <cell r="C773" t="str">
            <v>ACOPLE GRP 350mm (PN 10 Bar) No Incluye Transporte.</v>
          </cell>
          <cell r="D773" t="str">
            <v>UN</v>
          </cell>
          <cell r="E773">
            <v>168423</v>
          </cell>
          <cell r="F773">
            <v>43455</v>
          </cell>
        </row>
        <row r="774">
          <cell r="B774">
            <v>7628</v>
          </cell>
          <cell r="C774" t="str">
            <v>ACOPLE GRP 400mm (PN 10 Bar) - NO INCLUYE TRANSPORTE</v>
          </cell>
          <cell r="D774" t="str">
            <v>UN</v>
          </cell>
          <cell r="E774">
            <v>201394</v>
          </cell>
          <cell r="F774">
            <v>43455</v>
          </cell>
        </row>
        <row r="775">
          <cell r="B775">
            <v>7630</v>
          </cell>
          <cell r="C775" t="str">
            <v>ACOPLE GRP 500mm (PN 10 Bar) - NO INCLUYE TRANSPORTE</v>
          </cell>
          <cell r="D775" t="str">
            <v>UN</v>
          </cell>
          <cell r="E775">
            <v>276380</v>
          </cell>
          <cell r="F775">
            <v>43455</v>
          </cell>
        </row>
        <row r="776">
          <cell r="B776">
            <v>7631</v>
          </cell>
          <cell r="C776" t="str">
            <v>ACOPLE GRP 600mm (PN 10 Bar) - NO INCLUYE TRANSPORTE</v>
          </cell>
          <cell r="D776" t="str">
            <v>UN</v>
          </cell>
          <cell r="E776">
            <v>434535</v>
          </cell>
          <cell r="F776">
            <v>43455</v>
          </cell>
        </row>
        <row r="777">
          <cell r="B777">
            <v>7632</v>
          </cell>
          <cell r="C777" t="str">
            <v>ACOPLE GRP 700mm (PN 10 Bar) - NO INCLUYE TRANSPORTE</v>
          </cell>
          <cell r="D777" t="str">
            <v>UN</v>
          </cell>
          <cell r="E777">
            <v>582633</v>
          </cell>
          <cell r="F777">
            <v>43455</v>
          </cell>
        </row>
        <row r="778">
          <cell r="B778">
            <v>7633</v>
          </cell>
          <cell r="C778" t="str">
            <v>ACOPLE GRP 800mm (PN 10 Bar) - NO INCLUYE TRANSPORTE</v>
          </cell>
          <cell r="D778" t="str">
            <v>UN</v>
          </cell>
          <cell r="E778">
            <v>586105</v>
          </cell>
          <cell r="F778">
            <v>43455</v>
          </cell>
        </row>
        <row r="779">
          <cell r="B779">
            <v>7634</v>
          </cell>
          <cell r="C779" t="str">
            <v>ACOPLE GRP 900mm (PN 10 Bar) - NO INCLUYE TRANSPORTE</v>
          </cell>
          <cell r="D779" t="str">
            <v>UN</v>
          </cell>
          <cell r="E779">
            <v>663750</v>
          </cell>
          <cell r="F779">
            <v>43455</v>
          </cell>
        </row>
        <row r="780">
          <cell r="B780">
            <v>7635</v>
          </cell>
          <cell r="C780" t="str">
            <v>ACOPLE GRP 1000mm  (PN1/PN6) - NO INCLUYE TRANSPORTE</v>
          </cell>
          <cell r="D780" t="str">
            <v>UN</v>
          </cell>
          <cell r="E780">
            <v>696960</v>
          </cell>
          <cell r="F780">
            <v>43455</v>
          </cell>
        </row>
        <row r="781">
          <cell r="B781">
            <v>7636</v>
          </cell>
          <cell r="C781" t="str">
            <v>ACOPLE GRP 1100mm  (PN1/PN6) - NO INCLUYE TRANSPORTE</v>
          </cell>
          <cell r="D781" t="str">
            <v>UN</v>
          </cell>
          <cell r="E781">
            <v>749322</v>
          </cell>
          <cell r="F781">
            <v>43455</v>
          </cell>
        </row>
        <row r="782">
          <cell r="B782">
            <v>7637</v>
          </cell>
          <cell r="C782" t="str">
            <v>ACOPLE GRP 1200mm  (PN1/PN6) - NO INCLUYE TRANSPORTE</v>
          </cell>
          <cell r="D782" t="str">
            <v>UN</v>
          </cell>
          <cell r="E782">
            <v>807883</v>
          </cell>
          <cell r="F782">
            <v>43455</v>
          </cell>
        </row>
        <row r="783">
          <cell r="B783">
            <v>7638</v>
          </cell>
          <cell r="C783" t="str">
            <v>ACOPLE GRP 1300mm  (PN1/PN6) - NO INCLUYE TRANSPORTE</v>
          </cell>
          <cell r="D783" t="str">
            <v>UN</v>
          </cell>
          <cell r="E783">
            <v>965523</v>
          </cell>
          <cell r="F783">
            <v>43455</v>
          </cell>
        </row>
        <row r="784">
          <cell r="B784">
            <v>7639</v>
          </cell>
          <cell r="C784" t="str">
            <v>ACOPLE GRP 1400mm  (PN1/PN6)</v>
          </cell>
          <cell r="D784" t="str">
            <v>UN</v>
          </cell>
          <cell r="E784">
            <v>1052676</v>
          </cell>
          <cell r="F784">
            <v>43455</v>
          </cell>
        </row>
        <row r="785">
          <cell r="B785">
            <v>7640</v>
          </cell>
          <cell r="C785" t="str">
            <v>ACOPLE GRP 1500mm  (PN1/PN6) - NO INCLUYE TRANSPORTE</v>
          </cell>
          <cell r="D785" t="str">
            <v>UN</v>
          </cell>
          <cell r="E785">
            <v>1055020</v>
          </cell>
          <cell r="F785">
            <v>43455</v>
          </cell>
        </row>
        <row r="786">
          <cell r="B786">
            <v>7641</v>
          </cell>
          <cell r="C786" t="str">
            <v>ACOPLE GRP 1600mm  (PN1/PN6)</v>
          </cell>
          <cell r="D786" t="str">
            <v>UN</v>
          </cell>
          <cell r="E786">
            <v>1265151</v>
          </cell>
          <cell r="F786">
            <v>43455</v>
          </cell>
        </row>
        <row r="787">
          <cell r="B787">
            <v>7642</v>
          </cell>
          <cell r="C787" t="str">
            <v>ACOPLE GRP 1700mm  (PN1/PN6)</v>
          </cell>
          <cell r="D787" t="str">
            <v>UN</v>
          </cell>
          <cell r="E787">
            <v>1241836</v>
          </cell>
          <cell r="F787">
            <v>43455</v>
          </cell>
        </row>
        <row r="788">
          <cell r="B788">
            <v>7643</v>
          </cell>
          <cell r="C788" t="str">
            <v>ACOPLE GRP 1800mm  (PN1/PN6) - NO INCLUYE TRANSPORTE</v>
          </cell>
          <cell r="D788" t="str">
            <v>UN</v>
          </cell>
          <cell r="E788">
            <v>1331901</v>
          </cell>
          <cell r="F788">
            <v>43455</v>
          </cell>
        </row>
        <row r="789">
          <cell r="B789">
            <v>7644</v>
          </cell>
          <cell r="C789" t="str">
            <v>ACOPLE GRP 2000mm  (PN1/PN6) - NO INCLUYE TRANSPORTE</v>
          </cell>
          <cell r="D789" t="str">
            <v>UN</v>
          </cell>
          <cell r="E789">
            <v>1482912</v>
          </cell>
          <cell r="F789">
            <v>43455</v>
          </cell>
        </row>
        <row r="790">
          <cell r="B790">
            <v>7645</v>
          </cell>
          <cell r="C790" t="str">
            <v>TUBERIA GRP 1800 (600mm-2400mm FLUJO LIBRE) - NO INCLUYE TRANSPORTE</v>
          </cell>
          <cell r="D790" t="str">
            <v>ML</v>
          </cell>
          <cell r="E790">
            <v>2399753</v>
          </cell>
          <cell r="F790">
            <v>43455</v>
          </cell>
        </row>
        <row r="791">
          <cell r="B791">
            <v>7646</v>
          </cell>
          <cell r="C791" t="str">
            <v>TUBERIA GRP 2000 (600mm-2400mm FLUJO LIBRE) - NO INCLUYE TRANSPORTE</v>
          </cell>
          <cell r="D791" t="str">
            <v>ML</v>
          </cell>
          <cell r="E791">
            <v>3006072</v>
          </cell>
          <cell r="F791">
            <v>43455</v>
          </cell>
        </row>
        <row r="792">
          <cell r="B792">
            <v>7647</v>
          </cell>
          <cell r="C792" t="str">
            <v>ACOPLE GRP 2400mm - NO INCLUYE TRANSPORTE</v>
          </cell>
          <cell r="D792" t="str">
            <v>UN</v>
          </cell>
          <cell r="E792">
            <v>2067605</v>
          </cell>
          <cell r="F792">
            <v>43455</v>
          </cell>
        </row>
        <row r="793">
          <cell r="B793">
            <v>7648</v>
          </cell>
          <cell r="C793" t="str">
            <v>TUBERIA GRP 2400 (600mm-2400mm FLUJO LIBRE) - NO INCLUYE TRANSPORTE</v>
          </cell>
          <cell r="D793" t="str">
            <v>ML</v>
          </cell>
          <cell r="E793">
            <v>4275417</v>
          </cell>
          <cell r="F793">
            <v>43455</v>
          </cell>
        </row>
        <row r="794">
          <cell r="B794">
            <v>7650</v>
          </cell>
          <cell r="C794" t="str">
            <v>RECUBRIMIENTO BARRERA EPOXICO</v>
          </cell>
          <cell r="D794" t="str">
            <v>GLN</v>
          </cell>
          <cell r="E794">
            <v>133280</v>
          </cell>
          <cell r="F794">
            <v>43455</v>
          </cell>
        </row>
        <row r="795">
          <cell r="B795">
            <v>7651</v>
          </cell>
          <cell r="C795" t="str">
            <v>CATALIZADOR BARRERA EPOXICA COMPONENTE B</v>
          </cell>
          <cell r="D795" t="str">
            <v>GLN</v>
          </cell>
          <cell r="E795">
            <v>89250</v>
          </cell>
          <cell r="F795">
            <v>43455</v>
          </cell>
        </row>
        <row r="796">
          <cell r="B796">
            <v>7652</v>
          </cell>
          <cell r="C796" t="str">
            <v>RECUBRIMIENTO EN ESMALTE URETANO GRIS</v>
          </cell>
          <cell r="D796" t="str">
            <v>GLN</v>
          </cell>
          <cell r="E796">
            <v>179900</v>
          </cell>
          <cell r="F796">
            <v>43455</v>
          </cell>
        </row>
        <row r="797">
          <cell r="B797">
            <v>7653</v>
          </cell>
          <cell r="C797" t="str">
            <v>CATALIZADOR ESMALTE  URETANO (COMPONENTE B)</v>
          </cell>
          <cell r="D797" t="str">
            <v>GLN</v>
          </cell>
          <cell r="E797">
            <v>200000</v>
          </cell>
          <cell r="F797">
            <v>43455</v>
          </cell>
        </row>
        <row r="798">
          <cell r="B798">
            <v>7654</v>
          </cell>
          <cell r="C798" t="str">
            <v>DISOLVENTE EPOXICO</v>
          </cell>
          <cell r="D798" t="str">
            <v>GLN</v>
          </cell>
          <cell r="E798">
            <v>24600</v>
          </cell>
          <cell r="F798">
            <v>43455</v>
          </cell>
        </row>
        <row r="799">
          <cell r="B799">
            <v>7655</v>
          </cell>
          <cell r="C799" t="str">
            <v>DISOLVENTE URETANO</v>
          </cell>
          <cell r="D799" t="str">
            <v>GLN</v>
          </cell>
          <cell r="E799">
            <v>32000</v>
          </cell>
          <cell r="F799">
            <v>43455</v>
          </cell>
        </row>
        <row r="800">
          <cell r="B800">
            <v>7656</v>
          </cell>
          <cell r="C800" t="str">
            <v>IMPRIMANTE EPOXICO RICO EN ZINC</v>
          </cell>
          <cell r="D800" t="str">
            <v>GLN</v>
          </cell>
          <cell r="E800">
            <v>206990</v>
          </cell>
          <cell r="F800">
            <v>43455</v>
          </cell>
        </row>
        <row r="801">
          <cell r="B801">
            <v>7657</v>
          </cell>
          <cell r="C801" t="str">
            <v>CATALIZADOR PARA IMPRIMANTE EPOXICO RICO EN ZINC</v>
          </cell>
          <cell r="D801" t="str">
            <v>GLN</v>
          </cell>
          <cell r="E801">
            <v>61022</v>
          </cell>
          <cell r="F801">
            <v>43455</v>
          </cell>
        </row>
        <row r="802">
          <cell r="B802">
            <v>7658</v>
          </cell>
          <cell r="C802" t="str">
            <v>MEZCLA ASFÁLTICA EN CALIENTE CON ASFALTO MODIFICADO CON GRANO DE CAUCHO RECICLADO (GCR)</v>
          </cell>
          <cell r="D802" t="str">
            <v>M3</v>
          </cell>
          <cell r="E802">
            <v>720940</v>
          </cell>
          <cell r="F802">
            <v>43455</v>
          </cell>
        </row>
        <row r="803">
          <cell r="B803">
            <v>7664</v>
          </cell>
          <cell r="C803" t="str">
            <v>SEÑALETICA SITP 1-2 RUTAS H=3.75 CON O SIN CENEFA</v>
          </cell>
          <cell r="D803" t="str">
            <v>UN</v>
          </cell>
          <cell r="E803">
            <v>743750</v>
          </cell>
          <cell r="F803">
            <v>43455</v>
          </cell>
        </row>
        <row r="804">
          <cell r="B804">
            <v>7680</v>
          </cell>
          <cell r="C804" t="str">
            <v>PINTURA EN ESMALTE DOMESTICO</v>
          </cell>
          <cell r="D804" t="str">
            <v>GLN</v>
          </cell>
          <cell r="E804">
            <v>31300</v>
          </cell>
          <cell r="F804">
            <v>43455</v>
          </cell>
        </row>
        <row r="805">
          <cell r="B805">
            <v>7684</v>
          </cell>
          <cell r="C805" t="str">
            <v>ROSCADO PARA VARILLA 1/2"</v>
          </cell>
          <cell r="D805" t="str">
            <v>UN</v>
          </cell>
          <cell r="E805">
            <v>8500</v>
          </cell>
          <cell r="F805">
            <v>43455</v>
          </cell>
        </row>
        <row r="806">
          <cell r="B806">
            <v>7686</v>
          </cell>
          <cell r="C806" t="str">
            <v>BASE GRANULAR BG_B CON RECICLADO DE CONCRETO HIDRAULICO</v>
          </cell>
          <cell r="D806" t="str">
            <v>M3</v>
          </cell>
          <cell r="E806">
            <v>73185</v>
          </cell>
          <cell r="F806">
            <v>43455</v>
          </cell>
        </row>
        <row r="807">
          <cell r="B807">
            <v>7687</v>
          </cell>
          <cell r="C807" t="str">
            <v>BASE GRANULAR BG_A CON RECICLADO DE CONCRETO HIDRAULICO</v>
          </cell>
          <cell r="D807" t="str">
            <v>M3</v>
          </cell>
          <cell r="E807">
            <v>73185</v>
          </cell>
          <cell r="F807">
            <v>43455</v>
          </cell>
        </row>
        <row r="808">
          <cell r="B808">
            <v>7688</v>
          </cell>
          <cell r="C808" t="str">
            <v>BASE GRANULAR BG_C CON RECICLADO DE CONCRETO HIDRAULICO</v>
          </cell>
          <cell r="D808" t="str">
            <v>M3</v>
          </cell>
          <cell r="E808">
            <v>70805</v>
          </cell>
          <cell r="F808">
            <v>43455</v>
          </cell>
        </row>
        <row r="809">
          <cell r="B809">
            <v>7689</v>
          </cell>
          <cell r="C809" t="str">
            <v>SUBBASE GRANULAR SBG_A CON RECICLADO DE CONCRETO HIDRAULICO</v>
          </cell>
          <cell r="D809" t="str">
            <v>M3</v>
          </cell>
          <cell r="E809">
            <v>69615</v>
          </cell>
          <cell r="F809">
            <v>43455</v>
          </cell>
        </row>
        <row r="810">
          <cell r="B810">
            <v>7690</v>
          </cell>
          <cell r="C810" t="str">
            <v>SUBBASE GRANULAR SBG_B CON RECICLADO DE CONCRETO HIDRAULICO</v>
          </cell>
          <cell r="D810" t="str">
            <v>M3</v>
          </cell>
          <cell r="E810">
            <v>69615</v>
          </cell>
          <cell r="F810">
            <v>43455</v>
          </cell>
        </row>
        <row r="811">
          <cell r="B811">
            <v>7691</v>
          </cell>
          <cell r="C811" t="str">
            <v>SUBBASE GRANULAR SBG_C CON RECICLADO DE CONCRETO HIDRAULICO</v>
          </cell>
          <cell r="D811" t="str">
            <v>M3</v>
          </cell>
          <cell r="E811">
            <v>66640</v>
          </cell>
          <cell r="F811">
            <v>43455</v>
          </cell>
        </row>
        <row r="812">
          <cell r="B812">
            <v>7692</v>
          </cell>
          <cell r="C812" t="str">
            <v>SUBBASE GRANULAR CON RECICLADO DE CONCRETO ASFALTICO</v>
          </cell>
          <cell r="D812" t="str">
            <v>M3</v>
          </cell>
          <cell r="E812">
            <v>56525</v>
          </cell>
          <cell r="F812">
            <v>43455</v>
          </cell>
        </row>
        <row r="813">
          <cell r="B813">
            <v>7695</v>
          </cell>
          <cell r="C813" t="str">
            <v>SIERRA ELECTRICA CALADORA</v>
          </cell>
          <cell r="D813" t="str">
            <v>HR</v>
          </cell>
          <cell r="E813">
            <v>1125</v>
          </cell>
          <cell r="F813">
            <v>43455</v>
          </cell>
        </row>
        <row r="814">
          <cell r="B814">
            <v>7696</v>
          </cell>
          <cell r="C814" t="str">
            <v>DESTORNILLADOR DE IMPACTO</v>
          </cell>
          <cell r="D814" t="str">
            <v>HR</v>
          </cell>
          <cell r="E814">
            <v>1500</v>
          </cell>
          <cell r="F814">
            <v>43455</v>
          </cell>
        </row>
        <row r="815">
          <cell r="B815">
            <v>7697</v>
          </cell>
          <cell r="C815" t="str">
            <v>PLANTA ELECTRICA 4KW - INCLUYE COMBUSTIBLE</v>
          </cell>
          <cell r="D815" t="str">
            <v>HR</v>
          </cell>
          <cell r="E815">
            <v>5236</v>
          </cell>
          <cell r="F815">
            <v>43455</v>
          </cell>
        </row>
        <row r="816">
          <cell r="B816">
            <v>7698</v>
          </cell>
          <cell r="C816" t="str">
            <v>PULIDORA MANUAL ELECTRICA</v>
          </cell>
          <cell r="D816" t="str">
            <v>HR</v>
          </cell>
          <cell r="E816">
            <v>1785</v>
          </cell>
          <cell r="F816">
            <v>43455</v>
          </cell>
        </row>
        <row r="817">
          <cell r="B817">
            <v>7699</v>
          </cell>
          <cell r="C817" t="str">
            <v>DISCO DE CORTE METAL 7 X 1/8"</v>
          </cell>
          <cell r="D817" t="str">
            <v>UN</v>
          </cell>
          <cell r="E817">
            <v>8318</v>
          </cell>
          <cell r="F817">
            <v>43455</v>
          </cell>
        </row>
        <row r="818">
          <cell r="B818">
            <v>7700</v>
          </cell>
          <cell r="C818" t="str">
            <v>DISCO ABRASIVO DESBASTE METAL 7 X 1/4"</v>
          </cell>
          <cell r="D818" t="str">
            <v>UN</v>
          </cell>
          <cell r="E818">
            <v>5355</v>
          </cell>
          <cell r="F818">
            <v>43455</v>
          </cell>
        </row>
        <row r="819">
          <cell r="B819">
            <v>7701</v>
          </cell>
          <cell r="C819" t="str">
            <v>TALADRO ROTOPERCUTOR HASTA 3/4"</v>
          </cell>
          <cell r="D819" t="str">
            <v>HR</v>
          </cell>
          <cell r="E819">
            <v>2083</v>
          </cell>
          <cell r="F819">
            <v>43455</v>
          </cell>
        </row>
        <row r="820">
          <cell r="B820">
            <v>7702</v>
          </cell>
          <cell r="C820" t="str">
            <v>PISO EN ALUMINIO PARA PUENTES PEATONALES Y ESTACIONES TRANSMILENIO EN ALEACIÓN AA6070 - INCLUYE PERFILES DE ALUMINIO DE 30.5mm DE ALTURA Y 100mm DE ANCHO, SIN TROQUELAR.</v>
          </cell>
          <cell r="D820" t="str">
            <v>M2</v>
          </cell>
          <cell r="E820">
            <v>358753</v>
          </cell>
          <cell r="F820">
            <v>43455</v>
          </cell>
        </row>
        <row r="821">
          <cell r="B821">
            <v>7707</v>
          </cell>
          <cell r="C821" t="str">
            <v>GUADAÑADORA</v>
          </cell>
          <cell r="D821" t="str">
            <v>DIA</v>
          </cell>
          <cell r="E821">
            <v>30000</v>
          </cell>
          <cell r="F821">
            <v>43455</v>
          </cell>
        </row>
        <row r="822">
          <cell r="B822">
            <v>7710</v>
          </cell>
          <cell r="C822" t="str">
            <v>PLAQUETA TIPO REJILLA (PEATONAL)</v>
          </cell>
          <cell r="D822" t="str">
            <v>UN</v>
          </cell>
          <cell r="E822">
            <v>19546</v>
          </cell>
          <cell r="F822">
            <v>43455</v>
          </cell>
        </row>
        <row r="823">
          <cell r="B823">
            <v>7713</v>
          </cell>
          <cell r="C823" t="str">
            <v>CODO PVC 45° D= 1 1/2"</v>
          </cell>
          <cell r="D823" t="str">
            <v>UN</v>
          </cell>
          <cell r="E823">
            <v>5930</v>
          </cell>
          <cell r="F823">
            <v>43455</v>
          </cell>
        </row>
        <row r="824">
          <cell r="B824">
            <v>7714</v>
          </cell>
          <cell r="C824" t="str">
            <v>LLAMA AMARILLA (suministro y plantación. incluye tierra negra )</v>
          </cell>
          <cell r="D824" t="str">
            <v>M2</v>
          </cell>
          <cell r="E824">
            <v>148750</v>
          </cell>
          <cell r="F824">
            <v>43455</v>
          </cell>
        </row>
        <row r="825">
          <cell r="B825">
            <v>7715</v>
          </cell>
          <cell r="C825" t="str">
            <v>COLA DE ZORRO (Suministro y plantación, incluye tierra negra , transporte y disposición final de escombros)</v>
          </cell>
          <cell r="D825" t="str">
            <v>M2</v>
          </cell>
          <cell r="E825">
            <v>162688</v>
          </cell>
          <cell r="F825">
            <v>43455</v>
          </cell>
        </row>
        <row r="826">
          <cell r="B826">
            <v>7716</v>
          </cell>
          <cell r="C826" t="str">
            <v>ALCAPARRO H= 1.00m (Incluye siembra, caja, tierra, abono y tutor, transporte y disposición final)</v>
          </cell>
          <cell r="D826" t="str">
            <v>UN</v>
          </cell>
          <cell r="E826">
            <v>150000</v>
          </cell>
          <cell r="F826">
            <v>43455</v>
          </cell>
        </row>
        <row r="827">
          <cell r="B827">
            <v>7717</v>
          </cell>
          <cell r="C827" t="str">
            <v>EUCALIPTO POMARROSO H=1.5mt (Incluye siembra caja, tierra, abono y tutor)</v>
          </cell>
          <cell r="D827" t="str">
            <v>UN</v>
          </cell>
          <cell r="E827">
            <v>150000</v>
          </cell>
          <cell r="F827">
            <v>43455</v>
          </cell>
        </row>
        <row r="828">
          <cell r="B828">
            <v>7718</v>
          </cell>
          <cell r="C828" t="str">
            <v>CHICALA H=1.5 (Incluye siembra, caja, tierra,  abono y tutor)</v>
          </cell>
          <cell r="D828" t="str">
            <v>UN</v>
          </cell>
          <cell r="E828">
            <v>150000</v>
          </cell>
          <cell r="F828">
            <v>43455</v>
          </cell>
        </row>
        <row r="829">
          <cell r="B829">
            <v>7719</v>
          </cell>
          <cell r="C829" t="str">
            <v>CAJETO H=1.5 mt (Incluye siembra, caja, tierra, abono y tutor)</v>
          </cell>
          <cell r="D829" t="str">
            <v>UN</v>
          </cell>
          <cell r="E829">
            <v>150000</v>
          </cell>
          <cell r="F829">
            <v>43455</v>
          </cell>
        </row>
        <row r="830">
          <cell r="B830">
            <v>7720</v>
          </cell>
          <cell r="C830" t="str">
            <v>JAZMIN CHINO H= 1.5 mt (Incluye siembra, caja, tierra, abono y tutor</v>
          </cell>
          <cell r="D830" t="str">
            <v>UN</v>
          </cell>
          <cell r="E830">
            <v>150000</v>
          </cell>
          <cell r="F830">
            <v>43455</v>
          </cell>
        </row>
        <row r="831">
          <cell r="B831">
            <v>7722</v>
          </cell>
          <cell r="C831" t="str">
            <v>TUBERIA PVC PRESION E.L. D=1 1/2" RDE21 PSI 200</v>
          </cell>
          <cell r="D831" t="str">
            <v>ML</v>
          </cell>
          <cell r="E831">
            <v>8730</v>
          </cell>
          <cell r="F831">
            <v>43455</v>
          </cell>
        </row>
        <row r="832">
          <cell r="B832">
            <v>7723</v>
          </cell>
          <cell r="C832" t="str">
            <v>BLOQUEO Y TRANSPLANTE DE ARBOLES DE 1-5mt (Incluye transporte, recolección)</v>
          </cell>
          <cell r="D832" t="str">
            <v>UN</v>
          </cell>
          <cell r="E832">
            <v>906172</v>
          </cell>
          <cell r="F832">
            <v>43455</v>
          </cell>
        </row>
        <row r="833">
          <cell r="B833">
            <v>7724</v>
          </cell>
          <cell r="C833" t="str">
            <v>BLOQUEO Y TRANSPLANTE DE ARBOLES DE 5 - 10mt (Incluye transporte, recolección)</v>
          </cell>
          <cell r="D833" t="str">
            <v>UN</v>
          </cell>
          <cell r="E833">
            <v>1071847</v>
          </cell>
          <cell r="F833">
            <v>43455</v>
          </cell>
        </row>
        <row r="834">
          <cell r="B834">
            <v>7725</v>
          </cell>
          <cell r="C834" t="str">
            <v>BLOQUEO Y TRANSPLANTE DE ARBOLES DE 10 - 15mt (Incluye transporte, recolección)</v>
          </cell>
          <cell r="D834" t="str">
            <v>UN</v>
          </cell>
          <cell r="E834">
            <v>1685643</v>
          </cell>
          <cell r="F834">
            <v>43455</v>
          </cell>
        </row>
        <row r="835">
          <cell r="B835">
            <v>7727</v>
          </cell>
          <cell r="C835" t="str">
            <v>TUBERIA ACERO AL CARBON SIN COSTURA SCH40 D=3"</v>
          </cell>
          <cell r="D835" t="str">
            <v>ML</v>
          </cell>
          <cell r="E835">
            <v>46608</v>
          </cell>
          <cell r="F835">
            <v>43455</v>
          </cell>
        </row>
        <row r="836">
          <cell r="B836">
            <v>7728</v>
          </cell>
          <cell r="C836" t="str">
            <v>TUBERIA ACERO AL CARBON SIN COSTURA SCH40 D=4"</v>
          </cell>
          <cell r="D836" t="str">
            <v>ML</v>
          </cell>
          <cell r="E836">
            <v>66243</v>
          </cell>
          <cell r="F836">
            <v>43455</v>
          </cell>
        </row>
        <row r="837">
          <cell r="B837">
            <v>7729</v>
          </cell>
          <cell r="C837" t="str">
            <v>TUBERIA ACERO AL CARBON SIN COSTURA SCH40 D=6"</v>
          </cell>
          <cell r="D837" t="str">
            <v>ML</v>
          </cell>
          <cell r="E837">
            <v>116620</v>
          </cell>
          <cell r="F837">
            <v>43455</v>
          </cell>
        </row>
        <row r="838">
          <cell r="B838">
            <v>7730</v>
          </cell>
          <cell r="C838" t="str">
            <v>TUBERIA ACERO AL CARBON SIN COSTURA SCH40 D=8"</v>
          </cell>
          <cell r="D838" t="str">
            <v>ML</v>
          </cell>
          <cell r="E838">
            <v>182268</v>
          </cell>
          <cell r="F838">
            <v>43455</v>
          </cell>
        </row>
        <row r="839">
          <cell r="B839">
            <v>7733</v>
          </cell>
          <cell r="C839" t="str">
            <v>TRANSPORTE TUBERIA ACERO AL CARBON</v>
          </cell>
          <cell r="D839" t="str">
            <v>KG</v>
          </cell>
          <cell r="E839">
            <v>30</v>
          </cell>
          <cell r="F839">
            <v>43455</v>
          </cell>
        </row>
        <row r="840">
          <cell r="B840">
            <v>7737</v>
          </cell>
          <cell r="C840" t="str">
            <v>ANALISIS GRANULOMETRICO  DE LOS AGREGADOS GRUESO Y FINO</v>
          </cell>
          <cell r="D840" t="str">
            <v>UN</v>
          </cell>
          <cell r="E840">
            <v>74900</v>
          </cell>
          <cell r="F840">
            <v>43455</v>
          </cell>
        </row>
        <row r="841">
          <cell r="B841">
            <v>7738</v>
          </cell>
          <cell r="C841" t="str">
            <v>RESISTENCIA A LA DEGRADACIÓN DE LOS AGREGADOS DE TAMAÑOS MENORES DE 37.5 MM (1½") POR MEDIO DE LA MÁQUINA DE LOS ÁNGELES (SIN TRITURACIÓN DE LOS AGREGADOS)</v>
          </cell>
          <cell r="D841" t="str">
            <v>UN</v>
          </cell>
          <cell r="E841">
            <v>104720</v>
          </cell>
          <cell r="F841">
            <v>43455</v>
          </cell>
        </row>
        <row r="842">
          <cell r="B842">
            <v>7743</v>
          </cell>
          <cell r="C842" t="str">
            <v>PORCENTAJE DE PARTÍCULAS FRACTURADAS EN UN AGREGADO GRUESO</v>
          </cell>
          <cell r="D842" t="str">
            <v>UN</v>
          </cell>
          <cell r="E842">
            <v>54145</v>
          </cell>
          <cell r="F842">
            <v>43455</v>
          </cell>
        </row>
        <row r="843">
          <cell r="B843">
            <v>7744</v>
          </cell>
          <cell r="C843" t="str">
            <v>ÍNDICES DE APLANAMIENTO Y ALARGAMIENTO DE LOS AGREGADOS PARA CARRETERAS</v>
          </cell>
          <cell r="D843" t="str">
            <v>UN</v>
          </cell>
          <cell r="E843">
            <v>95200</v>
          </cell>
          <cell r="F843">
            <v>43455</v>
          </cell>
        </row>
        <row r="844">
          <cell r="B844">
            <v>7750</v>
          </cell>
          <cell r="C844" t="str">
            <v>DENSIDAD, DENSIDAD RELATIVA (GRAVEDAD ESPECÍFICA) Y ABSORCIÓN DEL AGREGADO FINO</v>
          </cell>
          <cell r="D844" t="str">
            <v>UN</v>
          </cell>
          <cell r="E844">
            <v>54978</v>
          </cell>
          <cell r="F844">
            <v>43455</v>
          </cell>
        </row>
        <row r="845">
          <cell r="B845">
            <v>7752</v>
          </cell>
          <cell r="C845" t="str">
            <v>PENETRACION DE LOS MATERIALES BITUMINOSOS</v>
          </cell>
          <cell r="D845" t="str">
            <v>UN</v>
          </cell>
          <cell r="E845">
            <v>75970</v>
          </cell>
          <cell r="F845">
            <v>43455</v>
          </cell>
        </row>
        <row r="846">
          <cell r="B846">
            <v>7754</v>
          </cell>
          <cell r="C846" t="str">
            <v>DUCTILIDAD DE LOS MATERIALES ASFÁLTICOS</v>
          </cell>
          <cell r="D846" t="str">
            <v>UN</v>
          </cell>
          <cell r="E846">
            <v>97891</v>
          </cell>
          <cell r="F846">
            <v>43455</v>
          </cell>
        </row>
        <row r="847">
          <cell r="B847">
            <v>7755</v>
          </cell>
          <cell r="C847" t="str">
            <v>EVALUACIÓN DE LA SUSCEPTIBILIDAD AL AGUA DE LAS MEZCLAS DE CONCRETO ASFÁLTICO UTILIZANDO LA PRUEBA DE TRACCIÓN INDIRECTA (Séis probetas)</v>
          </cell>
          <cell r="D847" t="str">
            <v>UN</v>
          </cell>
          <cell r="E847">
            <v>736501</v>
          </cell>
          <cell r="F847">
            <v>43455</v>
          </cell>
        </row>
        <row r="848">
          <cell r="B848">
            <v>7758</v>
          </cell>
          <cell r="C848" t="str">
            <v>ENSAYO DE TENSIÓN INDIRECTA PARA DETERMINAR EL MÓDULO RESILIENTE DE MEZCLAS ASFÁLTICAS (3 TEMPERATURAS Y 3 FRECUENCIAS)</v>
          </cell>
          <cell r="D848" t="str">
            <v>UN</v>
          </cell>
          <cell r="E848">
            <v>773500</v>
          </cell>
          <cell r="F848">
            <v>43455</v>
          </cell>
        </row>
        <row r="849">
          <cell r="B849">
            <v>7762</v>
          </cell>
          <cell r="C849" t="str">
            <v>MÓDULO DE ELASTICIDAD ESTÁTICO Y RELACIÓN DE POISSON DEL CONCRETO EN COMPRESIÓN</v>
          </cell>
          <cell r="D849" t="str">
            <v>UN</v>
          </cell>
          <cell r="E849">
            <v>178566</v>
          </cell>
          <cell r="F849">
            <v>43455</v>
          </cell>
        </row>
        <row r="850">
          <cell r="B850">
            <v>7766</v>
          </cell>
          <cell r="C850" t="str">
            <v>PUNTO DE ABLANDAMIENTO DE MATERIALES BITUMINOSOS (APARATO DE ANILLO Y BOLA)</v>
          </cell>
          <cell r="D850" t="str">
            <v>UN</v>
          </cell>
          <cell r="E850">
            <v>92705</v>
          </cell>
          <cell r="F850">
            <v>43455</v>
          </cell>
        </row>
        <row r="851">
          <cell r="B851">
            <v>7767</v>
          </cell>
          <cell r="C851" t="str">
            <v>ANDAMIO TUBULAR</v>
          </cell>
          <cell r="D851" t="str">
            <v>DIA</v>
          </cell>
          <cell r="E851">
            <v>655</v>
          </cell>
          <cell r="F851">
            <v>43455</v>
          </cell>
        </row>
        <row r="852">
          <cell r="B852">
            <v>7769</v>
          </cell>
          <cell r="C852" t="str">
            <v>PLANCHON PARA ANDAMIO</v>
          </cell>
          <cell r="D852" t="str">
            <v>DIA</v>
          </cell>
          <cell r="E852">
            <v>298</v>
          </cell>
          <cell r="F852">
            <v>43455</v>
          </cell>
        </row>
        <row r="853">
          <cell r="B853">
            <v>7770</v>
          </cell>
          <cell r="C853" t="str">
            <v>DISEÑO DE MEZCLAS ASFALTICAS METODO MARSHALL.</v>
          </cell>
          <cell r="D853" t="str">
            <v>UN</v>
          </cell>
          <cell r="E853">
            <v>1110700</v>
          </cell>
          <cell r="F853">
            <v>43455</v>
          </cell>
        </row>
        <row r="854">
          <cell r="B854">
            <v>7772</v>
          </cell>
          <cell r="C854" t="str">
            <v>DEMANDA BIOQUÍMICA DE OXIGENO (DBO5)</v>
          </cell>
          <cell r="D854" t="str">
            <v>UN</v>
          </cell>
          <cell r="E854">
            <v>49980</v>
          </cell>
          <cell r="F854">
            <v>43455</v>
          </cell>
        </row>
        <row r="855">
          <cell r="B855">
            <v>7773</v>
          </cell>
          <cell r="C855" t="str">
            <v>DEMANDA QUÍMICA DE OXIGENO (DQO)</v>
          </cell>
          <cell r="D855" t="str">
            <v>UN</v>
          </cell>
          <cell r="E855">
            <v>56644</v>
          </cell>
          <cell r="F855">
            <v>43455</v>
          </cell>
        </row>
        <row r="856">
          <cell r="B856">
            <v>7774</v>
          </cell>
          <cell r="C856" t="str">
            <v>OXÍGENO DISUELTO, MODIFICACIÓN DE AZIDA</v>
          </cell>
          <cell r="D856" t="str">
            <v>UN</v>
          </cell>
          <cell r="E856">
            <v>15470</v>
          </cell>
          <cell r="F856">
            <v>43455</v>
          </cell>
        </row>
        <row r="857">
          <cell r="B857">
            <v>7775</v>
          </cell>
          <cell r="C857" t="str">
            <v>NITROGENO TOTAL KSELDAHL</v>
          </cell>
          <cell r="D857" t="str">
            <v>UN</v>
          </cell>
          <cell r="E857">
            <v>47600</v>
          </cell>
          <cell r="F857">
            <v>43455</v>
          </cell>
        </row>
        <row r="858">
          <cell r="B858">
            <v>7776</v>
          </cell>
          <cell r="C858" t="str">
            <v>FOSFORO TOTAL</v>
          </cell>
          <cell r="D858" t="str">
            <v>UN</v>
          </cell>
          <cell r="E858">
            <v>17000</v>
          </cell>
          <cell r="F858">
            <v>43455</v>
          </cell>
        </row>
        <row r="859">
          <cell r="B859">
            <v>7777</v>
          </cell>
          <cell r="C859" t="str">
            <v>COLIFORMES TOTALES FERMENTACIÓN TUBOS MÚLTIPLES</v>
          </cell>
          <cell r="D859" t="str">
            <v>UN</v>
          </cell>
          <cell r="E859">
            <v>46500</v>
          </cell>
          <cell r="F859">
            <v>43455</v>
          </cell>
        </row>
        <row r="860">
          <cell r="B860">
            <v>7778</v>
          </cell>
          <cell r="C860" t="str">
            <v>COLIFORMES FECALES  FERMENTACIÓN TUBOS MÚLTIPLES</v>
          </cell>
          <cell r="D860" t="str">
            <v>UN</v>
          </cell>
          <cell r="E860">
            <v>54500</v>
          </cell>
          <cell r="F860">
            <v>43455</v>
          </cell>
        </row>
        <row r="861">
          <cell r="B861">
            <v>7780</v>
          </cell>
          <cell r="C861" t="str">
            <v>POTASIO</v>
          </cell>
          <cell r="D861" t="str">
            <v>UN</v>
          </cell>
          <cell r="E861">
            <v>30000</v>
          </cell>
          <cell r="F861">
            <v>43455</v>
          </cell>
        </row>
        <row r="862">
          <cell r="B862">
            <v>7781</v>
          </cell>
          <cell r="C862" t="str">
            <v>ACIDEZ TOTAL</v>
          </cell>
          <cell r="D862" t="str">
            <v>UN</v>
          </cell>
          <cell r="E862">
            <v>11900</v>
          </cell>
          <cell r="F862">
            <v>43455</v>
          </cell>
        </row>
        <row r="863">
          <cell r="B863">
            <v>7782</v>
          </cell>
          <cell r="C863" t="str">
            <v>ALCALINIDAD TOTAL</v>
          </cell>
          <cell r="D863" t="str">
            <v>UN</v>
          </cell>
          <cell r="E863">
            <v>11900</v>
          </cell>
          <cell r="F863">
            <v>43455</v>
          </cell>
        </row>
        <row r="864">
          <cell r="B864">
            <v>7783</v>
          </cell>
          <cell r="C864" t="str">
            <v>TURBIEDAD, MÉTODO NEFELOMÉTRICO</v>
          </cell>
          <cell r="D864" t="str">
            <v>UN</v>
          </cell>
          <cell r="E864">
            <v>10000</v>
          </cell>
          <cell r="F864">
            <v>43455</v>
          </cell>
        </row>
        <row r="865">
          <cell r="B865">
            <v>7784</v>
          </cell>
          <cell r="C865" t="str">
            <v>GRASAS Y ACEITES</v>
          </cell>
          <cell r="D865" t="str">
            <v>UN</v>
          </cell>
          <cell r="E865">
            <v>55000</v>
          </cell>
          <cell r="F865">
            <v>43455</v>
          </cell>
        </row>
        <row r="866">
          <cell r="B866">
            <v>7785</v>
          </cell>
          <cell r="C866" t="str">
            <v>SOLIDOS SUSPENDIDOS TOTALES, SECADO A 103°C - 105°C</v>
          </cell>
          <cell r="D866" t="str">
            <v>UN</v>
          </cell>
          <cell r="E866">
            <v>17017</v>
          </cell>
          <cell r="F866">
            <v>43455</v>
          </cell>
        </row>
        <row r="867">
          <cell r="B867">
            <v>7786</v>
          </cell>
          <cell r="C867" t="str">
            <v>SOLIDOS DISUELTOS TOTALES</v>
          </cell>
          <cell r="D867" t="str">
            <v>UN</v>
          </cell>
          <cell r="E867">
            <v>17017</v>
          </cell>
          <cell r="F867">
            <v>43455</v>
          </cell>
        </row>
        <row r="868">
          <cell r="B868">
            <v>7787</v>
          </cell>
          <cell r="C868" t="str">
            <v>SOLIDOS TOTALES, SECADO A 103°C - 105°C</v>
          </cell>
          <cell r="D868" t="str">
            <v>UN</v>
          </cell>
          <cell r="E868">
            <v>17017</v>
          </cell>
          <cell r="F868">
            <v>43455</v>
          </cell>
        </row>
        <row r="869">
          <cell r="B869">
            <v>7788</v>
          </cell>
          <cell r="C869" t="str">
            <v>SOLIDOS SEDIMENTABLES</v>
          </cell>
          <cell r="D869" t="str">
            <v>UN</v>
          </cell>
          <cell r="E869">
            <v>17017</v>
          </cell>
          <cell r="F869">
            <v>43455</v>
          </cell>
        </row>
        <row r="870">
          <cell r="B870">
            <v>7798</v>
          </cell>
          <cell r="C870" t="str">
            <v>PH</v>
          </cell>
          <cell r="D870" t="str">
            <v>UN</v>
          </cell>
          <cell r="E870">
            <v>6664</v>
          </cell>
          <cell r="F870">
            <v>43455</v>
          </cell>
        </row>
        <row r="871">
          <cell r="B871">
            <v>7800</v>
          </cell>
          <cell r="C871" t="str">
            <v>TEMPERATURA DEL AGUA</v>
          </cell>
          <cell r="D871" t="str">
            <v>UN</v>
          </cell>
          <cell r="E871">
            <v>2975</v>
          </cell>
          <cell r="F871">
            <v>43455</v>
          </cell>
        </row>
        <row r="872">
          <cell r="B872">
            <v>7801</v>
          </cell>
          <cell r="C872" t="str">
            <v>COLOR VERDADERO</v>
          </cell>
          <cell r="D872" t="str">
            <v>UN</v>
          </cell>
          <cell r="E872">
            <v>11900</v>
          </cell>
          <cell r="F872">
            <v>43455</v>
          </cell>
        </row>
        <row r="873">
          <cell r="B873">
            <v>7811</v>
          </cell>
          <cell r="C873" t="str">
            <v>CEPILLO INDUSTRIAL DE NYLON CON CABO DE 35CM A 42CM X 9CM X 17CM</v>
          </cell>
          <cell r="D873" t="str">
            <v>UN</v>
          </cell>
          <cell r="E873">
            <v>12000</v>
          </cell>
          <cell r="F873">
            <v>43455</v>
          </cell>
        </row>
        <row r="874">
          <cell r="B874">
            <v>7812</v>
          </cell>
          <cell r="C874" t="str">
            <v>CARRETILLA  RUEDA NEUMATICA PLATON METALICO CAPACIDAD CINCO PIES CUBICOS MANGO MADERA TIPO BUGGY</v>
          </cell>
          <cell r="D874" t="str">
            <v>UN</v>
          </cell>
          <cell r="E874">
            <v>107100</v>
          </cell>
          <cell r="F874">
            <v>43455</v>
          </cell>
        </row>
        <row r="875">
          <cell r="B875">
            <v>7813</v>
          </cell>
          <cell r="C875" t="str">
            <v>BARRA DE 18LB CON PUNTA Y PALA 150CM X 10CM</v>
          </cell>
          <cell r="D875" t="str">
            <v>UN</v>
          </cell>
          <cell r="E875">
            <v>48300</v>
          </cell>
          <cell r="F875">
            <v>43455</v>
          </cell>
        </row>
        <row r="876">
          <cell r="B876">
            <v>7814</v>
          </cell>
          <cell r="C876" t="str">
            <v>SERRUCHO DE 20" DIENTE ENDURECIDO</v>
          </cell>
          <cell r="D876" t="str">
            <v>UN</v>
          </cell>
          <cell r="E876">
            <v>15990</v>
          </cell>
          <cell r="F876">
            <v>43455</v>
          </cell>
        </row>
        <row r="877">
          <cell r="B877">
            <v>7815</v>
          </cell>
          <cell r="C877" t="str">
            <v>MARTILLO DE BOLA DE 2LB</v>
          </cell>
          <cell r="D877" t="str">
            <v>UN</v>
          </cell>
          <cell r="E877">
            <v>27100</v>
          </cell>
          <cell r="F877">
            <v>43455</v>
          </cell>
        </row>
        <row r="878">
          <cell r="B878">
            <v>7818</v>
          </cell>
          <cell r="C878" t="str">
            <v>CAMILLA MADERA PRIMEROS AUXILIOS INMOVILIZADOR CABEZA</v>
          </cell>
          <cell r="D878" t="str">
            <v>UN</v>
          </cell>
          <cell r="E878">
            <v>190400</v>
          </cell>
          <cell r="F878">
            <v>43455</v>
          </cell>
        </row>
        <row r="879">
          <cell r="B879">
            <v>7819</v>
          </cell>
          <cell r="C879" t="str">
            <v>EXTINTOR POLVO QUIMICO SECO DE 20LB TIPO ABC METALICO CON GANCHO Y AVISO</v>
          </cell>
          <cell r="D879" t="str">
            <v>UN</v>
          </cell>
          <cell r="E879">
            <v>51170</v>
          </cell>
          <cell r="F879">
            <v>43455</v>
          </cell>
        </row>
        <row r="880">
          <cell r="B880">
            <v>7821</v>
          </cell>
          <cell r="C880" t="str">
            <v>BOTA LISA DIELECTRICA CON PUNTERA EN ACERO DE CAUCHO, CINTA AMARILLA, PUNTERA Y PLANTILLA EN ACERO</v>
          </cell>
          <cell r="D880" t="str">
            <v>PAR</v>
          </cell>
          <cell r="E880">
            <v>72312</v>
          </cell>
          <cell r="F880">
            <v>43455</v>
          </cell>
        </row>
        <row r="881">
          <cell r="B881">
            <v>7822</v>
          </cell>
          <cell r="C881" t="str">
            <v>BOTA CUERO LISA NEGRA SEGURIDAD PUNTERA DE ACERO</v>
          </cell>
          <cell r="D881" t="str">
            <v>PAR</v>
          </cell>
          <cell r="E881">
            <v>29750</v>
          </cell>
          <cell r="F881">
            <v>43455</v>
          </cell>
        </row>
        <row r="882">
          <cell r="B882">
            <v>7823</v>
          </cell>
          <cell r="C882" t="str">
            <v>BOTA DE CAUCHO, CINTA AMARILLA, PUNTERA Y PLANTILLA EN ACERO</v>
          </cell>
          <cell r="D882" t="str">
            <v>PAR</v>
          </cell>
          <cell r="E882">
            <v>77653</v>
          </cell>
          <cell r="F882">
            <v>43455</v>
          </cell>
        </row>
        <row r="883">
          <cell r="B883">
            <v>7824</v>
          </cell>
          <cell r="C883" t="str">
            <v>PROTECTOR AUDITIVO TIPO TAPON DESECHABLE SIN CORDON</v>
          </cell>
          <cell r="D883" t="str">
            <v>PAR</v>
          </cell>
          <cell r="E883">
            <v>500</v>
          </cell>
          <cell r="F883">
            <v>43455</v>
          </cell>
        </row>
        <row r="884">
          <cell r="B884">
            <v>7825</v>
          </cell>
          <cell r="C884" t="str">
            <v>MASCARILLA DESECHABLE CONTRA POLVOS Y PARTICULAS NO TOXICAS</v>
          </cell>
          <cell r="D884" t="str">
            <v>UN</v>
          </cell>
          <cell r="E884">
            <v>1785</v>
          </cell>
          <cell r="F884">
            <v>43455</v>
          </cell>
        </row>
        <row r="885">
          <cell r="B885">
            <v>7826</v>
          </cell>
          <cell r="C885" t="str">
            <v>MASCARILLA DESECHABLE CON VALVULA CONTRA POLVO Y PARTICULAS NO TOXICAS</v>
          </cell>
          <cell r="D885" t="str">
            <v>UN</v>
          </cell>
          <cell r="E885">
            <v>3451</v>
          </cell>
          <cell r="F885">
            <v>43455</v>
          </cell>
        </row>
        <row r="886">
          <cell r="B886">
            <v>7827</v>
          </cell>
          <cell r="C886" t="str">
            <v>PROTECTOR AUDITIVO TIPO TAPON INSERCION EN SILICONA CON CORDEL EN ESTUCHE 25DB</v>
          </cell>
          <cell r="D886" t="str">
            <v>PAR</v>
          </cell>
          <cell r="E886">
            <v>1296</v>
          </cell>
          <cell r="F886">
            <v>43455</v>
          </cell>
        </row>
        <row r="887">
          <cell r="B887">
            <v>7830</v>
          </cell>
          <cell r="C887" t="str">
            <v>CARTUCHO VAPORES ORGANICOS</v>
          </cell>
          <cell r="D887" t="str">
            <v>PAR</v>
          </cell>
          <cell r="E887">
            <v>42186</v>
          </cell>
          <cell r="F887">
            <v>43455</v>
          </cell>
        </row>
        <row r="888">
          <cell r="B888">
            <v>7832</v>
          </cell>
          <cell r="C888" t="str">
            <v>BARBUQUEJO EN REATA CON MENTONERA CON TRES APOYOS PARA CASCO</v>
          </cell>
          <cell r="D888" t="str">
            <v>UN</v>
          </cell>
          <cell r="E888">
            <v>4760</v>
          </cell>
          <cell r="F888">
            <v>43455</v>
          </cell>
        </row>
        <row r="889">
          <cell r="B889">
            <v>7836</v>
          </cell>
          <cell r="C889" t="str">
            <v>ARNES MULTIPROPOSITO CON ESLINGA - 4 ANILLOS - PARA RESTRICCION Y DETENCION DE CAIDAS CON PUNTO FIJO</v>
          </cell>
          <cell r="D889" t="str">
            <v>UN</v>
          </cell>
          <cell r="E889">
            <v>116620</v>
          </cell>
          <cell r="F889">
            <v>43455</v>
          </cell>
        </row>
        <row r="890">
          <cell r="B890">
            <v>7837</v>
          </cell>
          <cell r="C890" t="str">
            <v>ESLINGA SEGURIDAD CINTA DE NYLON EN Y CON AMORTIGUADOR Y 2 MOSQUETONES GRANDES</v>
          </cell>
          <cell r="D890" t="str">
            <v>UN</v>
          </cell>
          <cell r="E890">
            <v>192780</v>
          </cell>
          <cell r="F890">
            <v>43455</v>
          </cell>
        </row>
        <row r="891">
          <cell r="B891">
            <v>7838</v>
          </cell>
          <cell r="C891" t="str">
            <v>IMPERMEABLE INDUSTRIAL PVC CON CAPUCHA EN NYLON</v>
          </cell>
          <cell r="D891" t="str">
            <v>UN</v>
          </cell>
          <cell r="E891">
            <v>29155</v>
          </cell>
          <cell r="F891">
            <v>43455</v>
          </cell>
        </row>
        <row r="892">
          <cell r="B892">
            <v>7839</v>
          </cell>
          <cell r="C892" t="str">
            <v>OVEROL IMPERMEABLE INDUSTRIAL AMARILLO 2 PIEZAS CON CAPUCHA</v>
          </cell>
          <cell r="D892" t="str">
            <v>UN</v>
          </cell>
          <cell r="E892">
            <v>27900</v>
          </cell>
          <cell r="F892">
            <v>43455</v>
          </cell>
        </row>
        <row r="893">
          <cell r="B893">
            <v>7844</v>
          </cell>
          <cell r="C893" t="str">
            <v>GUANTE NITRILO 13" RESISTENTE CONTRA QUIMICOS COMBUSTIBLES SOLVENTES GRASAS</v>
          </cell>
          <cell r="D893" t="str">
            <v>PAR</v>
          </cell>
          <cell r="E893">
            <v>5355</v>
          </cell>
          <cell r="F893">
            <v>43455</v>
          </cell>
        </row>
        <row r="894">
          <cell r="B894">
            <v>7846</v>
          </cell>
          <cell r="C894" t="str">
            <v>GUANTE CARNAZA REFORZADO EN CARNAZA LARGO</v>
          </cell>
          <cell r="D894" t="str">
            <v>PAR</v>
          </cell>
          <cell r="E894">
            <v>9000</v>
          </cell>
          <cell r="F894">
            <v>43455</v>
          </cell>
        </row>
        <row r="895">
          <cell r="B895">
            <v>7850</v>
          </cell>
          <cell r="C895" t="str">
            <v>CINTA PARA SEÑALIZACION DE 500MT X 4" PELIGO CALIBRE 3.5</v>
          </cell>
          <cell r="D895" t="str">
            <v>ROLLO</v>
          </cell>
          <cell r="E895">
            <v>15470</v>
          </cell>
          <cell r="F895">
            <v>43455</v>
          </cell>
        </row>
        <row r="896">
          <cell r="B896">
            <v>7851</v>
          </cell>
          <cell r="C896" t="str">
            <v>RESPIRADOR PARA GASES DOBLE SIN CARTUCHO</v>
          </cell>
          <cell r="D896" t="str">
            <v>UN</v>
          </cell>
          <cell r="E896">
            <v>25000</v>
          </cell>
          <cell r="F896">
            <v>43455</v>
          </cell>
        </row>
        <row r="897">
          <cell r="B897">
            <v>7852</v>
          </cell>
          <cell r="C897" t="str">
            <v>TELA VERDE PARA CERRAMIENTO 2.10 METRO DE ANCHO DE 60GR</v>
          </cell>
          <cell r="D897" t="str">
            <v>ML</v>
          </cell>
          <cell r="E897">
            <v>2318</v>
          </cell>
          <cell r="F897">
            <v>43455</v>
          </cell>
        </row>
        <row r="898">
          <cell r="B898">
            <v>7870</v>
          </cell>
          <cell r="C898" t="str">
            <v>VÍDEO BEAM - ALQUILER POR DIA</v>
          </cell>
          <cell r="D898" t="str">
            <v>DIA</v>
          </cell>
          <cell r="E898">
            <v>59900</v>
          </cell>
          <cell r="F898">
            <v>43455</v>
          </cell>
        </row>
        <row r="899">
          <cell r="B899">
            <v>7874</v>
          </cell>
          <cell r="C899" t="str">
            <v>GRAVEDAD ESPECÍFICA BULK Y DENSIDAD DE MEZCLAS ASFÁLTICAS COMPACTADAS NO ABSORBENTES EMPLEANDO ESPECÍMENES SATURADOS Y SUPERFICIALMENTE SECOS</v>
          </cell>
          <cell r="D899" t="str">
            <v>UN</v>
          </cell>
          <cell r="E899">
            <v>38080</v>
          </cell>
          <cell r="F899">
            <v>43455</v>
          </cell>
        </row>
        <row r="900">
          <cell r="B900">
            <v>7876</v>
          </cell>
          <cell r="C900" t="str">
            <v>EXTRACCIÓN CUANTITATIVA DEL ASFÁLTO EN MEZCLAS PARA PAVIMENTOS</v>
          </cell>
          <cell r="D900" t="str">
            <v>UN</v>
          </cell>
          <cell r="E900">
            <v>119000</v>
          </cell>
          <cell r="F900">
            <v>43455</v>
          </cell>
        </row>
        <row r="901">
          <cell r="B901">
            <v>7877</v>
          </cell>
          <cell r="C901" t="str">
            <v>RESISTENCIA A LA FLEXIÓN DEL CONCRETO USANDO UNA VIGA SIMPLEMENTE APOYADA Y CARGADA EN LOS TERCIOS DE LA LUZ LIBRE</v>
          </cell>
          <cell r="D901" t="str">
            <v>UN</v>
          </cell>
          <cell r="E901">
            <v>23800</v>
          </cell>
          <cell r="F901">
            <v>43455</v>
          </cell>
        </row>
        <row r="902">
          <cell r="B902">
            <v>7884</v>
          </cell>
          <cell r="C902" t="str">
            <v>SARDINEL ESPECIAL A 110 - RAMPA B (600X400X500MM)</v>
          </cell>
          <cell r="D902" t="str">
            <v>UN</v>
          </cell>
          <cell r="E902">
            <v>90000</v>
          </cell>
          <cell r="F902">
            <v>43455</v>
          </cell>
        </row>
        <row r="903">
          <cell r="B903">
            <v>7891</v>
          </cell>
          <cell r="C903" t="str">
            <v>ESMALTE ALQUIDICO</v>
          </cell>
          <cell r="D903" t="str">
            <v>GLN</v>
          </cell>
          <cell r="E903">
            <v>52700</v>
          </cell>
          <cell r="F903">
            <v>43455</v>
          </cell>
        </row>
        <row r="904">
          <cell r="B904">
            <v>7892</v>
          </cell>
          <cell r="C904" t="str">
            <v>EQUIPO VACTOR - SONDEO - LIMPIEZA - RECOLECCIÓN DE LODOS NO PELIGROSOS</v>
          </cell>
          <cell r="D904" t="str">
            <v>HR</v>
          </cell>
          <cell r="E904">
            <v>261800</v>
          </cell>
          <cell r="F904">
            <v>43455</v>
          </cell>
        </row>
        <row r="905">
          <cell r="B905">
            <v>7896</v>
          </cell>
          <cell r="C905" t="str">
            <v>IMPRESIÓN HOJA CARTA, A 1X0 TINTAS EN PAPEL BOND DE 75 GR.</v>
          </cell>
          <cell r="D905" t="str">
            <v>UN</v>
          </cell>
          <cell r="E905">
            <v>150</v>
          </cell>
          <cell r="F905">
            <v>43455</v>
          </cell>
        </row>
        <row r="906">
          <cell r="B906">
            <v>7897</v>
          </cell>
          <cell r="C906" t="str">
            <v>AFICHE TAMAÑO MEDIO PLIEGO A 4X0 TINTAS EN PROPALCOTE DE 115 GR.</v>
          </cell>
          <cell r="D906" t="str">
            <v>UN</v>
          </cell>
          <cell r="E906">
            <v>655</v>
          </cell>
          <cell r="F906">
            <v>43455</v>
          </cell>
        </row>
        <row r="907">
          <cell r="B907">
            <v>7898</v>
          </cell>
          <cell r="C907" t="str">
            <v>PLEGABLES DE SOSTENIBILIDAD EN TRES CUERPOS TAMAÑO CARTA A 4X4 TINTAS EN PROPALCOTE.</v>
          </cell>
          <cell r="D907" t="str">
            <v>UN</v>
          </cell>
          <cell r="E907">
            <v>333</v>
          </cell>
          <cell r="F907">
            <v>43455</v>
          </cell>
        </row>
        <row r="908">
          <cell r="B908">
            <v>7900</v>
          </cell>
          <cell r="C908" t="str">
            <v>VOLANTES TAMAÑO CARTA POLICROMÍA DE 114 GR.</v>
          </cell>
          <cell r="D908" t="str">
            <v>UN</v>
          </cell>
          <cell r="E908">
            <v>143</v>
          </cell>
          <cell r="F908">
            <v>43455</v>
          </cell>
        </row>
        <row r="909">
          <cell r="B909">
            <v>7901</v>
          </cell>
          <cell r="C909" t="str">
            <v>VOLANTES TAMAÑO 1/2 CARTA POLICROMÍA COTE DE 115 GR.</v>
          </cell>
          <cell r="D909" t="str">
            <v>UN</v>
          </cell>
          <cell r="E909">
            <v>71</v>
          </cell>
          <cell r="F909">
            <v>43455</v>
          </cell>
        </row>
        <row r="910">
          <cell r="B910">
            <v>7904</v>
          </cell>
          <cell r="C910" t="str">
            <v>EXÁMEN MÉDICO OCUPACIONAL DE INGRESO O RETIRO</v>
          </cell>
          <cell r="D910" t="str">
            <v>UN</v>
          </cell>
          <cell r="E910">
            <v>24000</v>
          </cell>
          <cell r="F910">
            <v>43455</v>
          </cell>
        </row>
        <row r="911">
          <cell r="B911">
            <v>7906</v>
          </cell>
          <cell r="C911" t="str">
            <v>EXAMEN DE AUDIOMETRÍA DE INGRESO O EGRESO</v>
          </cell>
          <cell r="D911" t="str">
            <v>UN</v>
          </cell>
          <cell r="E911">
            <v>16000</v>
          </cell>
          <cell r="F911">
            <v>43455</v>
          </cell>
        </row>
        <row r="912">
          <cell r="B912">
            <v>7908</v>
          </cell>
          <cell r="C912" t="str">
            <v>EXAMEN DE OPTOMETRÍA DE INGRESO O EGRESO</v>
          </cell>
          <cell r="D912" t="str">
            <v>UN</v>
          </cell>
          <cell r="E912">
            <v>16000</v>
          </cell>
          <cell r="F912">
            <v>43455</v>
          </cell>
        </row>
        <row r="913">
          <cell r="B913">
            <v>7910</v>
          </cell>
          <cell r="C913" t="str">
            <v>EXAMEN DE ESPIROMETRÍA DE INGRESO O EGRESO</v>
          </cell>
          <cell r="D913" t="str">
            <v>UN</v>
          </cell>
          <cell r="E913">
            <v>16000</v>
          </cell>
          <cell r="F913">
            <v>43455</v>
          </cell>
        </row>
        <row r="914">
          <cell r="B914">
            <v>7919</v>
          </cell>
          <cell r="C914" t="str">
            <v>EQUIPO DE PINTURA PARA ESMALTE ALQUIDICO</v>
          </cell>
          <cell r="D914" t="str">
            <v>DIA</v>
          </cell>
          <cell r="E914">
            <v>45000</v>
          </cell>
          <cell r="F914">
            <v>43455</v>
          </cell>
        </row>
        <row r="915">
          <cell r="B915">
            <v>7921</v>
          </cell>
          <cell r="C915" t="str">
            <v>CONCRETO DE RESISTENCIA ACELERADA (3 días) MR41</v>
          </cell>
          <cell r="D915" t="str">
            <v>M3</v>
          </cell>
          <cell r="E915">
            <v>462256</v>
          </cell>
          <cell r="F915">
            <v>43455</v>
          </cell>
        </row>
        <row r="916">
          <cell r="B916">
            <v>7922</v>
          </cell>
          <cell r="C916" t="str">
            <v>HIDROLAVADORA MOTOR A GASOLINA PRESION 3200 PSI CAUDAL 14-15 LT/MIN - INCLUYE COMBUSTIBLE</v>
          </cell>
          <cell r="D916" t="str">
            <v>HR</v>
          </cell>
          <cell r="E916">
            <v>6125</v>
          </cell>
          <cell r="F916">
            <v>43455</v>
          </cell>
        </row>
        <row r="917">
          <cell r="B917">
            <v>7923</v>
          </cell>
          <cell r="C917" t="str">
            <v>DETERGENTE/DESENGRASANTE INDUSTRIAL</v>
          </cell>
          <cell r="D917" t="str">
            <v>KG</v>
          </cell>
          <cell r="E917">
            <v>9500</v>
          </cell>
          <cell r="F917">
            <v>43455</v>
          </cell>
        </row>
        <row r="918">
          <cell r="B918">
            <v>7926</v>
          </cell>
          <cell r="C918" t="str">
            <v>TACHON PLASTICO  REFLECTIVO ALTA RESISTENCIA TIPO TRANSMILENIO</v>
          </cell>
          <cell r="D918" t="str">
            <v>UN</v>
          </cell>
          <cell r="E918">
            <v>24990</v>
          </cell>
          <cell r="F918">
            <v>43455</v>
          </cell>
        </row>
        <row r="919">
          <cell r="B919">
            <v>7932</v>
          </cell>
          <cell r="C919" t="str">
            <v>TUBERÍA PVC PRESIÓN 1/2" RDE 9 500 PSI</v>
          </cell>
          <cell r="D919" t="str">
            <v>ML</v>
          </cell>
          <cell r="E919">
            <v>2990</v>
          </cell>
          <cell r="F919">
            <v>43455</v>
          </cell>
        </row>
        <row r="920">
          <cell r="B920">
            <v>7934</v>
          </cell>
          <cell r="C920" t="str">
            <v>KIT DE NIVELACIÓN PARA HIDRANTE  DE DIÁMETRO DE 6", LONGITUD 400mm , INCLUYE TODOS LOS ELEMENTOS NECESARIOS PARA SU INSTALACIÓN</v>
          </cell>
          <cell r="D920" t="str">
            <v>UN</v>
          </cell>
          <cell r="E920">
            <v>655155</v>
          </cell>
          <cell r="F920">
            <v>43455</v>
          </cell>
        </row>
        <row r="921">
          <cell r="B921">
            <v>7939</v>
          </cell>
          <cell r="C921" t="str">
            <v>REDUCCIÓN CONCENTRICA HD EL 4" x 3"</v>
          </cell>
          <cell r="D921" t="str">
            <v>UN</v>
          </cell>
          <cell r="E921">
            <v>118072</v>
          </cell>
          <cell r="F921">
            <v>43455</v>
          </cell>
        </row>
        <row r="922">
          <cell r="B922">
            <v>7941</v>
          </cell>
          <cell r="C922" t="str">
            <v>REDUCCIÓN HD 6" x 4" J.H.</v>
          </cell>
          <cell r="D922" t="str">
            <v>UN</v>
          </cell>
          <cell r="E922">
            <v>298059</v>
          </cell>
          <cell r="F922">
            <v>43455</v>
          </cell>
        </row>
        <row r="923">
          <cell r="B923">
            <v>7942</v>
          </cell>
          <cell r="C923" t="str">
            <v>REDUCCIÓN HD 4" x 2" J.H.</v>
          </cell>
          <cell r="D923" t="str">
            <v>UN</v>
          </cell>
          <cell r="E923">
            <v>115192</v>
          </cell>
          <cell r="F923">
            <v>43455</v>
          </cell>
        </row>
        <row r="924">
          <cell r="B924">
            <v>7945</v>
          </cell>
          <cell r="C924" t="str">
            <v>CINTA TEFLON - CINTA SELLANTE 1/2" x 0.20 DENSIDAD</v>
          </cell>
          <cell r="D924" t="str">
            <v>ML</v>
          </cell>
          <cell r="E924">
            <v>129</v>
          </cell>
          <cell r="F924">
            <v>43455</v>
          </cell>
        </row>
        <row r="925">
          <cell r="B925">
            <v>7946</v>
          </cell>
          <cell r="C925" t="str">
            <v>SOLDADURA DE ESTAÑO ROLLO DE 250 GR. 1/16"</v>
          </cell>
          <cell r="D925" t="str">
            <v>LB</v>
          </cell>
          <cell r="E925">
            <v>56900</v>
          </cell>
          <cell r="F925">
            <v>43455</v>
          </cell>
        </row>
        <row r="926">
          <cell r="B926">
            <v>7947</v>
          </cell>
          <cell r="C926" t="str">
            <v>CAJILLA PLASTICA Y TAPA EN POLIPROPILENO PARA MEDIDOR.</v>
          </cell>
          <cell r="D926" t="str">
            <v>UN</v>
          </cell>
          <cell r="E926">
            <v>189210</v>
          </cell>
          <cell r="F926">
            <v>43455</v>
          </cell>
        </row>
        <row r="927">
          <cell r="B927">
            <v>7948</v>
          </cell>
          <cell r="C927" t="str">
            <v>TUBERÍA DE ACERO GALVANIZADO 1"</v>
          </cell>
          <cell r="D927" t="str">
            <v>ML</v>
          </cell>
          <cell r="E927">
            <v>11503</v>
          </cell>
          <cell r="F927">
            <v>43455</v>
          </cell>
        </row>
        <row r="928">
          <cell r="B928">
            <v>7949</v>
          </cell>
          <cell r="C928" t="str">
            <v>KIT SILLA YEE 200 x 160 PVC</v>
          </cell>
          <cell r="D928" t="str">
            <v>UN</v>
          </cell>
          <cell r="E928">
            <v>116630</v>
          </cell>
          <cell r="F928">
            <v>43455</v>
          </cell>
        </row>
        <row r="929">
          <cell r="B929">
            <v>7950</v>
          </cell>
          <cell r="C929" t="str">
            <v>KIT SILLA YEE 315 x 160 PVC</v>
          </cell>
          <cell r="D929" t="str">
            <v>UN</v>
          </cell>
          <cell r="E929">
            <v>180218</v>
          </cell>
          <cell r="F929">
            <v>43455</v>
          </cell>
        </row>
        <row r="930">
          <cell r="B930">
            <v>7953</v>
          </cell>
          <cell r="C930" t="str">
            <v>PASTO KIKUYO CORTADO A MÁQUINA (INCLUYE SUMINISTRO Y RIEGO DE TIERRA FERTIL DE 10 cm DE ESPESOR E INSTALACIÓN Y SIEMBRA DE PASTO Y SALADO Y NIVELACIÓN</v>
          </cell>
          <cell r="D930" t="str">
            <v>M2</v>
          </cell>
          <cell r="E930">
            <v>51170</v>
          </cell>
          <cell r="F930">
            <v>43455</v>
          </cell>
        </row>
        <row r="931">
          <cell r="B931">
            <v>7955</v>
          </cell>
          <cell r="C931" t="str">
            <v>NOGAL H= 1.5 mt. INCLUYE SIEMBRA, CAJA, TIERRA, ABONO Y TUTOR</v>
          </cell>
          <cell r="D931" t="str">
            <v>UN</v>
          </cell>
          <cell r="E931">
            <v>200000</v>
          </cell>
          <cell r="F931">
            <v>43455</v>
          </cell>
        </row>
        <row r="932">
          <cell r="B932">
            <v>7956</v>
          </cell>
          <cell r="C932" t="str">
            <v>ROBLE H= 1.5 mt. INCLUYE SIEMBRA, CAJA, TIERRA, ABONO Y TUTOR</v>
          </cell>
          <cell r="D932" t="str">
            <v>UN</v>
          </cell>
          <cell r="E932">
            <v>150000</v>
          </cell>
          <cell r="F932">
            <v>43455</v>
          </cell>
        </row>
        <row r="933">
          <cell r="B933">
            <v>7957</v>
          </cell>
          <cell r="C933" t="str">
            <v>CAUCHO SABANERO H= 1.5 mt. INCLUYE SIEMBRA, CAJA, TIERRA, ABONO Y TUTOR</v>
          </cell>
          <cell r="D933" t="str">
            <v>UN</v>
          </cell>
          <cell r="E933">
            <v>158026</v>
          </cell>
          <cell r="F933">
            <v>43455</v>
          </cell>
        </row>
        <row r="934">
          <cell r="B934">
            <v>7958</v>
          </cell>
          <cell r="C934" t="str">
            <v>MAGNÓLIO H= 1.5 mt. INCLUYE SIEMBRA, CAJA, TIERRA, ABONO Y TUTOR</v>
          </cell>
          <cell r="D934" t="str">
            <v>UN</v>
          </cell>
          <cell r="E934">
            <v>240093</v>
          </cell>
          <cell r="F934">
            <v>43455</v>
          </cell>
        </row>
        <row r="935">
          <cell r="B935">
            <v>7959</v>
          </cell>
          <cell r="C935" t="str">
            <v>YARUMO H= 1.5 mt. INCLUYE SIEMBRA, CAJA, TIERRA, ABONO Y TUTOR</v>
          </cell>
          <cell r="D935" t="str">
            <v>UN</v>
          </cell>
          <cell r="E935">
            <v>225624</v>
          </cell>
          <cell r="F935">
            <v>43455</v>
          </cell>
        </row>
        <row r="936">
          <cell r="B936">
            <v>7961</v>
          </cell>
          <cell r="C936" t="str">
            <v>TUBO EN CONCRETO ALTA RESISTENCIA D= 10". Incluye transporte</v>
          </cell>
          <cell r="D936" t="str">
            <v>ML</v>
          </cell>
          <cell r="E936">
            <v>188448</v>
          </cell>
          <cell r="F936">
            <v>43455</v>
          </cell>
        </row>
        <row r="937">
          <cell r="B937">
            <v>7962</v>
          </cell>
          <cell r="C937" t="str">
            <v>TUBO EN CONCRETO ALTA RESISTENCIA D= 12". Incluye transporte</v>
          </cell>
          <cell r="D937" t="str">
            <v>ML</v>
          </cell>
          <cell r="E937">
            <v>228623</v>
          </cell>
          <cell r="F937">
            <v>43455</v>
          </cell>
        </row>
        <row r="938">
          <cell r="B938">
            <v>7963</v>
          </cell>
          <cell r="C938" t="str">
            <v>TUBO EN CONCRETO ALTA RESISTENCIA D= 14" EXTRA REFORZADO</v>
          </cell>
          <cell r="D938" t="str">
            <v>ML</v>
          </cell>
          <cell r="E938">
            <v>279721</v>
          </cell>
          <cell r="F938">
            <v>43455</v>
          </cell>
        </row>
        <row r="939">
          <cell r="B939">
            <v>7965</v>
          </cell>
          <cell r="C939" t="str">
            <v>REDUCCIÓN HD 4" x 3" J.H.</v>
          </cell>
          <cell r="D939" t="str">
            <v>UN</v>
          </cell>
          <cell r="E939">
            <v>138230</v>
          </cell>
          <cell r="F939">
            <v>43455</v>
          </cell>
        </row>
        <row r="940">
          <cell r="B940">
            <v>7966</v>
          </cell>
          <cell r="C940" t="str">
            <v>REDUCCIÓN HD 8" x 6" J.H.</v>
          </cell>
          <cell r="D940" t="str">
            <v>UN</v>
          </cell>
          <cell r="E940">
            <v>436290</v>
          </cell>
          <cell r="F940">
            <v>43455</v>
          </cell>
        </row>
        <row r="941">
          <cell r="B941">
            <v>7967</v>
          </cell>
          <cell r="C941" t="str">
            <v>KIT DE NIVELACIÓN PARA HIDRANTE TRÁFICO DE DIÁMETRO DE 4", LONGITUD 400mm , INCLUYE TODOS LOS ELEMENTOS NECESARIOS PARA SU INSTALACIÓN</v>
          </cell>
          <cell r="D941" t="str">
            <v>UN</v>
          </cell>
          <cell r="E941">
            <v>954654</v>
          </cell>
          <cell r="F941">
            <v>43455</v>
          </cell>
        </row>
        <row r="942">
          <cell r="B942">
            <v>7968</v>
          </cell>
          <cell r="C942" t="str">
            <v>JUEGO DE MOLDES PARA ESTAMPADO CONCRETO</v>
          </cell>
          <cell r="D942" t="str">
            <v>UN</v>
          </cell>
          <cell r="E942">
            <v>398650</v>
          </cell>
          <cell r="F942">
            <v>43455</v>
          </cell>
        </row>
        <row r="943">
          <cell r="B943">
            <v>7969</v>
          </cell>
          <cell r="C943" t="str">
            <v>COLOR ENDURECEDOR DE CUARZO - OCRE (4 Kg/m2)</v>
          </cell>
          <cell r="D943" t="str">
            <v>M2</v>
          </cell>
          <cell r="E943">
            <v>7685</v>
          </cell>
          <cell r="F943">
            <v>43455</v>
          </cell>
        </row>
        <row r="944">
          <cell r="B944">
            <v>7970</v>
          </cell>
          <cell r="C944" t="str">
            <v>DESMOLDANTE EN POLVO COLOR (0.2 Kg/m2)</v>
          </cell>
          <cell r="D944" t="str">
            <v>M2</v>
          </cell>
          <cell r="E944">
            <v>2350</v>
          </cell>
          <cell r="F944">
            <v>43455</v>
          </cell>
        </row>
        <row r="945">
          <cell r="B945">
            <v>7971</v>
          </cell>
          <cell r="C945" t="str">
            <v>SELLADOR ACRÍLICO TRANSPARENTE SEMILUSTRE (0.25 L/m2)</v>
          </cell>
          <cell r="D945" t="str">
            <v>M2</v>
          </cell>
          <cell r="E945">
            <v>5117</v>
          </cell>
          <cell r="F945">
            <v>43455</v>
          </cell>
        </row>
        <row r="946">
          <cell r="B946">
            <v>7973</v>
          </cell>
          <cell r="C946" t="str">
            <v>ADHESIVO TIPO LATEX PARA MORTERO</v>
          </cell>
          <cell r="D946" t="str">
            <v>KG</v>
          </cell>
          <cell r="E946">
            <v>1542</v>
          </cell>
          <cell r="F946">
            <v>43455</v>
          </cell>
        </row>
        <row r="947">
          <cell r="B947">
            <v>7974</v>
          </cell>
          <cell r="C947" t="str">
            <v>SELLANTE PARA PISO</v>
          </cell>
          <cell r="D947" t="str">
            <v>GLN</v>
          </cell>
          <cell r="E947">
            <v>54900</v>
          </cell>
          <cell r="F947">
            <v>43455</v>
          </cell>
        </row>
        <row r="948">
          <cell r="B948">
            <v>7975</v>
          </cell>
          <cell r="C948" t="str">
            <v>EMBOQUILLADOR CON LÁTEX</v>
          </cell>
          <cell r="D948" t="str">
            <v>KG</v>
          </cell>
          <cell r="E948">
            <v>4320</v>
          </cell>
          <cell r="F948">
            <v>43455</v>
          </cell>
        </row>
        <row r="949">
          <cell r="B949">
            <v>7976</v>
          </cell>
          <cell r="C949" t="str">
            <v>SUBBASE GRANULAR PEA (SBG_PEA)</v>
          </cell>
          <cell r="D949" t="str">
            <v>M3</v>
          </cell>
          <cell r="E949">
            <v>41650</v>
          </cell>
          <cell r="F949">
            <v>43455</v>
          </cell>
        </row>
        <row r="950">
          <cell r="B950">
            <v>7977</v>
          </cell>
          <cell r="C950" t="str">
            <v>MATERIAL SELECCIONADO</v>
          </cell>
          <cell r="D950" t="str">
            <v>M3</v>
          </cell>
          <cell r="E950">
            <v>10710</v>
          </cell>
          <cell r="F950">
            <v>43455</v>
          </cell>
        </row>
        <row r="951">
          <cell r="B951">
            <v>7979</v>
          </cell>
          <cell r="C951" t="str">
            <v>CINTA MÉTRICA DE 30 MT</v>
          </cell>
          <cell r="D951" t="str">
            <v>UN</v>
          </cell>
          <cell r="E951">
            <v>19900</v>
          </cell>
          <cell r="F951">
            <v>43455</v>
          </cell>
        </row>
        <row r="952">
          <cell r="B952">
            <v>7981</v>
          </cell>
          <cell r="C952" t="str">
            <v>JUNTA DE DILATACIÓN ELASTOMÉRICA 250 TAMAÑO 64 x  70 mm</v>
          </cell>
          <cell r="D952" t="str">
            <v>ML</v>
          </cell>
          <cell r="E952">
            <v>65450</v>
          </cell>
          <cell r="F952">
            <v>43455</v>
          </cell>
        </row>
        <row r="953">
          <cell r="B953">
            <v>7983</v>
          </cell>
          <cell r="C953" t="str">
            <v>ALQUILER DÍA - CAMIONETA 1300-2000 cc - MODELO 2011-2008 (75% INCIDENCIA)</v>
          </cell>
          <cell r="D953" t="str">
            <v>DIA</v>
          </cell>
          <cell r="E953">
            <v>144600</v>
          </cell>
          <cell r="F953">
            <v>43487</v>
          </cell>
        </row>
        <row r="954">
          <cell r="B954">
            <v>7984</v>
          </cell>
          <cell r="C954" t="str">
            <v>CARROTANQUE IRRIGADOR DE ASFALTO CAPACIDAD APROX 3000 LT</v>
          </cell>
          <cell r="D954" t="str">
            <v>HR</v>
          </cell>
          <cell r="E954">
            <v>50000</v>
          </cell>
          <cell r="F954">
            <v>43455</v>
          </cell>
        </row>
        <row r="955">
          <cell r="B955">
            <v>7989</v>
          </cell>
          <cell r="C955" t="str">
            <v xml:space="preserve">VEHÍCULO CAPACIDAD 3 TONELADAS O SUPERIOR - MODELO 2011-2008 (75% INCIDENCIA) </v>
          </cell>
          <cell r="D955" t="str">
            <v>MES</v>
          </cell>
          <cell r="E955">
            <v>8433000</v>
          </cell>
          <cell r="F955">
            <v>43487</v>
          </cell>
        </row>
        <row r="956">
          <cell r="B956">
            <v>7992</v>
          </cell>
          <cell r="C956" t="str">
            <v>AVISO PUNTO CREA 1.50m x 0.90m EN LÁMINA GALVANIZADA CAL. 24. INCLUYE SUMINISTRO E INSTALACIÓN</v>
          </cell>
          <cell r="D956" t="str">
            <v>UN</v>
          </cell>
          <cell r="E956">
            <v>272000</v>
          </cell>
          <cell r="F956">
            <v>43455</v>
          </cell>
        </row>
        <row r="957">
          <cell r="B957">
            <v>7993</v>
          </cell>
          <cell r="C957" t="str">
            <v>CARPA VESTIER 2.0m x 2.0m TECHO Y ESTRUCTURA CON LATERALES EN LONA</v>
          </cell>
          <cell r="D957" t="str">
            <v>UN/MES</v>
          </cell>
          <cell r="E957">
            <v>1112650</v>
          </cell>
          <cell r="F957">
            <v>43455</v>
          </cell>
        </row>
        <row r="958">
          <cell r="B958">
            <v>7994</v>
          </cell>
          <cell r="C958" t="str">
            <v>MALLA DE GALLINERO 1 1/4" (ROLLO 0.90m x 10.0m)</v>
          </cell>
          <cell r="D958" t="str">
            <v>M2</v>
          </cell>
          <cell r="E958">
            <v>1168</v>
          </cell>
          <cell r="F958">
            <v>43455</v>
          </cell>
        </row>
        <row r="959">
          <cell r="B959">
            <v>7999</v>
          </cell>
          <cell r="C959" t="str">
            <v>ADITIVO POTENCIALIZADOR DE CEMENTO (AUMENTO DE RESISTENCIA Y FLEXIBILIDAD DE SUELO)</v>
          </cell>
          <cell r="D959" t="str">
            <v>KG</v>
          </cell>
          <cell r="E959">
            <v>178500</v>
          </cell>
          <cell r="F959">
            <v>43455</v>
          </cell>
        </row>
        <row r="960">
          <cell r="B960">
            <v>8000</v>
          </cell>
          <cell r="C960" t="str">
            <v>INSPECCIÓN DE REDES DE ALCANTARILLADO CON SISTEMA CCTV PARA DIÁMETROS ENTRE 6" Y 36". INCL MANO DE OBRA IDÓNEA, INFORME ESCRITO DE DIAGNÓSTICO Y DVD CON VIDEO. INCL IVA</v>
          </cell>
          <cell r="D960" t="str">
            <v>ML</v>
          </cell>
          <cell r="E960">
            <v>10115</v>
          </cell>
          <cell r="F960">
            <v>43455</v>
          </cell>
        </row>
        <row r="961">
          <cell r="B961">
            <v>8001</v>
          </cell>
          <cell r="C961" t="str">
            <v>INSPECCIÓN DE REDES DE ALCANTARILLADO CON SISTEMA CCTV  PARA DIÁMETROS MAYORES A 36". INCL MANO DE OBRA IDÓNEA, INFORME ESCRITO DE DIAGNÓSTICO Y DVD CON VIDEO. INCL IVA</v>
          </cell>
          <cell r="D961" t="str">
            <v>ML</v>
          </cell>
          <cell r="E961">
            <v>10115</v>
          </cell>
          <cell r="F961">
            <v>43455</v>
          </cell>
        </row>
        <row r="962">
          <cell r="B962">
            <v>8002</v>
          </cell>
          <cell r="C962" t="str">
            <v>LAVADO Y SONDEO DE REDES DE ALCANTARILLADO ENTRE 6" Y 18" DE DIÁMETRO Y CON GRADO DE COLMATACIÓN MENOR DEL 30%. INCL MANO DE OBRA IDÓNEA, SEÑALIZACIÓN BÁSICA, SUMIN DE COMBUSTIBLE Y AGUA. INCL. IVA</v>
          </cell>
          <cell r="D962" t="str">
            <v>ML</v>
          </cell>
          <cell r="E962">
            <v>13685</v>
          </cell>
          <cell r="F962">
            <v>43070.456435185202</v>
          </cell>
        </row>
        <row r="963">
          <cell r="B963">
            <v>8003</v>
          </cell>
          <cell r="C963" t="str">
            <v>LAVADO Y SONDEO DE REDES DE ALCANTARILLADO ENTRE 16" Y 36" DE DIÁMETRO Y CON GRADO DE COLMATACIÓN MENOR DEL 30%. INCLUYE MANO DE OBRA IDÓNEA, SEÑALIZACIÓN BÁSICA, SUMIN DE COMBUSTIBLE Y AGUA. INCL IVA</v>
          </cell>
          <cell r="D963" t="str">
            <v>ML</v>
          </cell>
          <cell r="E963">
            <v>14875</v>
          </cell>
          <cell r="F963">
            <v>43455</v>
          </cell>
        </row>
        <row r="964">
          <cell r="B964">
            <v>8011</v>
          </cell>
          <cell r="C964" t="str">
            <v>COMPRESIÓN TRIAXIAL EN CONDICIÓN CD CONSOLIDADO - DRENADO SOBRE SUELOS (3 PUNTOS)</v>
          </cell>
          <cell r="D964" t="str">
            <v>UN</v>
          </cell>
          <cell r="E964">
            <v>2082500</v>
          </cell>
          <cell r="F964">
            <v>43455</v>
          </cell>
        </row>
        <row r="965">
          <cell r="B965">
            <v>8012</v>
          </cell>
          <cell r="C965" t="str">
            <v>CBR SOBRE MUESTRA INALTERADA (SUELOS COHESIVOS)</v>
          </cell>
          <cell r="D965" t="str">
            <v>UN</v>
          </cell>
          <cell r="E965">
            <v>124236</v>
          </cell>
          <cell r="F965">
            <v>43455</v>
          </cell>
        </row>
        <row r="966">
          <cell r="B966">
            <v>8015</v>
          </cell>
          <cell r="C966" t="str">
            <v>COMPRESIÓN INCONFINADA EN MUESTRAS DE SUELO</v>
          </cell>
          <cell r="D966" t="str">
            <v>UN</v>
          </cell>
          <cell r="E966">
            <v>63503</v>
          </cell>
          <cell r="F966">
            <v>43455</v>
          </cell>
        </row>
        <row r="967">
          <cell r="B967">
            <v>8019</v>
          </cell>
          <cell r="C967" t="str">
            <v>RELACIONES HUMEDAD - PESO UNITARIO SECO EN LOS SUELOS (ENSAYO MODIFICADO DE COMPACTACIÓN)</v>
          </cell>
          <cell r="D967" t="str">
            <v>UN</v>
          </cell>
          <cell r="E967">
            <v>129299</v>
          </cell>
          <cell r="F967">
            <v>43455</v>
          </cell>
        </row>
        <row r="968">
          <cell r="B968">
            <v>8025</v>
          </cell>
          <cell r="C968" t="str">
            <v>DETECCIÓN DEL REFUERZO UTILIZANDO FERROSCAN (POR DÍA)</v>
          </cell>
          <cell r="D968" t="str">
            <v>DIA</v>
          </cell>
          <cell r="E968">
            <v>832000</v>
          </cell>
          <cell r="F968">
            <v>43455</v>
          </cell>
        </row>
        <row r="969">
          <cell r="B969">
            <v>8026</v>
          </cell>
          <cell r="C969" t="str">
            <v>DETERMINACIÓN DE LA PROFUNDIDAD DE CARBONATACIÓN EN CONCRETO ENDURECIDO Y PUESTO EN SERVICIO</v>
          </cell>
          <cell r="D969" t="str">
            <v>UN</v>
          </cell>
          <cell r="E969">
            <v>31175</v>
          </cell>
          <cell r="F969">
            <v>43455</v>
          </cell>
        </row>
        <row r="970">
          <cell r="B970">
            <v>8028</v>
          </cell>
          <cell r="C970" t="str">
            <v>DETERMINACIÓN DEL NÚMERO DE REBOTE (ÍNDICE ESCLEROMÉTRICO) EN EL CONCRETO ENDURECIDO, ZONA POR ELEMENTO.</v>
          </cell>
          <cell r="D970" t="str">
            <v>UN</v>
          </cell>
          <cell r="E970">
            <v>83300</v>
          </cell>
          <cell r="F970">
            <v>43455</v>
          </cell>
        </row>
        <row r="971">
          <cell r="B971">
            <v>8033</v>
          </cell>
          <cell r="C971" t="str">
            <v>SEMÁFORO VEHICULAR DE POLICARBONATO (3x200), LENTES DE POLICARBONATO DE 8", TRES LUCES, SISTEMA DE ILUMINACIÓN A LEDS. SUMINISTRO E INSTALACIÓN</v>
          </cell>
          <cell r="D971" t="str">
            <v>UN</v>
          </cell>
          <cell r="E971">
            <v>3410540</v>
          </cell>
          <cell r="F971">
            <v>43455</v>
          </cell>
        </row>
        <row r="972">
          <cell r="B972">
            <v>8034</v>
          </cell>
          <cell r="C972" t="str">
            <v>SEMÁFORO PEATONAL DE POLICARBONATO (2x200), LENTES DE POLICARBONATO DE 8", DOS LUCES, SISTEMA DE ILUMINACIÓN A LEDS. SUMINISTRO E INSTALACIÓN</v>
          </cell>
          <cell r="D972" t="str">
            <v>UN</v>
          </cell>
          <cell r="E972">
            <v>2483530</v>
          </cell>
          <cell r="F972">
            <v>43455</v>
          </cell>
        </row>
        <row r="973">
          <cell r="B973">
            <v>8035</v>
          </cell>
          <cell r="C973" t="str">
            <v>POSTE TIPO MÁSTIL T1 (3.60m) EN TUBO SCH 40 GALVANIZADO Y PINTADO - SUMINISTRO E INSTALACIÓN</v>
          </cell>
          <cell r="D973" t="str">
            <v>UN</v>
          </cell>
          <cell r="E973">
            <v>1491334</v>
          </cell>
          <cell r="F973">
            <v>43455</v>
          </cell>
        </row>
        <row r="974">
          <cell r="B974">
            <v>8036</v>
          </cell>
          <cell r="C974" t="str">
            <v>POSTE TIPO MÉNSULA T2 (5.50m) EN TUBO SCH 40 GALVANIZADO Y PINTADO. SUMINISTRO E INSTALACION</v>
          </cell>
          <cell r="D974" t="str">
            <v>UN</v>
          </cell>
          <cell r="E974">
            <v>2376298</v>
          </cell>
          <cell r="F974">
            <v>43455</v>
          </cell>
        </row>
        <row r="975">
          <cell r="B975">
            <v>8037</v>
          </cell>
          <cell r="C975" t="str">
            <v>CABLE ELÉCTRICO 4x16 AWG PARA CONTROL DE SEMÁFOROS VEHICULARES TIPO ST CU 600V 75°C</v>
          </cell>
          <cell r="D975" t="str">
            <v>ML</v>
          </cell>
          <cell r="E975">
            <v>12138</v>
          </cell>
          <cell r="F975">
            <v>43455</v>
          </cell>
        </row>
        <row r="976">
          <cell r="B976">
            <v>8038</v>
          </cell>
          <cell r="C976" t="str">
            <v>CABLE ELÉCTRICO 3x16 AWG PARA CONTROL DE SEMÁFOROS PEATONALES TIPO ST CU 600V 75°C</v>
          </cell>
          <cell r="D976" t="str">
            <v>ML</v>
          </cell>
          <cell r="E976">
            <v>11543</v>
          </cell>
          <cell r="F976">
            <v>43455</v>
          </cell>
        </row>
        <row r="977">
          <cell r="B977">
            <v>8039</v>
          </cell>
          <cell r="C977" t="str">
            <v>CABLE ELÉCTRICO 2x8 AWG PARA ACOMETIDA TIPO ST CU 600V 75°C</v>
          </cell>
          <cell r="D977" t="str">
            <v>ML</v>
          </cell>
          <cell r="E977">
            <v>7365</v>
          </cell>
          <cell r="F977">
            <v>43455</v>
          </cell>
        </row>
        <row r="978">
          <cell r="B978">
            <v>8041</v>
          </cell>
          <cell r="C978" t="str">
            <v>ACERO LISO  D= 1 1/4"</v>
          </cell>
          <cell r="D978" t="str">
            <v>KG</v>
          </cell>
          <cell r="E978">
            <v>2534</v>
          </cell>
          <cell r="F978">
            <v>43455</v>
          </cell>
        </row>
        <row r="979">
          <cell r="B979">
            <v>8043</v>
          </cell>
          <cell r="C979" t="str">
            <v>NEOPRENO REFORZADO (doble refuerzo)</v>
          </cell>
          <cell r="D979" t="str">
            <v>dm3</v>
          </cell>
          <cell r="E979">
            <v>36057</v>
          </cell>
          <cell r="F979">
            <v>43455</v>
          </cell>
        </row>
        <row r="980">
          <cell r="B980">
            <v>8044</v>
          </cell>
          <cell r="C980" t="str">
            <v>ANDAMIO TUBULAR DE 1.50m (6 SECCIONES)</v>
          </cell>
          <cell r="D980" t="str">
            <v>DIA</v>
          </cell>
          <cell r="E980">
            <v>3963</v>
          </cell>
          <cell r="F980">
            <v>43455</v>
          </cell>
        </row>
        <row r="981">
          <cell r="B981">
            <v>8046</v>
          </cell>
          <cell r="C981" t="str">
            <v>ADAPTADOR BRIDA 12" (334mm A 352mm) R2</v>
          </cell>
          <cell r="D981" t="str">
            <v>UN</v>
          </cell>
          <cell r="E981">
            <v>734349</v>
          </cell>
          <cell r="F981">
            <v>43455</v>
          </cell>
        </row>
        <row r="982">
          <cell r="B982">
            <v>8047</v>
          </cell>
          <cell r="C982" t="str">
            <v>ACOPLE UNIVERSAL R1-R2 D= 8"</v>
          </cell>
          <cell r="D982" t="str">
            <v>UN</v>
          </cell>
          <cell r="E982">
            <v>290860</v>
          </cell>
          <cell r="F982">
            <v>43455</v>
          </cell>
        </row>
        <row r="983">
          <cell r="B983">
            <v>8048</v>
          </cell>
          <cell r="C983" t="str">
            <v>ACOPLE UNIVERSAL R1-R2 D= 12"</v>
          </cell>
          <cell r="D983" t="str">
            <v>UN</v>
          </cell>
          <cell r="E983">
            <v>665234</v>
          </cell>
          <cell r="F983">
            <v>43455</v>
          </cell>
        </row>
        <row r="984">
          <cell r="B984">
            <v>8049</v>
          </cell>
          <cell r="C984" t="str">
            <v>TAPA VALVULA DE SEGURIDAD CIERRE PERMANENTE No.3</v>
          </cell>
          <cell r="D984" t="str">
            <v>UN</v>
          </cell>
          <cell r="E984">
            <v>184307</v>
          </cell>
          <cell r="F984">
            <v>43455</v>
          </cell>
        </row>
        <row r="985">
          <cell r="B985">
            <v>8050</v>
          </cell>
          <cell r="C985" t="str">
            <v>PARAL LARGO (2.0m A 2.50m)</v>
          </cell>
          <cell r="D985" t="str">
            <v>DIA</v>
          </cell>
          <cell r="E985">
            <v>119</v>
          </cell>
          <cell r="F985">
            <v>43455</v>
          </cell>
        </row>
        <row r="986">
          <cell r="B986">
            <v>8051</v>
          </cell>
          <cell r="C986" t="str">
            <v>TUBERÍA ESTRUCTURAL METÁLICO CUADRADO DE 6mt (50mm x 50mm) ESPESOR 2mm</v>
          </cell>
          <cell r="D986" t="str">
            <v>UN</v>
          </cell>
          <cell r="E986">
            <v>60672</v>
          </cell>
          <cell r="F986">
            <v>43455</v>
          </cell>
        </row>
        <row r="987">
          <cell r="B987">
            <v>8052</v>
          </cell>
          <cell r="C987" t="str">
            <v>REGISTRO DE INCORPORACIÓN HG 1/2" CON ACOPLE</v>
          </cell>
          <cell r="D987" t="str">
            <v>UN</v>
          </cell>
          <cell r="E987">
            <v>25371</v>
          </cell>
          <cell r="F987">
            <v>43455</v>
          </cell>
        </row>
        <row r="988">
          <cell r="B988">
            <v>8053</v>
          </cell>
          <cell r="C988" t="str">
            <v>REGISTRO DE BOLA TIPO PESADO 1/2"</v>
          </cell>
          <cell r="D988" t="str">
            <v>UN</v>
          </cell>
          <cell r="E988">
            <v>15950</v>
          </cell>
          <cell r="F988">
            <v>43455</v>
          </cell>
        </row>
        <row r="989">
          <cell r="B989">
            <v>8054</v>
          </cell>
          <cell r="C989" t="str">
            <v>ADAPTADOR MACHO PVC 1/2"</v>
          </cell>
          <cell r="D989" t="str">
            <v>UN</v>
          </cell>
          <cell r="E989">
            <v>333</v>
          </cell>
          <cell r="F989">
            <v>43455</v>
          </cell>
        </row>
        <row r="990">
          <cell r="B990">
            <v>8055</v>
          </cell>
          <cell r="C990" t="str">
            <v>COLLAR DE DERIVACIÓN 3" x 1/2"</v>
          </cell>
          <cell r="D990" t="str">
            <v>UN</v>
          </cell>
          <cell r="E990">
            <v>25918</v>
          </cell>
          <cell r="F990">
            <v>43455</v>
          </cell>
        </row>
        <row r="991">
          <cell r="B991">
            <v>8056</v>
          </cell>
          <cell r="C991" t="str">
            <v>TUBERIA A.N. 2" ESPESOR= 1.9mm x 6mt</v>
          </cell>
          <cell r="D991" t="str">
            <v>ML</v>
          </cell>
          <cell r="E991">
            <v>9303</v>
          </cell>
          <cell r="F991">
            <v>43455</v>
          </cell>
        </row>
        <row r="992">
          <cell r="B992">
            <v>8057</v>
          </cell>
          <cell r="C992" t="str">
            <v>TUBERIA DE ACERO GALVANIZADO 1/2"</v>
          </cell>
          <cell r="D992" t="str">
            <v>ML</v>
          </cell>
          <cell r="E992">
            <v>5752</v>
          </cell>
          <cell r="F992">
            <v>43455</v>
          </cell>
        </row>
        <row r="993">
          <cell r="B993">
            <v>8060</v>
          </cell>
          <cell r="C993" t="str">
            <v>TRANSPORTE DE MAQUINARIA DE 6 A 9 TONELADAS. INCLUYE ESCOLTA. VIAJE IDA Y VUELTA</v>
          </cell>
          <cell r="D993" t="str">
            <v>VIAJE</v>
          </cell>
          <cell r="E993">
            <v>794920</v>
          </cell>
          <cell r="F993">
            <v>43455</v>
          </cell>
        </row>
        <row r="994">
          <cell r="B994">
            <v>8061</v>
          </cell>
          <cell r="C994" t="str">
            <v>EFECTO DEL AGUA SOBRE LA RESISTENCIA A LA COMPRESIÓN DE LAS MEZCLAS ASFÁLTICAS COMPACTADAS (ENSAYO DE INMERSIÓN- COMPRESIÓN), incluye elaboración.</v>
          </cell>
          <cell r="D994" t="str">
            <v>UN</v>
          </cell>
          <cell r="E994">
            <v>595000</v>
          </cell>
          <cell r="F994">
            <v>43455</v>
          </cell>
        </row>
        <row r="995">
          <cell r="B995">
            <v>8062</v>
          </cell>
          <cell r="C995" t="str">
            <v>MÓDULO RESILIENTE DE SUELOS Y AGREGADOS</v>
          </cell>
          <cell r="D995" t="str">
            <v>UN</v>
          </cell>
          <cell r="E995">
            <v>1096375</v>
          </cell>
          <cell r="F995">
            <v>43455</v>
          </cell>
        </row>
        <row r="996">
          <cell r="B996">
            <v>8070</v>
          </cell>
          <cell r="C996" t="str">
            <v>SISTEMA DE ANCLAJE PARA POSTES METÁLICOS 3/4" x 1500 (4 PERNOS)</v>
          </cell>
          <cell r="D996" t="str">
            <v>UN</v>
          </cell>
          <cell r="E996">
            <v>176187</v>
          </cell>
          <cell r="F996">
            <v>43455</v>
          </cell>
        </row>
        <row r="997">
          <cell r="B997">
            <v>8073</v>
          </cell>
          <cell r="C997" t="str">
            <v>CONCRETO MR45 FAST TRACK</v>
          </cell>
          <cell r="D997" t="str">
            <v>M3</v>
          </cell>
          <cell r="E997">
            <v>547281</v>
          </cell>
          <cell r="F997">
            <v>43455</v>
          </cell>
        </row>
        <row r="998">
          <cell r="B998">
            <v>8077</v>
          </cell>
          <cell r="C998" t="str">
            <v>EQUIPO DE OXICORTE</v>
          </cell>
          <cell r="D998" t="str">
            <v>DIA</v>
          </cell>
          <cell r="E998">
            <v>83300</v>
          </cell>
          <cell r="F998">
            <v>43455</v>
          </cell>
        </row>
        <row r="999">
          <cell r="B999">
            <v>8078</v>
          </cell>
          <cell r="C999" t="str">
            <v>YEE PVC SANITARIA D=4"</v>
          </cell>
          <cell r="D999" t="str">
            <v>UN</v>
          </cell>
          <cell r="E999">
            <v>22379</v>
          </cell>
          <cell r="F999">
            <v>43455</v>
          </cell>
        </row>
        <row r="1000">
          <cell r="B1000">
            <v>8079</v>
          </cell>
          <cell r="C1000" t="str">
            <v>TEE HD 4"X2" EXTREMO LISO</v>
          </cell>
          <cell r="D1000" t="str">
            <v>UN</v>
          </cell>
          <cell r="E1000">
            <v>185747</v>
          </cell>
          <cell r="F1000">
            <v>43455</v>
          </cell>
        </row>
        <row r="1001">
          <cell r="B1001">
            <v>8080</v>
          </cell>
          <cell r="C1001" t="str">
            <v>TUBERIA ACERO CARBON ASTM A=53 SCH 40 DE D=12"</v>
          </cell>
          <cell r="D1001" t="str">
            <v>ML</v>
          </cell>
          <cell r="E1001">
            <v>341728</v>
          </cell>
          <cell r="F1001">
            <v>43455</v>
          </cell>
        </row>
        <row r="1002">
          <cell r="B1002">
            <v>8085</v>
          </cell>
          <cell r="C1002" t="str">
            <v>PLANTACION DE FUCCIA H=1.3mt (Incluye tierra, abono, tutor) SUMINISTRO</v>
          </cell>
          <cell r="D1002" t="str">
            <v>UN</v>
          </cell>
          <cell r="E1002">
            <v>148000</v>
          </cell>
          <cell r="F1002">
            <v>43455</v>
          </cell>
        </row>
        <row r="1003">
          <cell r="B1003">
            <v>8086</v>
          </cell>
          <cell r="C1003" t="str">
            <v>PLANTACION DE DURAZNILLO H=1.5mt (Incluye tierra, abono, tutor) SUMINISTRO</v>
          </cell>
          <cell r="D1003" t="str">
            <v>UN</v>
          </cell>
          <cell r="E1003">
            <v>150000</v>
          </cell>
          <cell r="F1003">
            <v>43455</v>
          </cell>
        </row>
        <row r="1004">
          <cell r="B1004">
            <v>8087</v>
          </cell>
          <cell r="C1004" t="str">
            <v>PLANTACION DE CALISTEMO H=1.5mt (Incluye tierra, abono, tutor) SUMINISTRO</v>
          </cell>
          <cell r="D1004" t="str">
            <v>UN</v>
          </cell>
          <cell r="E1004">
            <v>150000</v>
          </cell>
          <cell r="F1004">
            <v>43455</v>
          </cell>
        </row>
        <row r="1005">
          <cell r="B1005">
            <v>8088</v>
          </cell>
          <cell r="C1005" t="str">
            <v>PLANTACION DE AMARRABOLLO H=1.3mt (Incluye tierra, abono, tutor) SUMINISTRO</v>
          </cell>
          <cell r="D1005" t="str">
            <v>UN</v>
          </cell>
          <cell r="E1005">
            <v>300000</v>
          </cell>
          <cell r="F1005">
            <v>43455</v>
          </cell>
        </row>
        <row r="1006">
          <cell r="B1006">
            <v>8089</v>
          </cell>
          <cell r="C1006" t="str">
            <v>PLANTACION DE GUAYACÁN H=1.5mt (Incluye tierra, abono, tutor) SUMINISTRO</v>
          </cell>
          <cell r="D1006" t="str">
            <v>UN</v>
          </cell>
          <cell r="E1006">
            <v>138000</v>
          </cell>
          <cell r="F1006">
            <v>43455</v>
          </cell>
        </row>
        <row r="1007">
          <cell r="B1007">
            <v>8090</v>
          </cell>
          <cell r="C1007" t="str">
            <v>PLANTACION DE ARRAYÁN H=1.3mt (Incluye tierra, abono, tutor) SUMINISTRO</v>
          </cell>
          <cell r="D1007" t="str">
            <v>UN</v>
          </cell>
          <cell r="E1007">
            <v>150000</v>
          </cell>
          <cell r="F1007">
            <v>43455</v>
          </cell>
        </row>
        <row r="1008">
          <cell r="B1008">
            <v>8091</v>
          </cell>
          <cell r="C1008" t="str">
            <v>PLANTACION DE CARBONERO H=1.5mt (Incluye tierra, abono, tutor) SUMINISTRO</v>
          </cell>
          <cell r="D1008" t="str">
            <v>UN</v>
          </cell>
          <cell r="E1008">
            <v>150000</v>
          </cell>
          <cell r="F1008">
            <v>43455</v>
          </cell>
        </row>
        <row r="1009">
          <cell r="B1009">
            <v>8092</v>
          </cell>
          <cell r="C1009" t="str">
            <v>PLANTACION DE ENDRINO H=1.5mt (Incluye tierra, abono, tutor) SUMINISTRO</v>
          </cell>
          <cell r="D1009" t="str">
            <v>UN</v>
          </cell>
          <cell r="E1009">
            <v>162688</v>
          </cell>
          <cell r="F1009">
            <v>43455</v>
          </cell>
        </row>
        <row r="1010">
          <cell r="B1010">
            <v>8093</v>
          </cell>
          <cell r="C1010" t="str">
            <v>PLANTACION DE HAYUELO  H=1.5mt (Incluye tierra, abono, tutor) SUMINISTRO</v>
          </cell>
          <cell r="D1010" t="str">
            <v>UN</v>
          </cell>
          <cell r="E1010">
            <v>150000</v>
          </cell>
          <cell r="F1010">
            <v>43455</v>
          </cell>
        </row>
        <row r="1011">
          <cell r="B1011">
            <v>8094</v>
          </cell>
          <cell r="C1011" t="str">
            <v>PLANTACION DE FALSO PIMIENTO  H=1.3mt (Incluye tierra, abono, tutor) SUMINISTRO</v>
          </cell>
          <cell r="D1011" t="str">
            <v>UN</v>
          </cell>
          <cell r="E1011">
            <v>175280</v>
          </cell>
          <cell r="F1011">
            <v>43455</v>
          </cell>
        </row>
        <row r="1012">
          <cell r="B1012">
            <v>8095</v>
          </cell>
          <cell r="C1012" t="str">
            <v>PLANTACION DE SIETE CUEROS NAZARENO  H=1.5mt (Incluye tierra, abono, tutor) SUMINISTRO</v>
          </cell>
          <cell r="D1012" t="str">
            <v>UN</v>
          </cell>
          <cell r="E1012">
            <v>182344</v>
          </cell>
          <cell r="F1012">
            <v>43455</v>
          </cell>
        </row>
        <row r="1013">
          <cell r="B1013">
            <v>8097</v>
          </cell>
          <cell r="C1013" t="str">
            <v>PLANTACION DE CUBRESUELOS BALSAMINA (incluye 20 unidades por M2) SUMINISTRO</v>
          </cell>
          <cell r="D1013" t="str">
            <v>M2</v>
          </cell>
          <cell r="E1013">
            <v>142800</v>
          </cell>
          <cell r="F1013">
            <v>43455</v>
          </cell>
        </row>
        <row r="1014">
          <cell r="B1014">
            <v>8099</v>
          </cell>
          <cell r="C1014" t="str">
            <v>ADOQUIN EN CONCRETO COLOR OCRE 200 X 100 A25 - Adoquin en concreto de 10x20x6cm-Color Ocre</v>
          </cell>
          <cell r="D1014" t="str">
            <v>M2</v>
          </cell>
          <cell r="E1014">
            <v>42500</v>
          </cell>
          <cell r="F1014">
            <v>43455</v>
          </cell>
        </row>
        <row r="1015">
          <cell r="B1015">
            <v>8100</v>
          </cell>
          <cell r="C1015" t="str">
            <v>ADOQUIN ECOLÓGICO EN CONCRETO DE 40 X 40 X 8cm - GRAMOQUIN</v>
          </cell>
          <cell r="D1015" t="str">
            <v>M2</v>
          </cell>
          <cell r="E1015">
            <v>42500</v>
          </cell>
          <cell r="F1015">
            <v>43455</v>
          </cell>
        </row>
        <row r="1016">
          <cell r="B1016">
            <v>8101</v>
          </cell>
          <cell r="C1016" t="str">
            <v>ACELERANTE DE FRAGUADO Y RESISTENCIA PARA CONCRETOS</v>
          </cell>
          <cell r="D1016" t="str">
            <v>KG</v>
          </cell>
          <cell r="E1016">
            <v>7368</v>
          </cell>
          <cell r="F1016">
            <v>43455</v>
          </cell>
        </row>
        <row r="1017">
          <cell r="B1017">
            <v>8102</v>
          </cell>
          <cell r="C1017" t="str">
            <v>TARIFA OPERADOR EQUIPO (Incluye Factor de Prestaciones)</v>
          </cell>
          <cell r="D1017" t="str">
            <v>MES</v>
          </cell>
          <cell r="E1017">
            <v>2121350</v>
          </cell>
          <cell r="F1017">
            <v>43487</v>
          </cell>
        </row>
        <row r="1018">
          <cell r="B1018">
            <v>8103</v>
          </cell>
          <cell r="C1018" t="str">
            <v>GRÚA TELESCÓPICA CAPACIDAD 50 TON. INCLUYE TRANSPORTE DE IDA Y VUELTA, COMBUSTIBLE Y OPERARIO</v>
          </cell>
          <cell r="D1018" t="str">
            <v>DIA</v>
          </cell>
          <cell r="E1018">
            <v>4165000</v>
          </cell>
          <cell r="F1018">
            <v>43455</v>
          </cell>
        </row>
        <row r="1019">
          <cell r="B1019">
            <v>8113</v>
          </cell>
          <cell r="C1019" t="str">
            <v>RESISTENCIA A LA COMPRESIÓN UNIAXIAL DE MUESTRAS DE ROCAS INTACTAS</v>
          </cell>
          <cell r="D1019" t="str">
            <v>UN</v>
          </cell>
          <cell r="E1019">
            <v>121380</v>
          </cell>
          <cell r="F1019">
            <v>43455</v>
          </cell>
        </row>
        <row r="1020">
          <cell r="B1020">
            <v>8116</v>
          </cell>
          <cell r="C1020" t="str">
            <v>RESISTENCIA A LA FATIGA DE MEZCLAS ASFÁLTICAS EN CALIENTE MEDIANTE EL ENSAYO DE FLEXIÓN EN DOS PUNTOS SOBRE PROBETAS TRAPEZOIDALES</v>
          </cell>
          <cell r="D1020" t="str">
            <v>UN</v>
          </cell>
          <cell r="E1020">
            <v>1764000</v>
          </cell>
          <cell r="F1020">
            <v>43455</v>
          </cell>
        </row>
        <row r="1021">
          <cell r="B1021">
            <v>8139</v>
          </cell>
          <cell r="C1021" t="str">
            <v>PANEL ARQUITECTONICO PREFABRICADO EN CONCRETO - SUMINISTRO E INSTALACION</v>
          </cell>
          <cell r="D1021" t="str">
            <v>M2</v>
          </cell>
          <cell r="E1021">
            <v>193526</v>
          </cell>
          <cell r="F1021">
            <v>43455</v>
          </cell>
        </row>
        <row r="1022">
          <cell r="B1022">
            <v>8141</v>
          </cell>
          <cell r="C1022" t="str">
            <v>PINTURA BASE AGUA PARA USO EXTERIOR</v>
          </cell>
          <cell r="D1022" t="str">
            <v>GLN</v>
          </cell>
          <cell r="E1022">
            <v>35000</v>
          </cell>
          <cell r="F1022">
            <v>43455</v>
          </cell>
        </row>
        <row r="1023">
          <cell r="B1023">
            <v>8142</v>
          </cell>
          <cell r="C1023" t="str">
            <v>BALDOSA DE GRANITO 33 x 33 CM</v>
          </cell>
          <cell r="D1023" t="str">
            <v>M2</v>
          </cell>
          <cell r="E1023">
            <v>55835</v>
          </cell>
          <cell r="F1023">
            <v>43455</v>
          </cell>
        </row>
        <row r="1024">
          <cell r="B1024">
            <v>8143</v>
          </cell>
          <cell r="C1024" t="str">
            <v>ADHESIVO PREMEZCLADO INTERIOR</v>
          </cell>
          <cell r="D1024" t="str">
            <v>M2</v>
          </cell>
          <cell r="E1024">
            <v>1396</v>
          </cell>
          <cell r="F1024">
            <v>43455</v>
          </cell>
        </row>
        <row r="1025">
          <cell r="B1025">
            <v>8144</v>
          </cell>
          <cell r="C1025" t="str">
            <v>BOQUILLA CON LATEX</v>
          </cell>
          <cell r="D1025" t="str">
            <v>KG</v>
          </cell>
          <cell r="E1025">
            <v>4380</v>
          </cell>
          <cell r="F1025">
            <v>43455</v>
          </cell>
        </row>
        <row r="1026">
          <cell r="B1026">
            <v>8145</v>
          </cell>
          <cell r="C1026" t="str">
            <v>ZOCALO EN GRANITO h=7.2CM</v>
          </cell>
          <cell r="D1026" t="str">
            <v>ML</v>
          </cell>
          <cell r="E1026">
            <v>15470</v>
          </cell>
          <cell r="F1026">
            <v>43455</v>
          </cell>
        </row>
        <row r="1027">
          <cell r="B1027">
            <v>8146</v>
          </cell>
          <cell r="C1027" t="str">
            <v>PORCELANATO BEIGE 60 x 60 CM2</v>
          </cell>
          <cell r="D1027" t="str">
            <v>M2</v>
          </cell>
          <cell r="E1027">
            <v>34113</v>
          </cell>
          <cell r="F1027">
            <v>43455</v>
          </cell>
        </row>
        <row r="1028">
          <cell r="B1028">
            <v>8149</v>
          </cell>
          <cell r="C1028" t="str">
            <v>PINTURA PARA ALUMINIO 260°C</v>
          </cell>
          <cell r="D1028" t="str">
            <v>GLN</v>
          </cell>
          <cell r="E1028">
            <v>90391</v>
          </cell>
          <cell r="F1028">
            <v>43455</v>
          </cell>
        </row>
        <row r="1029">
          <cell r="B1029">
            <v>8150</v>
          </cell>
          <cell r="C1029" t="str">
            <v>DISPENSADOR DE JABÓN METÁLICO DE 1 LT</v>
          </cell>
          <cell r="D1029" t="str">
            <v>UN</v>
          </cell>
          <cell r="E1029">
            <v>66900</v>
          </cell>
          <cell r="F1029">
            <v>43455</v>
          </cell>
        </row>
        <row r="1030">
          <cell r="B1030">
            <v>8151</v>
          </cell>
          <cell r="C1030" t="str">
            <v>JABONERA</v>
          </cell>
          <cell r="D1030" t="str">
            <v>UN</v>
          </cell>
          <cell r="E1030">
            <v>14353</v>
          </cell>
          <cell r="F1030">
            <v>43455</v>
          </cell>
        </row>
        <row r="1031">
          <cell r="B1031">
            <v>8152</v>
          </cell>
          <cell r="C1031" t="str">
            <v>PORTAROLLO</v>
          </cell>
          <cell r="D1031" t="str">
            <v>UN</v>
          </cell>
          <cell r="E1031">
            <v>12990</v>
          </cell>
          <cell r="F1031">
            <v>43455</v>
          </cell>
        </row>
        <row r="1032">
          <cell r="B1032">
            <v>8153</v>
          </cell>
          <cell r="C1032" t="str">
            <v>TOALLERO EN ACERO INOXIDABLE</v>
          </cell>
          <cell r="D1032" t="str">
            <v>UN</v>
          </cell>
          <cell r="E1032">
            <v>16990</v>
          </cell>
          <cell r="F1032">
            <v>43455</v>
          </cell>
        </row>
        <row r="1033">
          <cell r="B1033">
            <v>8154</v>
          </cell>
          <cell r="C1033" t="str">
            <v>LAVAPLATOS EN ACERO INOXIDABLE DE SOBREPONER CON ALETA Cr DE 1.0x0.50 MTS</v>
          </cell>
          <cell r="D1033" t="str">
            <v>UN</v>
          </cell>
          <cell r="E1033">
            <v>102900</v>
          </cell>
          <cell r="F1033">
            <v>43455</v>
          </cell>
        </row>
        <row r="1034">
          <cell r="B1034">
            <v>8155</v>
          </cell>
          <cell r="C1034" t="str">
            <v>SILICONA TRANSPARENTE 300ML</v>
          </cell>
          <cell r="D1034" t="str">
            <v>UN</v>
          </cell>
          <cell r="E1034">
            <v>7894</v>
          </cell>
          <cell r="F1034">
            <v>43455</v>
          </cell>
        </row>
        <row r="1035">
          <cell r="B1035">
            <v>8156</v>
          </cell>
          <cell r="C1035" t="str">
            <v>TUBERIA PVC SANITARIA D=2"</v>
          </cell>
          <cell r="D1035" t="str">
            <v>ML</v>
          </cell>
          <cell r="E1035">
            <v>10238</v>
          </cell>
          <cell r="F1035">
            <v>43455</v>
          </cell>
        </row>
        <row r="1036">
          <cell r="B1036">
            <v>8157</v>
          </cell>
          <cell r="C1036" t="str">
            <v>TAPON DE PRUEBA PVC SANITARIA D=2"</v>
          </cell>
          <cell r="D1036" t="str">
            <v>UN</v>
          </cell>
          <cell r="E1036">
            <v>1020</v>
          </cell>
          <cell r="F1036">
            <v>43455</v>
          </cell>
        </row>
        <row r="1037">
          <cell r="B1037">
            <v>8158</v>
          </cell>
          <cell r="C1037" t="str">
            <v>TAPON DE PRUEBA PVC SANITARIA D=4"</v>
          </cell>
          <cell r="D1037" t="str">
            <v>UN</v>
          </cell>
          <cell r="E1037">
            <v>2547</v>
          </cell>
          <cell r="F1037">
            <v>43455</v>
          </cell>
        </row>
        <row r="1038">
          <cell r="B1038">
            <v>8159</v>
          </cell>
          <cell r="C1038" t="str">
            <v>CODO 45° 1/8 CxE PVC SANITARIA D=4"</v>
          </cell>
          <cell r="D1038" t="str">
            <v>UN</v>
          </cell>
          <cell r="E1038">
            <v>12368</v>
          </cell>
          <cell r="F1038">
            <v>43455</v>
          </cell>
        </row>
        <row r="1039">
          <cell r="B1039">
            <v>8160</v>
          </cell>
          <cell r="C1039" t="str">
            <v>CODO 45° 1/8 CxE PVC SANITARIA D= 2"</v>
          </cell>
          <cell r="D1039" t="str">
            <v>UN</v>
          </cell>
          <cell r="E1039">
            <v>3297</v>
          </cell>
          <cell r="F1039">
            <v>43455</v>
          </cell>
        </row>
        <row r="1040">
          <cell r="B1040">
            <v>8161</v>
          </cell>
          <cell r="C1040" t="str">
            <v>CODO 90° 1/4 CXE PVC SANITARIA D= 4"</v>
          </cell>
          <cell r="D1040" t="str">
            <v>UN</v>
          </cell>
          <cell r="E1040">
            <v>13552</v>
          </cell>
          <cell r="F1040">
            <v>43455</v>
          </cell>
        </row>
        <row r="1041">
          <cell r="B1041">
            <v>8162</v>
          </cell>
          <cell r="C1041" t="str">
            <v>YEE PVC SANITARIA D= 2"</v>
          </cell>
          <cell r="D1041" t="str">
            <v>UN</v>
          </cell>
          <cell r="E1041">
            <v>6319</v>
          </cell>
          <cell r="F1041">
            <v>43455</v>
          </cell>
        </row>
        <row r="1042">
          <cell r="B1042">
            <v>8164</v>
          </cell>
          <cell r="C1042" t="str">
            <v>YEE DOBLE PVC SANITARIA D= 4"</v>
          </cell>
          <cell r="D1042" t="str">
            <v>UN</v>
          </cell>
          <cell r="E1042">
            <v>39445</v>
          </cell>
          <cell r="F1042">
            <v>43455</v>
          </cell>
        </row>
        <row r="1043">
          <cell r="B1043">
            <v>8165</v>
          </cell>
          <cell r="C1043" t="str">
            <v>YEE REDUCIDA PVC SANITARIA 4" x 2"</v>
          </cell>
          <cell r="D1043" t="str">
            <v>UN</v>
          </cell>
          <cell r="E1043">
            <v>19210</v>
          </cell>
          <cell r="F1043">
            <v>43455</v>
          </cell>
        </row>
        <row r="1044">
          <cell r="B1044">
            <v>8166</v>
          </cell>
          <cell r="C1044" t="str">
            <v>CODO 45°  1/8 CXC SANITARIA D= 4"</v>
          </cell>
          <cell r="D1044" t="str">
            <v>UN</v>
          </cell>
          <cell r="E1044">
            <v>12368</v>
          </cell>
          <cell r="F1044">
            <v>43455</v>
          </cell>
        </row>
        <row r="1045">
          <cell r="B1045">
            <v>8167</v>
          </cell>
          <cell r="C1045" t="str">
            <v>UNION SANITARIA  D= 4"</v>
          </cell>
          <cell r="D1045" t="str">
            <v>UN</v>
          </cell>
          <cell r="E1045">
            <v>6405</v>
          </cell>
          <cell r="F1045">
            <v>43455</v>
          </cell>
        </row>
        <row r="1046">
          <cell r="B1046">
            <v>8169</v>
          </cell>
          <cell r="C1046" t="str">
            <v>CODO 45°  1/8 CXC SANITARIA D= 2"</v>
          </cell>
          <cell r="D1046" t="str">
            <v>UN</v>
          </cell>
          <cell r="E1046">
            <v>3297</v>
          </cell>
          <cell r="F1046">
            <v>43455</v>
          </cell>
        </row>
        <row r="1047">
          <cell r="B1047">
            <v>8170</v>
          </cell>
          <cell r="C1047" t="str">
            <v>SIFON 180° D= 2"</v>
          </cell>
          <cell r="D1047" t="str">
            <v>UN</v>
          </cell>
          <cell r="E1047">
            <v>4559</v>
          </cell>
          <cell r="F1047">
            <v>43455</v>
          </cell>
        </row>
        <row r="1048">
          <cell r="B1048">
            <v>8171</v>
          </cell>
          <cell r="C1048" t="str">
            <v>UNION SANITARIA D= 2"</v>
          </cell>
          <cell r="D1048" t="str">
            <v>UN</v>
          </cell>
          <cell r="E1048">
            <v>2222</v>
          </cell>
          <cell r="F1048">
            <v>43455</v>
          </cell>
        </row>
        <row r="1049">
          <cell r="B1049">
            <v>8172</v>
          </cell>
          <cell r="C1049" t="str">
            <v>TUBERIA PVC E.L. D= 1 1/4" 200 PSI RDE 21</v>
          </cell>
          <cell r="D1049" t="str">
            <v>ML</v>
          </cell>
          <cell r="E1049">
            <v>6686</v>
          </cell>
          <cell r="F1049">
            <v>43455</v>
          </cell>
        </row>
        <row r="1050">
          <cell r="B1050">
            <v>8173</v>
          </cell>
          <cell r="C1050" t="str">
            <v>TUBERIA PVC E.L.  D= 1" RDE 13.5 - 315 PSI</v>
          </cell>
          <cell r="D1050" t="str">
            <v>ML</v>
          </cell>
          <cell r="E1050">
            <v>5375</v>
          </cell>
          <cell r="F1050">
            <v>43455</v>
          </cell>
        </row>
        <row r="1051">
          <cell r="B1051">
            <v>8174</v>
          </cell>
          <cell r="C1051" t="str">
            <v>TEE PVC E.L. D= 1 1/2"</v>
          </cell>
          <cell r="D1051" t="str">
            <v>UN</v>
          </cell>
          <cell r="E1051">
            <v>7183</v>
          </cell>
          <cell r="F1051">
            <v>43455</v>
          </cell>
        </row>
        <row r="1052">
          <cell r="B1052">
            <v>8175</v>
          </cell>
          <cell r="C1052" t="str">
            <v>TEE PVC E.L.  D= 1 1/4"</v>
          </cell>
          <cell r="D1052" t="str">
            <v>UN</v>
          </cell>
          <cell r="E1052">
            <v>5470</v>
          </cell>
          <cell r="F1052">
            <v>43455</v>
          </cell>
        </row>
        <row r="1053">
          <cell r="B1053">
            <v>8177</v>
          </cell>
          <cell r="C1053" t="str">
            <v>CODO 90° PVC E.L.  D= 1 1/4"</v>
          </cell>
          <cell r="D1053" t="str">
            <v>UN</v>
          </cell>
          <cell r="E1053">
            <v>2925</v>
          </cell>
          <cell r="F1053">
            <v>43455</v>
          </cell>
        </row>
        <row r="1054">
          <cell r="B1054">
            <v>8178</v>
          </cell>
          <cell r="C1054" t="str">
            <v>CODO 90° PVC E.L.  D= 1"</v>
          </cell>
          <cell r="D1054" t="str">
            <v>UN</v>
          </cell>
          <cell r="E1054">
            <v>1521</v>
          </cell>
          <cell r="F1054">
            <v>43455</v>
          </cell>
        </row>
        <row r="1055">
          <cell r="B1055">
            <v>8179</v>
          </cell>
          <cell r="C1055" t="str">
            <v>CODO 90° E.L.  D= 1 1/2"</v>
          </cell>
          <cell r="D1055" t="str">
            <v>UN</v>
          </cell>
          <cell r="E1055">
            <v>5461</v>
          </cell>
          <cell r="F1055">
            <v>43455</v>
          </cell>
        </row>
        <row r="1056">
          <cell r="B1056">
            <v>8180</v>
          </cell>
          <cell r="C1056" t="str">
            <v>REDUCCION PVC E.L.  D= 1 1/2 x 1 1/4" (BUJE SOLDADO)</v>
          </cell>
          <cell r="D1056" t="str">
            <v>UN</v>
          </cell>
          <cell r="E1056">
            <v>2779</v>
          </cell>
          <cell r="F1056">
            <v>43455</v>
          </cell>
        </row>
        <row r="1057">
          <cell r="B1057">
            <v>8181</v>
          </cell>
          <cell r="C1057" t="str">
            <v>REDUCCION PVC E.L. D=1 1/4" x 1" (BUJE SOLDADO)</v>
          </cell>
          <cell r="D1057" t="str">
            <v>UN</v>
          </cell>
          <cell r="E1057">
            <v>1800</v>
          </cell>
          <cell r="F1057">
            <v>43455</v>
          </cell>
        </row>
        <row r="1058">
          <cell r="B1058">
            <v>8182</v>
          </cell>
          <cell r="C1058" t="str">
            <v>REDUCCION PVC E.L.  D= 1" x 3/4</v>
          </cell>
          <cell r="D1058" t="str">
            <v>UN</v>
          </cell>
          <cell r="E1058">
            <v>937</v>
          </cell>
          <cell r="F1058">
            <v>43455</v>
          </cell>
        </row>
        <row r="1059">
          <cell r="B1059">
            <v>8183</v>
          </cell>
          <cell r="C1059" t="str">
            <v>REDUCCION PVC E.L. D= 3/4" x 1/2" (BUJE SOLDADO)</v>
          </cell>
          <cell r="D1059" t="str">
            <v>UN</v>
          </cell>
          <cell r="E1059">
            <v>469</v>
          </cell>
          <cell r="F1059">
            <v>43455</v>
          </cell>
        </row>
        <row r="1060">
          <cell r="B1060">
            <v>8185</v>
          </cell>
          <cell r="C1060" t="str">
            <v>REGISTRO BOLA 1" TIPO PESADO</v>
          </cell>
          <cell r="D1060" t="str">
            <v>UN</v>
          </cell>
          <cell r="E1060">
            <v>11092</v>
          </cell>
          <cell r="F1060">
            <v>43455</v>
          </cell>
        </row>
        <row r="1061">
          <cell r="B1061">
            <v>8186</v>
          </cell>
          <cell r="C1061" t="str">
            <v>REGISTRO BOLA 1 1/4" TIPO PESADO</v>
          </cell>
          <cell r="D1061" t="str">
            <v>UN</v>
          </cell>
          <cell r="E1061">
            <v>17614</v>
          </cell>
          <cell r="F1061">
            <v>43455</v>
          </cell>
        </row>
        <row r="1062">
          <cell r="B1062">
            <v>8187</v>
          </cell>
          <cell r="C1062" t="str">
            <v>CODO 45° PVC E.L. D=1"</v>
          </cell>
          <cell r="D1062" t="str">
            <v>UN</v>
          </cell>
          <cell r="E1062">
            <v>2445</v>
          </cell>
          <cell r="F1062">
            <v>43455</v>
          </cell>
        </row>
        <row r="1063">
          <cell r="B1063">
            <v>8188</v>
          </cell>
          <cell r="C1063" t="str">
            <v>TEE PVC E.L. D=1" SHEDULE 40</v>
          </cell>
          <cell r="D1063" t="str">
            <v>UN</v>
          </cell>
          <cell r="E1063">
            <v>2115</v>
          </cell>
          <cell r="F1063">
            <v>43455</v>
          </cell>
        </row>
        <row r="1064">
          <cell r="B1064">
            <v>8189</v>
          </cell>
          <cell r="C1064" t="str">
            <v>TAPON COPA PVC D=1" (TAPON SOLDADO)</v>
          </cell>
          <cell r="D1064" t="str">
            <v>UN</v>
          </cell>
          <cell r="E1064">
            <v>927</v>
          </cell>
          <cell r="F1064">
            <v>43455</v>
          </cell>
        </row>
        <row r="1065">
          <cell r="B1065">
            <v>8190</v>
          </cell>
          <cell r="C1065" t="str">
            <v>CODO 45° PVC E.L. D=1/2"</v>
          </cell>
          <cell r="D1065" t="str">
            <v>UN</v>
          </cell>
          <cell r="E1065">
            <v>801</v>
          </cell>
          <cell r="F1065">
            <v>43455</v>
          </cell>
        </row>
        <row r="1066">
          <cell r="B1066">
            <v>8191</v>
          </cell>
          <cell r="C1066" t="str">
            <v>TUBERIA PVC E.L. D=1/2" RDE 13.5 315PSI</v>
          </cell>
          <cell r="D1066" t="str">
            <v>ML</v>
          </cell>
          <cell r="E1066">
            <v>2135</v>
          </cell>
          <cell r="F1066">
            <v>43455</v>
          </cell>
        </row>
        <row r="1067">
          <cell r="B1067">
            <v>8192</v>
          </cell>
          <cell r="C1067" t="str">
            <v>TEE PVC E.L. D=1/2 SHEDULE 40</v>
          </cell>
          <cell r="D1067" t="str">
            <v>UN</v>
          </cell>
          <cell r="E1067">
            <v>640</v>
          </cell>
          <cell r="F1067">
            <v>43455</v>
          </cell>
        </row>
        <row r="1068">
          <cell r="B1068">
            <v>8193</v>
          </cell>
          <cell r="C1068" t="str">
            <v>TAPON COPA PVC D=1/2"</v>
          </cell>
          <cell r="D1068" t="str">
            <v>UN</v>
          </cell>
          <cell r="E1068">
            <v>273</v>
          </cell>
          <cell r="F1068">
            <v>43455</v>
          </cell>
        </row>
        <row r="1069">
          <cell r="B1069">
            <v>8195</v>
          </cell>
          <cell r="C1069" t="str">
            <v>CABLE No.2 AWG 600V 90°</v>
          </cell>
          <cell r="D1069" t="str">
            <v>ML</v>
          </cell>
          <cell r="E1069">
            <v>9584</v>
          </cell>
          <cell r="F1069">
            <v>43455</v>
          </cell>
        </row>
        <row r="1070">
          <cell r="B1070">
            <v>8196</v>
          </cell>
          <cell r="C1070" t="str">
            <v>CAJA PARA 4 MEDIDORES CON BARRAJE TRIFASICO 20KVA</v>
          </cell>
          <cell r="D1070" t="str">
            <v>UN</v>
          </cell>
          <cell r="E1070">
            <v>277999</v>
          </cell>
          <cell r="F1070">
            <v>43455</v>
          </cell>
        </row>
        <row r="1071">
          <cell r="B1071">
            <v>8197</v>
          </cell>
          <cell r="C1071" t="str">
            <v>MEDIDOR DE ENERGIA 2 x 40A</v>
          </cell>
          <cell r="D1071" t="str">
            <v>UN</v>
          </cell>
          <cell r="E1071">
            <v>190400</v>
          </cell>
          <cell r="F1071">
            <v>43455</v>
          </cell>
        </row>
        <row r="1072">
          <cell r="B1072">
            <v>8199</v>
          </cell>
          <cell r="C1072" t="str">
            <v>CABLE 4 AWG 600V 90° C THHN/THWN</v>
          </cell>
          <cell r="D1072" t="str">
            <v>ML</v>
          </cell>
          <cell r="E1072">
            <v>6178</v>
          </cell>
          <cell r="F1072">
            <v>43455</v>
          </cell>
        </row>
        <row r="1073">
          <cell r="B1073">
            <v>8202</v>
          </cell>
          <cell r="C1073" t="str">
            <v>VARILLA COPPERWELD DE 5/8" (2.4 MT)</v>
          </cell>
          <cell r="D1073" t="str">
            <v>UN</v>
          </cell>
          <cell r="E1073">
            <v>128520</v>
          </cell>
          <cell r="F1073">
            <v>43455</v>
          </cell>
        </row>
        <row r="1074">
          <cell r="B1074">
            <v>8203</v>
          </cell>
          <cell r="C1074" t="str">
            <v>INTERRUPTOR MONOFASICO 40A</v>
          </cell>
          <cell r="D1074" t="str">
            <v>UN</v>
          </cell>
          <cell r="E1074">
            <v>6087</v>
          </cell>
          <cell r="F1074">
            <v>43455</v>
          </cell>
        </row>
        <row r="1075">
          <cell r="B1075">
            <v>8204</v>
          </cell>
          <cell r="C1075" t="str">
            <v>INTERRUPTOR TRIFILAR 50A</v>
          </cell>
          <cell r="D1075" t="str">
            <v>UN</v>
          </cell>
          <cell r="E1075">
            <v>47756</v>
          </cell>
          <cell r="F1075">
            <v>43455</v>
          </cell>
        </row>
        <row r="1076">
          <cell r="B1076">
            <v>8205</v>
          </cell>
          <cell r="C1076" t="str">
            <v>SOLDADURA EXOTERMICA</v>
          </cell>
          <cell r="D1076" t="str">
            <v>GR</v>
          </cell>
          <cell r="E1076">
            <v>121</v>
          </cell>
          <cell r="F1076">
            <v>43455</v>
          </cell>
        </row>
        <row r="1077">
          <cell r="B1077">
            <v>8206</v>
          </cell>
          <cell r="C1077" t="str">
            <v>CABLE No.1/0 AWG THHN-600V COBRE</v>
          </cell>
          <cell r="D1077" t="str">
            <v>ML</v>
          </cell>
          <cell r="E1077">
            <v>15440</v>
          </cell>
          <cell r="F1077">
            <v>43455</v>
          </cell>
        </row>
        <row r="1078">
          <cell r="B1078">
            <v>8207</v>
          </cell>
          <cell r="C1078" t="str">
            <v>CONDUCTOR No.2 A 600V EN COBRE</v>
          </cell>
          <cell r="D1078" t="str">
            <v>ML</v>
          </cell>
          <cell r="E1078">
            <v>9626</v>
          </cell>
          <cell r="F1078">
            <v>43455</v>
          </cell>
        </row>
        <row r="1079">
          <cell r="B1079">
            <v>8208</v>
          </cell>
          <cell r="C1079" t="str">
            <v>TUBERIA METALICA EMT D=2"</v>
          </cell>
          <cell r="D1079" t="str">
            <v>ML</v>
          </cell>
          <cell r="E1079">
            <v>15195</v>
          </cell>
          <cell r="F1079">
            <v>43455</v>
          </cell>
        </row>
        <row r="1080">
          <cell r="B1080">
            <v>8209</v>
          </cell>
          <cell r="C1080" t="str">
            <v>GRAPA PARA TUBERIA EMT D=2"</v>
          </cell>
          <cell r="D1080" t="str">
            <v>UN</v>
          </cell>
          <cell r="E1080">
            <v>833</v>
          </cell>
          <cell r="F1080">
            <v>43455</v>
          </cell>
        </row>
        <row r="1081">
          <cell r="B1081">
            <v>8210</v>
          </cell>
          <cell r="C1081" t="str">
            <v>CABLE No.6 AWG THHN- 600V COBRE</v>
          </cell>
          <cell r="D1081" t="str">
            <v>ML</v>
          </cell>
          <cell r="E1081">
            <v>4004</v>
          </cell>
          <cell r="F1081">
            <v>43455</v>
          </cell>
        </row>
        <row r="1082">
          <cell r="B1082">
            <v>8211</v>
          </cell>
          <cell r="C1082" t="str">
            <v>CABLE No.8 AWG THHN-600V COBRE</v>
          </cell>
          <cell r="D1082" t="str">
            <v>ML</v>
          </cell>
          <cell r="E1082">
            <v>2594</v>
          </cell>
          <cell r="F1082">
            <v>43455</v>
          </cell>
        </row>
        <row r="1083">
          <cell r="B1083">
            <v>8212</v>
          </cell>
          <cell r="C1083" t="str">
            <v>TUBERIA METALICA EMT D=1"</v>
          </cell>
          <cell r="D1083" t="str">
            <v>ML</v>
          </cell>
          <cell r="E1083">
            <v>6865</v>
          </cell>
          <cell r="F1083">
            <v>43455</v>
          </cell>
        </row>
        <row r="1084">
          <cell r="B1084">
            <v>8213</v>
          </cell>
          <cell r="C1084" t="str">
            <v>GRAPA PARA TUBERIA EMT D=1"</v>
          </cell>
          <cell r="D1084" t="str">
            <v>UN</v>
          </cell>
          <cell r="E1084">
            <v>207</v>
          </cell>
          <cell r="F1084">
            <v>43455</v>
          </cell>
        </row>
        <row r="1085">
          <cell r="B1085">
            <v>8216</v>
          </cell>
          <cell r="C1085" t="str">
            <v>TOMA DE INCRUSTAR DOBLE CON POLO A TIERRA AISLADO 15A REGULADA</v>
          </cell>
          <cell r="D1085" t="str">
            <v>UN</v>
          </cell>
          <cell r="E1085">
            <v>9846</v>
          </cell>
          <cell r="F1085">
            <v>43455</v>
          </cell>
        </row>
        <row r="1086">
          <cell r="B1086">
            <v>8217</v>
          </cell>
          <cell r="C1086" t="str">
            <v>CAJA PLASTICA ELECTRICA 4" X 4" CONDUIT 1/2"</v>
          </cell>
          <cell r="D1086" t="str">
            <v>UN</v>
          </cell>
          <cell r="E1086">
            <v>600</v>
          </cell>
          <cell r="F1086">
            <v>43455</v>
          </cell>
        </row>
        <row r="1087">
          <cell r="B1087">
            <v>8218</v>
          </cell>
          <cell r="C1087" t="str">
            <v>CABLE No.14 AWG 600V 90° C THHN/THWN</v>
          </cell>
          <cell r="D1087" t="str">
            <v>ML</v>
          </cell>
          <cell r="E1087">
            <v>834</v>
          </cell>
          <cell r="F1087">
            <v>43455</v>
          </cell>
        </row>
        <row r="1088">
          <cell r="B1088">
            <v>8219</v>
          </cell>
          <cell r="C1088" t="str">
            <v>TOMA TRIFILAR DE INCRUSTAR 50A/250V</v>
          </cell>
          <cell r="D1088" t="str">
            <v>UN</v>
          </cell>
          <cell r="E1088">
            <v>10999</v>
          </cell>
          <cell r="F1088">
            <v>43455</v>
          </cell>
        </row>
        <row r="1089">
          <cell r="B1089">
            <v>8221</v>
          </cell>
          <cell r="C1089" t="str">
            <v>CABLE 12 AWG 600V 90° C THHN/THWN</v>
          </cell>
          <cell r="D1089" t="str">
            <v>ML</v>
          </cell>
          <cell r="E1089">
            <v>1192</v>
          </cell>
          <cell r="F1089">
            <v>43455</v>
          </cell>
        </row>
        <row r="1090">
          <cell r="B1090">
            <v>8222</v>
          </cell>
          <cell r="C1090" t="str">
            <v>BREAKER ENCHUFABLE TRIPOLAR 3x20 A</v>
          </cell>
          <cell r="D1090" t="str">
            <v>UN</v>
          </cell>
          <cell r="E1090">
            <v>45708</v>
          </cell>
          <cell r="F1090">
            <v>43455</v>
          </cell>
        </row>
        <row r="1091">
          <cell r="B1091">
            <v>8223</v>
          </cell>
          <cell r="C1091" t="str">
            <v>BALA - BALA 1 LUZ e27 13cm ESPECULAR BLANCO</v>
          </cell>
          <cell r="D1091" t="str">
            <v>UN</v>
          </cell>
          <cell r="E1091">
            <v>19405</v>
          </cell>
          <cell r="F1091">
            <v>43455</v>
          </cell>
        </row>
        <row r="1092">
          <cell r="B1092">
            <v>8224</v>
          </cell>
          <cell r="C1092" t="str">
            <v>BOMBILLOS AHORRADORES 20W, 120V</v>
          </cell>
          <cell r="D1092" t="str">
            <v>UN</v>
          </cell>
          <cell r="E1092">
            <v>6006</v>
          </cell>
          <cell r="F1092">
            <v>43455</v>
          </cell>
        </row>
        <row r="1093">
          <cell r="B1093">
            <v>8225</v>
          </cell>
          <cell r="C1093" t="str">
            <v>INTERRUPTOR DOBLE</v>
          </cell>
          <cell r="D1093" t="str">
            <v>UN</v>
          </cell>
          <cell r="E1093">
            <v>4200</v>
          </cell>
          <cell r="F1093">
            <v>43455</v>
          </cell>
        </row>
        <row r="1094">
          <cell r="B1094">
            <v>8227</v>
          </cell>
          <cell r="C1094" t="str">
            <v>CAJA DE INTERRUPTOR 2 x 4</v>
          </cell>
          <cell r="D1094" t="str">
            <v>UN</v>
          </cell>
          <cell r="E1094">
            <v>1090</v>
          </cell>
          <cell r="F1094">
            <v>43455</v>
          </cell>
        </row>
        <row r="1095">
          <cell r="B1095">
            <v>8228</v>
          </cell>
          <cell r="C1095" t="str">
            <v>TUBERIA GALVANIZADA D=2"</v>
          </cell>
          <cell r="D1095" t="str">
            <v>ML</v>
          </cell>
          <cell r="E1095">
            <v>24792</v>
          </cell>
          <cell r="F1095">
            <v>43455</v>
          </cell>
        </row>
        <row r="1096">
          <cell r="B1096">
            <v>8229</v>
          </cell>
          <cell r="C1096" t="str">
            <v>GRAPA PARA TUBERIA EMT D=3/4"</v>
          </cell>
          <cell r="D1096" t="str">
            <v>UN</v>
          </cell>
          <cell r="E1096">
            <v>193</v>
          </cell>
          <cell r="F1096">
            <v>43455</v>
          </cell>
        </row>
        <row r="1097">
          <cell r="B1097">
            <v>8230</v>
          </cell>
          <cell r="C1097" t="str">
            <v>TUBERIA DE ACERO GALVANIZADA D=3/4"</v>
          </cell>
          <cell r="D1097" t="str">
            <v>ML</v>
          </cell>
          <cell r="E1097">
            <v>7338</v>
          </cell>
          <cell r="F1097">
            <v>43455</v>
          </cell>
        </row>
        <row r="1098">
          <cell r="B1098">
            <v>8231</v>
          </cell>
          <cell r="C1098" t="str">
            <v>GRAPA PARA TUBERIA EMT D=3"</v>
          </cell>
          <cell r="D1098" t="str">
            <v>UN</v>
          </cell>
          <cell r="E1098">
            <v>2203</v>
          </cell>
          <cell r="F1098">
            <v>43455</v>
          </cell>
        </row>
        <row r="1099">
          <cell r="B1099">
            <v>8232</v>
          </cell>
          <cell r="C1099" t="str">
            <v>TUBERIA DE 3/4" EMT</v>
          </cell>
          <cell r="D1099" t="str">
            <v>ML</v>
          </cell>
          <cell r="E1099">
            <v>4737</v>
          </cell>
          <cell r="F1099">
            <v>43455</v>
          </cell>
        </row>
        <row r="1100">
          <cell r="B1100">
            <v>8233</v>
          </cell>
          <cell r="C1100" t="str">
            <v>BREAKER ENCHUFABLE 1 x 20 A</v>
          </cell>
          <cell r="D1100" t="str">
            <v>UN</v>
          </cell>
          <cell r="E1100">
            <v>7557</v>
          </cell>
          <cell r="F1100">
            <v>43455</v>
          </cell>
        </row>
        <row r="1101">
          <cell r="B1101">
            <v>8234</v>
          </cell>
          <cell r="C1101" t="str">
            <v>LAMPARA FLUORESCENTE 4x54 W, T5, 120V</v>
          </cell>
          <cell r="D1101" t="str">
            <v>UN</v>
          </cell>
          <cell r="E1101">
            <v>154700</v>
          </cell>
          <cell r="F1101">
            <v>43455</v>
          </cell>
        </row>
        <row r="1102">
          <cell r="B1102">
            <v>8235</v>
          </cell>
          <cell r="C1102" t="str">
            <v>TUBO FLUORESCENTE 54 W</v>
          </cell>
          <cell r="D1102" t="str">
            <v>UN</v>
          </cell>
          <cell r="E1102">
            <v>5117</v>
          </cell>
          <cell r="F1102">
            <v>43455</v>
          </cell>
        </row>
        <row r="1103">
          <cell r="B1103">
            <v>8244</v>
          </cell>
          <cell r="C1103" t="str">
            <v>SANITARIO LINEA INSTITUCIONAL COLOR BLANCO (VALVULA ANTIVANDALICA TIPO PUSH METALICO, CROMADO)</v>
          </cell>
          <cell r="D1103" t="str">
            <v>UN</v>
          </cell>
          <cell r="E1103">
            <v>327250</v>
          </cell>
          <cell r="F1103">
            <v>43455</v>
          </cell>
        </row>
        <row r="1104">
          <cell r="B1104">
            <v>8245</v>
          </cell>
          <cell r="C1104" t="str">
            <v>SANITARIO LINEA INSTITUCIONAL PARA DISCAPACITADOS COLOR BLANCO (VALVULA ANTIVANDALICA TIPO PUSH METALICO, CROMADO)</v>
          </cell>
          <cell r="D1104" t="str">
            <v>UN</v>
          </cell>
          <cell r="E1104">
            <v>991905</v>
          </cell>
          <cell r="F1104">
            <v>43455</v>
          </cell>
        </row>
        <row r="1105">
          <cell r="B1105">
            <v>8246</v>
          </cell>
          <cell r="C1105" t="str">
            <v>ORINAL MEDIANO DE COLGAR TIPO INSTITUCIONAL COLOR BLANCO (VALVULA ANTIVANDALICA TIPO PUSH METALICO, CROMADO)</v>
          </cell>
          <cell r="D1105" t="str">
            <v>UN</v>
          </cell>
          <cell r="E1105">
            <v>262900</v>
          </cell>
          <cell r="F1105">
            <v>43455</v>
          </cell>
        </row>
        <row r="1106">
          <cell r="B1106">
            <v>8247</v>
          </cell>
          <cell r="C1106" t="str">
            <v>PAPELERA DE 200/400 mm EN LAMINA DE ACERO INOXIDABLE SATINADO CON CERROJO</v>
          </cell>
          <cell r="D1106" t="str">
            <v>UN</v>
          </cell>
          <cell r="E1106">
            <v>61900</v>
          </cell>
          <cell r="F1106">
            <v>43455</v>
          </cell>
        </row>
        <row r="1107">
          <cell r="B1107">
            <v>8248</v>
          </cell>
          <cell r="C1107" t="str">
            <v>GRIFERIA  PARA LAVAMANOS INSTITUCIONAL DE MESON TIPO PUSH METALICO CROMADO</v>
          </cell>
          <cell r="D1107" t="str">
            <v>UN</v>
          </cell>
          <cell r="E1107">
            <v>148900</v>
          </cell>
          <cell r="F1107">
            <v>43455</v>
          </cell>
        </row>
        <row r="1108">
          <cell r="B1108">
            <v>8249</v>
          </cell>
          <cell r="C1108" t="str">
            <v>SECADOR ELECTRICO DE MANOS, CARCAZA OVALADA METALICA ACERO INOXIDABLE 304 SATINADO CAL. 1.2mm. 1650 W</v>
          </cell>
          <cell r="D1108" t="str">
            <v>UN</v>
          </cell>
          <cell r="E1108">
            <v>299900</v>
          </cell>
          <cell r="F1108">
            <v>43455</v>
          </cell>
        </row>
        <row r="1109">
          <cell r="B1109">
            <v>8250</v>
          </cell>
          <cell r="C1109" t="str">
            <v>VALVULA ANTIVANDALICA PARA ORINAL CON ACCESORIOS PARA CONECTAR</v>
          </cell>
          <cell r="D1109" t="str">
            <v>UN</v>
          </cell>
          <cell r="E1109">
            <v>257900</v>
          </cell>
          <cell r="F1109">
            <v>43455</v>
          </cell>
        </row>
        <row r="1110">
          <cell r="B1110">
            <v>8253</v>
          </cell>
          <cell r="C1110" t="str">
            <v>PINTURA EPOXICA</v>
          </cell>
          <cell r="D1110" t="str">
            <v>GLN</v>
          </cell>
          <cell r="E1110">
            <v>115000</v>
          </cell>
          <cell r="F1110">
            <v>43455</v>
          </cell>
        </row>
        <row r="1111">
          <cell r="B1111">
            <v>8254</v>
          </cell>
          <cell r="C1111" t="str">
            <v>SOLDADURA E-7018 x 1/8"</v>
          </cell>
          <cell r="D1111" t="str">
            <v>KG</v>
          </cell>
          <cell r="E1111">
            <v>11545</v>
          </cell>
          <cell r="F1111">
            <v>43455</v>
          </cell>
        </row>
        <row r="1112">
          <cell r="B1112">
            <v>8256</v>
          </cell>
          <cell r="C1112" t="str">
            <v>TARIFA JORNAL - PERSONAL DE OBRA - SOLDADOR (Incluye Factor de Prestaciones)</v>
          </cell>
          <cell r="D1112" t="str">
            <v>JR</v>
          </cell>
          <cell r="E1112">
            <v>65471</v>
          </cell>
          <cell r="F1112">
            <v>43487</v>
          </cell>
        </row>
        <row r="1113">
          <cell r="B1113">
            <v>8258</v>
          </cell>
          <cell r="C1113" t="str">
            <v>EQUIPO DE SOLDADURA</v>
          </cell>
          <cell r="D1113" t="str">
            <v>DIA</v>
          </cell>
          <cell r="E1113">
            <v>59024</v>
          </cell>
          <cell r="F1113">
            <v>43455</v>
          </cell>
        </row>
        <row r="1114">
          <cell r="B1114">
            <v>8259</v>
          </cell>
          <cell r="C1114" t="str">
            <v>TUBO CERRAMIENTO NEGRO 2" 1.9mm</v>
          </cell>
          <cell r="D1114" t="str">
            <v>ML</v>
          </cell>
          <cell r="E1114">
            <v>8735</v>
          </cell>
          <cell r="F1114">
            <v>43455</v>
          </cell>
        </row>
        <row r="1115">
          <cell r="B1115">
            <v>8260</v>
          </cell>
          <cell r="C1115" t="str">
            <v>TUBO CERRAMIENTO  NEGRO 1/2" 1.9 mm</v>
          </cell>
          <cell r="D1115" t="str">
            <v>ML</v>
          </cell>
          <cell r="E1115">
            <v>2956</v>
          </cell>
          <cell r="F1115">
            <v>43455</v>
          </cell>
        </row>
        <row r="1116">
          <cell r="B1116">
            <v>8262</v>
          </cell>
          <cell r="C1116" t="str">
            <v>ANTICORROSIVO CROMATO DE ZINC</v>
          </cell>
          <cell r="D1116" t="str">
            <v>GLN</v>
          </cell>
          <cell r="E1116">
            <v>38000</v>
          </cell>
          <cell r="F1116">
            <v>43455</v>
          </cell>
        </row>
        <row r="1117">
          <cell r="B1117">
            <v>8267</v>
          </cell>
          <cell r="C1117" t="str">
            <v>ACOPLE UNIVERSAL D=1 1/2"</v>
          </cell>
          <cell r="D1117" t="str">
            <v>UN</v>
          </cell>
          <cell r="E1117">
            <v>22449</v>
          </cell>
          <cell r="F1117">
            <v>43455</v>
          </cell>
        </row>
        <row r="1118">
          <cell r="B1118">
            <v>8269</v>
          </cell>
          <cell r="C1118" t="str">
            <v>DEMARCACION DE FLECHA MIXTA DE GIRO/FRONTAL EN PINTURA TERMOPLASTICA. SUMINISTRO Y APLICACION. NORMATIVA INVIAS</v>
          </cell>
          <cell r="D1118" t="str">
            <v>UN</v>
          </cell>
          <cell r="E1118">
            <v>63070</v>
          </cell>
          <cell r="F1118">
            <v>43455</v>
          </cell>
        </row>
        <row r="1119">
          <cell r="B1119">
            <v>8270</v>
          </cell>
          <cell r="C1119" t="str">
            <v>DEMARCACIÓN LINEA DE CEDA EL PASO DISCONTINUA DE 0.8mt ESPACIADO 0.4mt, E=2.3mm EN PINTURA TERMOPLÁSTICA, INCLUYE SUMINISTRO Y APLICACIÓN CON EQUIPO, INCLUYE MICROESFERAS</v>
          </cell>
          <cell r="D1119" t="str">
            <v>ML</v>
          </cell>
          <cell r="E1119">
            <v>11305</v>
          </cell>
          <cell r="F1119">
            <v>43455</v>
          </cell>
        </row>
        <row r="1120">
          <cell r="B1120">
            <v>8271</v>
          </cell>
          <cell r="C1120" t="str">
            <v>DEMARCACION LINEA CARRIL A=0.12mt L=3.0 SEPARCION =5.0mt E=2.3mm, EN PINTURA TERMOPLATICA. INCLUYE SUMINISTRO Y APLICACION CON EQUIPO. INCLUYE MICROESFERAS</v>
          </cell>
          <cell r="D1120" t="str">
            <v>M2</v>
          </cell>
          <cell r="E1120">
            <v>11305</v>
          </cell>
          <cell r="F1120">
            <v>43455</v>
          </cell>
        </row>
        <row r="1121">
          <cell r="B1121">
            <v>8276</v>
          </cell>
          <cell r="C1121" t="str">
            <v>FRANJA EN ADHESIVO VINILICO ESMERILADO EFECTO STAND BLASTED FROSTED CRYSTAL,  (SUMINISTRO E INSTALACIÓN) GARANTIA DE 5 AÑOS AL EXTERIOR. SEGUN MANUAL DE IMAGEN DE TRANSMILENIO S.A.</v>
          </cell>
          <cell r="D1121" t="str">
            <v>UN</v>
          </cell>
          <cell r="E1121">
            <v>92582</v>
          </cell>
          <cell r="F1121">
            <v>43455</v>
          </cell>
        </row>
        <row r="1122">
          <cell r="B1122">
            <v>8277</v>
          </cell>
          <cell r="C1122" t="str">
            <v>FRANJA EN VINILO CON ADHESIVO EN VINILO ALTO 6cm,  (SUMINISTRO E INSTALACIÓN) GARANTIA DE 5 AÑOS AL EXTERIOR SEGUN COLOR. SEGUN MANUAL DE IMAGEN DE TRANSMILENIO S.A.</v>
          </cell>
          <cell r="D1122" t="str">
            <v>UN</v>
          </cell>
          <cell r="E1122">
            <v>8925</v>
          </cell>
          <cell r="F1122">
            <v>43455</v>
          </cell>
        </row>
        <row r="1123">
          <cell r="B1123">
            <v>8278</v>
          </cell>
          <cell r="C1123" t="str">
            <v>FRANJA EN VINILO CON ADHESIVO EN VINILO ALTO 3cm,  (SUMINISTRO E INSTALACIÓN) GARANTIA DE 5 AÑOS AL EXTERIOR SEGUN COLOR. SEGUN MANUAL DE IMAGEN DE TRANSMILENIO S.A.</v>
          </cell>
          <cell r="D1123" t="str">
            <v>UN</v>
          </cell>
          <cell r="E1123">
            <v>8687</v>
          </cell>
          <cell r="F1123">
            <v>43455</v>
          </cell>
        </row>
        <row r="1124">
          <cell r="B1124">
            <v>8292</v>
          </cell>
          <cell r="C1124" t="str">
            <v>TARIFA JORNAL - PROFESIONAL CATEGORÍA 8 (Incluye Factor de Prestaciones)</v>
          </cell>
          <cell r="D1124" t="str">
            <v>JR</v>
          </cell>
          <cell r="E1124">
            <v>174492</v>
          </cell>
          <cell r="F1124">
            <v>43487</v>
          </cell>
        </row>
        <row r="1125">
          <cell r="B1125">
            <v>8293</v>
          </cell>
          <cell r="C1125" t="str">
            <v>SUMINISTRO CONSTRUCCION E INSTALACION DE JARDIN VERTICAL. INCLUYE ESTRUCTURA Y/O PANEL DE SOPORTE INDEPENDIENTE ELEMENTOS PARA SOPORTE Y SUJECION DE JARDIN, SACOS Y/O CANGUROS PARA SIEMBRA DE JARDIN V</v>
          </cell>
          <cell r="D1125" t="str">
            <v>M2</v>
          </cell>
          <cell r="E1125">
            <v>700000</v>
          </cell>
          <cell r="F1125">
            <v>43455</v>
          </cell>
        </row>
        <row r="1126">
          <cell r="B1126">
            <v>8294</v>
          </cell>
          <cell r="C1126" t="str">
            <v>COLLAR DERIVACION 4" x 1/2"</v>
          </cell>
          <cell r="D1126" t="str">
            <v>UN</v>
          </cell>
          <cell r="E1126">
            <v>14526</v>
          </cell>
          <cell r="F1126">
            <v>43455</v>
          </cell>
        </row>
        <row r="1127">
          <cell r="B1127">
            <v>8295</v>
          </cell>
          <cell r="C1127" t="str">
            <v>COLLAR DERIVACION 6" x 1/2"</v>
          </cell>
          <cell r="D1127" t="str">
            <v>UN</v>
          </cell>
          <cell r="E1127">
            <v>17976</v>
          </cell>
          <cell r="F1127">
            <v>43455</v>
          </cell>
        </row>
        <row r="1128">
          <cell r="B1128">
            <v>8297</v>
          </cell>
          <cell r="C1128" t="str">
            <v>ALQUILER DÍA - CAMPERO PICK-UP, CAMIONETA DE 1300-2000cc - TARIFA PLENA</v>
          </cell>
          <cell r="D1128" t="str">
            <v>DIA</v>
          </cell>
          <cell r="E1128">
            <v>192800</v>
          </cell>
          <cell r="F1128">
            <v>43487</v>
          </cell>
        </row>
        <row r="1129">
          <cell r="B1129">
            <v>8298</v>
          </cell>
          <cell r="C1129" t="str">
            <v>MINICARGADOR - INCLUYE OPERARIO Y COMBUSTIBLE</v>
          </cell>
          <cell r="D1129" t="str">
            <v>HR</v>
          </cell>
          <cell r="E1129">
            <v>65758</v>
          </cell>
          <cell r="F1129">
            <v>43455</v>
          </cell>
        </row>
        <row r="1130">
          <cell r="B1130">
            <v>8299</v>
          </cell>
          <cell r="C1130" t="str">
            <v>TARIFA JORNAL - PERSONAL DE OBRA - AYUDANTE HORARIO NOCTURNO (Incluye Factor de Prestaciones)</v>
          </cell>
          <cell r="D1130" t="str">
            <v>JR</v>
          </cell>
          <cell r="E1130">
            <v>61342</v>
          </cell>
          <cell r="F1130">
            <v>43487</v>
          </cell>
        </row>
        <row r="1131">
          <cell r="B1131">
            <v>8300</v>
          </cell>
          <cell r="C1131" t="str">
            <v>TARIFA JORNAL - PERSONAL DE OBRA - OFICIAL HORARIO NOCTURNO (Incluye Factor de Prestaciones)</v>
          </cell>
          <cell r="D1131" t="str">
            <v>JR</v>
          </cell>
          <cell r="E1131">
            <v>88319</v>
          </cell>
          <cell r="F1131">
            <v>43487</v>
          </cell>
        </row>
        <row r="1132">
          <cell r="B1132">
            <v>8302</v>
          </cell>
          <cell r="C1132" t="str">
            <v>BOYA PLASTICA DE 20 x 20 x 9 cm DE ALTURA</v>
          </cell>
          <cell r="D1132" t="str">
            <v>UN</v>
          </cell>
          <cell r="E1132">
            <v>26695</v>
          </cell>
          <cell r="F1132">
            <v>43455</v>
          </cell>
        </row>
        <row r="1133">
          <cell r="B1133">
            <v>8303</v>
          </cell>
          <cell r="C1133" t="str">
            <v>HITO DE 75cm DE ALTURA Y 8cm DE DIAMETRO CON REFLECTIVOS DE COLOR AMARILLO</v>
          </cell>
          <cell r="D1133" t="str">
            <v>UN</v>
          </cell>
          <cell r="E1133">
            <v>32130</v>
          </cell>
          <cell r="F1133">
            <v>43455</v>
          </cell>
        </row>
        <row r="1134">
          <cell r="B1134">
            <v>8304</v>
          </cell>
          <cell r="C1134" t="str">
            <v>EQUIPO OXICORTE</v>
          </cell>
          <cell r="D1134" t="str">
            <v>MES</v>
          </cell>
          <cell r="E1134">
            <v>1832600</v>
          </cell>
          <cell r="F1134">
            <v>43455</v>
          </cell>
        </row>
        <row r="1135">
          <cell r="B1135">
            <v>8306</v>
          </cell>
          <cell r="C1135" t="str">
            <v>EPOXICO PARA ANCLAJE DE ALTA RESISTENCIA (Unidad 600cc-900g)</v>
          </cell>
          <cell r="D1135" t="str">
            <v>UN</v>
          </cell>
          <cell r="E1135">
            <v>58600</v>
          </cell>
          <cell r="F1135">
            <v>43455</v>
          </cell>
        </row>
        <row r="1136">
          <cell r="B1136">
            <v>8307</v>
          </cell>
          <cell r="C1136" t="str">
            <v>CONCRETO FLUIDO SIN RETRACCIÓN</v>
          </cell>
          <cell r="D1136" t="str">
            <v>KG</v>
          </cell>
          <cell r="E1136">
            <v>1423</v>
          </cell>
          <cell r="F1136">
            <v>43455</v>
          </cell>
        </row>
        <row r="1137">
          <cell r="B1137">
            <v>8308</v>
          </cell>
          <cell r="C1137" t="str">
            <v>MICROFIBRA DE POLIPROPILENO PARA CONCRETO Y MORTERO</v>
          </cell>
          <cell r="D1137" t="str">
            <v>KG</v>
          </cell>
          <cell r="E1137">
            <v>29750</v>
          </cell>
          <cell r="F1137">
            <v>43455</v>
          </cell>
        </row>
        <row r="1138">
          <cell r="B1138">
            <v>8309</v>
          </cell>
          <cell r="C1138" t="str">
            <v>GROUTING DE ALTA RESISTENCIA</v>
          </cell>
          <cell r="D1138" t="str">
            <v>KG</v>
          </cell>
          <cell r="E1138">
            <v>3508</v>
          </cell>
          <cell r="F1138">
            <v>43455</v>
          </cell>
        </row>
        <row r="1139">
          <cell r="B1139">
            <v>8313</v>
          </cell>
          <cell r="C1139" t="str">
            <v>MORTERO DE REPARACIÓN ESTRUCTURAL</v>
          </cell>
          <cell r="D1139" t="str">
            <v>KG</v>
          </cell>
          <cell r="E1139">
            <v>2213</v>
          </cell>
          <cell r="F1139">
            <v>43455</v>
          </cell>
        </row>
        <row r="1140">
          <cell r="B1140">
            <v>8314</v>
          </cell>
          <cell r="C1140" t="str">
            <v>RECUBRIMIENTO INHIBIDOR DE CORROSIÓN EPOXI-CEMENTO PARA PROTEGER ACERO DE REFUERZO. TRICOMPONENTE.</v>
          </cell>
          <cell r="D1140" t="str">
            <v>KG</v>
          </cell>
          <cell r="E1140">
            <v>17195</v>
          </cell>
          <cell r="F1140">
            <v>43455</v>
          </cell>
        </row>
        <row r="1141">
          <cell r="B1141">
            <v>8315</v>
          </cell>
          <cell r="C1141" t="str">
            <v>SELLADOR ELÁSTICO  DE POLIURETANO. CARTUCHO 300 ml</v>
          </cell>
          <cell r="D1141" t="str">
            <v>UN</v>
          </cell>
          <cell r="E1141">
            <v>22800</v>
          </cell>
          <cell r="F1141">
            <v>43455</v>
          </cell>
        </row>
        <row r="1142">
          <cell r="B1142">
            <v>8319</v>
          </cell>
          <cell r="C1142" t="str">
            <v>PINTURA EN FRÍO PARA DEMARCACIÓN DE VÍAS. A= 12 cm. INCLUYE EQUIPO AUTOPROPULSADO Y MANO DE OBRA.</v>
          </cell>
          <cell r="D1142" t="str">
            <v>ML</v>
          </cell>
          <cell r="E1142">
            <v>980</v>
          </cell>
          <cell r="F1142">
            <v>43455</v>
          </cell>
        </row>
        <row r="1143">
          <cell r="B1143">
            <v>8320</v>
          </cell>
          <cell r="C1143" t="str">
            <v>TARIFA MES - PERSONAL DE OBRA - OPERADOR EQUIPO DE ESPECIALIZACIÓN (Incluye Factor de Prestaciones)</v>
          </cell>
          <cell r="D1143" t="str">
            <v>MES</v>
          </cell>
          <cell r="E1143">
            <v>1766993</v>
          </cell>
          <cell r="F1143">
            <v>43487</v>
          </cell>
        </row>
        <row r="1144">
          <cell r="B1144">
            <v>8321</v>
          </cell>
          <cell r="C1144" t="str">
            <v>TARIFA JORNAL - PERSONAL DE OBRA - OPERADOR EQUIPO DE ESPECIALIZACIÓN (Incluye Factor de Prestaciones)</v>
          </cell>
          <cell r="D1144" t="str">
            <v>JR</v>
          </cell>
          <cell r="E1144">
            <v>58900</v>
          </cell>
          <cell r="F1144">
            <v>43487</v>
          </cell>
        </row>
        <row r="1145">
          <cell r="B1145">
            <v>8322</v>
          </cell>
          <cell r="C1145" t="str">
            <v>PINTURA EN FRÍO PARA DEMARCACIÓN DE VÍAS. INCLUYE EQUIPO MANUAL Y MANO DE OBRA.</v>
          </cell>
          <cell r="D1145" t="str">
            <v>ML</v>
          </cell>
          <cell r="E1145">
            <v>980</v>
          </cell>
          <cell r="F1145">
            <v>43455</v>
          </cell>
        </row>
        <row r="1146">
          <cell r="B1146">
            <v>8324</v>
          </cell>
          <cell r="C1146" t="str">
            <v>ALQUILER DÍA - VEHÍCULO CAPACIDAD 3 TONELADAS O SUPERIOR (MODELO 2011-2008)</v>
          </cell>
          <cell r="D1146" t="str">
            <v>DIA</v>
          </cell>
          <cell r="E1146">
            <v>281100</v>
          </cell>
          <cell r="F1146">
            <v>43487</v>
          </cell>
        </row>
        <row r="1147">
          <cell r="B1147">
            <v>8328</v>
          </cell>
          <cell r="C1147" t="str">
            <v>FUNGIBLES</v>
          </cell>
          <cell r="D1147" t="str">
            <v>GLB</v>
          </cell>
          <cell r="E1147">
            <v>1000</v>
          </cell>
          <cell r="F1147">
            <v>43455</v>
          </cell>
        </row>
        <row r="1148">
          <cell r="B1148">
            <v>8329</v>
          </cell>
          <cell r="C1148" t="str">
            <v>APLICACIÓN DE BICOMPONENTE (SPRAY O EXTRUSIÓN) INCLUYE EQUIPO Y MANO DE OBRA</v>
          </cell>
          <cell r="D1148" t="str">
            <v>ML</v>
          </cell>
          <cell r="E1148">
            <v>4596</v>
          </cell>
          <cell r="F1148">
            <v>43455</v>
          </cell>
        </row>
        <row r="1149">
          <cell r="B1149">
            <v>8330</v>
          </cell>
          <cell r="C1149" t="str">
            <v>PLASTICO EN FRIO (INCLUYE CATALIZADOR) - PINTURA PARA TRAFICO</v>
          </cell>
          <cell r="D1149" t="str">
            <v>GLN</v>
          </cell>
          <cell r="E1149">
            <v>66456</v>
          </cell>
          <cell r="F1149">
            <v>43455</v>
          </cell>
        </row>
        <row r="1150">
          <cell r="B1150">
            <v>8331</v>
          </cell>
          <cell r="C1150" t="str">
            <v>APLICACIÓN DE BICOMPONENTE (SPRAY O EXTRUSIÓN) INCLUYE EQUIPO Y MANO DE OBRA Y MICROESFERAS</v>
          </cell>
          <cell r="D1150" t="str">
            <v>M2</v>
          </cell>
          <cell r="E1150">
            <v>44751</v>
          </cell>
          <cell r="F1150">
            <v>43455</v>
          </cell>
        </row>
        <row r="1151">
          <cell r="B1151">
            <v>8332</v>
          </cell>
          <cell r="C1151" t="str">
            <v>PINTURA DE TRÁFICO Y/O IMPRIMANTE NEGRO</v>
          </cell>
          <cell r="D1151" t="str">
            <v>GLN</v>
          </cell>
          <cell r="E1151">
            <v>53000</v>
          </cell>
          <cell r="F1151">
            <v>43455</v>
          </cell>
        </row>
        <row r="1152">
          <cell r="B1152">
            <v>8334</v>
          </cell>
          <cell r="C1152" t="str">
            <v>BORRADO SEÑALIZACIÓN VIAL TIPO FRESADO CON MÁQUINA BERTELLI O SIMILAR</v>
          </cell>
          <cell r="D1152" t="str">
            <v>ML</v>
          </cell>
          <cell r="E1152">
            <v>1615</v>
          </cell>
          <cell r="F1152">
            <v>43455</v>
          </cell>
        </row>
        <row r="1153">
          <cell r="B1153">
            <v>8340</v>
          </cell>
          <cell r="C1153" t="str">
            <v>TORNILLO. INCLUYE TUERCA Y ARANDELA</v>
          </cell>
          <cell r="D1153" t="str">
            <v>KG</v>
          </cell>
          <cell r="E1153">
            <v>8324</v>
          </cell>
          <cell r="F1153">
            <v>43455</v>
          </cell>
        </row>
        <row r="1154">
          <cell r="B1154">
            <v>8357</v>
          </cell>
          <cell r="C1154" t="str">
            <v>TACHA REFLECTIVA BIDIRECCIONAL</v>
          </cell>
          <cell r="D1154" t="str">
            <v>UN</v>
          </cell>
          <cell r="E1154">
            <v>4284</v>
          </cell>
          <cell r="F1154">
            <v>43455</v>
          </cell>
        </row>
        <row r="1155">
          <cell r="B1155">
            <v>8358</v>
          </cell>
          <cell r="C1155" t="str">
            <v>RESALTO EN CAUCHO DE L=1m, ANCHO 30cm, ALTO 4.5cm (INCLUYE PERNOS)</v>
          </cell>
          <cell r="D1155" t="str">
            <v>UN</v>
          </cell>
          <cell r="E1155">
            <v>128520</v>
          </cell>
          <cell r="F1155">
            <v>43455</v>
          </cell>
        </row>
        <row r="1156">
          <cell r="B1156">
            <v>8359</v>
          </cell>
          <cell r="C1156" t="str">
            <v>TUBERIA CONDUIT PVC D= 1/2"</v>
          </cell>
          <cell r="D1156" t="str">
            <v>ML</v>
          </cell>
          <cell r="E1156">
            <v>1533</v>
          </cell>
          <cell r="F1156">
            <v>43455</v>
          </cell>
        </row>
        <row r="1157">
          <cell r="B1157">
            <v>8362</v>
          </cell>
          <cell r="C1157" t="str">
            <v>TUBERIA CONCRETO ALTA RESISTENCIA D= 36" CLASE V REFORZADO - INCLUYE TRANSPORTE</v>
          </cell>
          <cell r="D1157" t="str">
            <v>ML</v>
          </cell>
          <cell r="E1157">
            <v>950001</v>
          </cell>
          <cell r="F1157">
            <v>43455</v>
          </cell>
        </row>
        <row r="1158">
          <cell r="B1158">
            <v>8364</v>
          </cell>
          <cell r="C1158" t="str">
            <v>CLORUROS</v>
          </cell>
          <cell r="D1158" t="str">
            <v>PTO</v>
          </cell>
          <cell r="E1158">
            <v>15000</v>
          </cell>
          <cell r="F1158">
            <v>43455</v>
          </cell>
        </row>
        <row r="1159">
          <cell r="B1159">
            <v>8365</v>
          </cell>
          <cell r="C1159" t="str">
            <v>SULFATOS</v>
          </cell>
          <cell r="D1159" t="str">
            <v>PTO</v>
          </cell>
          <cell r="E1159">
            <v>15470</v>
          </cell>
          <cell r="F1159">
            <v>43455</v>
          </cell>
        </row>
        <row r="1160">
          <cell r="B1160">
            <v>8366</v>
          </cell>
          <cell r="C1160" t="str">
            <v>NITRATOS</v>
          </cell>
          <cell r="D1160" t="str">
            <v>PTO</v>
          </cell>
          <cell r="E1160">
            <v>14280</v>
          </cell>
          <cell r="F1160">
            <v>43455</v>
          </cell>
        </row>
        <row r="1161">
          <cell r="B1161">
            <v>8367</v>
          </cell>
          <cell r="C1161" t="str">
            <v>HIERRO TOTAL</v>
          </cell>
          <cell r="D1161" t="str">
            <v>PTO</v>
          </cell>
          <cell r="E1161">
            <v>20000</v>
          </cell>
          <cell r="F1161">
            <v>43455</v>
          </cell>
        </row>
        <row r="1162">
          <cell r="B1162">
            <v>8369</v>
          </cell>
          <cell r="C1162" t="str">
            <v>MAGNESIO</v>
          </cell>
          <cell r="D1162" t="str">
            <v>PTO</v>
          </cell>
          <cell r="E1162">
            <v>13000</v>
          </cell>
          <cell r="F1162">
            <v>43455</v>
          </cell>
        </row>
        <row r="1163">
          <cell r="B1163">
            <v>8370</v>
          </cell>
          <cell r="C1163" t="str">
            <v>SODIO</v>
          </cell>
          <cell r="D1163" t="str">
            <v>PTO</v>
          </cell>
          <cell r="E1163">
            <v>30000</v>
          </cell>
          <cell r="F1163">
            <v>43455</v>
          </cell>
        </row>
        <row r="1164">
          <cell r="B1164">
            <v>8404</v>
          </cell>
          <cell r="C1164" t="str">
            <v>PINTURA BASE AGUA DOMESTICA</v>
          </cell>
          <cell r="D1164" t="str">
            <v>GLN</v>
          </cell>
          <cell r="E1164">
            <v>70000</v>
          </cell>
          <cell r="F1164">
            <v>43455</v>
          </cell>
        </row>
        <row r="1165">
          <cell r="B1165">
            <v>8430</v>
          </cell>
          <cell r="C1165" t="str">
            <v>CAMARA GRP 2500 * 2500 * 1200 (INCLUYE TUBERIA , CHIMENEA 2.5m Y ACCESORIOS. - NO INCLUYE TRANSPORTE</v>
          </cell>
          <cell r="D1165" t="str">
            <v>UN</v>
          </cell>
          <cell r="E1165">
            <v>21168060</v>
          </cell>
          <cell r="F1165">
            <v>43455</v>
          </cell>
        </row>
        <row r="1166">
          <cell r="B1166">
            <v>8431</v>
          </cell>
          <cell r="C1166" t="str">
            <v>CAMARA GRP 2600 * 2600 * 1200 (INCLUYE TUBERIA , CHIMENEA 2.5m Y ACCESORIOS. - NO INCLUYE TRANSPORTE</v>
          </cell>
          <cell r="D1166" t="str">
            <v>UN</v>
          </cell>
          <cell r="E1166">
            <v>22636345</v>
          </cell>
          <cell r="F1166">
            <v>43455</v>
          </cell>
        </row>
        <row r="1167">
          <cell r="B1167">
            <v>8432</v>
          </cell>
          <cell r="C1167" t="str">
            <v>TUBERIA GRP DN 350 PN1 SN2500 - NO INCLUYE TRANSPORTE</v>
          </cell>
          <cell r="D1167" t="str">
            <v>ML</v>
          </cell>
          <cell r="E1167">
            <v>129488</v>
          </cell>
          <cell r="F1167">
            <v>43455</v>
          </cell>
        </row>
        <row r="1168">
          <cell r="B1168">
            <v>8434</v>
          </cell>
          <cell r="C1168" t="str">
            <v>TUBERIA GRP DN 450 PN1 SN2500 - NO INCLUYE TRANSPORTE</v>
          </cell>
          <cell r="D1168" t="str">
            <v>ML</v>
          </cell>
          <cell r="E1168">
            <v>192238</v>
          </cell>
          <cell r="F1168">
            <v>43455</v>
          </cell>
        </row>
        <row r="1169">
          <cell r="B1169">
            <v>8435</v>
          </cell>
          <cell r="C1169" t="str">
            <v>ACOPLE GRP DN 450 PN1 - NO INCLUYE TRANSPORTE</v>
          </cell>
          <cell r="D1169" t="str">
            <v>UN</v>
          </cell>
          <cell r="E1169">
            <v>262365</v>
          </cell>
          <cell r="F1169">
            <v>43455</v>
          </cell>
        </row>
        <row r="1170">
          <cell r="B1170">
            <v>8436</v>
          </cell>
          <cell r="C1170" t="str">
            <v>TUBERIA GRP DN 550 PN1 SN2500 - NO INCLUYE TRANSPORTE</v>
          </cell>
          <cell r="D1170" t="str">
            <v>ML</v>
          </cell>
          <cell r="E1170">
            <v>426129</v>
          </cell>
          <cell r="F1170">
            <v>43455</v>
          </cell>
        </row>
        <row r="1171">
          <cell r="B1171">
            <v>8437</v>
          </cell>
          <cell r="C1171" t="str">
            <v>ACOPLE GRP DN 550 PN1 - NO INCLUYE TRANSPORTE</v>
          </cell>
          <cell r="D1171" t="str">
            <v>UN</v>
          </cell>
          <cell r="E1171">
            <v>514894</v>
          </cell>
          <cell r="F1171">
            <v>43455</v>
          </cell>
        </row>
        <row r="1172">
          <cell r="B1172">
            <v>8438</v>
          </cell>
          <cell r="C1172" t="str">
            <v>TUBERIA GRP DN 650 PN1 SN2500 - NO INCLUYE TRANSPORTE</v>
          </cell>
          <cell r="D1172" t="str">
            <v>ML</v>
          </cell>
          <cell r="E1172">
            <v>555678</v>
          </cell>
          <cell r="F1172">
            <v>43455</v>
          </cell>
        </row>
        <row r="1173">
          <cell r="B1173">
            <v>8439</v>
          </cell>
          <cell r="C1173" t="str">
            <v>ACOPLE GRP DN 650 PN1 - NO INCLUYE TRANSPORTE</v>
          </cell>
          <cell r="D1173" t="str">
            <v>UN</v>
          </cell>
          <cell r="E1173">
            <v>597961</v>
          </cell>
          <cell r="F1173">
            <v>43455</v>
          </cell>
        </row>
        <row r="1174">
          <cell r="B1174">
            <v>8440</v>
          </cell>
          <cell r="C1174" t="str">
            <v>TUBERIA GRP DN 750 PN1 SN2500 - NO INCLUYE TRANSPORTE</v>
          </cell>
          <cell r="D1174" t="str">
            <v>ML</v>
          </cell>
          <cell r="E1174">
            <v>619140</v>
          </cell>
          <cell r="F1174">
            <v>43455</v>
          </cell>
        </row>
        <row r="1175">
          <cell r="B1175">
            <v>8441</v>
          </cell>
          <cell r="C1175" t="str">
            <v>ACOPLE GRP DN 750 PN1 - NO INCLUYE TRANSPORTE</v>
          </cell>
          <cell r="D1175" t="str">
            <v>UN</v>
          </cell>
          <cell r="E1175">
            <v>672856</v>
          </cell>
          <cell r="F1175">
            <v>43455</v>
          </cell>
        </row>
        <row r="1176">
          <cell r="B1176">
            <v>8442</v>
          </cell>
          <cell r="C1176" t="str">
            <v>TUBERIA GRP DN 850 PN1 SN2500 - NO INCLUYE TRANSPORTE</v>
          </cell>
          <cell r="D1176" t="str">
            <v>ML</v>
          </cell>
          <cell r="E1176">
            <v>723236</v>
          </cell>
          <cell r="F1176">
            <v>43455</v>
          </cell>
        </row>
        <row r="1177">
          <cell r="B1177">
            <v>8443</v>
          </cell>
          <cell r="C1177" t="str">
            <v>ACOPLE GRP DN 850 PN1 - NO INCLUYE TRANSPORTE</v>
          </cell>
          <cell r="D1177" t="str">
            <v>UN</v>
          </cell>
          <cell r="E1177">
            <v>755023</v>
          </cell>
          <cell r="F1177">
            <v>43455</v>
          </cell>
        </row>
        <row r="1178">
          <cell r="B1178">
            <v>8444</v>
          </cell>
          <cell r="C1178" t="str">
            <v>TUBERIA GRP DN 2500 PN1 SN2500 - NO INCLUYE TRANSPORTE</v>
          </cell>
          <cell r="D1178" t="str">
            <v>ML</v>
          </cell>
          <cell r="E1178">
            <v>4420006</v>
          </cell>
          <cell r="F1178">
            <v>43455</v>
          </cell>
        </row>
        <row r="1179">
          <cell r="B1179">
            <v>8445</v>
          </cell>
          <cell r="C1179" t="str">
            <v>ACOPLE GRP DN 2500 PN1 - NO INCLUYE TRANSPORTE</v>
          </cell>
          <cell r="D1179" t="str">
            <v>UN</v>
          </cell>
          <cell r="E1179">
            <v>2228913</v>
          </cell>
          <cell r="F1179">
            <v>43455</v>
          </cell>
        </row>
        <row r="1180">
          <cell r="B1180">
            <v>8447</v>
          </cell>
          <cell r="C1180" t="str">
            <v>TUBERIA GRP DN 2600 PN1 SN2500 - NO INCLUYE TRANSPORTE</v>
          </cell>
          <cell r="D1180" t="str">
            <v>ML</v>
          </cell>
          <cell r="E1180">
            <v>4655262</v>
          </cell>
          <cell r="F1180">
            <v>43455</v>
          </cell>
        </row>
        <row r="1181">
          <cell r="B1181">
            <v>8448</v>
          </cell>
          <cell r="C1181" t="str">
            <v>ACOPLE GRP DN 2600 PN1 - NO INCLUYE TRANSPORTE</v>
          </cell>
          <cell r="D1181" t="str">
            <v>UN</v>
          </cell>
          <cell r="E1181">
            <v>2403261</v>
          </cell>
          <cell r="F1181">
            <v>43455</v>
          </cell>
        </row>
        <row r="1182">
          <cell r="B1182">
            <v>8449</v>
          </cell>
          <cell r="C1182" t="str">
            <v>CAMARA GRP 900 * 900 * 1200 (INCLUYE TUBERIA , CHIMENEA 1.0m Y ACCESORIOS. - NO INCLUYE TRANSPORTE</v>
          </cell>
          <cell r="D1182" t="str">
            <v>UN</v>
          </cell>
          <cell r="E1182">
            <v>6466185</v>
          </cell>
          <cell r="F1182">
            <v>43455</v>
          </cell>
        </row>
        <row r="1183">
          <cell r="B1183">
            <v>8450</v>
          </cell>
          <cell r="C1183" t="str">
            <v>CAMARA GRP 900 * 900 * 1200 (INCLUYE TUBERIA , CHIMENEA 2.5m Y ACCESORIOS. - NO INCLUYE TRANSPORTE</v>
          </cell>
          <cell r="D1183" t="str">
            <v>UN</v>
          </cell>
          <cell r="E1183">
            <v>8645098</v>
          </cell>
          <cell r="F1183">
            <v>43455</v>
          </cell>
        </row>
        <row r="1184">
          <cell r="B1184">
            <v>8451</v>
          </cell>
          <cell r="C1184" t="str">
            <v>CAMARA GRP 1000 * 1000 * 1200 (INCLUYE TUBERIA , CHIMENEA 2.5m Y ACCESORIOS. - NO INCLUYE TRANSPORTE</v>
          </cell>
          <cell r="D1184" t="str">
            <v>UN</v>
          </cell>
          <cell r="E1184">
            <v>9312800</v>
          </cell>
          <cell r="F1184">
            <v>43455</v>
          </cell>
        </row>
        <row r="1185">
          <cell r="B1185">
            <v>8452</v>
          </cell>
          <cell r="C1185" t="str">
            <v>CAMARA GRP 1100 * 1100 * 1200 (INCLUYE TUBERIA , CHIMENEA 2.5m Y ACCESORIOS. - NO INCLUYE TRANSPORTE</v>
          </cell>
          <cell r="D1185" t="str">
            <v>UN</v>
          </cell>
          <cell r="E1185">
            <v>9898155</v>
          </cell>
          <cell r="F1185">
            <v>43455</v>
          </cell>
        </row>
        <row r="1186">
          <cell r="B1186">
            <v>8453</v>
          </cell>
          <cell r="C1186" t="str">
            <v>CAMARA GRP 1300 * 1300 * 1200 (INCLUYE TUBERIA , CHIMENEA 5m Y ACCESORIOS. - NO INCLUYE TRANSPORTE</v>
          </cell>
          <cell r="D1186" t="str">
            <v>UN</v>
          </cell>
          <cell r="E1186">
            <v>15471465</v>
          </cell>
          <cell r="F1186">
            <v>43455</v>
          </cell>
        </row>
        <row r="1187">
          <cell r="B1187">
            <v>8454</v>
          </cell>
          <cell r="C1187" t="str">
            <v>CAMARA GRP 1500 * 1500 * 1200 (INCLUYE TUBERIA , CHIMENEA 2.5m Y ACCESORIOS. - NO INCLUYE TRANSPORTE</v>
          </cell>
          <cell r="D1187" t="str">
            <v>UN</v>
          </cell>
          <cell r="E1187">
            <v>12586582</v>
          </cell>
          <cell r="F1187">
            <v>43455</v>
          </cell>
        </row>
        <row r="1188">
          <cell r="B1188">
            <v>8455</v>
          </cell>
          <cell r="C1188" t="str">
            <v>CAMARA GRP 1600 * 1600 * 1200 (INCLUYE TUBERIA , CHIMENEA 2.5m Y ACCESORIOS. - NO INCLUYE TRANSPORTE</v>
          </cell>
          <cell r="D1188" t="str">
            <v>UN</v>
          </cell>
          <cell r="E1188">
            <v>13420793</v>
          </cell>
          <cell r="F1188">
            <v>43455</v>
          </cell>
        </row>
        <row r="1189">
          <cell r="B1189">
            <v>8456</v>
          </cell>
          <cell r="C1189" t="str">
            <v>CAMARA GRP 1800 * 1800 * 1200 (INCLUYE TUBERIA , CHIMENEA 2.5m Y ACCESORIOS. - NO INCLUYE TRANSPORTE</v>
          </cell>
          <cell r="D1189" t="str">
            <v>UN</v>
          </cell>
          <cell r="E1189">
            <v>15448543</v>
          </cell>
          <cell r="F1189">
            <v>43455</v>
          </cell>
        </row>
        <row r="1190">
          <cell r="B1190">
            <v>8457</v>
          </cell>
          <cell r="C1190" t="str">
            <v>CAMARA GRP 1800 * 1800 * 1200 (INCLUYE TUBERIA , CHIMENEA 5m Y ACCESORIOS. - NO INCLUYE TRANSPORTE</v>
          </cell>
          <cell r="D1190" t="str">
            <v>UN</v>
          </cell>
          <cell r="E1190">
            <v>19424765</v>
          </cell>
          <cell r="F1190">
            <v>43455</v>
          </cell>
        </row>
        <row r="1191">
          <cell r="B1191">
            <v>8460</v>
          </cell>
          <cell r="C1191" t="str">
            <v>CONECTORES DE COBRE 25mm 5/8"</v>
          </cell>
          <cell r="D1191" t="str">
            <v>UN</v>
          </cell>
          <cell r="E1191">
            <v>4499</v>
          </cell>
          <cell r="F1191">
            <v>43455</v>
          </cell>
        </row>
        <row r="1192">
          <cell r="B1192">
            <v>8461</v>
          </cell>
          <cell r="C1192" t="str">
            <v>ALAMBRE DE COBRE No. 4 AWG</v>
          </cell>
          <cell r="D1192" t="str">
            <v>ML</v>
          </cell>
          <cell r="E1192">
            <v>6253</v>
          </cell>
          <cell r="F1192">
            <v>43455</v>
          </cell>
        </row>
        <row r="1193">
          <cell r="B1193">
            <v>8462</v>
          </cell>
          <cell r="C1193" t="str">
            <v>MASCARILLA DE GIRO PARA SEMAFORO DE 200 mm</v>
          </cell>
          <cell r="D1193" t="str">
            <v>UN</v>
          </cell>
          <cell r="E1193">
            <v>76160</v>
          </cell>
          <cell r="F1193">
            <v>43455</v>
          </cell>
        </row>
        <row r="1194">
          <cell r="B1194">
            <v>8463</v>
          </cell>
          <cell r="C1194" t="str">
            <v>MODULO ROJO PARA SEMAFOROS DE 200mm (TIPO LED, SEMAFORO TIPO MENSULA) SUMINISTRO E INSTALACION.</v>
          </cell>
          <cell r="D1194" t="str">
            <v>UN</v>
          </cell>
          <cell r="E1194">
            <v>622370</v>
          </cell>
          <cell r="F1194">
            <v>43455</v>
          </cell>
        </row>
        <row r="1195">
          <cell r="B1195">
            <v>8473</v>
          </cell>
          <cell r="C1195" t="str">
            <v>ZARANDA DE 6" x 3" PARA CLASIFICACION MATERIAL</v>
          </cell>
          <cell r="D1195" t="str">
            <v>M2</v>
          </cell>
          <cell r="E1195">
            <v>6500</v>
          </cell>
          <cell r="F1195">
            <v>43455</v>
          </cell>
        </row>
        <row r="1196">
          <cell r="B1196">
            <v>8474</v>
          </cell>
          <cell r="C1196" t="str">
            <v>ÁNGULO METÁLICO</v>
          </cell>
          <cell r="D1196" t="str">
            <v>KG</v>
          </cell>
          <cell r="E1196">
            <v>2804</v>
          </cell>
          <cell r="F1196">
            <v>43455</v>
          </cell>
        </row>
        <row r="1197">
          <cell r="B1197">
            <v>8475</v>
          </cell>
          <cell r="C1197" t="str">
            <v>PLATINA METALICA</v>
          </cell>
          <cell r="D1197" t="str">
            <v>KG</v>
          </cell>
          <cell r="E1197">
            <v>2824</v>
          </cell>
          <cell r="F1197">
            <v>43455</v>
          </cell>
        </row>
        <row r="1198">
          <cell r="B1198">
            <v>8476</v>
          </cell>
          <cell r="C1198" t="str">
            <v>MALLA ESLABONADA CALIBRE 10.5 - HUECO DE 2" x 2"</v>
          </cell>
          <cell r="D1198" t="str">
            <v>M2</v>
          </cell>
          <cell r="E1198">
            <v>13000</v>
          </cell>
          <cell r="F1198">
            <v>43455</v>
          </cell>
        </row>
        <row r="1199">
          <cell r="B1199">
            <v>8477</v>
          </cell>
          <cell r="C1199" t="str">
            <v>TAPON D= 2 1/2" PARA TUBERIA DE ACERO NEGRA CALIBRE 40</v>
          </cell>
          <cell r="D1199" t="str">
            <v>UN</v>
          </cell>
          <cell r="E1199">
            <v>9461</v>
          </cell>
          <cell r="F1199">
            <v>43455</v>
          </cell>
        </row>
        <row r="1200">
          <cell r="B1200">
            <v>8478</v>
          </cell>
          <cell r="C1200" t="str">
            <v>TEJA DE ZINC 800 x 2438</v>
          </cell>
          <cell r="D1200" t="str">
            <v>UN</v>
          </cell>
          <cell r="E1200">
            <v>15470</v>
          </cell>
          <cell r="F1200">
            <v>43455</v>
          </cell>
        </row>
        <row r="1201">
          <cell r="B1201">
            <v>8479</v>
          </cell>
          <cell r="C1201" t="str">
            <v>AMARRAS - Abrazadera Plastico De 8 Pulg. (200mm) Con Argolla</v>
          </cell>
          <cell r="D1201" t="str">
            <v>UN</v>
          </cell>
          <cell r="E1201">
            <v>67</v>
          </cell>
          <cell r="F1201">
            <v>43455</v>
          </cell>
        </row>
        <row r="1202">
          <cell r="B1202">
            <v>8480</v>
          </cell>
          <cell r="C1202" t="str">
            <v>LIJA</v>
          </cell>
          <cell r="D1202" t="str">
            <v>UN</v>
          </cell>
          <cell r="E1202">
            <v>428</v>
          </cell>
          <cell r="F1202">
            <v>43455</v>
          </cell>
        </row>
        <row r="1203">
          <cell r="B1203">
            <v>8481</v>
          </cell>
          <cell r="C1203" t="str">
            <v>PINTURA BASE ACEITE</v>
          </cell>
          <cell r="D1203" t="str">
            <v>GLN</v>
          </cell>
          <cell r="E1203">
            <v>31300</v>
          </cell>
          <cell r="F1203">
            <v>43455</v>
          </cell>
        </row>
        <row r="1204">
          <cell r="B1204">
            <v>8482</v>
          </cell>
          <cell r="C1204" t="str">
            <v>PINTURA EN VINILO TIPO 1</v>
          </cell>
          <cell r="D1204" t="str">
            <v>GLN</v>
          </cell>
          <cell r="E1204">
            <v>31154</v>
          </cell>
          <cell r="F1204">
            <v>43455</v>
          </cell>
        </row>
        <row r="1205">
          <cell r="B1205">
            <v>8483</v>
          </cell>
          <cell r="C1205" t="str">
            <v>TANQUE DE AGUA 500 Lts</v>
          </cell>
          <cell r="D1205" t="str">
            <v>UN</v>
          </cell>
          <cell r="E1205">
            <v>130900</v>
          </cell>
          <cell r="F1205">
            <v>43455</v>
          </cell>
        </row>
        <row r="1206">
          <cell r="B1206">
            <v>8486</v>
          </cell>
          <cell r="C1206" t="str">
            <v>TRONZADORA</v>
          </cell>
          <cell r="D1206" t="str">
            <v>DIA</v>
          </cell>
          <cell r="E1206">
            <v>21420</v>
          </cell>
          <cell r="F1206">
            <v>43455</v>
          </cell>
        </row>
        <row r="1207">
          <cell r="B1207">
            <v>8500</v>
          </cell>
          <cell r="C1207" t="str">
            <v>TUBERIA EMT D= 4" ESP. 083</v>
          </cell>
          <cell r="D1207" t="str">
            <v>ML</v>
          </cell>
          <cell r="E1207">
            <v>45168</v>
          </cell>
          <cell r="F1207">
            <v>43455</v>
          </cell>
        </row>
        <row r="1208">
          <cell r="B1208">
            <v>8501</v>
          </cell>
          <cell r="C1208" t="str">
            <v>COMPRESIÓN TRIAXIAL EN CONDICIÓN CU, CONSOLIDADO - NO DRENADO SOBRE SUELOS (3 PUNTOS)</v>
          </cell>
          <cell r="D1208" t="str">
            <v>UN</v>
          </cell>
          <cell r="E1208">
            <v>1200000</v>
          </cell>
          <cell r="F1208">
            <v>43455</v>
          </cell>
        </row>
        <row r="1209">
          <cell r="B1209">
            <v>8502</v>
          </cell>
          <cell r="C1209" t="str">
            <v>CANASTILLA PASAJUNTAS</v>
          </cell>
          <cell r="D1209" t="str">
            <v>KG</v>
          </cell>
          <cell r="E1209">
            <v>3778</v>
          </cell>
          <cell r="F1209">
            <v>43455</v>
          </cell>
        </row>
        <row r="1210">
          <cell r="B1210">
            <v>8506</v>
          </cell>
          <cell r="C1210" t="str">
            <v>PINTURA ACRÍLICA BASE SOLVENTE AMARILLO / BLANCO PARA DEMARCACION - PINTUTRAFICO</v>
          </cell>
          <cell r="D1210" t="str">
            <v>GLN</v>
          </cell>
          <cell r="E1210">
            <v>46300</v>
          </cell>
          <cell r="F1210">
            <v>43455</v>
          </cell>
        </row>
        <row r="1211">
          <cell r="B1211">
            <v>8508</v>
          </cell>
          <cell r="C1211" t="str">
            <v>PINTURA ACRÍLICA BASE SOLVENTE AZUL / ROJO PARA DEMARCACION - PINTURA PARA TRAFICO</v>
          </cell>
          <cell r="D1211" t="str">
            <v>GLN</v>
          </cell>
          <cell r="E1211">
            <v>46300</v>
          </cell>
          <cell r="F1211">
            <v>43455</v>
          </cell>
        </row>
        <row r="1212">
          <cell r="B1212">
            <v>8509</v>
          </cell>
          <cell r="C1212" t="str">
            <v>IMPRIMANTE NEGRO MATE - ACRILICO BASE SOLVENTE - PINTURA PARA TRAFICO</v>
          </cell>
          <cell r="D1212" t="str">
            <v>GLN</v>
          </cell>
          <cell r="E1212">
            <v>65450</v>
          </cell>
          <cell r="F1212">
            <v>43455</v>
          </cell>
        </row>
        <row r="1213">
          <cell r="B1213">
            <v>8511</v>
          </cell>
          <cell r="C1213" t="str">
            <v>PINTURA ACRÍLICA BASE SOLVENTE AMARILLO / BLANCO PARA DEMARCACION - TERTRAFICO</v>
          </cell>
          <cell r="D1213" t="str">
            <v>GLN</v>
          </cell>
          <cell r="E1213">
            <v>46300</v>
          </cell>
          <cell r="F1213">
            <v>43455</v>
          </cell>
        </row>
        <row r="1214">
          <cell r="B1214">
            <v>8515</v>
          </cell>
          <cell r="C1214" t="str">
            <v>AGENTE DESENCOFRANTE</v>
          </cell>
          <cell r="D1214" t="str">
            <v>KG</v>
          </cell>
          <cell r="E1214">
            <v>12253</v>
          </cell>
          <cell r="F1214">
            <v>43455</v>
          </cell>
        </row>
        <row r="1215">
          <cell r="B1215">
            <v>8516</v>
          </cell>
          <cell r="C1215" t="str">
            <v>FORMALETA PARA CONCRETOS - MADERA (ESTRUCTURAS ENTERRADAS - UN (1) USO)</v>
          </cell>
          <cell r="D1215" t="str">
            <v>M2</v>
          </cell>
          <cell r="E1215">
            <v>1012</v>
          </cell>
          <cell r="F1215">
            <v>43455</v>
          </cell>
        </row>
        <row r="1216">
          <cell r="B1216">
            <v>8520</v>
          </cell>
          <cell r="C1216" t="str">
            <v>FORMALETA METÁLICA (CONCRETO HIDRÁULICO)</v>
          </cell>
          <cell r="D1216" t="str">
            <v>M2/DIA</v>
          </cell>
          <cell r="E1216">
            <v>1033</v>
          </cell>
          <cell r="F1216">
            <v>43455</v>
          </cell>
        </row>
        <row r="1217">
          <cell r="B1217">
            <v>8522</v>
          </cell>
          <cell r="C1217" t="str">
            <v>ICOPOR D-12 20 MM (LAMINA) DE 1.0m x 1.0m</v>
          </cell>
          <cell r="D1217" t="str">
            <v>M2</v>
          </cell>
          <cell r="E1217">
            <v>3398</v>
          </cell>
          <cell r="F1217">
            <v>43455</v>
          </cell>
        </row>
        <row r="1218">
          <cell r="B1218">
            <v>8524</v>
          </cell>
          <cell r="C1218" t="str">
            <v>SELLADO DE JUNTAS (300 CC). Masilla elástica sellante de un componente, con base en poliuretano, con proceso de curado en presencia de humedad del ambiente. Norma ASTM C-920.</v>
          </cell>
          <cell r="D1218" t="str">
            <v>UN</v>
          </cell>
          <cell r="E1218">
            <v>23905</v>
          </cell>
          <cell r="F1218">
            <v>43455</v>
          </cell>
        </row>
        <row r="1219">
          <cell r="B1219">
            <v>8525</v>
          </cell>
          <cell r="C1219" t="str">
            <v>GEOMEMBRANA HDPE 30MIL (0.75MM) PARA SEPARACION SUBRASANTE/CAPAS GRANULARES (INCLUYE SUMINISTRO E INSTALACIÓN)</v>
          </cell>
          <cell r="D1219" t="str">
            <v>M2</v>
          </cell>
          <cell r="E1219">
            <v>10567</v>
          </cell>
          <cell r="F1219">
            <v>43455</v>
          </cell>
        </row>
        <row r="1220">
          <cell r="B1220">
            <v>8529</v>
          </cell>
          <cell r="C1220" t="str">
            <v>ANTICORROSIVO PHCL</v>
          </cell>
          <cell r="D1220" t="str">
            <v>GLN</v>
          </cell>
          <cell r="E1220">
            <v>24990</v>
          </cell>
          <cell r="F1220">
            <v>43455</v>
          </cell>
        </row>
        <row r="1221">
          <cell r="B1221">
            <v>8530</v>
          </cell>
          <cell r="C1221" t="str">
            <v>FUNDENTE (PARA SOLDADURA) 60 gr.</v>
          </cell>
          <cell r="D1221" t="str">
            <v>KG</v>
          </cell>
          <cell r="E1221">
            <v>6700</v>
          </cell>
          <cell r="F1221">
            <v>43455</v>
          </cell>
        </row>
        <row r="1222">
          <cell r="B1222">
            <v>8531</v>
          </cell>
          <cell r="C1222" t="str">
            <v>DISOLVENTE THINER</v>
          </cell>
          <cell r="D1222" t="str">
            <v>GLN</v>
          </cell>
          <cell r="E1222">
            <v>13000</v>
          </cell>
          <cell r="F1222">
            <v>43455</v>
          </cell>
        </row>
        <row r="1223">
          <cell r="B1223">
            <v>8532</v>
          </cell>
          <cell r="C1223" t="str">
            <v>PINTURA BASE ACEITE PINTULUX BLANCO</v>
          </cell>
          <cell r="D1223" t="str">
            <v>GLN</v>
          </cell>
          <cell r="E1223">
            <v>52700</v>
          </cell>
          <cell r="F1223">
            <v>43455</v>
          </cell>
        </row>
        <row r="1224">
          <cell r="B1224">
            <v>8539</v>
          </cell>
          <cell r="C1224" t="str">
            <v>BLOQUE PERFORADO 15X20X40</v>
          </cell>
          <cell r="D1224" t="str">
            <v>UN</v>
          </cell>
          <cell r="E1224">
            <v>3941</v>
          </cell>
          <cell r="F1224">
            <v>43455</v>
          </cell>
        </row>
        <row r="1225">
          <cell r="B1225">
            <v>8555</v>
          </cell>
          <cell r="C1225" t="str">
            <v>LIJA DE AGUA 150 SUPER</v>
          </cell>
          <cell r="D1225" t="str">
            <v>UN</v>
          </cell>
          <cell r="E1225">
            <v>1000</v>
          </cell>
          <cell r="F1225">
            <v>43455</v>
          </cell>
        </row>
        <row r="1226">
          <cell r="B1226">
            <v>8560</v>
          </cell>
          <cell r="C1226" t="str">
            <v>CURVA GALVANIZADA 1" IMC</v>
          </cell>
          <cell r="D1226" t="str">
            <v>UN</v>
          </cell>
          <cell r="E1226">
            <v>6200</v>
          </cell>
          <cell r="F1226">
            <v>43455</v>
          </cell>
        </row>
        <row r="1227">
          <cell r="B1227">
            <v>8565</v>
          </cell>
          <cell r="C1227" t="str">
            <v>ALAMBRON 40  1/4 PULG LISO</v>
          </cell>
          <cell r="D1227" t="str">
            <v>KG</v>
          </cell>
          <cell r="E1227">
            <v>2500</v>
          </cell>
          <cell r="F1227">
            <v>43455</v>
          </cell>
        </row>
        <row r="1228">
          <cell r="B1228">
            <v>8566</v>
          </cell>
          <cell r="C1228" t="str">
            <v>VARILLA DILATACIÓN ALUMINIO</v>
          </cell>
          <cell r="D1228" t="str">
            <v>ML</v>
          </cell>
          <cell r="E1228">
            <v>1500</v>
          </cell>
          <cell r="F1228">
            <v>43455</v>
          </cell>
        </row>
        <row r="1229">
          <cell r="B1229">
            <v>8567</v>
          </cell>
          <cell r="C1229" t="str">
            <v>BALDOSA EN GRANO PULIDO TIPO 1 Y TIPO 2 (30X30)</v>
          </cell>
          <cell r="D1229" t="str">
            <v>M2</v>
          </cell>
          <cell r="E1229">
            <v>57049</v>
          </cell>
          <cell r="F1229">
            <v>43455</v>
          </cell>
        </row>
        <row r="1230">
          <cell r="B1230">
            <v>8570</v>
          </cell>
          <cell r="C1230" t="str">
            <v>GRANITO (MEZCLA)</v>
          </cell>
          <cell r="D1230" t="str">
            <v>BULTO</v>
          </cell>
          <cell r="E1230">
            <v>29650</v>
          </cell>
          <cell r="F1230">
            <v>43455</v>
          </cell>
        </row>
        <row r="1231">
          <cell r="B1231">
            <v>8576</v>
          </cell>
          <cell r="C1231" t="str">
            <v>PEGANTE PARA PISOS DE CAUCHO SINTÉTICO PL-285 PEGATEX</v>
          </cell>
          <cell r="D1231" t="str">
            <v>GLN</v>
          </cell>
          <cell r="E1231">
            <v>53800</v>
          </cell>
          <cell r="F1231">
            <v>43455</v>
          </cell>
        </row>
        <row r="1232">
          <cell r="B1232">
            <v>8577</v>
          </cell>
          <cell r="C1232" t="str">
            <v>TUBERIA PVC SANITARIA 3"</v>
          </cell>
          <cell r="D1232" t="str">
            <v>ML</v>
          </cell>
          <cell r="E1232">
            <v>15291</v>
          </cell>
          <cell r="F1232">
            <v>43455</v>
          </cell>
        </row>
        <row r="1233">
          <cell r="B1233">
            <v>8578</v>
          </cell>
          <cell r="C1233" t="str">
            <v>CODO 90°-1/4 CxC PVC SANITARIA D= 2"</v>
          </cell>
          <cell r="D1233" t="str">
            <v>UN</v>
          </cell>
          <cell r="E1233">
            <v>2754</v>
          </cell>
          <cell r="F1233">
            <v>43455</v>
          </cell>
        </row>
        <row r="1234">
          <cell r="B1234">
            <v>8579</v>
          </cell>
          <cell r="C1234" t="str">
            <v>CODO 90°-1/4 CxC PVC SANITARIA D=4"</v>
          </cell>
          <cell r="D1234" t="str">
            <v>UN</v>
          </cell>
          <cell r="E1234">
            <v>10993</v>
          </cell>
          <cell r="F1234">
            <v>43455</v>
          </cell>
        </row>
        <row r="1235">
          <cell r="B1235">
            <v>8583</v>
          </cell>
          <cell r="C1235" t="str">
            <v>TAPON DE PRUEBA 1 1/2"</v>
          </cell>
          <cell r="D1235" t="str">
            <v>UN</v>
          </cell>
          <cell r="E1235">
            <v>779</v>
          </cell>
          <cell r="F1235">
            <v>43455</v>
          </cell>
        </row>
        <row r="1236">
          <cell r="B1236">
            <v>8584</v>
          </cell>
          <cell r="C1236" t="str">
            <v>TUBERIA PVC SANITARIA 8"</v>
          </cell>
          <cell r="D1236" t="str">
            <v>ML</v>
          </cell>
          <cell r="E1236">
            <v>73774</v>
          </cell>
          <cell r="F1236">
            <v>43455</v>
          </cell>
        </row>
        <row r="1237">
          <cell r="B1237">
            <v>8586</v>
          </cell>
          <cell r="C1237" t="str">
            <v>TUBERÍA VENTILACIÓN PVC 3"</v>
          </cell>
          <cell r="D1237" t="str">
            <v>ML</v>
          </cell>
          <cell r="E1237">
            <v>8953</v>
          </cell>
          <cell r="F1237">
            <v>43455</v>
          </cell>
        </row>
        <row r="1238">
          <cell r="B1238">
            <v>8588</v>
          </cell>
          <cell r="C1238" t="str">
            <v>TUBERIA PVC PRESIÓN 1" RDE 21</v>
          </cell>
          <cell r="D1238" t="str">
            <v>ML</v>
          </cell>
          <cell r="E1238">
            <v>3711</v>
          </cell>
          <cell r="F1238">
            <v>43455</v>
          </cell>
        </row>
        <row r="1239">
          <cell r="B1239">
            <v>8633</v>
          </cell>
          <cell r="C1239" t="str">
            <v>PEGACOR GRIS INTERIORES</v>
          </cell>
          <cell r="D1239" t="str">
            <v>KG</v>
          </cell>
          <cell r="E1239">
            <v>1136</v>
          </cell>
          <cell r="F1239">
            <v>43455</v>
          </cell>
        </row>
        <row r="1240">
          <cell r="B1240">
            <v>8634</v>
          </cell>
          <cell r="C1240" t="str">
            <v>LAVAMANOS INSTITUCIONAL</v>
          </cell>
          <cell r="D1240" t="str">
            <v>UN</v>
          </cell>
          <cell r="E1240">
            <v>149900</v>
          </cell>
          <cell r="F1240">
            <v>43455</v>
          </cell>
        </row>
        <row r="1241">
          <cell r="B1241">
            <v>8635</v>
          </cell>
          <cell r="C1241" t="str">
            <v>ACOPLE 1/2 PARA AGUA POTABLE</v>
          </cell>
          <cell r="D1241" t="str">
            <v>UN</v>
          </cell>
          <cell r="E1241">
            <v>2000</v>
          </cell>
          <cell r="F1241">
            <v>43455</v>
          </cell>
        </row>
        <row r="1242">
          <cell r="B1242">
            <v>8636</v>
          </cell>
          <cell r="C1242" t="str">
            <v>CEMENTO BLANCO (Bulto x 50 Kg)</v>
          </cell>
          <cell r="D1242" t="str">
            <v>KG</v>
          </cell>
          <cell r="E1242">
            <v>967</v>
          </cell>
          <cell r="F1242">
            <v>43455</v>
          </cell>
        </row>
        <row r="1243">
          <cell r="B1243">
            <v>8639</v>
          </cell>
          <cell r="C1243" t="str">
            <v>LADRILLO BLOQUE 10X20X30</v>
          </cell>
          <cell r="D1243" t="str">
            <v>UN</v>
          </cell>
          <cell r="E1243">
            <v>765</v>
          </cell>
          <cell r="F1243">
            <v>43455</v>
          </cell>
        </row>
        <row r="1244">
          <cell r="B1244">
            <v>8644</v>
          </cell>
          <cell r="C1244" t="str">
            <v>LAVAMANOS SOBREPONER</v>
          </cell>
          <cell r="D1244" t="str">
            <v>UN</v>
          </cell>
          <cell r="E1244">
            <v>114990</v>
          </cell>
          <cell r="F1244">
            <v>43455</v>
          </cell>
        </row>
        <row r="1245">
          <cell r="B1245">
            <v>8645</v>
          </cell>
          <cell r="C1245" t="str">
            <v>LAVAMANOS DE COLGAR PARA PERSONAS CON MOVILIDAD REDUCIDA</v>
          </cell>
          <cell r="D1245" t="str">
            <v>UN</v>
          </cell>
          <cell r="E1245">
            <v>149000</v>
          </cell>
          <cell r="F1245">
            <v>43455</v>
          </cell>
        </row>
        <row r="1246">
          <cell r="B1246">
            <v>8648</v>
          </cell>
          <cell r="C1246" t="str">
            <v>GRIFERÍA LAVAPLATOS SIRENA SENCILLO MESÓN</v>
          </cell>
          <cell r="D1246" t="str">
            <v>UN</v>
          </cell>
          <cell r="E1246">
            <v>91900</v>
          </cell>
          <cell r="F1246">
            <v>43455</v>
          </cell>
        </row>
        <row r="1247">
          <cell r="B1247">
            <v>8650</v>
          </cell>
          <cell r="C1247" t="str">
            <v>TUBO 1-1/2" SCH 40  EN ACERO INOXIDABLE</v>
          </cell>
          <cell r="D1247" t="str">
            <v>ML</v>
          </cell>
          <cell r="E1247">
            <v>27259</v>
          </cell>
          <cell r="F1247">
            <v>43455</v>
          </cell>
        </row>
        <row r="1248">
          <cell r="B1248">
            <v>8654</v>
          </cell>
          <cell r="C1248" t="str">
            <v>ACERO FIGURADO No.2  (1/4") F`y = 60000 PSI</v>
          </cell>
          <cell r="D1248" t="str">
            <v>KG</v>
          </cell>
          <cell r="E1248">
            <v>2419</v>
          </cell>
          <cell r="F1248">
            <v>43455</v>
          </cell>
        </row>
        <row r="1249">
          <cell r="B1249">
            <v>8665</v>
          </cell>
          <cell r="C1249" t="str">
            <v>TOMA DOBLE LEVINGTON POLO O SIMILAR</v>
          </cell>
          <cell r="D1249" t="str">
            <v>UN</v>
          </cell>
          <cell r="E1249">
            <v>2230</v>
          </cell>
          <cell r="F1249">
            <v>43455</v>
          </cell>
        </row>
        <row r="1250">
          <cell r="B1250">
            <v>8666</v>
          </cell>
          <cell r="C1250" t="str">
            <v>CABLE CU ENCAUCHETADO 3X16 AWG</v>
          </cell>
          <cell r="D1250" t="str">
            <v>ML</v>
          </cell>
          <cell r="E1250">
            <v>2048</v>
          </cell>
          <cell r="F1250">
            <v>43455</v>
          </cell>
        </row>
        <row r="1251">
          <cell r="B1251">
            <v>8672</v>
          </cell>
          <cell r="C1251" t="str">
            <v>CAJA GALVANIZADA 4X4 CUMPLE NORMA RETIE</v>
          </cell>
          <cell r="D1251" t="str">
            <v>UN</v>
          </cell>
          <cell r="E1251">
            <v>1574</v>
          </cell>
          <cell r="F1251">
            <v>43455</v>
          </cell>
        </row>
        <row r="1252">
          <cell r="B1252">
            <v>8674</v>
          </cell>
          <cell r="C1252" t="str">
            <v>TOMACORRIENTE CON CONEXIÓN A TIERRA, MONOFÁSICO DOBLE, 15 A</v>
          </cell>
          <cell r="D1252" t="str">
            <v>UN</v>
          </cell>
          <cell r="E1252">
            <v>2678</v>
          </cell>
          <cell r="F1252">
            <v>43455</v>
          </cell>
        </row>
        <row r="1253">
          <cell r="B1253">
            <v>8675</v>
          </cell>
          <cell r="C1253" t="str">
            <v>TOMACORRIENTE CON PROTECCIÓN DE FALLA A TIERRA (GFCI)</v>
          </cell>
          <cell r="D1253" t="str">
            <v>UN</v>
          </cell>
          <cell r="E1253">
            <v>25910</v>
          </cell>
          <cell r="F1253">
            <v>43455</v>
          </cell>
        </row>
        <row r="1254">
          <cell r="B1254">
            <v>8676</v>
          </cell>
          <cell r="C1254" t="str">
            <v>TOMACORRIENTE CON CONEXIÓN A TIERRA, BIFÁSICOS, DOS POLOS, 3 HILOS, 20 A</v>
          </cell>
          <cell r="D1254" t="str">
            <v>UN</v>
          </cell>
          <cell r="E1254">
            <v>8191</v>
          </cell>
          <cell r="F1254">
            <v>43455</v>
          </cell>
        </row>
        <row r="1255">
          <cell r="B1255">
            <v>8679</v>
          </cell>
          <cell r="C1255" t="str">
            <v>TUBERIA CONDUIT GALVANIZADA EMT D=1" (3M)</v>
          </cell>
          <cell r="D1255" t="str">
            <v>UN</v>
          </cell>
          <cell r="E1255">
            <v>20597</v>
          </cell>
          <cell r="F1255">
            <v>43455</v>
          </cell>
        </row>
        <row r="1256">
          <cell r="B1256">
            <v>8688</v>
          </cell>
          <cell r="C1256" t="str">
            <v>OTROS MATERIALES Y ACCESORIOS</v>
          </cell>
          <cell r="D1256" t="str">
            <v>GLB</v>
          </cell>
          <cell r="E1256">
            <v>1000</v>
          </cell>
          <cell r="F1256">
            <v>43455</v>
          </cell>
        </row>
        <row r="1257">
          <cell r="B1257">
            <v>8689</v>
          </cell>
          <cell r="C1257" t="str">
            <v>TARIFA JORNAL - PERSONAL DE OBRA- TECNICO (SOLDADOR) (Incluye Factor de Prestaciones)</v>
          </cell>
          <cell r="D1257" t="str">
            <v>JR</v>
          </cell>
          <cell r="E1257">
            <v>75417</v>
          </cell>
          <cell r="F1257">
            <v>43487</v>
          </cell>
        </row>
        <row r="1258">
          <cell r="B1258">
            <v>8690</v>
          </cell>
          <cell r="C1258" t="str">
            <v>TARIFA JORNAL - PERSONAL DE OBRA - TÉCNICO (SOLDADOR 1 A) (Incluye Factor de Prestaciones)</v>
          </cell>
          <cell r="D1258" t="str">
            <v>JR</v>
          </cell>
          <cell r="E1258">
            <v>75417</v>
          </cell>
          <cell r="F1258">
            <v>43487</v>
          </cell>
        </row>
        <row r="1259">
          <cell r="B1259">
            <v>8694</v>
          </cell>
          <cell r="C1259" t="str">
            <v>CABLE DE COBRE AISLADO No.10</v>
          </cell>
          <cell r="D1259" t="str">
            <v>ML</v>
          </cell>
          <cell r="E1259">
            <v>1784</v>
          </cell>
          <cell r="F1259">
            <v>43455</v>
          </cell>
        </row>
        <row r="1260">
          <cell r="B1260">
            <v>8695</v>
          </cell>
          <cell r="C1260" t="str">
            <v>CABLE DE COBRE AISLADO No.8</v>
          </cell>
          <cell r="D1260" t="str">
            <v>ML</v>
          </cell>
          <cell r="E1260">
            <v>2594</v>
          </cell>
          <cell r="F1260">
            <v>43455</v>
          </cell>
        </row>
        <row r="1261">
          <cell r="B1261">
            <v>8696</v>
          </cell>
          <cell r="C1261" t="str">
            <v>CABLE DE COBRE AISLADO No.6</v>
          </cell>
          <cell r="D1261" t="str">
            <v>ML</v>
          </cell>
          <cell r="E1261">
            <v>4004</v>
          </cell>
          <cell r="F1261">
            <v>43455</v>
          </cell>
        </row>
        <row r="1262">
          <cell r="B1262">
            <v>8698</v>
          </cell>
          <cell r="C1262" t="str">
            <v>CABLE DE COBRE AISLADO No.4</v>
          </cell>
          <cell r="D1262" t="str">
            <v>ML</v>
          </cell>
          <cell r="E1262">
            <v>6178</v>
          </cell>
          <cell r="F1262">
            <v>43455</v>
          </cell>
        </row>
        <row r="1263">
          <cell r="B1263">
            <v>8699</v>
          </cell>
          <cell r="C1263" t="str">
            <v>CABLE DE COBRE AISLADO No.2</v>
          </cell>
          <cell r="D1263" t="str">
            <v>ML</v>
          </cell>
          <cell r="E1263">
            <v>9584</v>
          </cell>
          <cell r="F1263">
            <v>43455</v>
          </cell>
        </row>
        <row r="1264">
          <cell r="B1264">
            <v>8700</v>
          </cell>
          <cell r="C1264" t="str">
            <v>CABLE No. 2/0 AWG THHN-600V COBRE</v>
          </cell>
          <cell r="D1264" t="str">
            <v>ML</v>
          </cell>
          <cell r="E1264">
            <v>19293</v>
          </cell>
          <cell r="F1264">
            <v>43455</v>
          </cell>
        </row>
        <row r="1265">
          <cell r="B1265">
            <v>8704</v>
          </cell>
          <cell r="C1265" t="str">
            <v>CURVA CONDUIT GALVANIZADA IMC 1"</v>
          </cell>
          <cell r="D1265" t="str">
            <v>UN</v>
          </cell>
          <cell r="E1265">
            <v>5500</v>
          </cell>
          <cell r="F1265">
            <v>43455</v>
          </cell>
        </row>
        <row r="1266">
          <cell r="B1266">
            <v>8706</v>
          </cell>
          <cell r="C1266" t="str">
            <v>CURVA CONDUIT GALVANIZADA IMC 3/4"</v>
          </cell>
          <cell r="D1266" t="str">
            <v>UN</v>
          </cell>
          <cell r="E1266">
            <v>4498</v>
          </cell>
          <cell r="F1266">
            <v>43455</v>
          </cell>
        </row>
        <row r="1267">
          <cell r="B1267">
            <v>8708</v>
          </cell>
          <cell r="C1267" t="str">
            <v>CURVA CONDUIT GALVANIZADA IMC 2"</v>
          </cell>
          <cell r="D1267" t="str">
            <v>UN</v>
          </cell>
          <cell r="E1267">
            <v>18000</v>
          </cell>
          <cell r="F1267">
            <v>43455</v>
          </cell>
        </row>
        <row r="1268">
          <cell r="B1268">
            <v>8710</v>
          </cell>
          <cell r="C1268" t="str">
            <v>CURVA  EMT 3"</v>
          </cell>
          <cell r="D1268" t="str">
            <v>UN</v>
          </cell>
          <cell r="E1268">
            <v>36444</v>
          </cell>
          <cell r="F1268">
            <v>43455</v>
          </cell>
        </row>
        <row r="1269">
          <cell r="B1269">
            <v>8712</v>
          </cell>
          <cell r="C1269" t="str">
            <v>UNIÓN EMT 3"</v>
          </cell>
          <cell r="D1269" t="str">
            <v>UN</v>
          </cell>
          <cell r="E1269">
            <v>9282</v>
          </cell>
          <cell r="F1269">
            <v>43455</v>
          </cell>
        </row>
        <row r="1270">
          <cell r="B1270">
            <v>8721</v>
          </cell>
          <cell r="C1270" t="str">
            <v>CABLE COBRE 4/0 AWG 600V 90° C THHN/THWN</v>
          </cell>
          <cell r="D1270" t="str">
            <v>ML</v>
          </cell>
          <cell r="E1270">
            <v>30230</v>
          </cell>
          <cell r="F1270">
            <v>43455</v>
          </cell>
        </row>
        <row r="1271">
          <cell r="B1271">
            <v>8722</v>
          </cell>
          <cell r="C1271" t="str">
            <v>CABLE DE COBRE AISLADO 8 AWG 600V 90° C THHN/THWN</v>
          </cell>
          <cell r="D1271" t="str">
            <v>ML</v>
          </cell>
          <cell r="E1271">
            <v>2594</v>
          </cell>
          <cell r="F1271">
            <v>43455</v>
          </cell>
        </row>
        <row r="1272">
          <cell r="B1272">
            <v>8729</v>
          </cell>
          <cell r="C1272" t="str">
            <v>CURVA  EMT 1 1/4"</v>
          </cell>
          <cell r="D1272" t="str">
            <v>UN</v>
          </cell>
          <cell r="E1272">
            <v>4060</v>
          </cell>
          <cell r="F1272">
            <v>43455</v>
          </cell>
        </row>
        <row r="1273">
          <cell r="B1273">
            <v>8731</v>
          </cell>
          <cell r="C1273" t="str">
            <v>UNIÓN EMT 1 1/4"</v>
          </cell>
          <cell r="D1273" t="str">
            <v>UN</v>
          </cell>
          <cell r="E1273">
            <v>2200</v>
          </cell>
          <cell r="F1273">
            <v>43455</v>
          </cell>
        </row>
        <row r="1274">
          <cell r="B1274">
            <v>8732</v>
          </cell>
          <cell r="C1274" t="str">
            <v>CURVA  EMT 2"</v>
          </cell>
          <cell r="D1274" t="str">
            <v>UN</v>
          </cell>
          <cell r="E1274">
            <v>8475</v>
          </cell>
          <cell r="F1274">
            <v>43455</v>
          </cell>
        </row>
        <row r="1275">
          <cell r="B1275">
            <v>8734</v>
          </cell>
          <cell r="C1275" t="str">
            <v>UNIÓN EMT 2"</v>
          </cell>
          <cell r="D1275" t="str">
            <v>UN</v>
          </cell>
          <cell r="E1275">
            <v>4496</v>
          </cell>
          <cell r="F1275">
            <v>43455</v>
          </cell>
        </row>
        <row r="1276">
          <cell r="B1276">
            <v>8737</v>
          </cell>
          <cell r="C1276" t="str">
            <v>CABLE NO.1/0 AWG 15 KV 133% XLPE</v>
          </cell>
          <cell r="D1276" t="str">
            <v>ML</v>
          </cell>
          <cell r="E1276">
            <v>32276</v>
          </cell>
          <cell r="F1276">
            <v>43455</v>
          </cell>
        </row>
        <row r="1277">
          <cell r="B1277">
            <v>8738</v>
          </cell>
          <cell r="C1277" t="str">
            <v>CABLE COBRE DESNUDO No. 2 AWG</v>
          </cell>
          <cell r="D1277" t="str">
            <v>ML</v>
          </cell>
          <cell r="E1277">
            <v>9964</v>
          </cell>
          <cell r="F1277">
            <v>43455</v>
          </cell>
        </row>
        <row r="1278">
          <cell r="B1278">
            <v>8742</v>
          </cell>
          <cell r="C1278" t="str">
            <v>DUCTO ELÉCTRICO TELEFÓNICO TDP PVC 4"</v>
          </cell>
          <cell r="D1278" t="str">
            <v>ML</v>
          </cell>
          <cell r="E1278">
            <v>12917</v>
          </cell>
          <cell r="F1278">
            <v>43455</v>
          </cell>
        </row>
        <row r="1279">
          <cell r="B1279">
            <v>8743</v>
          </cell>
          <cell r="C1279" t="str">
            <v>CURVA PVC 4"</v>
          </cell>
          <cell r="D1279" t="str">
            <v>UN</v>
          </cell>
          <cell r="E1279">
            <v>13501</v>
          </cell>
          <cell r="F1279">
            <v>43455</v>
          </cell>
        </row>
        <row r="1280">
          <cell r="B1280">
            <v>8746</v>
          </cell>
          <cell r="C1280" t="str">
            <v>CABLE NO.2/0 AWG 15 KV 133% XLPE</v>
          </cell>
          <cell r="D1280" t="str">
            <v>ML</v>
          </cell>
          <cell r="E1280">
            <v>45866</v>
          </cell>
          <cell r="F1280">
            <v>43455</v>
          </cell>
        </row>
        <row r="1281">
          <cell r="B1281">
            <v>8749</v>
          </cell>
          <cell r="C1281" t="str">
            <v>CABLE DE COBRE AISLADO THWN/THHN NO. 500 MCM</v>
          </cell>
          <cell r="D1281" t="str">
            <v>ML</v>
          </cell>
          <cell r="E1281">
            <v>85363</v>
          </cell>
          <cell r="F1281">
            <v>43455</v>
          </cell>
        </row>
        <row r="1282">
          <cell r="B1282">
            <v>8750</v>
          </cell>
          <cell r="C1282" t="str">
            <v>TUBO PVC 4" DB TIPO PESADO</v>
          </cell>
          <cell r="D1282" t="str">
            <v>ML</v>
          </cell>
          <cell r="E1282">
            <v>19848</v>
          </cell>
          <cell r="F1282">
            <v>43455</v>
          </cell>
        </row>
        <row r="1283">
          <cell r="B1283">
            <v>8752</v>
          </cell>
          <cell r="C1283" t="str">
            <v>TUBO PVC DB 6"</v>
          </cell>
          <cell r="D1283" t="str">
            <v>ML</v>
          </cell>
          <cell r="E1283">
            <v>41404</v>
          </cell>
          <cell r="F1283">
            <v>43455</v>
          </cell>
        </row>
        <row r="1284">
          <cell r="B1284">
            <v>8760</v>
          </cell>
          <cell r="C1284" t="str">
            <v>CABLE ALUMINIO AISLADO NO.1/0</v>
          </cell>
          <cell r="D1284" t="str">
            <v>ML</v>
          </cell>
          <cell r="E1284">
            <v>3507</v>
          </cell>
          <cell r="F1284">
            <v>43455</v>
          </cell>
        </row>
        <row r="1285">
          <cell r="B1285">
            <v>8768</v>
          </cell>
          <cell r="C1285" t="str">
            <v>CABLE COBRE DESNUDO NO.2/0 AWG</v>
          </cell>
          <cell r="D1285" t="str">
            <v>ML</v>
          </cell>
          <cell r="E1285">
            <v>19698</v>
          </cell>
          <cell r="F1285">
            <v>43455</v>
          </cell>
        </row>
        <row r="1286">
          <cell r="B1286">
            <v>8770</v>
          </cell>
          <cell r="C1286" t="str">
            <v>SOLDADURA CABLE-VARILLA 1/0 - SOLDADOR 1/0 AWG 600V 105°C 170 A</v>
          </cell>
          <cell r="D1286" t="str">
            <v>UN</v>
          </cell>
          <cell r="E1286">
            <v>26646</v>
          </cell>
          <cell r="F1286">
            <v>43455</v>
          </cell>
        </row>
        <row r="1287">
          <cell r="B1287">
            <v>8771</v>
          </cell>
          <cell r="C1287" t="str">
            <v>TERMINAL 1 HUECO AWG 2/0</v>
          </cell>
          <cell r="D1287" t="str">
            <v>UN</v>
          </cell>
          <cell r="E1287">
            <v>2378</v>
          </cell>
          <cell r="F1287">
            <v>43455</v>
          </cell>
        </row>
        <row r="1288">
          <cell r="B1288">
            <v>8774</v>
          </cell>
          <cell r="C1288" t="str">
            <v>ADAPTADOR TERMINAL PVC 3/4"</v>
          </cell>
          <cell r="D1288" t="str">
            <v>UN</v>
          </cell>
          <cell r="E1288">
            <v>168</v>
          </cell>
          <cell r="F1288">
            <v>43455</v>
          </cell>
        </row>
        <row r="1289">
          <cell r="B1289">
            <v>8777</v>
          </cell>
          <cell r="C1289" t="str">
            <v>CABLE UTP CATEGORIA 6A</v>
          </cell>
          <cell r="D1289" t="str">
            <v>ML</v>
          </cell>
          <cell r="E1289">
            <v>2722</v>
          </cell>
          <cell r="F1289">
            <v>43455</v>
          </cell>
        </row>
        <row r="1290">
          <cell r="B1290">
            <v>8779</v>
          </cell>
          <cell r="C1290" t="str">
            <v>CAJA GALVANIZADA 2400</v>
          </cell>
          <cell r="D1290" t="str">
            <v>UN</v>
          </cell>
          <cell r="E1290">
            <v>1521</v>
          </cell>
          <cell r="F1290">
            <v>43455</v>
          </cell>
        </row>
        <row r="1291">
          <cell r="B1291">
            <v>8788</v>
          </cell>
          <cell r="C1291" t="str">
            <v>CAOLÍN</v>
          </cell>
          <cell r="D1291" t="str">
            <v>UN</v>
          </cell>
          <cell r="E1291">
            <v>9282</v>
          </cell>
          <cell r="F1291">
            <v>43455</v>
          </cell>
        </row>
        <row r="1292">
          <cell r="B1292">
            <v>8789</v>
          </cell>
          <cell r="C1292" t="str">
            <v>INTERVINIL PRO DRYWALL</v>
          </cell>
          <cell r="D1292" t="str">
            <v>GLN</v>
          </cell>
          <cell r="E1292">
            <v>18990</v>
          </cell>
          <cell r="F1292">
            <v>43455</v>
          </cell>
        </row>
        <row r="1293">
          <cell r="B1293">
            <v>8790</v>
          </cell>
          <cell r="C1293" t="str">
            <v>VIDRIO TEMPLADO DE 10MM</v>
          </cell>
          <cell r="D1293" t="str">
            <v>M2</v>
          </cell>
          <cell r="E1293">
            <v>135200</v>
          </cell>
          <cell r="F1293">
            <v>43455</v>
          </cell>
        </row>
        <row r="1294">
          <cell r="B1294">
            <v>8794</v>
          </cell>
          <cell r="C1294" t="str">
            <v>VIDRIO TEMPLADO DE 6MM</v>
          </cell>
          <cell r="D1294" t="str">
            <v>M2</v>
          </cell>
          <cell r="E1294">
            <v>75000</v>
          </cell>
          <cell r="F1294">
            <v>43455</v>
          </cell>
        </row>
        <row r="1295">
          <cell r="B1295">
            <v>8818</v>
          </cell>
          <cell r="C1295" t="str">
            <v>PINTURA EN ALUMINIO CON CATALIZADOR</v>
          </cell>
          <cell r="D1295" t="str">
            <v>GLN</v>
          </cell>
          <cell r="E1295">
            <v>135800</v>
          </cell>
          <cell r="F1295">
            <v>43455</v>
          </cell>
        </row>
        <row r="1296">
          <cell r="B1296">
            <v>8844</v>
          </cell>
          <cell r="C1296" t="str">
            <v>EQUIPO DE SOLDADURA 250 AMPERIOS</v>
          </cell>
          <cell r="D1296" t="str">
            <v>HR</v>
          </cell>
          <cell r="E1296">
            <v>7378</v>
          </cell>
          <cell r="F1296">
            <v>43455</v>
          </cell>
        </row>
        <row r="1297">
          <cell r="B1297">
            <v>8845</v>
          </cell>
          <cell r="C1297" t="str">
            <v>TARIFA JORNAL - PERSONAL DE OBRA - TÉCNICO (Incluye Factor de Prestaciones)</v>
          </cell>
          <cell r="D1297" t="str">
            <v>JR</v>
          </cell>
          <cell r="E1297">
            <v>75417</v>
          </cell>
          <cell r="F1297">
            <v>43487</v>
          </cell>
        </row>
        <row r="1298">
          <cell r="B1298">
            <v>8846</v>
          </cell>
          <cell r="C1298" t="str">
            <v>BLOQUE CANALIZADOR AMARILLO - SEPARADOR TIPO TRANSMILENIO</v>
          </cell>
          <cell r="D1298" t="str">
            <v>UN</v>
          </cell>
          <cell r="E1298">
            <v>58905</v>
          </cell>
          <cell r="F1298">
            <v>43455</v>
          </cell>
        </row>
        <row r="1299">
          <cell r="B1299">
            <v>8854</v>
          </cell>
          <cell r="C1299" t="str">
            <v>SEMAFORO (3x200) LENTES DE POLICARBONATO DE 8" BICICLETA LUCES. SISTEMA ILUMINACION A LEDS COMPATIBILIDAD C800/900 PARA FIJACION A MASTIL. INCL ELEMENTOS DE FIJACION</v>
          </cell>
          <cell r="D1299" t="str">
            <v>UN</v>
          </cell>
          <cell r="E1299">
            <v>2691780</v>
          </cell>
          <cell r="F1299">
            <v>43455</v>
          </cell>
        </row>
        <row r="1300">
          <cell r="B1300">
            <v>8855</v>
          </cell>
          <cell r="C1300" t="str">
            <v>ADAPTADOR TERMINAL EMT 1"</v>
          </cell>
          <cell r="D1300" t="str">
            <v>UN</v>
          </cell>
          <cell r="E1300">
            <v>1131</v>
          </cell>
          <cell r="F1300">
            <v>43455</v>
          </cell>
        </row>
        <row r="1301">
          <cell r="B1301">
            <v>8856</v>
          </cell>
          <cell r="C1301" t="str">
            <v>ADAPTADOR TERMINAL EMT 3/4"</v>
          </cell>
          <cell r="D1301" t="str">
            <v>UN</v>
          </cell>
          <cell r="E1301">
            <v>833</v>
          </cell>
          <cell r="F1301">
            <v>43455</v>
          </cell>
        </row>
        <row r="1302">
          <cell r="B1302">
            <v>8858</v>
          </cell>
          <cell r="C1302" t="str">
            <v>CABLE COAXIAL RG-6</v>
          </cell>
          <cell r="D1302" t="str">
            <v>ML</v>
          </cell>
          <cell r="E1302">
            <v>840</v>
          </cell>
          <cell r="F1302">
            <v>43455</v>
          </cell>
        </row>
        <row r="1303">
          <cell r="B1303">
            <v>8859</v>
          </cell>
          <cell r="C1303" t="str">
            <v>CABLE CU THHN No. 4 DESNUDO</v>
          </cell>
          <cell r="D1303" t="str">
            <v>ML</v>
          </cell>
          <cell r="E1303">
            <v>6193</v>
          </cell>
          <cell r="F1303">
            <v>43455</v>
          </cell>
        </row>
        <row r="1304">
          <cell r="B1304">
            <v>8860</v>
          </cell>
          <cell r="C1304" t="str">
            <v>CABLE FLEXIBLE OXIGENO 2x14</v>
          </cell>
          <cell r="D1304" t="str">
            <v>ML</v>
          </cell>
          <cell r="E1304">
            <v>1904</v>
          </cell>
          <cell r="F1304">
            <v>43455</v>
          </cell>
        </row>
        <row r="1305">
          <cell r="B1305">
            <v>8861</v>
          </cell>
          <cell r="C1305" t="str">
            <v>CABLE UPT VOZ Y DATOS CAT 6</v>
          </cell>
          <cell r="D1305" t="str">
            <v>ML</v>
          </cell>
          <cell r="E1305">
            <v>1085</v>
          </cell>
          <cell r="F1305">
            <v>43455</v>
          </cell>
        </row>
        <row r="1306">
          <cell r="B1306">
            <v>8862</v>
          </cell>
          <cell r="C1306" t="str">
            <v>CABLE UPT CAT 6 PARA EXTERIORES</v>
          </cell>
          <cell r="D1306" t="str">
            <v>ML</v>
          </cell>
          <cell r="E1306">
            <v>3145</v>
          </cell>
          <cell r="F1306">
            <v>43455</v>
          </cell>
        </row>
        <row r="1307">
          <cell r="B1307">
            <v>8865</v>
          </cell>
          <cell r="C1307" t="str">
            <v>CAJA METALICA PARA CUATRO (4) MEDIDORES</v>
          </cell>
          <cell r="D1307" t="str">
            <v>UN</v>
          </cell>
          <cell r="E1307">
            <v>255000</v>
          </cell>
          <cell r="F1307">
            <v>43455</v>
          </cell>
        </row>
        <row r="1308">
          <cell r="B1308">
            <v>8866</v>
          </cell>
          <cell r="C1308" t="str">
            <v>CAJA RADWEL CONDULETA 2 x 4"</v>
          </cell>
          <cell r="D1308" t="str">
            <v>UN</v>
          </cell>
          <cell r="E1308">
            <v>6962</v>
          </cell>
          <cell r="F1308">
            <v>43455</v>
          </cell>
        </row>
        <row r="1309">
          <cell r="B1309">
            <v>8867</v>
          </cell>
          <cell r="C1309" t="str">
            <v>CAPACETE IMC DE 3"</v>
          </cell>
          <cell r="D1309" t="str">
            <v>UN</v>
          </cell>
          <cell r="E1309">
            <v>18000</v>
          </cell>
          <cell r="F1309">
            <v>43455</v>
          </cell>
        </row>
        <row r="1310">
          <cell r="B1310">
            <v>8868</v>
          </cell>
          <cell r="C1310" t="str">
            <v>CONDUCTORES COBRE No. 1/0 AWG/THHN 600V</v>
          </cell>
          <cell r="D1310" t="str">
            <v>ML</v>
          </cell>
          <cell r="E1310">
            <v>15508</v>
          </cell>
          <cell r="F1310">
            <v>43455</v>
          </cell>
        </row>
        <row r="1311">
          <cell r="B1311">
            <v>8869</v>
          </cell>
          <cell r="C1311" t="str">
            <v>CONDUCTOR COBRE No. 2 AWT/THHN 600V</v>
          </cell>
          <cell r="D1311" t="str">
            <v>ML</v>
          </cell>
          <cell r="E1311">
            <v>9626</v>
          </cell>
          <cell r="F1311">
            <v>43455</v>
          </cell>
        </row>
        <row r="1312">
          <cell r="B1312">
            <v>8870</v>
          </cell>
          <cell r="C1312" t="str">
            <v>CURVA CONDUIT EMT 1"</v>
          </cell>
          <cell r="D1312" t="str">
            <v>UN</v>
          </cell>
          <cell r="E1312">
            <v>2159</v>
          </cell>
          <cell r="F1312">
            <v>43455</v>
          </cell>
        </row>
        <row r="1313">
          <cell r="B1313">
            <v>8871</v>
          </cell>
          <cell r="C1313" t="str">
            <v>CURVA CONDUIT EMT 3/4"</v>
          </cell>
          <cell r="D1313" t="str">
            <v>UN</v>
          </cell>
          <cell r="E1313">
            <v>1454</v>
          </cell>
          <cell r="F1313">
            <v>43455</v>
          </cell>
        </row>
        <row r="1314">
          <cell r="B1314">
            <v>8872</v>
          </cell>
          <cell r="C1314" t="str">
            <v>CURVA GRAN RADIO DUCTO PVC  EB DE 3"</v>
          </cell>
          <cell r="D1314" t="str">
            <v>UN</v>
          </cell>
          <cell r="E1314">
            <v>7095</v>
          </cell>
          <cell r="F1314">
            <v>43455</v>
          </cell>
        </row>
        <row r="1315">
          <cell r="B1315">
            <v>8873</v>
          </cell>
          <cell r="C1315" t="str">
            <v>FAVIGEL 25 Kg</v>
          </cell>
          <cell r="D1315" t="str">
            <v>KG</v>
          </cell>
          <cell r="E1315">
            <v>4046</v>
          </cell>
          <cell r="F1315">
            <v>43455</v>
          </cell>
        </row>
        <row r="1316">
          <cell r="B1316">
            <v>8874</v>
          </cell>
          <cell r="C1316" t="str">
            <v>MEDIDOR DE ENERGIA MONOFASICO</v>
          </cell>
          <cell r="D1316" t="str">
            <v>UN</v>
          </cell>
          <cell r="E1316">
            <v>47535</v>
          </cell>
          <cell r="F1316">
            <v>43455</v>
          </cell>
        </row>
        <row r="1317">
          <cell r="B1317">
            <v>8875</v>
          </cell>
          <cell r="C1317" t="str">
            <v>MEDIDOR DE ENERGIA TRIFASICO 20-80 AMP</v>
          </cell>
          <cell r="D1317" t="str">
            <v>UN</v>
          </cell>
          <cell r="E1317">
            <v>179999</v>
          </cell>
          <cell r="F1317">
            <v>43455</v>
          </cell>
        </row>
        <row r="1318">
          <cell r="B1318">
            <v>8876</v>
          </cell>
          <cell r="C1318" t="str">
            <v>SOLDADURA EXOTERMICA 115 Gr</v>
          </cell>
          <cell r="D1318" t="str">
            <v>UN</v>
          </cell>
          <cell r="E1318">
            <v>14300</v>
          </cell>
          <cell r="F1318">
            <v>43455</v>
          </cell>
        </row>
        <row r="1319">
          <cell r="B1319">
            <v>8877</v>
          </cell>
          <cell r="C1319" t="str">
            <v>TOMA DOBLE VOZ Y DATOS CAT 6</v>
          </cell>
          <cell r="D1319" t="str">
            <v>UN</v>
          </cell>
          <cell r="E1319">
            <v>17106</v>
          </cell>
          <cell r="F1319">
            <v>43455</v>
          </cell>
        </row>
        <row r="1320">
          <cell r="B1320">
            <v>8878</v>
          </cell>
          <cell r="C1320" t="str">
            <v>TOMA ELECTRICA DOBLE/REGULADA</v>
          </cell>
          <cell r="D1320" t="str">
            <v>UN</v>
          </cell>
          <cell r="E1320">
            <v>8000</v>
          </cell>
          <cell r="F1320">
            <v>43455</v>
          </cell>
        </row>
        <row r="1321">
          <cell r="B1321">
            <v>8880</v>
          </cell>
          <cell r="C1321" t="str">
            <v>TUBO CONDUIT IMC 4"</v>
          </cell>
          <cell r="D1321" t="str">
            <v>ML</v>
          </cell>
          <cell r="E1321">
            <v>91820</v>
          </cell>
          <cell r="F1321">
            <v>43455</v>
          </cell>
        </row>
        <row r="1322">
          <cell r="B1322">
            <v>8883</v>
          </cell>
          <cell r="C1322" t="str">
            <v>UNION CONDUIT EMT DE 1"</v>
          </cell>
          <cell r="D1322" t="str">
            <v>UN</v>
          </cell>
          <cell r="E1322">
            <v>1349</v>
          </cell>
          <cell r="F1322">
            <v>43455</v>
          </cell>
        </row>
        <row r="1323">
          <cell r="B1323">
            <v>8884</v>
          </cell>
          <cell r="C1323" t="str">
            <v>UNION CONDUIT EMT DE 3/4"</v>
          </cell>
          <cell r="D1323" t="str">
            <v>UN</v>
          </cell>
          <cell r="E1323">
            <v>832</v>
          </cell>
          <cell r="F1323">
            <v>43455</v>
          </cell>
        </row>
        <row r="1324">
          <cell r="B1324">
            <v>8885</v>
          </cell>
          <cell r="C1324" t="str">
            <v>SOLDADURA EXOTERMICA CAP No. 90</v>
          </cell>
          <cell r="D1324" t="str">
            <v>UN</v>
          </cell>
          <cell r="E1324">
            <v>13447</v>
          </cell>
          <cell r="F1324">
            <v>43455</v>
          </cell>
        </row>
        <row r="1325">
          <cell r="B1325">
            <v>8890</v>
          </cell>
          <cell r="C1325" t="str">
            <v>PISO MEZCLADO EN CAUCHO BICAPA e= 3.0cm BASE EN GRC Negro e= 2cm y GRC pigmento para color e= 1cm (Suministro e Instalación)</v>
          </cell>
          <cell r="D1325" t="str">
            <v>M2</v>
          </cell>
          <cell r="E1325">
            <v>280000</v>
          </cell>
          <cell r="F1325">
            <v>43455</v>
          </cell>
        </row>
        <row r="1326">
          <cell r="B1326">
            <v>8892</v>
          </cell>
          <cell r="C1326" t="str">
            <v>DOTACIÓN ABDOMINALES ADULTOS MAYORES. DISEÑO IDRD. SUMINISTRO E INSTALACION</v>
          </cell>
          <cell r="D1326" t="str">
            <v>UN</v>
          </cell>
          <cell r="E1326">
            <v>1539044</v>
          </cell>
          <cell r="F1326">
            <v>43455</v>
          </cell>
        </row>
        <row r="1327">
          <cell r="B1327">
            <v>8893</v>
          </cell>
          <cell r="C1327" t="str">
            <v>JUEGO BALANCIN - IDRD - NIÑOS (1-5 AÑOS) SUMINISTRO E INSTALACION</v>
          </cell>
          <cell r="D1327" t="str">
            <v>UN</v>
          </cell>
          <cell r="E1327">
            <v>1009373</v>
          </cell>
          <cell r="F1327">
            <v>43455</v>
          </cell>
        </row>
        <row r="1328">
          <cell r="B1328">
            <v>8894</v>
          </cell>
          <cell r="C1328" t="str">
            <v>DOTACION BARRA ADULTOS/MAYORES - DISEÑO IDRD (SUMINISTRO E INSTALACION</v>
          </cell>
          <cell r="D1328" t="str">
            <v>UN</v>
          </cell>
          <cell r="E1328">
            <v>2019842</v>
          </cell>
          <cell r="F1328">
            <v>43455</v>
          </cell>
        </row>
        <row r="1329">
          <cell r="B1329">
            <v>8895</v>
          </cell>
          <cell r="C1329" t="str">
            <v>DOTACION CAMINADOR ADULTOS/MAYORES - DISEÑO IDRD - SUMINISTRO E INSTALACION</v>
          </cell>
          <cell r="D1329" t="str">
            <v>UN</v>
          </cell>
          <cell r="E1329">
            <v>2457308</v>
          </cell>
          <cell r="F1329">
            <v>43455</v>
          </cell>
        </row>
        <row r="1330">
          <cell r="B1330">
            <v>8896</v>
          </cell>
          <cell r="C1330" t="str">
            <v>DOTACION FLEXION PIERNAS ADULTOS/MAYORES - DISEÑO IDRD - SUMINISTRO E INSTALACION</v>
          </cell>
          <cell r="D1330" t="str">
            <v>UN</v>
          </cell>
          <cell r="E1330">
            <v>2396591</v>
          </cell>
          <cell r="F1330">
            <v>43455</v>
          </cell>
        </row>
        <row r="1331">
          <cell r="B1331">
            <v>8897</v>
          </cell>
          <cell r="C1331" t="str">
            <v>DOTACION GIRO DE CADERA PARA ADULTOS - SEGUN ESPECIFICACION IDRD - SUMINISTRO E INSTALACION</v>
          </cell>
          <cell r="D1331" t="str">
            <v>UN</v>
          </cell>
          <cell r="E1331">
            <v>2274750</v>
          </cell>
          <cell r="F1331">
            <v>43455</v>
          </cell>
        </row>
        <row r="1332">
          <cell r="B1332">
            <v>8901</v>
          </cell>
          <cell r="C1332" t="str">
            <v>DOTACION PLATAFORMA ADULTOS/MAYORES - DISEÑO IDRD - SUMINISTRO E INSTALACION</v>
          </cell>
          <cell r="D1332" t="str">
            <v>UN</v>
          </cell>
          <cell r="E1332">
            <v>1364626</v>
          </cell>
          <cell r="F1332">
            <v>43455</v>
          </cell>
        </row>
        <row r="1333">
          <cell r="B1333">
            <v>8907</v>
          </cell>
          <cell r="C1333" t="str">
            <v>GEODREN CON TUBERIA CIRCULAR 160mm H= 1.0m</v>
          </cell>
          <cell r="D1333" t="str">
            <v>ML</v>
          </cell>
          <cell r="E1333">
            <v>70985</v>
          </cell>
          <cell r="F1333">
            <v>43455</v>
          </cell>
        </row>
        <row r="1334">
          <cell r="B1334">
            <v>8908</v>
          </cell>
          <cell r="C1334" t="str">
            <v>GEODREN CON TUBERIA CIRCULAR 200mm  H= 1.0m</v>
          </cell>
          <cell r="D1334" t="str">
            <v>ML</v>
          </cell>
          <cell r="E1334">
            <v>86680</v>
          </cell>
          <cell r="F1334">
            <v>43455</v>
          </cell>
        </row>
        <row r="1335">
          <cell r="B1335">
            <v>8911</v>
          </cell>
          <cell r="C1335" t="str">
            <v>TARIFA JORNAL - PERSONAL DE OBRA - OPERADOR EQUIPO DE SEÑALIZACIÓN HORARIO NOCTURNO (Incluye Factor de Prestaciones)</v>
          </cell>
          <cell r="D1335" t="str">
            <v>JR</v>
          </cell>
          <cell r="E1335">
            <v>79515</v>
          </cell>
          <cell r="F1335">
            <v>43487</v>
          </cell>
        </row>
        <row r="1336">
          <cell r="B1336">
            <v>8913</v>
          </cell>
          <cell r="C1336" t="str">
            <v>BOLSACRETO REF. 1101 ANCHO= 1.20m  LONGITUD= 2.40m  CAPACIDAD 1.0m3</v>
          </cell>
          <cell r="D1336" t="str">
            <v>UN</v>
          </cell>
          <cell r="E1336">
            <v>20169</v>
          </cell>
          <cell r="F1336">
            <v>43455</v>
          </cell>
        </row>
        <row r="1337">
          <cell r="B1337">
            <v>8914</v>
          </cell>
          <cell r="C1337" t="str">
            <v>BOLSACRETO REF. 1102 ANCHO= 1.85m  LONGITUD= 2.70m  CAPACIDAD 2.0m3</v>
          </cell>
          <cell r="D1337" t="str">
            <v>UN</v>
          </cell>
          <cell r="E1337">
            <v>33958</v>
          </cell>
          <cell r="F1337">
            <v>43455</v>
          </cell>
        </row>
        <row r="1338">
          <cell r="B1338">
            <v>8919</v>
          </cell>
          <cell r="C1338" t="str">
            <v>ALLANADORA SIN ASPAS MULTIQUIP 36" - INCLUYE COMBUSTIBLE</v>
          </cell>
          <cell r="D1338" t="str">
            <v>DIA</v>
          </cell>
          <cell r="E1338">
            <v>41886</v>
          </cell>
          <cell r="F1338">
            <v>43455</v>
          </cell>
        </row>
        <row r="1339">
          <cell r="B1339">
            <v>8928</v>
          </cell>
          <cell r="C1339" t="str">
            <v>TUBERIA PVC U.M. NORMA NTC 382 D= 14" RD 21</v>
          </cell>
          <cell r="D1339" t="str">
            <v>ML</v>
          </cell>
          <cell r="E1339">
            <v>311316</v>
          </cell>
          <cell r="F1339">
            <v>43455</v>
          </cell>
        </row>
        <row r="1340">
          <cell r="B1340">
            <v>8929</v>
          </cell>
          <cell r="C1340" t="str">
            <v>UNION GIBAULT HD PARA AC CL.25  D= 14" (350mm)</v>
          </cell>
          <cell r="D1340" t="str">
            <v>UN</v>
          </cell>
          <cell r="E1340">
            <v>1372225</v>
          </cell>
          <cell r="F1340">
            <v>43455</v>
          </cell>
        </row>
        <row r="1341">
          <cell r="B1341">
            <v>8930</v>
          </cell>
          <cell r="C1341" t="str">
            <v>UNION DE CONSTRUCCION Y REPARACION PARA PVC  D= 14"</v>
          </cell>
          <cell r="D1341" t="str">
            <v>UN</v>
          </cell>
          <cell r="E1341">
            <v>1278631</v>
          </cell>
          <cell r="F1341">
            <v>43455</v>
          </cell>
        </row>
        <row r="1342">
          <cell r="B1342">
            <v>8931</v>
          </cell>
          <cell r="C1342" t="str">
            <v>UNION DE TRANSICION PVC-AC  CL.25  D= 14"</v>
          </cell>
          <cell r="D1342" t="str">
            <v>UN</v>
          </cell>
          <cell r="E1342">
            <v>1372225</v>
          </cell>
          <cell r="F1342">
            <v>43455</v>
          </cell>
        </row>
        <row r="1343">
          <cell r="B1343">
            <v>8932</v>
          </cell>
          <cell r="C1343" t="str">
            <v>REDUCCION CONCENTRICA HD E.L.  4" x 2"  (100x50mm)</v>
          </cell>
          <cell r="D1343" t="str">
            <v>UN</v>
          </cell>
          <cell r="E1343">
            <v>103673</v>
          </cell>
          <cell r="F1343">
            <v>43455</v>
          </cell>
        </row>
        <row r="1344">
          <cell r="B1344">
            <v>8933</v>
          </cell>
          <cell r="C1344" t="str">
            <v>REDUCCION CONCENTRICA HD E.L.  14" x 12"  (350x300mm)</v>
          </cell>
          <cell r="D1344" t="str">
            <v>UN</v>
          </cell>
          <cell r="E1344">
            <v>2059057</v>
          </cell>
          <cell r="F1344">
            <v>43455</v>
          </cell>
        </row>
        <row r="1345">
          <cell r="B1345">
            <v>8938</v>
          </cell>
          <cell r="C1345" t="str">
            <v>CAJA GALVANIZADA 5800 CL. 20</v>
          </cell>
          <cell r="D1345" t="str">
            <v>UN</v>
          </cell>
          <cell r="E1345">
            <v>1200</v>
          </cell>
          <cell r="F1345">
            <v>43455</v>
          </cell>
        </row>
        <row r="1346">
          <cell r="B1346">
            <v>8939</v>
          </cell>
          <cell r="C1346" t="str">
            <v>CABLE POLARIZADO 2 x 14"</v>
          </cell>
          <cell r="D1346" t="str">
            <v>ML</v>
          </cell>
          <cell r="E1346">
            <v>1577</v>
          </cell>
          <cell r="F1346">
            <v>43455</v>
          </cell>
        </row>
        <row r="1347">
          <cell r="B1347">
            <v>8941</v>
          </cell>
          <cell r="C1347" t="str">
            <v>TABLERO BIFASICO DE 18 CIRCUITOS CON PUERTA</v>
          </cell>
          <cell r="D1347" t="str">
            <v>UN</v>
          </cell>
          <cell r="E1347">
            <v>141991</v>
          </cell>
          <cell r="F1347">
            <v>43455</v>
          </cell>
        </row>
        <row r="1348">
          <cell r="B1348">
            <v>8942</v>
          </cell>
          <cell r="C1348" t="str">
            <v>CABLE C XLPE 4/0 AWG 15 KV ALUMINIO IL 100% CINTA</v>
          </cell>
          <cell r="D1348" t="str">
            <v>ML</v>
          </cell>
          <cell r="E1348">
            <v>28731</v>
          </cell>
          <cell r="F1348">
            <v>43455</v>
          </cell>
        </row>
        <row r="1349">
          <cell r="B1349">
            <v>8968</v>
          </cell>
          <cell r="C1349" t="str">
            <v>TRANSPORTE DE POSTES AP/LA</v>
          </cell>
          <cell r="D1349" t="str">
            <v>GLB</v>
          </cell>
          <cell r="E1349">
            <v>1000</v>
          </cell>
          <cell r="F1349">
            <v>43455</v>
          </cell>
        </row>
        <row r="1350">
          <cell r="B1350">
            <v>8969</v>
          </cell>
          <cell r="C1350" t="str">
            <v>MOVILIZACIÓN, MONTAJE Y DESMONTAJE PILOTEADORA</v>
          </cell>
          <cell r="D1350" t="str">
            <v>GLB</v>
          </cell>
          <cell r="E1350">
            <v>1000</v>
          </cell>
          <cell r="F1350">
            <v>43455</v>
          </cell>
        </row>
        <row r="1351">
          <cell r="B1351">
            <v>8970</v>
          </cell>
          <cell r="C1351" t="str">
            <v>TRANSPORTE TUBERIA GRP</v>
          </cell>
          <cell r="D1351" t="str">
            <v>GLB</v>
          </cell>
          <cell r="E1351">
            <v>1000</v>
          </cell>
          <cell r="F1351">
            <v>43455</v>
          </cell>
        </row>
        <row r="1352">
          <cell r="B1352">
            <v>8971</v>
          </cell>
          <cell r="C1352" t="str">
            <v>TRANSPORTE ACOPLE GRP</v>
          </cell>
          <cell r="D1352" t="str">
            <v>GLB</v>
          </cell>
          <cell r="E1352">
            <v>1000</v>
          </cell>
          <cell r="F1352">
            <v>43455</v>
          </cell>
        </row>
        <row r="1353">
          <cell r="B1353">
            <v>8972</v>
          </cell>
          <cell r="C1353" t="str">
            <v>CONCRETO TREMIE 4000 PSI  28 MPa (280 Kg/cm2)</v>
          </cell>
          <cell r="D1353" t="str">
            <v>M3</v>
          </cell>
          <cell r="E1353">
            <v>474334</v>
          </cell>
          <cell r="F1353">
            <v>43455</v>
          </cell>
        </row>
        <row r="1354">
          <cell r="B1354">
            <v>8973</v>
          </cell>
          <cell r="C1354" t="str">
            <v>SOLDADURA 7018 x 3/32</v>
          </cell>
          <cell r="D1354" t="str">
            <v>KG</v>
          </cell>
          <cell r="E1354">
            <v>10443</v>
          </cell>
          <cell r="F1354">
            <v>43455</v>
          </cell>
        </row>
        <row r="1355">
          <cell r="B1355">
            <v>8975</v>
          </cell>
          <cell r="C1355" t="str">
            <v>TUBERÍA ESTRUCTURAL METÁLICO RECTANGULAR DE 6mt (50mm x 25mm) ESPESOR 2mm (TUBERIA DE 2" x 1" CAL. 18)</v>
          </cell>
          <cell r="D1355" t="str">
            <v>ML</v>
          </cell>
          <cell r="E1355">
            <v>7658</v>
          </cell>
          <cell r="F1355">
            <v>43455</v>
          </cell>
        </row>
        <row r="1356">
          <cell r="B1356">
            <v>8976</v>
          </cell>
          <cell r="C1356" t="str">
            <v>PINTURA ELECTRÓSTATICA</v>
          </cell>
          <cell r="D1356" t="str">
            <v>M2</v>
          </cell>
          <cell r="E1356">
            <v>11900</v>
          </cell>
          <cell r="F1356">
            <v>43455</v>
          </cell>
        </row>
        <row r="1357">
          <cell r="B1357">
            <v>8978</v>
          </cell>
          <cell r="C1357" t="str">
            <v>GALVANIZADO EN CALIENTE</v>
          </cell>
          <cell r="D1357" t="str">
            <v>KG</v>
          </cell>
          <cell r="E1357">
            <v>1249</v>
          </cell>
          <cell r="F1357">
            <v>43455</v>
          </cell>
        </row>
        <row r="1358">
          <cell r="B1358">
            <v>8979</v>
          </cell>
          <cell r="C1358" t="str">
            <v>OXIGENO</v>
          </cell>
          <cell r="D1358" t="str">
            <v>M3</v>
          </cell>
          <cell r="E1358">
            <v>9155</v>
          </cell>
          <cell r="F1358">
            <v>43455</v>
          </cell>
        </row>
        <row r="1359">
          <cell r="B1359">
            <v>8981</v>
          </cell>
          <cell r="C1359" t="str">
            <v>LAMINA HR A-36</v>
          </cell>
          <cell r="D1359" t="str">
            <v>KG</v>
          </cell>
          <cell r="E1359">
            <v>2856</v>
          </cell>
          <cell r="F1359">
            <v>43455</v>
          </cell>
        </row>
        <row r="1360">
          <cell r="B1360">
            <v>8983</v>
          </cell>
          <cell r="C1360" t="str">
            <v>PERFIL IPE - ASTM A572 GR. 50</v>
          </cell>
          <cell r="D1360" t="str">
            <v>KG</v>
          </cell>
          <cell r="E1360">
            <v>3154</v>
          </cell>
          <cell r="F1360">
            <v>43455</v>
          </cell>
        </row>
        <row r="1361">
          <cell r="B1361">
            <v>8984</v>
          </cell>
          <cell r="C1361" t="str">
            <v>PERFILES C</v>
          </cell>
          <cell r="D1361" t="str">
            <v>KG</v>
          </cell>
          <cell r="E1361">
            <v>2737</v>
          </cell>
          <cell r="F1361">
            <v>43455</v>
          </cell>
        </row>
        <row r="1362">
          <cell r="B1362">
            <v>8985</v>
          </cell>
          <cell r="C1362" t="str">
            <v>BREAKER ENCHUFABLE 1x50A</v>
          </cell>
          <cell r="D1362" t="str">
            <v>UN</v>
          </cell>
          <cell r="E1362">
            <v>6995</v>
          </cell>
          <cell r="F1362">
            <v>43455</v>
          </cell>
        </row>
        <row r="1363">
          <cell r="B1363">
            <v>8986</v>
          </cell>
          <cell r="C1363" t="str">
            <v>BREAKER ENCHUFABLE 1x15A</v>
          </cell>
          <cell r="D1363" t="str">
            <v>UN</v>
          </cell>
          <cell r="E1363">
            <v>7046</v>
          </cell>
          <cell r="F1363">
            <v>43455</v>
          </cell>
        </row>
        <row r="1364">
          <cell r="B1364">
            <v>8987</v>
          </cell>
          <cell r="C1364" t="str">
            <v>BREAKER ENCHUFABLE 2X15A</v>
          </cell>
          <cell r="D1364" t="str">
            <v>UN</v>
          </cell>
          <cell r="E1364">
            <v>30923</v>
          </cell>
          <cell r="F1364">
            <v>43455</v>
          </cell>
        </row>
        <row r="1365">
          <cell r="B1365">
            <v>8988</v>
          </cell>
          <cell r="C1365" t="str">
            <v>BREAKER ENCHUFABLE 1X30A</v>
          </cell>
          <cell r="D1365" t="str">
            <v>UN</v>
          </cell>
          <cell r="E1365">
            <v>8324</v>
          </cell>
          <cell r="F1365">
            <v>43455</v>
          </cell>
        </row>
        <row r="1366">
          <cell r="B1366">
            <v>8989</v>
          </cell>
          <cell r="C1366" t="str">
            <v>BREAKER ENCHUFABLE 1X60A</v>
          </cell>
          <cell r="D1366" t="str">
            <v>UN</v>
          </cell>
          <cell r="E1366">
            <v>8610</v>
          </cell>
          <cell r="F1366">
            <v>43455</v>
          </cell>
        </row>
        <row r="1367">
          <cell r="B1367">
            <v>8990</v>
          </cell>
          <cell r="C1367" t="str">
            <v>BREAKER ENCHUFABLE 3X60A</v>
          </cell>
          <cell r="D1367" t="str">
            <v>UN</v>
          </cell>
          <cell r="E1367">
            <v>60000</v>
          </cell>
          <cell r="F1367">
            <v>43455</v>
          </cell>
        </row>
        <row r="1368">
          <cell r="B1368">
            <v>8991</v>
          </cell>
          <cell r="C1368" t="str">
            <v>BREAKER DE RIEL MONOPOLAR DE 1X6A</v>
          </cell>
          <cell r="D1368" t="str">
            <v>UN</v>
          </cell>
          <cell r="E1368">
            <v>10561</v>
          </cell>
          <cell r="F1368">
            <v>43455</v>
          </cell>
        </row>
        <row r="1369">
          <cell r="B1369">
            <v>8992</v>
          </cell>
          <cell r="C1369" t="str">
            <v>BREAKER BIPOLAR DE 2X6A</v>
          </cell>
          <cell r="D1369" t="str">
            <v>UN</v>
          </cell>
          <cell r="E1369">
            <v>22318</v>
          </cell>
          <cell r="F1369">
            <v>43455</v>
          </cell>
        </row>
        <row r="1370">
          <cell r="B1370">
            <v>8993</v>
          </cell>
          <cell r="C1370" t="str">
            <v>CAJA PARA 4 MEDIDORES TRIFASICA 81cm x 75cm x 18cm</v>
          </cell>
          <cell r="D1370" t="str">
            <v>UN</v>
          </cell>
          <cell r="E1370">
            <v>280000</v>
          </cell>
          <cell r="F1370">
            <v>43455</v>
          </cell>
        </row>
        <row r="1371">
          <cell r="B1371">
            <v>8994</v>
          </cell>
          <cell r="C1371" t="str">
            <v>CLAVIJA 10A</v>
          </cell>
          <cell r="D1371" t="str">
            <v>UN</v>
          </cell>
          <cell r="E1371">
            <v>1601</v>
          </cell>
          <cell r="F1371">
            <v>43455</v>
          </cell>
        </row>
        <row r="1372">
          <cell r="B1372">
            <v>8995</v>
          </cell>
          <cell r="C1372" t="str">
            <v>CURVA EMT 1 1/2"</v>
          </cell>
          <cell r="D1372" t="str">
            <v>UN</v>
          </cell>
          <cell r="E1372">
            <v>5658</v>
          </cell>
          <cell r="F1372">
            <v>43455</v>
          </cell>
        </row>
        <row r="1373">
          <cell r="B1373">
            <v>8996</v>
          </cell>
          <cell r="C1373" t="str">
            <v>TABLERO TRIFASICO 18 CIRCUITOS CON ESPACIO PARA TOTALIZADOR</v>
          </cell>
          <cell r="D1373" t="str">
            <v>UN</v>
          </cell>
          <cell r="E1373">
            <v>249124</v>
          </cell>
          <cell r="F1373">
            <v>43455</v>
          </cell>
        </row>
        <row r="1374">
          <cell r="B1374">
            <v>8997</v>
          </cell>
          <cell r="C1374" t="str">
            <v>TABLERO MONOFASICO CON ESPACIO PARA 6 CIRCUITOS</v>
          </cell>
          <cell r="D1374" t="str">
            <v>UN</v>
          </cell>
          <cell r="E1374">
            <v>22722</v>
          </cell>
          <cell r="F1374">
            <v>43455</v>
          </cell>
        </row>
        <row r="1375">
          <cell r="B1375">
            <v>8998</v>
          </cell>
          <cell r="C1375" t="str">
            <v>TOTALIZADOR INDUSTRIAL DE 60A</v>
          </cell>
          <cell r="D1375" t="str">
            <v>UN</v>
          </cell>
          <cell r="E1375">
            <v>113400</v>
          </cell>
          <cell r="F1375">
            <v>43455</v>
          </cell>
        </row>
        <row r="1376">
          <cell r="B1376">
            <v>9000</v>
          </cell>
          <cell r="C1376" t="str">
            <v>TOTALIZADOR INDUSTRIAL DE 30A</v>
          </cell>
          <cell r="D1376" t="str">
            <v>UN</v>
          </cell>
          <cell r="E1376">
            <v>98000</v>
          </cell>
          <cell r="F1376">
            <v>43455</v>
          </cell>
        </row>
        <row r="1377">
          <cell r="B1377">
            <v>9001</v>
          </cell>
          <cell r="C1377" t="str">
            <v>TOTALIZADOR INDUSTRIAL DE 3x80A</v>
          </cell>
          <cell r="D1377" t="str">
            <v>UN</v>
          </cell>
          <cell r="E1377">
            <v>113400</v>
          </cell>
          <cell r="F1377">
            <v>43455</v>
          </cell>
        </row>
        <row r="1378">
          <cell r="B1378">
            <v>9002</v>
          </cell>
          <cell r="C1378" t="str">
            <v>TOTALIZADOR INDUSTRIAL DE 3x100A</v>
          </cell>
          <cell r="D1378" t="str">
            <v>UN</v>
          </cell>
          <cell r="E1378">
            <v>124950</v>
          </cell>
          <cell r="F1378">
            <v>43455</v>
          </cell>
        </row>
        <row r="1379">
          <cell r="B1379">
            <v>9003</v>
          </cell>
          <cell r="C1379" t="str">
            <v>UNION EMT 1 1/2"</v>
          </cell>
          <cell r="D1379" t="str">
            <v>UN</v>
          </cell>
          <cell r="E1379">
            <v>2600</v>
          </cell>
          <cell r="F1379">
            <v>43455</v>
          </cell>
        </row>
        <row r="1380">
          <cell r="B1380">
            <v>9004</v>
          </cell>
          <cell r="C1380" t="str">
            <v>TUBO EN CONCRETO ALTA RESISTENCIA D= 8"</v>
          </cell>
          <cell r="D1380" t="str">
            <v>ML</v>
          </cell>
          <cell r="E1380">
            <v>145566</v>
          </cell>
          <cell r="F1380">
            <v>43455</v>
          </cell>
        </row>
        <row r="1381">
          <cell r="B1381">
            <v>9005</v>
          </cell>
          <cell r="C1381" t="str">
            <v>TUBERIA CONCRETO DE ALTA RESISTENCIA D= 16"</v>
          </cell>
          <cell r="D1381" t="str">
            <v>ML</v>
          </cell>
          <cell r="E1381">
            <v>311875</v>
          </cell>
          <cell r="F1381">
            <v>43455</v>
          </cell>
        </row>
        <row r="1382">
          <cell r="B1382">
            <v>9006</v>
          </cell>
          <cell r="C1382" t="str">
            <v>TUBO EN CONCRETO ALTA RESISTENCIA D= 18"</v>
          </cell>
          <cell r="D1382" t="str">
            <v>ML</v>
          </cell>
          <cell r="E1382">
            <v>387083</v>
          </cell>
          <cell r="F1382">
            <v>43455</v>
          </cell>
        </row>
        <row r="1383">
          <cell r="B1383">
            <v>9007</v>
          </cell>
          <cell r="C1383" t="str">
            <v>TUBO EN CONCRETO ALTA RESISTENCIA D= 20"</v>
          </cell>
          <cell r="D1383" t="str">
            <v>ML</v>
          </cell>
          <cell r="E1383">
            <v>456436</v>
          </cell>
          <cell r="F1383">
            <v>43455</v>
          </cell>
        </row>
        <row r="1384">
          <cell r="B1384">
            <v>9008</v>
          </cell>
          <cell r="C1384" t="str">
            <v>VALOR IVP POR TALA DE INDIVIDUOS VEGETALES NO INCLUIDOS EN EL MANUAL DE SILVICULTURA URBANA CON ALTURA &lt; 5m SEGUN RESOLUCION 7132 DEL 30/12/2011 DE LA SDA</v>
          </cell>
          <cell r="D1384" t="str">
            <v>UN</v>
          </cell>
          <cell r="E1384">
            <v>849913</v>
          </cell>
          <cell r="F1384">
            <v>43455</v>
          </cell>
        </row>
        <row r="1385">
          <cell r="B1385">
            <v>9009</v>
          </cell>
          <cell r="C1385" t="str">
            <v>VALOR IVP POR TALA DE INDIVIDUOS VEGETALES NO INCLUIDOS EN EL MANUAL DE SILVICULTURA URBANA CON ALTURA &gt; 5m SEGUN RESOLUCION 7132 DEL 30/12/2011 DE LA SDA</v>
          </cell>
          <cell r="D1385" t="str">
            <v>UN</v>
          </cell>
          <cell r="E1385">
            <v>888975</v>
          </cell>
          <cell r="F1385">
            <v>43455</v>
          </cell>
        </row>
        <row r="1386">
          <cell r="B1386">
            <v>9010</v>
          </cell>
          <cell r="C1386" t="str">
            <v>VALOR IVP POR TALA DE INDIVIDUOS VEGETALES INCLUIDOS EN EL MANUAL DE SILVICULTURA URBANA CON ALTURA &lt; 5m SEGUN RESOLUCION 7132 DEL 30/12/2011 DE LA SDA</v>
          </cell>
          <cell r="D1386" t="str">
            <v>UN</v>
          </cell>
          <cell r="E1386">
            <v>928037</v>
          </cell>
          <cell r="F1386">
            <v>43455</v>
          </cell>
        </row>
        <row r="1387">
          <cell r="B1387">
            <v>9011</v>
          </cell>
          <cell r="C1387" t="str">
            <v>VALOR IVP POR TALA DE INDIVIDUOS VEGETALES INCLUIDOS EN EL MANUAL DE SILVICULTURA URBANA CON ALTURA &gt; 5m SEGUN RESOLUCION 7132 DEL 30/12/2011 DE LA SDA</v>
          </cell>
          <cell r="D1387" t="str">
            <v>UN</v>
          </cell>
          <cell r="E1387">
            <v>1123348</v>
          </cell>
          <cell r="F1387">
            <v>43455</v>
          </cell>
        </row>
        <row r="1388">
          <cell r="B1388">
            <v>9012</v>
          </cell>
          <cell r="C1388" t="str">
            <v>VALOR IVP POR TALA DE INDIVIDUOS VEGETALES INCLUIDOS EN EL MANUAL DE SILVICULTURA URBANA (SETO) CON ALTURA &lt; 2m SEGUN RESOLUCION 7132 DEL 30/12/2011 DE LA SDA</v>
          </cell>
          <cell r="D1388" t="str">
            <v>UN</v>
          </cell>
          <cell r="E1388">
            <v>92804</v>
          </cell>
          <cell r="F1388">
            <v>43455</v>
          </cell>
        </row>
        <row r="1389">
          <cell r="B1389">
            <v>9013</v>
          </cell>
          <cell r="C1389" t="str">
            <v>VALOR IVP POR TALA DE INDIVIDUOS VEGETALES INCLUIDOS EN EL MANUAL DE SILVICULTURA URBANA (SETO) CON ALTURA &gt; 2m SEGUN RESOLUCION 7132 DEL 30/12/2011 DE LA SDA</v>
          </cell>
          <cell r="D1389" t="str">
            <v>UN</v>
          </cell>
          <cell r="E1389">
            <v>171760</v>
          </cell>
          <cell r="F1389">
            <v>43455</v>
          </cell>
        </row>
        <row r="1390">
          <cell r="B1390">
            <v>9014</v>
          </cell>
          <cell r="C1390" t="str">
            <v>VALOR IVP POR TALA DE INDIVIDUOS VEGETALES NO INCLUIDOS EN EL MANUAL DE SILVICULTURA URBANA (SETO) CON ALTURA &lt; 2m SEGUN RESOLUCION 7132 DEL 30/12/2011 DE LA SDA</v>
          </cell>
          <cell r="D1390" t="str">
            <v>UN</v>
          </cell>
          <cell r="E1390">
            <v>84991</v>
          </cell>
          <cell r="F1390">
            <v>43455</v>
          </cell>
        </row>
        <row r="1391">
          <cell r="B1391">
            <v>9015</v>
          </cell>
          <cell r="C1391" t="str">
            <v>VALOR IVP POR TALA DE INDIVIDUOS VEGETALES NO INCLUIDOS EN EL MANUAL DE SILVICULTURA URBANA (SETO) CON ALTURA &gt; 2m SEGUN RESOLUCION 7132 DEL 30/12/2011 DE LA SDA</v>
          </cell>
          <cell r="D1391" t="str">
            <v>UN</v>
          </cell>
          <cell r="E1391">
            <v>135924</v>
          </cell>
          <cell r="F1391">
            <v>43455</v>
          </cell>
        </row>
        <row r="1392">
          <cell r="B1392">
            <v>9016</v>
          </cell>
          <cell r="C1392" t="str">
            <v>EVALUACION PARA TRATAMIENTOS A LA VEGETACION DE LA SDA . CANTIDAD &lt;25 ARBOLES (SEGUN RESOLUCION SDA No. 5589 DEL 30/09/11)</v>
          </cell>
          <cell r="D1392" t="str">
            <v>UN</v>
          </cell>
          <cell r="E1392">
            <v>71874</v>
          </cell>
          <cell r="F1392">
            <v>43455</v>
          </cell>
        </row>
        <row r="1393">
          <cell r="B1393">
            <v>9017</v>
          </cell>
          <cell r="C1393" t="str">
            <v>SEGUIMIENTO PARA TRATAMIENTOS A LA VEGETACION DE LA . CANTIDAD &lt;25 ARBOLES (SEGUN RESOLUCION SDA No. 5589 DEL 30/09/2011)</v>
          </cell>
          <cell r="D1393" t="str">
            <v>UN</v>
          </cell>
          <cell r="E1393">
            <v>151561</v>
          </cell>
          <cell r="F1393">
            <v>43455</v>
          </cell>
        </row>
        <row r="1394">
          <cell r="B1394">
            <v>9018</v>
          </cell>
          <cell r="C1394" t="str">
            <v>EVALUACION PARA TRATAMIENTOS A LA VEGETACION DE LA SDA . CANTIDAD 25 - 49 ARBOLES (SEGUN RESOLUCION SDA No. 5589 DEL 30/09/11)</v>
          </cell>
          <cell r="D1394" t="str">
            <v>UN</v>
          </cell>
          <cell r="E1394">
            <v>98436</v>
          </cell>
          <cell r="F1394">
            <v>43455</v>
          </cell>
        </row>
        <row r="1395">
          <cell r="B1395">
            <v>9019</v>
          </cell>
          <cell r="C1395" t="str">
            <v>SEGUIMIENTO PARA TRATAMIENTOS A LA VEGETACION DE LA . CANTIDAD 25 - 49 ARBOLES (SEGUN RESOLUCION SDA No. 5589 DEL 30/09/2011)</v>
          </cell>
          <cell r="D1395" t="str">
            <v>UN</v>
          </cell>
          <cell r="E1395">
            <v>203904</v>
          </cell>
          <cell r="F1395">
            <v>43455</v>
          </cell>
        </row>
        <row r="1396">
          <cell r="B1396">
            <v>9020</v>
          </cell>
          <cell r="C1396" t="str">
            <v>EVALUACION PARA TRATAMIENTOS A LA VEGETACION DE LA SDA . CANTIDAD 50 - 99 ARBOLES (SEGUN RESOLUCION SDA No. 5589 DEL 30/09/11)</v>
          </cell>
          <cell r="D1396" t="str">
            <v>UN</v>
          </cell>
          <cell r="E1396">
            <v>124999</v>
          </cell>
          <cell r="F1396">
            <v>43455</v>
          </cell>
        </row>
        <row r="1397">
          <cell r="B1397">
            <v>9021</v>
          </cell>
          <cell r="C1397" t="str">
            <v>SEGUIMIENTO PARA TRATAMIENTOS A LA VEGETACION DE LA . CANTIDAD 50 - 99 ARBOLES (SEGUN RESOLUCION SDA No. 5589 DEL 30/09/2011)</v>
          </cell>
          <cell r="D1397" t="str">
            <v>UN</v>
          </cell>
          <cell r="E1397">
            <v>257029</v>
          </cell>
          <cell r="F1397">
            <v>43455</v>
          </cell>
        </row>
        <row r="1398">
          <cell r="B1398">
            <v>9022</v>
          </cell>
          <cell r="C1398" t="str">
            <v>EVALUACION PARA TRATAMIENTOS A LA VEGETACION DE LA SDA . CANTIDAD 100 - 199 ARBOLES (SEGUN RESOLUCION SDA No. 5589 DEL 30/09/11)</v>
          </cell>
          <cell r="D1398" t="str">
            <v>UN</v>
          </cell>
          <cell r="E1398">
            <v>151561</v>
          </cell>
          <cell r="F1398">
            <v>43455</v>
          </cell>
        </row>
        <row r="1399">
          <cell r="B1399">
            <v>9023</v>
          </cell>
          <cell r="C1399" t="str">
            <v>SEGUIMIENTO PARA TRATAMIENTOS A LA VEGETACION DE LA . CANTIDAD 100 - 199 ARBOLES (SEGUN RESOLUCION SDA No. 5589 DEL 30/09/2011)</v>
          </cell>
          <cell r="D1399" t="str">
            <v>UN</v>
          </cell>
          <cell r="E1399">
            <v>310153</v>
          </cell>
          <cell r="F1399">
            <v>43455</v>
          </cell>
        </row>
        <row r="1400">
          <cell r="B1400">
            <v>9024</v>
          </cell>
          <cell r="C1400" t="str">
            <v>EVALUACION PARA TRATAMIENTOS A LA VEGETACION DE LA SDA . CANTIDAD 200 - 299 ARBOLES (SEGUN RESOLUCION SDA No. 5589 DEL 30/09/11)</v>
          </cell>
          <cell r="D1400" t="str">
            <v>UN</v>
          </cell>
          <cell r="E1400">
            <v>203904</v>
          </cell>
          <cell r="F1400">
            <v>43455</v>
          </cell>
        </row>
        <row r="1401">
          <cell r="B1401">
            <v>9025</v>
          </cell>
          <cell r="C1401" t="str">
            <v>SEGUIMIENTO PARA TRATAMIENTOS A LA VEGETACION DE LA . CANTIDAD 200 - 299 ARBOLES (SEGUN RESOLUCION SDA No. 5589 DEL 30/09/2011)</v>
          </cell>
          <cell r="D1401" t="str">
            <v>UN</v>
          </cell>
          <cell r="E1401">
            <v>415621</v>
          </cell>
          <cell r="F1401">
            <v>43455</v>
          </cell>
        </row>
        <row r="1402">
          <cell r="B1402">
            <v>9026</v>
          </cell>
          <cell r="C1402" t="str">
            <v>EVALUACION PARA TRATAMIENTOS A LA VEGETACION DE LA SDA . CANTIDAD 300 - 399 ARBOLES (SEGUN RESOLUCION SDA No. 5589 DEL 30/09/11)</v>
          </cell>
          <cell r="D1402" t="str">
            <v>UN</v>
          </cell>
          <cell r="E1402">
            <v>302341</v>
          </cell>
          <cell r="F1402">
            <v>43455</v>
          </cell>
        </row>
        <row r="1403">
          <cell r="B1403">
            <v>9027</v>
          </cell>
          <cell r="C1403" t="str">
            <v>SEGUIMIENTO PARA TRATAMIENTOS A LA VEGETACION DE LA . CANTIDAD 300 - 399 ARBOLES (SEGUN RESOLUCION SDA No. 5589 DEL 30/09/2011)</v>
          </cell>
          <cell r="D1403" t="str">
            <v>UN</v>
          </cell>
          <cell r="E1403">
            <v>521088</v>
          </cell>
          <cell r="F1403">
            <v>43455</v>
          </cell>
        </row>
        <row r="1404">
          <cell r="B1404">
            <v>9028</v>
          </cell>
          <cell r="C1404" t="str">
            <v>EVALUACION PARA TRATAMIENTOS A LA VEGETACION DE LA SDA . CANTIDAD 400 - 499 ARBOLES (SEGUN RESOLUCION SDA No. 5589 DEL 30/09/11)</v>
          </cell>
          <cell r="D1404" t="str">
            <v>UN</v>
          </cell>
          <cell r="E1404">
            <v>400777</v>
          </cell>
          <cell r="F1404">
            <v>43455</v>
          </cell>
        </row>
        <row r="1405">
          <cell r="B1405">
            <v>9029</v>
          </cell>
          <cell r="C1405" t="str">
            <v>SEGUIMIENTO PARA TRATAMIENTOS A LA VEGETACION DE LA . CANTIDAD 400 - 499 ARBOLES (SEGUN RESOLUCION SDA No. 5589 DEL 30/09/2011)</v>
          </cell>
          <cell r="D1405" t="str">
            <v>UN</v>
          </cell>
          <cell r="E1405">
            <v>785929</v>
          </cell>
          <cell r="F1405">
            <v>43455</v>
          </cell>
        </row>
        <row r="1406">
          <cell r="B1406">
            <v>9030</v>
          </cell>
          <cell r="C1406" t="str">
            <v>EVALUACION PARA TRATAMIENTOS A LA VEGETACION DE LA SDA . CANTIDAD 500 - 999 ARBOLES (SEGUN RESOLUCION SDA No. 5589 DEL 30/09/11)</v>
          </cell>
          <cell r="D1406" t="str">
            <v>UN</v>
          </cell>
          <cell r="E1406">
            <v>665618</v>
          </cell>
          <cell r="F1406">
            <v>43455</v>
          </cell>
        </row>
        <row r="1407">
          <cell r="B1407">
            <v>9031</v>
          </cell>
          <cell r="C1407" t="str">
            <v>SEGUIMIENTO PARA TRATAMIENTOS A LA VEGETACION DE LA . CANTIDAD 500 - 999 ARBOLES (SEGUN RESOLUCION SDA No. 5589 DEL 30/09/2011)</v>
          </cell>
          <cell r="D1407" t="str">
            <v>UN</v>
          </cell>
          <cell r="E1407">
            <v>1511703</v>
          </cell>
          <cell r="F1407">
            <v>43455</v>
          </cell>
        </row>
        <row r="1408">
          <cell r="B1408">
            <v>9032</v>
          </cell>
          <cell r="C1408" t="str">
            <v>EVALUACION PARA TRATAMIENTOS A LA VEGETACION DE LA SDA . CANTIDAD &gt;1000 ARBOLES (SEGUN RESOLUCION SDA No. 5589 DEL 30/09/11)</v>
          </cell>
          <cell r="D1408" t="str">
            <v>UN</v>
          </cell>
          <cell r="E1408">
            <v>824210</v>
          </cell>
          <cell r="F1408">
            <v>43455</v>
          </cell>
        </row>
        <row r="1409">
          <cell r="B1409">
            <v>9033</v>
          </cell>
          <cell r="C1409" t="str">
            <v>SEGUIMIENTO PARA TRATAMIENTOS A LA VEGETACION DE LA . CANTIDAD &gt;1000 ARBOLES (SEGUN RESOLUCION SDA No. 5589 DEL 30/09/2011)</v>
          </cell>
          <cell r="D1409" t="str">
            <v>UN</v>
          </cell>
          <cell r="E1409">
            <v>1775763</v>
          </cell>
          <cell r="F1409">
            <v>43455</v>
          </cell>
        </row>
        <row r="1410">
          <cell r="B1410">
            <v>9034</v>
          </cell>
          <cell r="C1410" t="str">
            <v>DELINEADORES TIPO A 0.77 x 0.15 x 0.10 (Incluye tornillos)</v>
          </cell>
          <cell r="D1410" t="str">
            <v>UN</v>
          </cell>
          <cell r="E1410">
            <v>175642</v>
          </cell>
          <cell r="F1410">
            <v>43455</v>
          </cell>
        </row>
        <row r="1411">
          <cell r="B1411">
            <v>9035</v>
          </cell>
          <cell r="C1411" t="str">
            <v>DELINEADORES TIPO B 0.78 x 0.20 x 0.15 (Incluye tornillos)</v>
          </cell>
          <cell r="D1411" t="str">
            <v>UN</v>
          </cell>
          <cell r="E1411">
            <v>175642</v>
          </cell>
          <cell r="F1411">
            <v>43455</v>
          </cell>
        </row>
        <row r="1412">
          <cell r="B1412">
            <v>9036</v>
          </cell>
          <cell r="C1412" t="str">
            <v>DELINEADORES TIPO C 0.405 x 0.15 x 0.085 (Incluye tornillos)</v>
          </cell>
          <cell r="D1412" t="str">
            <v>UN</v>
          </cell>
          <cell r="E1412">
            <v>44090</v>
          </cell>
          <cell r="F1412">
            <v>43455</v>
          </cell>
        </row>
        <row r="1413">
          <cell r="B1413">
            <v>9037</v>
          </cell>
          <cell r="C1413" t="str">
            <v>CURVA 90° PVC 2"</v>
          </cell>
          <cell r="D1413" t="str">
            <v>UN</v>
          </cell>
          <cell r="E1413">
            <v>12863</v>
          </cell>
          <cell r="F1413">
            <v>43455</v>
          </cell>
        </row>
        <row r="1414">
          <cell r="B1414">
            <v>9038</v>
          </cell>
          <cell r="C1414" t="str">
            <v>POSTE TIPO MASTIL T1 X (5.00 mt) EN TUBO SCH 40  GALVANIZADO Y PINTADO</v>
          </cell>
          <cell r="D1414" t="str">
            <v>UN</v>
          </cell>
          <cell r="E1414">
            <v>1859507</v>
          </cell>
          <cell r="F1414">
            <v>43455</v>
          </cell>
        </row>
        <row r="1415">
          <cell r="B1415">
            <v>9041</v>
          </cell>
          <cell r="C1415" t="str">
            <v>BALA LED POTENCIA 35 W, FLUJO LUMINOSO 3200 LUMENS</v>
          </cell>
          <cell r="D1415" t="str">
            <v>UN</v>
          </cell>
          <cell r="E1415">
            <v>251126</v>
          </cell>
          <cell r="F1415">
            <v>43455</v>
          </cell>
        </row>
        <row r="1416">
          <cell r="B1416">
            <v>9043</v>
          </cell>
          <cell r="C1416" t="str">
            <v>GEOMALLA FORTGRID ASPHALT 75  3.8m</v>
          </cell>
          <cell r="D1416" t="str">
            <v>M2</v>
          </cell>
          <cell r="E1416">
            <v>10829</v>
          </cell>
          <cell r="F1416">
            <v>43455</v>
          </cell>
        </row>
        <row r="1417">
          <cell r="B1417">
            <v>9044</v>
          </cell>
          <cell r="C1417" t="str">
            <v>GEOMALLA FORTGRID ASPHALT 100  3.8m</v>
          </cell>
          <cell r="D1417" t="str">
            <v>M2</v>
          </cell>
          <cell r="E1417">
            <v>12450</v>
          </cell>
          <cell r="F1417">
            <v>43455</v>
          </cell>
        </row>
        <row r="1418">
          <cell r="B1418">
            <v>9048</v>
          </cell>
          <cell r="C1418" t="str">
            <v>CARTELERA CON MARCO EN ALUMINIO ANODIZADO, PAÑO COLOR GRIS CON CENEFA SUPERIOR, PUERTAS CORREDIZAS. Incl. transporte</v>
          </cell>
          <cell r="D1418" t="str">
            <v>UN</v>
          </cell>
          <cell r="E1418">
            <v>458150</v>
          </cell>
          <cell r="F1418">
            <v>43455</v>
          </cell>
        </row>
        <row r="1419">
          <cell r="B1419">
            <v>9050</v>
          </cell>
          <cell r="C1419" t="str">
            <v>CAMARA DIGITAL COMPACTA MINIMO 16.2 MEGAPIXELES, MEMORIA DE 8 GB, VIDEO HD CON PAUSA Y ZOOM</v>
          </cell>
          <cell r="D1419" t="str">
            <v>UN</v>
          </cell>
          <cell r="E1419">
            <v>350000</v>
          </cell>
          <cell r="F1419">
            <v>43455</v>
          </cell>
        </row>
        <row r="1420">
          <cell r="B1420">
            <v>9054</v>
          </cell>
          <cell r="C1420" t="str">
            <v>CUBIERTA 333C, SENCILLA, EN ALUZINC Cal 24. SUM E INST. PANEL SIN TRASLAPOS LONGITUDINALES. PINTURA PLASTISOL/DURANAR 1 CARA (e=24micrones) CLIPS METALICOS OCULTOS. AISLANTE FIBRA VIDRIO 38mm</v>
          </cell>
          <cell r="D1420" t="str">
            <v>M2</v>
          </cell>
          <cell r="E1420">
            <v>178330</v>
          </cell>
          <cell r="F1420">
            <v>43455</v>
          </cell>
        </row>
        <row r="1421">
          <cell r="B1421">
            <v>9055</v>
          </cell>
          <cell r="C1421" t="str">
            <v>CUBIERTA 380C, SENCILLA, EN ALUZINC Cal 24. SUM E INST. PANEL SIN TRASLAPOS LONGITUDINALES. PINTURA PLASTISOL/DURANAR 1 CARA (e=24micrones) CLIPS METALICOS OCULTOS. AISLANTE FIBRA VIDRIO 38mm</v>
          </cell>
          <cell r="D1421" t="str">
            <v>M2</v>
          </cell>
          <cell r="E1421">
            <v>178330</v>
          </cell>
          <cell r="F1421">
            <v>43455</v>
          </cell>
        </row>
        <row r="1422">
          <cell r="B1422">
            <v>9056</v>
          </cell>
          <cell r="C1422" t="str">
            <v>CIELORASO BAFFLE EN ALUZINC LISO COLOR ALUMINIO MEDIO. INCL FIJACION CON SISTEMA DE TRABA DE PRESION A UN RIEL PORTAPANEL SECCION 25mm CON DISTANCIA CADA 100mm Y ALTUA DE 100mm</v>
          </cell>
          <cell r="D1422" t="str">
            <v>M2</v>
          </cell>
          <cell r="E1422">
            <v>171534</v>
          </cell>
          <cell r="F1422">
            <v>43455</v>
          </cell>
        </row>
        <row r="1423">
          <cell r="B1423">
            <v>9057</v>
          </cell>
          <cell r="C1423" t="str">
            <v>CIELO 84R EN ALUZINC LISO COLOR ALUMINIO MEDIO. INCL FIJACION A LA ESTRUCTURA DEL PORTAPANEL POR MEDIO DE AMARRES CADA METRO, ANCHO DEL PANEL DE 84mm</v>
          </cell>
          <cell r="D1423" t="str">
            <v>M2</v>
          </cell>
          <cell r="E1423">
            <v>178992</v>
          </cell>
          <cell r="F1423">
            <v>43455</v>
          </cell>
        </row>
        <row r="1424">
          <cell r="B1424">
            <v>9058</v>
          </cell>
          <cell r="C1424" t="str">
            <v>TEJA LUZ GIP EN PRFV PANEL BIOCLIMATICO COMPUESTO POR 2 TEJAS FABRIC EN RESINA DE POLIESTER RETARDANTE AL FUEGO REFORZADA FIBRA VIDRIO ONDULADO TRAPEZOIDAL A=100cm Y h=7.20cm CAPA SUP CLASE 6 COLOR T</v>
          </cell>
          <cell r="D1424" t="str">
            <v>M2</v>
          </cell>
          <cell r="E1424">
            <v>238989</v>
          </cell>
          <cell r="F1424">
            <v>43455</v>
          </cell>
        </row>
        <row r="1425">
          <cell r="B1425">
            <v>9059</v>
          </cell>
          <cell r="C1425" t="str">
            <v>REMATE DE CUBIERTA Y CORTAGOTERA EN LAMINA GALVANIZADA Y PINTADA</v>
          </cell>
          <cell r="D1425" t="str">
            <v>ML</v>
          </cell>
          <cell r="E1425">
            <v>27287</v>
          </cell>
          <cell r="F1425">
            <v>43455</v>
          </cell>
        </row>
        <row r="1426">
          <cell r="B1426">
            <v>9060</v>
          </cell>
          <cell r="C1426" t="str">
            <v>BARRERA MONODIRECCIONAL NEW JERSEY (0.375m x 0.90m x 0.15m)</v>
          </cell>
          <cell r="D1426" t="str">
            <v>ML</v>
          </cell>
          <cell r="E1426">
            <v>458150</v>
          </cell>
          <cell r="F1426">
            <v>43455</v>
          </cell>
        </row>
        <row r="1427">
          <cell r="B1427">
            <v>9061</v>
          </cell>
          <cell r="C1427" t="str">
            <v>CAMISA METALICA PERDIDA e= 3/8"</v>
          </cell>
          <cell r="D1427" t="str">
            <v>M2</v>
          </cell>
          <cell r="E1427">
            <v>443914</v>
          </cell>
          <cell r="F1427">
            <v>43455</v>
          </cell>
        </row>
        <row r="1428">
          <cell r="B1428">
            <v>9062</v>
          </cell>
          <cell r="C1428" t="str">
            <v>SEÑAL VERTICAL UNA CARA PARA CICLORUTA PARAL 3m, ÁNGULO DE 2x1/4x3m LAMINA CAL. 16 PINTADA POR UNA CARA 0.60m x 0.60m o 0.75m x 0.75m</v>
          </cell>
          <cell r="D1428" t="str">
            <v>UN</v>
          </cell>
          <cell r="E1428">
            <v>213724</v>
          </cell>
          <cell r="F1428">
            <v>43455</v>
          </cell>
        </row>
        <row r="1429">
          <cell r="B1429">
            <v>9077</v>
          </cell>
          <cell r="C1429" t="str">
            <v>IMPRIMANTE EPOXICO</v>
          </cell>
          <cell r="D1429" t="str">
            <v>KG</v>
          </cell>
          <cell r="E1429">
            <v>83983</v>
          </cell>
          <cell r="F1429">
            <v>43455</v>
          </cell>
        </row>
        <row r="1430">
          <cell r="B1430">
            <v>9083</v>
          </cell>
          <cell r="C1430" t="str">
            <v>ALQUILER DIA - EQUIPO DE TOPOGRAFÍA. INCLUYE TRÁNSITO, NIVEL Y ELEMENTOS COMPLEMENTARIOS</v>
          </cell>
          <cell r="D1430" t="str">
            <v>DIA</v>
          </cell>
          <cell r="E1430">
            <v>113000</v>
          </cell>
          <cell r="F1430">
            <v>43487</v>
          </cell>
        </row>
        <row r="1431">
          <cell r="B1431">
            <v>9084</v>
          </cell>
          <cell r="C1431" t="str">
            <v>TARIFA MES - PERSONAL TÉCNICO-TECNÓLOGO EN ÁREAS DE INGENIERÍA (No incluye Factor de Prestaciones)</v>
          </cell>
          <cell r="D1431" t="str">
            <v>MES</v>
          </cell>
          <cell r="E1431">
            <v>2362000</v>
          </cell>
          <cell r="F1431">
            <v>43487</v>
          </cell>
        </row>
        <row r="1432">
          <cell r="B1432">
            <v>9085</v>
          </cell>
          <cell r="C1432" t="str">
            <v>TARIFA MES - PERSONAL TÉCNICO - AUXILIAR DE INGENIERÍA (No incluye Factor de Prestaciones)</v>
          </cell>
          <cell r="D1432" t="str">
            <v>MES</v>
          </cell>
          <cell r="E1432">
            <v>2076000</v>
          </cell>
          <cell r="F1432">
            <v>43487</v>
          </cell>
        </row>
        <row r="1433">
          <cell r="B1433">
            <v>9086</v>
          </cell>
          <cell r="C1433" t="str">
            <v>TARIFA MES - PERSONAL TÉCNICO - DIBUJANTE 1 (No incluye Factor de Prestaciones)</v>
          </cell>
          <cell r="D1433" t="str">
            <v>MES</v>
          </cell>
          <cell r="E1433">
            <v>2177000</v>
          </cell>
          <cell r="F1433">
            <v>43487</v>
          </cell>
        </row>
        <row r="1434">
          <cell r="B1434">
            <v>9087</v>
          </cell>
          <cell r="C1434" t="str">
            <v>TARIFA MES - PERSONAL TÉCNICO - DIBUJANTE 2 (No incluye Factor de Prestaciones)</v>
          </cell>
          <cell r="D1434" t="str">
            <v>MES</v>
          </cell>
          <cell r="E1434">
            <v>1759000</v>
          </cell>
          <cell r="F1434">
            <v>43487</v>
          </cell>
        </row>
        <row r="1435">
          <cell r="B1435">
            <v>9088</v>
          </cell>
          <cell r="C1435" t="str">
            <v>TARIFA MES - PERSONAL TÉCNICO - TOPÓGRAFO INSPECTOR (No incluye Factor de Prestaciones)</v>
          </cell>
          <cell r="D1435" t="str">
            <v>MES</v>
          </cell>
          <cell r="E1435">
            <v>2461000</v>
          </cell>
          <cell r="F1435">
            <v>43487</v>
          </cell>
        </row>
        <row r="1436">
          <cell r="B1436">
            <v>9089</v>
          </cell>
          <cell r="C1436" t="str">
            <v>TARIFA MES - PERSONAL TÉCNICO - LABORATORISTA INSPECTOR (No incluye Factor de Prestaciones)</v>
          </cell>
          <cell r="D1436" t="str">
            <v>MES</v>
          </cell>
          <cell r="E1436">
            <v>2181000</v>
          </cell>
          <cell r="F1436">
            <v>43487</v>
          </cell>
        </row>
        <row r="1437">
          <cell r="B1437">
            <v>9090</v>
          </cell>
          <cell r="C1437" t="str">
            <v>TARIFA MES - PERSONAL TÉCNICO - LABORATORISTA AUXILIAR (No incluye Factor de Prestaciones)</v>
          </cell>
          <cell r="D1437" t="str">
            <v>MES</v>
          </cell>
          <cell r="E1437">
            <v>1526000</v>
          </cell>
          <cell r="F1437">
            <v>43487</v>
          </cell>
        </row>
        <row r="1438">
          <cell r="B1438">
            <v>9091</v>
          </cell>
          <cell r="C1438" t="str">
            <v>TARIFA MES - PERSONAL TÉCNICO - OPERADOR EQUIPO PERFORACIÓN (Incluye Factor de Prestaciones)</v>
          </cell>
          <cell r="D1438" t="str">
            <v>MES</v>
          </cell>
          <cell r="E1438">
            <v>2857202</v>
          </cell>
          <cell r="F1438">
            <v>43487</v>
          </cell>
        </row>
        <row r="1439">
          <cell r="B1439">
            <v>9092</v>
          </cell>
          <cell r="C1439" t="str">
            <v>TARIFA MES - PERSONAL TÉCNICO - OPERADOR AUXILIAR DE EQUIPO (Incluye Factor de Prestaciones)</v>
          </cell>
          <cell r="D1439" t="str">
            <v>MES</v>
          </cell>
          <cell r="E1439">
            <v>2059450</v>
          </cell>
          <cell r="F1439">
            <v>43487</v>
          </cell>
        </row>
        <row r="1440">
          <cell r="B1440">
            <v>9093</v>
          </cell>
          <cell r="C1440" t="str">
            <v>TARIFA MES - PERSONAL TÉCNICO - INSPECTOR 1 (No incluye Factor de Prestaciones)</v>
          </cell>
          <cell r="D1440" t="str">
            <v>MES</v>
          </cell>
          <cell r="E1440">
            <v>1791000</v>
          </cell>
          <cell r="F1440">
            <v>43487</v>
          </cell>
        </row>
        <row r="1441">
          <cell r="B1441">
            <v>9094</v>
          </cell>
          <cell r="C1441" t="str">
            <v>TARIFA MES - PERSONAL TÉCNICO - INSPECTOR 2 (No incluye Factor de Prestaciones)</v>
          </cell>
          <cell r="D1441" t="str">
            <v>MES</v>
          </cell>
          <cell r="E1441">
            <v>1613000</v>
          </cell>
          <cell r="F1441">
            <v>43487</v>
          </cell>
        </row>
        <row r="1442">
          <cell r="B1442">
            <v>9095</v>
          </cell>
          <cell r="C1442" t="str">
            <v>TARIFA MES - PERSONAL TÉCNICO - TOPÓGRAFO AUXILIAR (No incluye Factor de Prestaciones)</v>
          </cell>
          <cell r="D1442" t="str">
            <v>MES</v>
          </cell>
          <cell r="E1442">
            <v>2019000</v>
          </cell>
          <cell r="F1442">
            <v>43487</v>
          </cell>
        </row>
        <row r="1443">
          <cell r="B1443">
            <v>9096</v>
          </cell>
          <cell r="C1443" t="str">
            <v>TARIFA MES - PERSONAL TÉCNICO - BATIMETRISTA INSPECTOR (No incluye Factor de Prestaciones)</v>
          </cell>
          <cell r="D1443" t="str">
            <v>MES</v>
          </cell>
          <cell r="E1443">
            <v>2461000</v>
          </cell>
          <cell r="F1443">
            <v>43487</v>
          </cell>
        </row>
        <row r="1444">
          <cell r="B1444">
            <v>9097</v>
          </cell>
          <cell r="C1444" t="str">
            <v>TARIFA MES - PERSONAL TÉCNICO - BATIMETRISTA AUXILIAR (No incluye Factor de Prestaciones)</v>
          </cell>
          <cell r="D1444" t="str">
            <v>MES</v>
          </cell>
          <cell r="E1444">
            <v>2019000</v>
          </cell>
          <cell r="F1444">
            <v>43487</v>
          </cell>
        </row>
        <row r="1445">
          <cell r="B1445">
            <v>9098</v>
          </cell>
          <cell r="C1445" t="str">
            <v>TARIFA MES - PERSONAL AUXILIAR TÉCNICO - CADENERO 1 (No incluye Factor de Prestaciones)</v>
          </cell>
          <cell r="D1445" t="str">
            <v>MES</v>
          </cell>
          <cell r="E1445">
            <v>1526000</v>
          </cell>
          <cell r="F1445">
            <v>43487</v>
          </cell>
        </row>
        <row r="1446">
          <cell r="B1446">
            <v>9099</v>
          </cell>
          <cell r="C1446" t="str">
            <v>TARIFA MES - PERSONAL AUXILIAR TÉCNICO - CADENERO 2 (No incluye Factor de Prestaciones)</v>
          </cell>
          <cell r="D1446" t="str">
            <v>MES</v>
          </cell>
          <cell r="E1446">
            <v>1329000</v>
          </cell>
          <cell r="F1446">
            <v>43487</v>
          </cell>
        </row>
        <row r="1447">
          <cell r="B1447">
            <v>9100</v>
          </cell>
          <cell r="C1447" t="str">
            <v>TARIFA MES - PERSONAL AUXILIAR TÉCNICO - CONDUCTOR O MOTORISTA (No incluye Factor de Prestaciones)</v>
          </cell>
          <cell r="D1447" t="str">
            <v>MES</v>
          </cell>
          <cell r="E1447">
            <v>1107000</v>
          </cell>
          <cell r="F1447">
            <v>43487</v>
          </cell>
        </row>
        <row r="1448">
          <cell r="B1448">
            <v>9101</v>
          </cell>
          <cell r="C1448" t="str">
            <v>TARIFA MES - PERSONAL DE OBRA - MAESTRO DE OBRA (No incluye Factor de Prestaciones)</v>
          </cell>
          <cell r="D1448" t="str">
            <v>MES</v>
          </cell>
          <cell r="E1448">
            <v>2484348</v>
          </cell>
          <cell r="F1448">
            <v>43487</v>
          </cell>
        </row>
        <row r="1449">
          <cell r="B1449">
            <v>9102</v>
          </cell>
          <cell r="C1449" t="str">
            <v>TARIFA MES - PERSONAL ADMINISTRATIVO - ADMINISTRADOR (No incluye Factor de Prestaciones)</v>
          </cell>
          <cell r="D1449" t="str">
            <v>MES</v>
          </cell>
          <cell r="E1449">
            <v>2293000</v>
          </cell>
          <cell r="F1449">
            <v>43487</v>
          </cell>
        </row>
        <row r="1450">
          <cell r="B1450">
            <v>9103</v>
          </cell>
          <cell r="C1450" t="str">
            <v>TARIFA MES - PERSONAL ADMINISTRATIVO - AUXILIAR ADMINISTRATIVO-ALMACENISTA (No incluye Factor de Prestaciones)</v>
          </cell>
          <cell r="D1450" t="str">
            <v>MES</v>
          </cell>
          <cell r="E1450">
            <v>1635000</v>
          </cell>
          <cell r="F1450">
            <v>43487</v>
          </cell>
        </row>
        <row r="1451">
          <cell r="B1451">
            <v>9104</v>
          </cell>
          <cell r="C1451" t="str">
            <v>TARIFA MES - PERSONAL ADMINISTRATIVO - SECRETARIA 1 (No incluye Factor de Prestaciones)</v>
          </cell>
          <cell r="D1451" t="str">
            <v>MES</v>
          </cell>
          <cell r="E1451">
            <v>1329000</v>
          </cell>
          <cell r="F1451">
            <v>43487</v>
          </cell>
        </row>
        <row r="1452">
          <cell r="B1452">
            <v>9105</v>
          </cell>
          <cell r="C1452" t="str">
            <v>TARIFA MES - PERSONAL ADMINISTRATIVO - SECRETARIA 2 (No incluye Factor de Prestaciones)</v>
          </cell>
          <cell r="D1452" t="str">
            <v>MES</v>
          </cell>
          <cell r="E1452">
            <v>1107000</v>
          </cell>
          <cell r="F1452">
            <v>43487</v>
          </cell>
        </row>
        <row r="1453">
          <cell r="B1453">
            <v>9107</v>
          </cell>
          <cell r="C1453" t="str">
            <v>TARIFA MES - PROFESIONAL CATEGORÍA 1 (No incluye Factor de Prestaciones)</v>
          </cell>
          <cell r="D1453" t="str">
            <v>MES</v>
          </cell>
          <cell r="E1453">
            <v>11459000</v>
          </cell>
          <cell r="F1453">
            <v>43487</v>
          </cell>
        </row>
        <row r="1454">
          <cell r="B1454">
            <v>9108</v>
          </cell>
          <cell r="C1454" t="str">
            <v>TARIFA MES - PROFESIONAL CATEGORÍA 2 (No incluye Factor de Prestaciones)</v>
          </cell>
          <cell r="D1454" t="str">
            <v>MES</v>
          </cell>
          <cell r="E1454">
            <v>8733000</v>
          </cell>
          <cell r="F1454">
            <v>43487</v>
          </cell>
        </row>
        <row r="1455">
          <cell r="B1455">
            <v>9109</v>
          </cell>
          <cell r="C1455" t="str">
            <v>TARIFA MES - PROFESIONAL CATEGORÍA 3 (No incluye Factor de Prestaciones)</v>
          </cell>
          <cell r="D1455" t="str">
            <v>MES</v>
          </cell>
          <cell r="E1455">
            <v>7370000</v>
          </cell>
          <cell r="F1455">
            <v>43487</v>
          </cell>
        </row>
        <row r="1456">
          <cell r="B1456">
            <v>9110</v>
          </cell>
          <cell r="C1456" t="str">
            <v>TARIFA MES - PROFESIONAL CATEGORÍA 4 (No incluye Factor de Prestaciones)</v>
          </cell>
          <cell r="D1456" t="str">
            <v>MES</v>
          </cell>
          <cell r="E1456">
            <v>6276000</v>
          </cell>
          <cell r="F1456">
            <v>43487</v>
          </cell>
        </row>
        <row r="1457">
          <cell r="B1457">
            <v>9111</v>
          </cell>
          <cell r="C1457" t="str">
            <v>TARIFA MES - PROFESIONAL CATEGORÍA 5 (No incluye Factor de Prestaciones)</v>
          </cell>
          <cell r="D1457" t="str">
            <v>MES</v>
          </cell>
          <cell r="E1457">
            <v>5660000</v>
          </cell>
          <cell r="F1457">
            <v>43487</v>
          </cell>
        </row>
        <row r="1458">
          <cell r="B1458">
            <v>9112</v>
          </cell>
          <cell r="C1458" t="str">
            <v>TARIFA MES - PROFESIONAL CATEGORÍA 6 (No incluye Factor de Prestaciones)</v>
          </cell>
          <cell r="D1458" t="str">
            <v>MES</v>
          </cell>
          <cell r="E1458">
            <v>5048000</v>
          </cell>
          <cell r="F1458">
            <v>43487</v>
          </cell>
        </row>
        <row r="1459">
          <cell r="B1459">
            <v>9113</v>
          </cell>
          <cell r="C1459" t="str">
            <v>TARIFA MES - PROFESIONAL CATEGORÍA 7 (No incluye Factor de Prestaciones)</v>
          </cell>
          <cell r="D1459" t="str">
            <v>MES</v>
          </cell>
          <cell r="E1459">
            <v>3816000</v>
          </cell>
          <cell r="F1459">
            <v>43487</v>
          </cell>
        </row>
        <row r="1460">
          <cell r="B1460">
            <v>9114</v>
          </cell>
          <cell r="C1460" t="str">
            <v>TARIFA MES - PROFESIONAL CATEGORÍA 8 (No incluye Factor de Prestaciones)</v>
          </cell>
          <cell r="D1460" t="str">
            <v>MES</v>
          </cell>
          <cell r="E1460">
            <v>3601000</v>
          </cell>
          <cell r="F1460">
            <v>43487</v>
          </cell>
        </row>
        <row r="1461">
          <cell r="B1461">
            <v>9115</v>
          </cell>
          <cell r="C1461" t="str">
            <v>ALQUILER MES - EQUIPO DE TOPOGRAFÍA (Incluye tránsito, nivel y elementos complementarios).</v>
          </cell>
          <cell r="D1461" t="str">
            <v>MES</v>
          </cell>
          <cell r="E1461">
            <v>3267000</v>
          </cell>
          <cell r="F1461">
            <v>43487</v>
          </cell>
        </row>
        <row r="1462">
          <cell r="B1462">
            <v>9116</v>
          </cell>
          <cell r="C1462" t="str">
            <v>ALQUILER DÍA - LABORATORIO - Estudios (Equipo completo)</v>
          </cell>
          <cell r="D1462" t="str">
            <v>DIA</v>
          </cell>
          <cell r="E1462">
            <v>175000</v>
          </cell>
          <cell r="F1462">
            <v>43487</v>
          </cell>
        </row>
        <row r="1463">
          <cell r="B1463">
            <v>9117</v>
          </cell>
          <cell r="C1463" t="str">
            <v>ALQUILER MES - LABORATORIO - Estudios (Equipo completo)</v>
          </cell>
          <cell r="D1463" t="str">
            <v>MES</v>
          </cell>
          <cell r="E1463">
            <v>5095000</v>
          </cell>
          <cell r="F1463">
            <v>43487</v>
          </cell>
        </row>
        <row r="1464">
          <cell r="B1464">
            <v>9118</v>
          </cell>
          <cell r="C1464" t="str">
            <v>ALQUILER DÍA - LABORATORIO - Interventorias (Equipo completo)</v>
          </cell>
          <cell r="D1464" t="str">
            <v>DIA</v>
          </cell>
          <cell r="E1464">
            <v>304000</v>
          </cell>
          <cell r="F1464">
            <v>43487</v>
          </cell>
        </row>
        <row r="1465">
          <cell r="B1465">
            <v>9119</v>
          </cell>
          <cell r="C1465" t="str">
            <v>ALQUILER MES - LABORATORIO - Interventorias (Equipo completo)</v>
          </cell>
          <cell r="D1465" t="str">
            <v>MES</v>
          </cell>
          <cell r="E1465">
            <v>9038000</v>
          </cell>
          <cell r="F1465">
            <v>43487</v>
          </cell>
        </row>
        <row r="1466">
          <cell r="B1466">
            <v>9120</v>
          </cell>
          <cell r="C1466" t="str">
            <v>ALQUILER DÍA - EQUIPO COMPLETO DE BATIMETRIA, HIDROMETRIA O SEDIMENTOMETRIA</v>
          </cell>
          <cell r="D1466" t="str">
            <v>DIA</v>
          </cell>
          <cell r="E1466">
            <v>217000</v>
          </cell>
          <cell r="F1466">
            <v>43487</v>
          </cell>
        </row>
        <row r="1467">
          <cell r="B1467">
            <v>9121</v>
          </cell>
          <cell r="C1467" t="str">
            <v>ALQUILER MES - EQUIPO COMPLETO DE BATIMETRIA, HIDROMETRIA O SEDIMENTOMETRIA</v>
          </cell>
          <cell r="D1467" t="str">
            <v>MES</v>
          </cell>
          <cell r="E1467">
            <v>6539000</v>
          </cell>
          <cell r="F1467">
            <v>43487</v>
          </cell>
        </row>
        <row r="1468">
          <cell r="B1468">
            <v>9122</v>
          </cell>
          <cell r="C1468" t="str">
            <v>ALQUILER DÍA - PLOTTER</v>
          </cell>
          <cell r="D1468" t="str">
            <v>DIA</v>
          </cell>
          <cell r="E1468">
            <v>32507</v>
          </cell>
          <cell r="F1468">
            <v>43487</v>
          </cell>
        </row>
        <row r="1469">
          <cell r="B1469">
            <v>9123</v>
          </cell>
          <cell r="C1469" t="str">
            <v>ALQUILER MES - PLOTTER</v>
          </cell>
          <cell r="D1469" t="str">
            <v>MES</v>
          </cell>
          <cell r="E1469">
            <v>975204</v>
          </cell>
          <cell r="F1469">
            <v>43487</v>
          </cell>
        </row>
        <row r="1470">
          <cell r="B1470">
            <v>9124</v>
          </cell>
          <cell r="C1470" t="str">
            <v>ALQUILER DÍA - DISTANCIOMETRO  (Incluyendo tránsito y Estación Total) - Capacidad de Lectura hasta 1500m</v>
          </cell>
          <cell r="D1470" t="str">
            <v>DIA</v>
          </cell>
          <cell r="E1470">
            <v>213000</v>
          </cell>
          <cell r="F1470">
            <v>43487</v>
          </cell>
        </row>
        <row r="1471">
          <cell r="B1471">
            <v>9125</v>
          </cell>
          <cell r="C1471" t="str">
            <v>ALQUILER MES - DISTANCIOMETRO  (Incluyendo tránsito y Estación Total) - Capacidad de Lectura hasta 1500m</v>
          </cell>
          <cell r="D1471" t="str">
            <v>MES</v>
          </cell>
          <cell r="E1471">
            <v>6382000</v>
          </cell>
          <cell r="F1471">
            <v>43487</v>
          </cell>
        </row>
        <row r="1472">
          <cell r="B1472">
            <v>9130</v>
          </cell>
          <cell r="C1472" t="str">
            <v>CAJILLA PARA MEDIDOR EN FIBROPLASTICO. CON CONCRETO</v>
          </cell>
          <cell r="D1472" t="str">
            <v>UN</v>
          </cell>
          <cell r="E1472">
            <v>141848</v>
          </cell>
          <cell r="F1472">
            <v>43455</v>
          </cell>
        </row>
        <row r="1473">
          <cell r="B1473">
            <v>9143</v>
          </cell>
          <cell r="C1473" t="str">
            <v>TAPON HD EXTREMO LISO D= 3"</v>
          </cell>
          <cell r="D1473" t="str">
            <v>UN</v>
          </cell>
          <cell r="E1473">
            <v>47517</v>
          </cell>
          <cell r="F1473">
            <v>43455</v>
          </cell>
        </row>
        <row r="1474">
          <cell r="B1474">
            <v>9144</v>
          </cell>
          <cell r="C1474" t="str">
            <v>PRUEBA HIDROSTÁTICA EN TUBERÍAS HASTA DE 12" TRAMOS MÁXIMO DE 500 ML</v>
          </cell>
          <cell r="D1474" t="str">
            <v>UN</v>
          </cell>
          <cell r="E1474">
            <v>504750</v>
          </cell>
          <cell r="F1474">
            <v>43455</v>
          </cell>
        </row>
        <row r="1475">
          <cell r="B1475">
            <v>9145</v>
          </cell>
          <cell r="C1475" t="str">
            <v>DESINFECCIÓN DE TUBERÍAS HASTA DE 12", POR TRAMOS.</v>
          </cell>
          <cell r="D1475" t="str">
            <v>UN</v>
          </cell>
          <cell r="E1475">
            <v>484560</v>
          </cell>
          <cell r="F1475">
            <v>43455</v>
          </cell>
        </row>
        <row r="1476">
          <cell r="B1476">
            <v>9146</v>
          </cell>
          <cell r="C1476" t="str">
            <v>DETECTORES DE DEMANDA VEHICULAR (CÁMARA) NO INCLUYE CABLES</v>
          </cell>
          <cell r="D1476" t="str">
            <v>UN</v>
          </cell>
          <cell r="E1476">
            <v>9854390</v>
          </cell>
          <cell r="F1476">
            <v>43455</v>
          </cell>
        </row>
        <row r="1477">
          <cell r="B1477">
            <v>9147</v>
          </cell>
          <cell r="C1477" t="str">
            <v>DETECTORES DE DEMANDA PEATONAL (BOTONES) NO INCLUYE CABLES</v>
          </cell>
          <cell r="D1477" t="str">
            <v>UN</v>
          </cell>
          <cell r="E1477">
            <v>1451800</v>
          </cell>
          <cell r="F1477">
            <v>43455</v>
          </cell>
        </row>
        <row r="1478">
          <cell r="B1478">
            <v>9148</v>
          </cell>
          <cell r="C1478" t="str">
            <v>TORRE DE ILUMINACIÓN</v>
          </cell>
          <cell r="D1478" t="str">
            <v>UN/MES</v>
          </cell>
          <cell r="E1478">
            <v>3213000</v>
          </cell>
          <cell r="F1478">
            <v>43455</v>
          </cell>
        </row>
        <row r="1479">
          <cell r="B1479">
            <v>9150</v>
          </cell>
          <cell r="C1479" t="str">
            <v>CONTROLADOR C900V CON CAPACIDAD PARA 16 GRUPOS VEHICULARES O PEATONALES. (Suministro, instalación y puesta en funcionamiento). CON POSIBILIDAD DE AMPLIACIÓN HASTA 32 GRUPOS, RELOJ EN TIEMPO REAL, 32</v>
          </cell>
          <cell r="D1479" t="str">
            <v>UN</v>
          </cell>
          <cell r="E1479">
            <v>116941300</v>
          </cell>
          <cell r="F1479">
            <v>43455</v>
          </cell>
        </row>
        <row r="1480">
          <cell r="B1480">
            <v>9151</v>
          </cell>
          <cell r="C1480" t="str">
            <v>CONTROLADOR C900V CON CAPACIDAD PARA 24 GRUPOS VEHICULARES O PEATONALES. (Suministro, instalación y puesta en funcionamiento). CON POSIBILIDAD DE AMPLIACIÓN HASTA 32 GRUPOS, RELOJ EN TIEMPO REAL, 32</v>
          </cell>
          <cell r="D1480" t="str">
            <v>UN</v>
          </cell>
          <cell r="E1480">
            <v>132828990</v>
          </cell>
          <cell r="F1480">
            <v>43455</v>
          </cell>
        </row>
        <row r="1481">
          <cell r="B1481">
            <v>9152</v>
          </cell>
          <cell r="C1481" t="str">
            <v>CONTROLADOR C900V CON CAPACIDAD PARA 32 GRUPOS VEHICULARES O PEATONALES. (Suministro, instalación y puesta en funcionamiento). CON POSIBILIDAD DE AMPLIACIÓN HASTA 32 GRUPOS, RELOJ EN TIEMPO REAL, 32</v>
          </cell>
          <cell r="D1481" t="str">
            <v>UN</v>
          </cell>
          <cell r="E1481">
            <v>147771820</v>
          </cell>
          <cell r="F1481">
            <v>43455</v>
          </cell>
        </row>
        <row r="1482">
          <cell r="B1482">
            <v>9159</v>
          </cell>
          <cell r="C1482" t="str">
            <v>ENTIBADO METÁLICO DE PROFUNDIDAD DE HASTA 4.80m Y ANCHO ENTRE 1.00m Y 1.20m. CUBRE LAS DOS PAREDES DE LA ZANJA. INCL. ACCESORIOS Y ELEMENTOS DE FIJACIÓN.</v>
          </cell>
          <cell r="D1482" t="str">
            <v>M2</v>
          </cell>
          <cell r="E1482">
            <v>154700</v>
          </cell>
          <cell r="F1482">
            <v>43455</v>
          </cell>
        </row>
        <row r="1483">
          <cell r="B1483">
            <v>9164</v>
          </cell>
          <cell r="C1483" t="str">
            <v>ALQUILER DÍA - CAMIÓN O SIMILAR &gt; 2000 cc  -  TARIFA PLENA</v>
          </cell>
          <cell r="D1483" t="str">
            <v>DIA</v>
          </cell>
          <cell r="E1483">
            <v>275467</v>
          </cell>
          <cell r="F1483">
            <v>43487</v>
          </cell>
        </row>
        <row r="1484">
          <cell r="B1484">
            <v>9165</v>
          </cell>
          <cell r="C1484" t="str">
            <v>ALQUILER MES - CAMPERO PICK-UP, CAMIONETA DE 1300-2000cc - TARIFA PLENA</v>
          </cell>
          <cell r="D1484" t="str">
            <v>MES</v>
          </cell>
          <cell r="E1484">
            <v>5784000</v>
          </cell>
          <cell r="F1484">
            <v>43487</v>
          </cell>
        </row>
        <row r="1485">
          <cell r="B1485">
            <v>9166</v>
          </cell>
          <cell r="C1485" t="str">
            <v>ALQUILER MES - CAMIÓN O SIMILAR &gt; 2000 cc - TARIFA PLENA</v>
          </cell>
          <cell r="D1485" t="str">
            <v>MES</v>
          </cell>
          <cell r="E1485">
            <v>8264000</v>
          </cell>
          <cell r="F1485">
            <v>43487</v>
          </cell>
        </row>
        <row r="1486">
          <cell r="B1486">
            <v>9167</v>
          </cell>
          <cell r="C1486" t="str">
            <v>ALQUILER DÍA - VEHÍCULOS CON CAPACIDAD DE CARGA DE 3 TONELADAS O MAS - TARIFA PLENA</v>
          </cell>
          <cell r="D1486" t="str">
            <v>DIA</v>
          </cell>
          <cell r="E1486">
            <v>374800</v>
          </cell>
          <cell r="F1486">
            <v>43487</v>
          </cell>
        </row>
        <row r="1487">
          <cell r="B1487">
            <v>9168</v>
          </cell>
          <cell r="C1487" t="str">
            <v>ALQUILER MES - VEHÍCULOS CON CAPACIDAD DE CARGA DE 3 TONELADAS O MAS</v>
          </cell>
          <cell r="D1487" t="str">
            <v>MES</v>
          </cell>
          <cell r="E1487">
            <v>11244000</v>
          </cell>
          <cell r="F1487">
            <v>43487</v>
          </cell>
        </row>
        <row r="1488">
          <cell r="B1488">
            <v>9169</v>
          </cell>
          <cell r="C1488" t="str">
            <v>PALETA PARE-SIGA REGLAMENTADA</v>
          </cell>
          <cell r="D1488" t="str">
            <v>UN</v>
          </cell>
          <cell r="E1488">
            <v>15827</v>
          </cell>
          <cell r="F1488">
            <v>43455</v>
          </cell>
        </row>
        <row r="1489">
          <cell r="B1489">
            <v>9170</v>
          </cell>
          <cell r="C1489" t="str">
            <v>ARANDELA (Kg)</v>
          </cell>
          <cell r="D1489" t="str">
            <v>KG</v>
          </cell>
          <cell r="E1489">
            <v>9645</v>
          </cell>
          <cell r="F1489">
            <v>43455</v>
          </cell>
        </row>
        <row r="1490">
          <cell r="B1490">
            <v>9171</v>
          </cell>
          <cell r="C1490" t="str">
            <v>TORNILLO (Kg)</v>
          </cell>
          <cell r="D1490" t="str">
            <v>KG</v>
          </cell>
          <cell r="E1490">
            <v>6727</v>
          </cell>
          <cell r="F1490">
            <v>43455</v>
          </cell>
        </row>
        <row r="1491">
          <cell r="B1491">
            <v>9172</v>
          </cell>
          <cell r="C1491" t="str">
            <v>TRANSPORTE DE EQUIPO MENOR A UNA TONELADA POR VIAJE. INCLUYE ESCOLTA</v>
          </cell>
          <cell r="D1491" t="str">
            <v>VIAJE</v>
          </cell>
          <cell r="E1491">
            <v>119000</v>
          </cell>
          <cell r="F1491">
            <v>43455</v>
          </cell>
        </row>
        <row r="1492">
          <cell r="B1492">
            <v>9176</v>
          </cell>
          <cell r="C1492" t="str">
            <v>PLUMA GRÚA A GASOLINA  CAPACIDAD 250 Kg. GUAYA DE 35.0 m. NO INCLUYE TRANSPORTE, OPERARIO NI COMBUSTIBLE</v>
          </cell>
          <cell r="D1492" t="str">
            <v>MES</v>
          </cell>
          <cell r="E1492">
            <v>392700</v>
          </cell>
          <cell r="F1492">
            <v>43455</v>
          </cell>
        </row>
        <row r="1493">
          <cell r="B1493">
            <v>9181</v>
          </cell>
          <cell r="C1493" t="str">
            <v>REMATE TIPO FILTRO EN ALUZINC CAL 26 PERFORACION M 101</v>
          </cell>
          <cell r="D1493" t="str">
            <v>ML</v>
          </cell>
          <cell r="E1493">
            <v>56966</v>
          </cell>
          <cell r="F1493">
            <v>43455</v>
          </cell>
        </row>
        <row r="1494">
          <cell r="B1494">
            <v>9182</v>
          </cell>
          <cell r="C1494" t="str">
            <v>CIELORASO LINEAL BAFFLE LISO, ALTURA 100mm COMBINADA CON ALTURA 50mm EN PROPORCIONES IGUALES (50% y 50%), EN COLOR ALUMINIO MEDIO CON PORTAPANEL PASO 100mm EN COLOR NEGRO</v>
          </cell>
          <cell r="D1494" t="str">
            <v>M2</v>
          </cell>
          <cell r="E1494">
            <v>339851</v>
          </cell>
          <cell r="F1494">
            <v>43455</v>
          </cell>
        </row>
        <row r="1495">
          <cell r="B1495">
            <v>9184</v>
          </cell>
          <cell r="C1495" t="str">
            <v>SEÑAL VERTICAL GRUPO DE INFORMATIVAS TIPO RECTANGULO (60cm x 75cm)</v>
          </cell>
          <cell r="D1495" t="str">
            <v>UN</v>
          </cell>
          <cell r="E1495">
            <v>261800</v>
          </cell>
          <cell r="F1495">
            <v>43455</v>
          </cell>
        </row>
        <row r="1496">
          <cell r="B1496">
            <v>9185</v>
          </cell>
          <cell r="C1496" t="str">
            <v>SONORIZADORES PARA INVIDENTES</v>
          </cell>
          <cell r="D1496" t="str">
            <v>UN</v>
          </cell>
          <cell r="E1496">
            <v>4983720</v>
          </cell>
          <cell r="F1496">
            <v>43455</v>
          </cell>
        </row>
        <row r="1497">
          <cell r="B1497">
            <v>9186</v>
          </cell>
          <cell r="C1497" t="str">
            <v>TRANSFORMADOR MONOFASICO 15 KVA (TENSION PRIMARIA DE 13.200, TENSION SECUNDARIA 240/120V ABB</v>
          </cell>
          <cell r="D1497" t="str">
            <v>UN</v>
          </cell>
          <cell r="E1497">
            <v>2057903</v>
          </cell>
          <cell r="F1497">
            <v>43455</v>
          </cell>
        </row>
        <row r="1498">
          <cell r="B1498">
            <v>9187</v>
          </cell>
          <cell r="C1498" t="str">
            <v>POSTE TIPO MÉNSULA T2 (3.50m) EN TUBO SCH 40 GALVANIZADO Y PINTADO.</v>
          </cell>
          <cell r="D1498" t="str">
            <v>UN</v>
          </cell>
          <cell r="E1498">
            <v>2037942</v>
          </cell>
          <cell r="F1498">
            <v>43455</v>
          </cell>
        </row>
        <row r="1499">
          <cell r="B1499">
            <v>9188</v>
          </cell>
          <cell r="C1499" t="str">
            <v>POSTE TIPO MÉNSULA T2 (4.50m) EN TUBO SCH 40 GALVANIZADO Y PINTADO.</v>
          </cell>
          <cell r="D1499" t="str">
            <v>UN</v>
          </cell>
          <cell r="E1499">
            <v>2151124</v>
          </cell>
          <cell r="F1499">
            <v>43455</v>
          </cell>
        </row>
        <row r="1500">
          <cell r="B1500">
            <v>9189</v>
          </cell>
          <cell r="C1500" t="str">
            <v>POSTE TIPO MÉNSULA T2 (6.50m) EN TUBO SCH 40 GALVANIZADO Y PINTADO.</v>
          </cell>
          <cell r="D1500" t="str">
            <v>UN</v>
          </cell>
          <cell r="E1500">
            <v>2644379</v>
          </cell>
          <cell r="F1500">
            <v>43455</v>
          </cell>
        </row>
        <row r="1501">
          <cell r="B1501">
            <v>9190</v>
          </cell>
          <cell r="C1501" t="str">
            <v>POSTE TIPO MÉNSULA T2 (8.50m) EN TUBO SCH 40 GALVANIZADO Y PINTADO.</v>
          </cell>
          <cell r="D1501" t="str">
            <v>UN</v>
          </cell>
          <cell r="E1501">
            <v>2951200</v>
          </cell>
          <cell r="F1501">
            <v>43455</v>
          </cell>
        </row>
        <row r="1502">
          <cell r="B1502">
            <v>9191</v>
          </cell>
          <cell r="C1502" t="str">
            <v>SEMAFORO VEHICULAR DE POLICARBONATO (3x200), LENTES DE POLICARBONATO DE 8", TRES LUCES, SISTEMA DE ILUMINACIÓN A LEDS. TIPO MENSULA.</v>
          </cell>
          <cell r="D1502" t="str">
            <v>UN</v>
          </cell>
          <cell r="E1502">
            <v>3479560</v>
          </cell>
          <cell r="F1502">
            <v>43455</v>
          </cell>
        </row>
        <row r="1503">
          <cell r="B1503">
            <v>9192</v>
          </cell>
          <cell r="C1503" t="str">
            <v>SEMAFORO VEHICULAR DE POLICARBONATO (3x200), LENTES DE POLICARBONATO DE 8", TRES LUCES, SISTEMA DE ILUMINACIÓN A LEDS. FLECHA DE GIRO TIPO MENSULA.</v>
          </cell>
          <cell r="D1503" t="str">
            <v>UN</v>
          </cell>
          <cell r="E1503">
            <v>3336760</v>
          </cell>
          <cell r="F1503">
            <v>43455</v>
          </cell>
        </row>
        <row r="1504">
          <cell r="B1504">
            <v>9193</v>
          </cell>
          <cell r="C1504" t="str">
            <v>SEMAFORO VEHICULAR DE POLICARBONATO (3x200), LENTES DE POLICARBONATO DE 8", TRES LUCES, SISTEMA DE ILUMINACIÓN A LEDS. FLECHA DE GIRO TIPO MASTIL.</v>
          </cell>
          <cell r="D1504" t="str">
            <v>UN</v>
          </cell>
          <cell r="E1504">
            <v>3060680</v>
          </cell>
          <cell r="F1504">
            <v>43455</v>
          </cell>
        </row>
        <row r="1505">
          <cell r="B1505">
            <v>9194</v>
          </cell>
          <cell r="C1505" t="str">
            <v>SEMAFORO VEHICULAR DE POLICARBONATO (3x200), LENTES DE POLICARBONATO DE 8", TRES LUCES, SISTEMA DE ILUMINACIÓN A LEDS. TIPO MASTIL.</v>
          </cell>
          <cell r="D1505" t="str">
            <v>UN</v>
          </cell>
          <cell r="E1505">
            <v>3208240</v>
          </cell>
          <cell r="F1505">
            <v>43455</v>
          </cell>
        </row>
        <row r="1506">
          <cell r="B1506">
            <v>9195</v>
          </cell>
          <cell r="C1506" t="str">
            <v>CONCRETO MR41 COLOR SALMÓN. TRANSPORTE A LA OBRA</v>
          </cell>
          <cell r="D1506" t="str">
            <v>M3</v>
          </cell>
          <cell r="E1506">
            <v>622370</v>
          </cell>
          <cell r="F1506">
            <v>43455</v>
          </cell>
        </row>
        <row r="1507">
          <cell r="B1507">
            <v>9196</v>
          </cell>
          <cell r="C1507" t="str">
            <v>CONCRETO MR41 COLOR ARCILLA. INCL. TRANSPORTE A LA OBRA</v>
          </cell>
          <cell r="D1507" t="str">
            <v>M3</v>
          </cell>
          <cell r="E1507">
            <v>622370</v>
          </cell>
          <cell r="F1507">
            <v>43455</v>
          </cell>
        </row>
        <row r="1508">
          <cell r="B1508">
            <v>9197</v>
          </cell>
          <cell r="C1508" t="str">
            <v>CONCRETO MR41 COLOR OCRE. INCL. TRANSPORTE A LA OBRA</v>
          </cell>
          <cell r="D1508" t="str">
            <v>M3</v>
          </cell>
          <cell r="E1508">
            <v>622370</v>
          </cell>
          <cell r="F1508">
            <v>43455</v>
          </cell>
        </row>
        <row r="1509">
          <cell r="B1509">
            <v>9198</v>
          </cell>
          <cell r="C1509" t="str">
            <v>CONCRETO MR41 COLOR AMARILLO (280 Kg/cm2) INCL. TRANSPORTE A LA OBRA</v>
          </cell>
          <cell r="D1509" t="str">
            <v>M3</v>
          </cell>
          <cell r="E1509">
            <v>622370</v>
          </cell>
          <cell r="F1509">
            <v>43455</v>
          </cell>
        </row>
        <row r="1510">
          <cell r="B1510">
            <v>9199</v>
          </cell>
          <cell r="C1510" t="str">
            <v>CONCRETO MR41 COLOR GRIS GRAVA 1" (280 Kg/cm2) INCL. TRANSPORTE A LA OBRA</v>
          </cell>
          <cell r="D1510" t="str">
            <v>M3</v>
          </cell>
          <cell r="E1510">
            <v>478380</v>
          </cell>
          <cell r="F1510">
            <v>43455</v>
          </cell>
        </row>
        <row r="1511">
          <cell r="B1511">
            <v>9200</v>
          </cell>
          <cell r="C1511" t="str">
            <v>SEÑAL VERTICAL GRUPO DE PREVENTIVAS TIPO CUADRADO (75cm x 75cm)</v>
          </cell>
          <cell r="D1511" t="str">
            <v>UN</v>
          </cell>
          <cell r="E1511">
            <v>249900</v>
          </cell>
          <cell r="F1511">
            <v>43455</v>
          </cell>
        </row>
        <row r="1512">
          <cell r="B1512">
            <v>9201</v>
          </cell>
          <cell r="C1512" t="str">
            <v>SEÑAL VERTICAL GRUPO DE PREVENTIVAS SP-40 TIPO RECTANGULO (120cm x 40cm)</v>
          </cell>
          <cell r="D1512" t="str">
            <v>UN</v>
          </cell>
          <cell r="E1512">
            <v>357000</v>
          </cell>
          <cell r="F1512">
            <v>43455</v>
          </cell>
        </row>
        <row r="1513">
          <cell r="B1513">
            <v>9202</v>
          </cell>
          <cell r="C1513" t="str">
            <v>SEÑAL VERTICAL GRUPO DE REGLAMENTARIAS TIPO CIRCULO D= 75cm</v>
          </cell>
          <cell r="D1513" t="str">
            <v>UN</v>
          </cell>
          <cell r="E1513">
            <v>368900</v>
          </cell>
          <cell r="F1513">
            <v>43455</v>
          </cell>
        </row>
        <row r="1514">
          <cell r="B1514">
            <v>9203</v>
          </cell>
          <cell r="C1514" t="str">
            <v>SEÑAL VERTICAL GRUPO DE REGLAMENTARIAS SR-01 TIPO OCTAGONO CON ALTURA DE 75cm</v>
          </cell>
          <cell r="D1514" t="str">
            <v>UN</v>
          </cell>
          <cell r="E1514">
            <v>273700</v>
          </cell>
          <cell r="F1514">
            <v>43455</v>
          </cell>
        </row>
        <row r="1515">
          <cell r="B1515">
            <v>9204</v>
          </cell>
          <cell r="C1515" t="str">
            <v>SEÑAL VERTICAL GRUPO DE REGLAMENTARIAS SR-02 TIPO TRIANGULO EQUILATERO 75cm DE LADO</v>
          </cell>
          <cell r="D1515" t="str">
            <v>UN</v>
          </cell>
          <cell r="E1515">
            <v>291550</v>
          </cell>
          <cell r="F1515">
            <v>43455</v>
          </cell>
        </row>
        <row r="1516">
          <cell r="B1516">
            <v>9205</v>
          </cell>
          <cell r="C1516" t="str">
            <v>SEÑAL VERTICAL GRUPO DE INFORMATIVAS TURISTICAS TIPO CUADRADO DE 75cm DE LADO</v>
          </cell>
          <cell r="D1516" t="str">
            <v>UN</v>
          </cell>
          <cell r="E1516">
            <v>285600</v>
          </cell>
          <cell r="F1516">
            <v>43455</v>
          </cell>
        </row>
        <row r="1517">
          <cell r="B1517">
            <v>9209</v>
          </cell>
          <cell r="C1517" t="str">
            <v>BARRICADA METALICA TIPO IDU CON CERRADO REFLECTIVO NARANJA Y BLANCO GRADO INGENIERIA, MEDIDAS: 2.40m x 1.50m - 3 BANDEJAS DE 20cm x 2.40m. TABLERO DE DESVIO DE 60cm</v>
          </cell>
          <cell r="D1517" t="str">
            <v>UN</v>
          </cell>
          <cell r="E1517">
            <v>290360</v>
          </cell>
          <cell r="F1517">
            <v>43455</v>
          </cell>
        </row>
        <row r="1518">
          <cell r="B1518">
            <v>9210</v>
          </cell>
          <cell r="C1518" t="str">
            <v>GRUA REMOLQUE. INCLUYE CONDUCTOR Y COMBUSTIBLE. INCLUYE MOVILIZACIÓN Y DESMOVILIZACIÓN</v>
          </cell>
          <cell r="D1518" t="str">
            <v>DIA</v>
          </cell>
          <cell r="E1518">
            <v>1248829</v>
          </cell>
          <cell r="F1518">
            <v>43455</v>
          </cell>
        </row>
        <row r="1519">
          <cell r="B1519">
            <v>9211</v>
          </cell>
          <cell r="C1519" t="str">
            <v>PASACALLE  IMPRESO EN LONA BANNER (7.00m x 1.00m) INCLUYE PALOS A LOS EXTREMOS</v>
          </cell>
          <cell r="D1519" t="str">
            <v>UN</v>
          </cell>
          <cell r="E1519">
            <v>272510</v>
          </cell>
          <cell r="F1519">
            <v>43455</v>
          </cell>
        </row>
        <row r="1520">
          <cell r="B1520">
            <v>9216</v>
          </cell>
          <cell r="C1520" t="str">
            <v>CARGA PUNTUAL EN MUESTRAS DE ROCA INTACTA</v>
          </cell>
          <cell r="D1520" t="str">
            <v>UN</v>
          </cell>
          <cell r="E1520">
            <v>65450</v>
          </cell>
          <cell r="F1520">
            <v>43455</v>
          </cell>
        </row>
        <row r="1521">
          <cell r="B1521">
            <v>9217</v>
          </cell>
          <cell r="C1521" t="str">
            <v>MÉTODO PARA LA DETERMINACIÓN DEL ÍNDICE DE DESLEIMIENTO - DURABILIDAD DE LUTITAS Y OTRAS ROCAS DÉBILES</v>
          </cell>
          <cell r="D1521" t="str">
            <v>UN</v>
          </cell>
          <cell r="E1521">
            <v>126000</v>
          </cell>
          <cell r="F1521">
            <v>43455</v>
          </cell>
        </row>
        <row r="1522">
          <cell r="B1522">
            <v>9219</v>
          </cell>
          <cell r="C1522" t="str">
            <v>RESISTENCIA A LA TRACCIÓN INDIRECTA DE MUESTRAS DE ROCA INTACTA</v>
          </cell>
          <cell r="D1522" t="str">
            <v>UN</v>
          </cell>
          <cell r="E1522">
            <v>83300</v>
          </cell>
          <cell r="F1522">
            <v>43455</v>
          </cell>
        </row>
        <row r="1523">
          <cell r="B1523">
            <v>9223</v>
          </cell>
          <cell r="C1523" t="str">
            <v>TUBERIA A-53 ACERO AL CARBON SIN COSTURA 8"</v>
          </cell>
          <cell r="D1523" t="str">
            <v>ML</v>
          </cell>
          <cell r="E1523">
            <v>172550</v>
          </cell>
          <cell r="F1523">
            <v>43455</v>
          </cell>
        </row>
        <row r="1524">
          <cell r="B1524">
            <v>9227</v>
          </cell>
          <cell r="C1524" t="str">
            <v>TEE DN 8"x6" LISA (200x150mm) PVC</v>
          </cell>
          <cell r="D1524" t="str">
            <v>UN</v>
          </cell>
          <cell r="E1524">
            <v>886978</v>
          </cell>
          <cell r="F1524">
            <v>43455</v>
          </cell>
        </row>
        <row r="1525">
          <cell r="B1525">
            <v>9229</v>
          </cell>
          <cell r="C1525" t="str">
            <v>JUEGO DE ARO Y TAPA EN HF PARA CAMARA T-13 Y T-14 NORMA ETB</v>
          </cell>
          <cell r="D1525" t="str">
            <v>JGO</v>
          </cell>
          <cell r="E1525">
            <v>241927</v>
          </cell>
          <cell r="F1525">
            <v>43455</v>
          </cell>
        </row>
        <row r="1526">
          <cell r="B1526">
            <v>9232</v>
          </cell>
          <cell r="C1526" t="str">
            <v>BLOQUE DE CEMENTO DE 10 x 29 x 40 ETB CAMARA TELEFONICA TELECOM. RESISTENCIA DE 3000 PSI.</v>
          </cell>
          <cell r="D1526" t="str">
            <v>UN</v>
          </cell>
          <cell r="E1526">
            <v>4500</v>
          </cell>
          <cell r="F1526">
            <v>43455</v>
          </cell>
        </row>
        <row r="1527">
          <cell r="B1527">
            <v>9236</v>
          </cell>
          <cell r="C1527" t="str">
            <v>TANQUE + TAPA POZO SEPTICO 1000 LT NEGRO/TAPA ROJA</v>
          </cell>
          <cell r="D1527" t="str">
            <v>UN</v>
          </cell>
          <cell r="E1527">
            <v>848900</v>
          </cell>
          <cell r="F1527">
            <v>43455</v>
          </cell>
        </row>
        <row r="1528">
          <cell r="B1528">
            <v>9241</v>
          </cell>
          <cell r="C1528" t="str">
            <v>TANQUE + TAPA FILTRO ANAEROBICO 2000 LT NEGRO/TAPA ROJA</v>
          </cell>
          <cell r="D1528" t="str">
            <v>UN</v>
          </cell>
          <cell r="E1528">
            <v>1532550</v>
          </cell>
          <cell r="F1528">
            <v>43455</v>
          </cell>
        </row>
        <row r="1529">
          <cell r="B1529">
            <v>9247</v>
          </cell>
          <cell r="C1529" t="str">
            <v>LAMINA ALVEOLAR POLICARBONATO</v>
          </cell>
          <cell r="D1529" t="str">
            <v>M2</v>
          </cell>
          <cell r="E1529">
            <v>46008</v>
          </cell>
          <cell r="F1529">
            <v>43455</v>
          </cell>
        </row>
        <row r="1530">
          <cell r="B1530">
            <v>9250</v>
          </cell>
          <cell r="C1530" t="str">
            <v>ALQUILER CONTROLADOR C900V CON CAPACIDAD PARA 16 GRUPOS VEHICULARES O PEATONALES. (Suministro, instalación y puesta en funcionamiento y traslado interno). CON POSIBILIDAD DE AMPLIACIÓN HASTA 32 GRUPOS</v>
          </cell>
          <cell r="D1530" t="str">
            <v>UN</v>
          </cell>
          <cell r="E1530">
            <v>974511</v>
          </cell>
          <cell r="F1530">
            <v>43455</v>
          </cell>
        </row>
        <row r="1531">
          <cell r="B1531">
            <v>9253</v>
          </cell>
          <cell r="C1531" t="str">
            <v>EQUIPO ANDROIDE CON GPS, CAMARA Y WIFI</v>
          </cell>
          <cell r="D1531" t="str">
            <v>UN</v>
          </cell>
          <cell r="E1531">
            <v>117900</v>
          </cell>
          <cell r="F1531">
            <v>43455</v>
          </cell>
        </row>
        <row r="1532">
          <cell r="B1532">
            <v>9254</v>
          </cell>
          <cell r="C1532" t="str">
            <v>TARIFA JORNAL - PROFESIONAL CATEGORÍA 6 (No incluye Factor de Prestaciones)</v>
          </cell>
          <cell r="D1532" t="str">
            <v>JR</v>
          </cell>
          <cell r="E1532">
            <v>168267</v>
          </cell>
          <cell r="F1532">
            <v>43487</v>
          </cell>
        </row>
        <row r="1533">
          <cell r="B1533">
            <v>9255</v>
          </cell>
          <cell r="C1533" t="str">
            <v>CONCRETO DE RESISTENCIA ACELERADA (7 días) MR 43</v>
          </cell>
          <cell r="D1533" t="str">
            <v>M3</v>
          </cell>
          <cell r="E1533">
            <v>603925</v>
          </cell>
          <cell r="F1533">
            <v>43455</v>
          </cell>
        </row>
        <row r="1534">
          <cell r="B1534">
            <v>9256</v>
          </cell>
          <cell r="C1534" t="str">
            <v>TUBERIA CONCRETO REF. CL.V D=24" (60cm)</v>
          </cell>
          <cell r="D1534" t="str">
            <v>ML</v>
          </cell>
          <cell r="E1534">
            <v>453152</v>
          </cell>
          <cell r="F1534">
            <v>43455</v>
          </cell>
        </row>
        <row r="1535">
          <cell r="B1535">
            <v>9257</v>
          </cell>
          <cell r="C1535" t="str">
            <v>TUBERIA CONCRETO REF. CL.V D=27" (70 cm)</v>
          </cell>
          <cell r="D1535" t="str">
            <v>ML</v>
          </cell>
          <cell r="E1535">
            <v>604734</v>
          </cell>
          <cell r="F1535">
            <v>43455</v>
          </cell>
        </row>
        <row r="1536">
          <cell r="B1536">
            <v>9259</v>
          </cell>
          <cell r="C1536" t="str">
            <v>TUBERIA CONCRETO REF. CL.V D=40´ (100 cm)</v>
          </cell>
          <cell r="D1536" t="str">
            <v>ML</v>
          </cell>
          <cell r="E1536">
            <v>1189262</v>
          </cell>
          <cell r="F1536">
            <v>43455</v>
          </cell>
        </row>
        <row r="1537">
          <cell r="B1537">
            <v>9260</v>
          </cell>
          <cell r="C1537" t="str">
            <v>CRUZ HD  12" x 6" JH (JUNTA HIDRAULICA)</v>
          </cell>
          <cell r="D1537" t="str">
            <v>UN</v>
          </cell>
          <cell r="E1537">
            <v>1706282</v>
          </cell>
          <cell r="F1537">
            <v>43455</v>
          </cell>
        </row>
        <row r="1538">
          <cell r="B1538">
            <v>9264</v>
          </cell>
          <cell r="C1538" t="str">
            <v>JUEGO PASAMANOS COMP. - IDRD NIÑOS (6 - 12 AÑOS) SUMINISTRO E INSTALACION. SEGUN ESPECIFICACIONES IDRD</v>
          </cell>
          <cell r="D1538" t="str">
            <v>UN</v>
          </cell>
          <cell r="E1538">
            <v>1849581</v>
          </cell>
          <cell r="F1538">
            <v>43455</v>
          </cell>
        </row>
        <row r="1539">
          <cell r="B1539">
            <v>9265</v>
          </cell>
          <cell r="C1539" t="str">
            <v>JUEGO TAPETE GATEADOR - IDRD NIÑOS (1 - 5 AÑOS) SUMINISTRO E INSTALACION. SEGUN ESPECIFICACIONES IDRD</v>
          </cell>
          <cell r="D1539" t="str">
            <v>UN</v>
          </cell>
          <cell r="E1539">
            <v>1576918</v>
          </cell>
          <cell r="F1539">
            <v>43455</v>
          </cell>
        </row>
        <row r="1540">
          <cell r="B1540">
            <v>9266</v>
          </cell>
          <cell r="C1540" t="str">
            <v>JUEGO RUEDA GIRATORIA SENCILLA - IDRD NIÑOS (1 - 5 AÑOS) SUMINISTRO E INSTALACION. SEGUN ESPECIFICACIONES IDRD</v>
          </cell>
          <cell r="D1540" t="str">
            <v>UN</v>
          </cell>
          <cell r="E1540">
            <v>3813641</v>
          </cell>
          <cell r="F1540">
            <v>43455</v>
          </cell>
        </row>
        <row r="1541">
          <cell r="B1541">
            <v>9268</v>
          </cell>
          <cell r="C1541" t="str">
            <v>JUEGO MURO DESLIZADERO - IDRD NIÑOS (1 - 5 AÑOS) SUMINISTRO E INSTALACION. SEGUN ESPECIFICACIONES IDRD</v>
          </cell>
          <cell r="D1541" t="str">
            <v>UN</v>
          </cell>
          <cell r="E1541">
            <v>3946966</v>
          </cell>
          <cell r="F1541">
            <v>43455</v>
          </cell>
        </row>
        <row r="1542">
          <cell r="B1542">
            <v>9269</v>
          </cell>
          <cell r="C1542" t="str">
            <v>ESTRUCTURA MICROFUTBOL. SUMINISTRO E INSTALACION. SEGUN ESPECIFICACIONES IDRD</v>
          </cell>
          <cell r="D1542" t="str">
            <v>JGO</v>
          </cell>
          <cell r="E1542">
            <v>2163265</v>
          </cell>
          <cell r="F1542">
            <v>43455</v>
          </cell>
        </row>
        <row r="1543">
          <cell r="B1543">
            <v>9270</v>
          </cell>
          <cell r="C1543" t="str">
            <v>ESTRUCTURA BALONCESTO CON TABLERO ANTIBANDALICO. SUMINISTRO E INSTALACION. SEGUN ESPECIFICACIONES IDRD</v>
          </cell>
          <cell r="D1543" t="str">
            <v>JGO</v>
          </cell>
          <cell r="E1543">
            <v>3553153</v>
          </cell>
          <cell r="F1543">
            <v>43455</v>
          </cell>
        </row>
        <row r="1544">
          <cell r="B1544">
            <v>9271</v>
          </cell>
          <cell r="C1544" t="str">
            <v>CERRAMIENTO CONTRA IMPACTO IDRD h= 5.0m</v>
          </cell>
          <cell r="D1544" t="str">
            <v>ML</v>
          </cell>
          <cell r="E1544">
            <v>1002474</v>
          </cell>
          <cell r="F1544">
            <v>43455</v>
          </cell>
        </row>
        <row r="1545">
          <cell r="B1545">
            <v>9275</v>
          </cell>
          <cell r="C1545" t="str">
            <v>CORTE DIRECTO EN CONDICIÓN UU, NO CONSOLIDADA - NO DRENADA (3 PUNTOS)</v>
          </cell>
          <cell r="D1545" t="str">
            <v>UN</v>
          </cell>
          <cell r="E1545">
            <v>276080</v>
          </cell>
          <cell r="F1545">
            <v>43455</v>
          </cell>
        </row>
        <row r="1546">
          <cell r="B1546">
            <v>9276</v>
          </cell>
          <cell r="C1546" t="str">
            <v>CORTE DIRECTO EN CONDICIÓN CU, CONSOLIDADA - NO DRENADA (3 PUNTOS)</v>
          </cell>
          <cell r="D1546" t="str">
            <v>UN</v>
          </cell>
          <cell r="E1546">
            <v>416500</v>
          </cell>
          <cell r="F1546">
            <v>43455</v>
          </cell>
        </row>
        <row r="1547">
          <cell r="B1547">
            <v>9277</v>
          </cell>
          <cell r="C1547" t="str">
            <v>CORTE DIRECTO EN CONDICIÓN CD, CONSOLIDADA - DRENADA (3 PUNTOS)</v>
          </cell>
          <cell r="D1547" t="str">
            <v>UN</v>
          </cell>
          <cell r="E1547">
            <v>516817</v>
          </cell>
          <cell r="F1547">
            <v>43455</v>
          </cell>
        </row>
        <row r="1548">
          <cell r="B1548">
            <v>9278</v>
          </cell>
          <cell r="C1548" t="str">
            <v>COMPRESIÓN TRIAXIAL UU NO CONSOLIDADO - NO DRENADO SOBRE SUELOS (3 PUNTOS)</v>
          </cell>
          <cell r="D1548" t="str">
            <v>UN</v>
          </cell>
          <cell r="E1548">
            <v>760760</v>
          </cell>
          <cell r="F1548">
            <v>43455</v>
          </cell>
        </row>
        <row r="1549">
          <cell r="B1549">
            <v>9279</v>
          </cell>
          <cell r="C1549" t="str">
            <v>DENSIDAD Y PESO UNITARIO DEL SUELO EN EL TERRENO POR EL MÉTODO DEL CONO Y ARENA</v>
          </cell>
          <cell r="D1549" t="str">
            <v>UN</v>
          </cell>
          <cell r="E1549">
            <v>53550</v>
          </cell>
          <cell r="F1549">
            <v>43455</v>
          </cell>
        </row>
        <row r="1550">
          <cell r="B1550">
            <v>9280</v>
          </cell>
          <cell r="C1550" t="str">
            <v>BOLSA PARA BASURA TIPO INDUSTRIAL NEGRA DE 60 x 90 Cm CALIBRE 2 (PAQUETE DE 30 UNIDADES)</v>
          </cell>
          <cell r="D1550" t="str">
            <v>UN</v>
          </cell>
          <cell r="E1550">
            <v>9990</v>
          </cell>
          <cell r="F1550">
            <v>43455</v>
          </cell>
        </row>
        <row r="1551">
          <cell r="B1551">
            <v>9283</v>
          </cell>
          <cell r="C1551" t="str">
            <v>GUANTE CAUCHO NEGRO CORRUGADO CALIBRE 35</v>
          </cell>
          <cell r="D1551" t="str">
            <v>PAR</v>
          </cell>
          <cell r="E1551">
            <v>4165</v>
          </cell>
          <cell r="F1551">
            <v>43455</v>
          </cell>
        </row>
        <row r="1552">
          <cell r="B1552">
            <v>9286</v>
          </cell>
          <cell r="C1552" t="str">
            <v>OVEROL EN DRILL DOS PIEZAS, CAMISA Y PANTALÓN</v>
          </cell>
          <cell r="D1552" t="str">
            <v>UN</v>
          </cell>
          <cell r="E1552">
            <v>39270</v>
          </cell>
          <cell r="F1552">
            <v>43455</v>
          </cell>
        </row>
        <row r="1553">
          <cell r="B1553">
            <v>9287</v>
          </cell>
          <cell r="C1553" t="str">
            <v>PALA REDONDA  2 CON CABO</v>
          </cell>
          <cell r="D1553" t="str">
            <v>UN</v>
          </cell>
          <cell r="E1553">
            <v>10252</v>
          </cell>
          <cell r="F1553">
            <v>43455</v>
          </cell>
        </row>
        <row r="1554">
          <cell r="B1554">
            <v>9288</v>
          </cell>
          <cell r="C1554" t="str">
            <v>BOTIQUIN PRIMEROS AUXILIOS METÁLICO DE 40cm x 27cm x 10cm, INCLUYE MEDICAMENTOS</v>
          </cell>
          <cell r="D1554" t="str">
            <v>UN</v>
          </cell>
          <cell r="E1554">
            <v>119999</v>
          </cell>
          <cell r="F1554">
            <v>43455</v>
          </cell>
        </row>
        <row r="1555">
          <cell r="B1555">
            <v>9289</v>
          </cell>
          <cell r="C1555" t="str">
            <v>FILTRO CONTRA POLVO PARA RESPIRADORES</v>
          </cell>
          <cell r="D1555" t="str">
            <v>UN</v>
          </cell>
          <cell r="E1555">
            <v>1473</v>
          </cell>
          <cell r="F1555">
            <v>43455</v>
          </cell>
        </row>
        <row r="1556">
          <cell r="B1556">
            <v>9290</v>
          </cell>
          <cell r="C1556" t="str">
            <v>CANECA PLÁSTICA NEGRA DE 55 GALONES CON TAPA PLANA.</v>
          </cell>
          <cell r="D1556" t="str">
            <v>UN</v>
          </cell>
          <cell r="E1556">
            <v>26180</v>
          </cell>
          <cell r="F1556">
            <v>43455</v>
          </cell>
        </row>
        <row r="1557">
          <cell r="B1557">
            <v>9291</v>
          </cell>
          <cell r="C1557" t="str">
            <v>CUBIERTA VERDE (INCLUYE GEOTEXTIL 1800 PARA BASE, LÁMINA DE DRENAJE DE BAJA RETENCIÓN DE AGUA, GEOTEXTIL 1800 PARA RETENCIÓN DE FINOS, TAPETE TIPO CRASSULACEA EXL, TRANSPORTE Y MANO DE OBRA.</v>
          </cell>
          <cell r="D1557" t="str">
            <v>M2</v>
          </cell>
          <cell r="E1557">
            <v>143943</v>
          </cell>
          <cell r="F1557">
            <v>43455</v>
          </cell>
        </row>
        <row r="1558">
          <cell r="B1558">
            <v>9302</v>
          </cell>
          <cell r="C1558" t="str">
            <v>CONCRETO GRAVA COMÚN 6000 PSI 44 MPa (420 Kg/cm2)</v>
          </cell>
          <cell r="D1558" t="str">
            <v>M3</v>
          </cell>
          <cell r="E1558">
            <v>455207</v>
          </cell>
          <cell r="F1558">
            <v>43455</v>
          </cell>
        </row>
        <row r="1559">
          <cell r="B1559">
            <v>9303</v>
          </cell>
          <cell r="C1559" t="str">
            <v>TUBO EN U - SEPARADOR DE CICLORUTA SC-01 ARO. ELABORADO EN TUBO AN REDONDO DE 2 1/2" TERMINADO EN PINTURA EN POLVO RESISTENTE A LA INTEMPERIE. (INCLUYE PINTURA)</v>
          </cell>
          <cell r="D1559" t="str">
            <v>UN</v>
          </cell>
          <cell r="E1559">
            <v>107100</v>
          </cell>
          <cell r="F1559">
            <v>43455</v>
          </cell>
        </row>
        <row r="1560">
          <cell r="B1560">
            <v>9305</v>
          </cell>
          <cell r="C1560" t="str">
            <v>POSTE DE CONCRETO H=2.50 M RECTO (SECCIÓN DE 10CM X 10CM, PARA 8 HILOS)</v>
          </cell>
          <cell r="D1560" t="str">
            <v>UN</v>
          </cell>
          <cell r="E1560">
            <v>48046</v>
          </cell>
          <cell r="F1560">
            <v>43455</v>
          </cell>
        </row>
        <row r="1561">
          <cell r="B1561">
            <v>9306</v>
          </cell>
          <cell r="C1561" t="str">
            <v>ALAMBRE DE PUAS X 350 MTS. CAL. 12</v>
          </cell>
          <cell r="D1561" t="str">
            <v>ROLLO</v>
          </cell>
          <cell r="E1561">
            <v>174900</v>
          </cell>
          <cell r="F1561">
            <v>43455</v>
          </cell>
        </row>
        <row r="1562">
          <cell r="B1562">
            <v>9307</v>
          </cell>
          <cell r="C1562" t="str">
            <v>PUNTILLA GRAPA</v>
          </cell>
          <cell r="D1562" t="str">
            <v>KG</v>
          </cell>
          <cell r="E1562">
            <v>5950</v>
          </cell>
          <cell r="F1562">
            <v>43455</v>
          </cell>
        </row>
        <row r="1563">
          <cell r="B1563">
            <v>9309</v>
          </cell>
          <cell r="C1563" t="str">
            <v>FUMIGADORA AGRÍCOLA PLÁSTICA ERGONÓMICA DE 20 LITROS</v>
          </cell>
          <cell r="D1563" t="str">
            <v>UN</v>
          </cell>
          <cell r="E1563">
            <v>150000</v>
          </cell>
          <cell r="F1563">
            <v>43455</v>
          </cell>
        </row>
        <row r="1564">
          <cell r="B1564">
            <v>9310</v>
          </cell>
          <cell r="C1564" t="str">
            <v>HERBICIDA (APLICADO POR ASPERSIÓN)</v>
          </cell>
          <cell r="D1564" t="str">
            <v>LT</v>
          </cell>
          <cell r="E1564">
            <v>9995</v>
          </cell>
          <cell r="F1564">
            <v>43455</v>
          </cell>
        </row>
        <row r="1565">
          <cell r="B1565">
            <v>9311</v>
          </cell>
          <cell r="C1565" t="str">
            <v>RATICIDA 250 G</v>
          </cell>
          <cell r="D1565" t="str">
            <v>GR</v>
          </cell>
          <cell r="E1565">
            <v>24100</v>
          </cell>
          <cell r="F1565">
            <v>43455</v>
          </cell>
        </row>
        <row r="1566">
          <cell r="B1566">
            <v>9314</v>
          </cell>
          <cell r="C1566" t="str">
            <v>TARIFA JORNAL - PERSONAL DE OBRA - PLOMERO ELECTRICISTA (Incluye Factor de Prestaciones)</v>
          </cell>
          <cell r="D1566" t="str">
            <v>JR</v>
          </cell>
          <cell r="E1566">
            <v>75417</v>
          </cell>
          <cell r="F1566">
            <v>43487</v>
          </cell>
        </row>
        <row r="1567">
          <cell r="B1567">
            <v>9317</v>
          </cell>
          <cell r="C1567" t="str">
            <v>TARIFA JORNAL - PERSONAL DE OBRA - OPERARIO (Incluye Factor de Prestaciones)</v>
          </cell>
          <cell r="D1567" t="str">
            <v>JR</v>
          </cell>
          <cell r="E1567">
            <v>85406</v>
          </cell>
          <cell r="F1567">
            <v>43487</v>
          </cell>
        </row>
        <row r="1568">
          <cell r="B1568">
            <v>9318</v>
          </cell>
          <cell r="C1568" t="str">
            <v>TARIFA HORA - PERSONAL DE OBRA - OPERARIO (Incluye Factor de Prestaciones)</v>
          </cell>
          <cell r="D1568" t="str">
            <v>HR</v>
          </cell>
          <cell r="E1568">
            <v>10676</v>
          </cell>
          <cell r="F1568">
            <v>43487</v>
          </cell>
        </row>
        <row r="1569">
          <cell r="B1569">
            <v>9319</v>
          </cell>
          <cell r="C1569" t="str">
            <v>TARIFA JORNAL- PERSONAL DE OBRA - OPERARIO HORARIO NOCTURNO (Incluye Factor de Prestaciones)</v>
          </cell>
          <cell r="D1569" t="str">
            <v>JR</v>
          </cell>
          <cell r="E1569">
            <v>115298</v>
          </cell>
          <cell r="F1569">
            <v>43487</v>
          </cell>
        </row>
        <row r="1570">
          <cell r="B1570">
            <v>9320</v>
          </cell>
          <cell r="C1570" t="str">
            <v>TARIFA JORNAL - PERSONAL TÉCNICO - INSPECTOR 2 (Incluye Factor de Prestaciones)</v>
          </cell>
          <cell r="D1570" t="str">
            <v>JR</v>
          </cell>
          <cell r="E1570">
            <v>83322</v>
          </cell>
          <cell r="F1570">
            <v>43487</v>
          </cell>
        </row>
        <row r="1571">
          <cell r="B1571">
            <v>9321</v>
          </cell>
          <cell r="C1571" t="str">
            <v>TARIFA JORNAL - PERSONAL TÉCNICO - INSPECTOR 1 (Incluye Factor de Prestaciones)</v>
          </cell>
          <cell r="D1571" t="str">
            <v>JR</v>
          </cell>
          <cell r="E1571">
            <v>87132</v>
          </cell>
          <cell r="F1571">
            <v>43487</v>
          </cell>
        </row>
        <row r="1572">
          <cell r="B1572">
            <v>9323</v>
          </cell>
          <cell r="C1572" t="str">
            <v>TARIFA JORNAL - PERSONAL TÉCNICO - TOPÓGRAFO (Incluye Factor de Prestaciones)</v>
          </cell>
          <cell r="D1572" t="str">
            <v>JR</v>
          </cell>
          <cell r="E1572">
            <v>119465</v>
          </cell>
          <cell r="F1572">
            <v>43487</v>
          </cell>
        </row>
        <row r="1573">
          <cell r="B1573">
            <v>9324</v>
          </cell>
          <cell r="C1573" t="str">
            <v>TARIFA JORNAL - PERSONAL AUXILIAR TÉCNICO - CADENERO 2 (Incluye Factor de Prestaciones)</v>
          </cell>
          <cell r="D1573" t="str">
            <v>JR</v>
          </cell>
          <cell r="E1573">
            <v>69613</v>
          </cell>
          <cell r="F1573">
            <v>43487</v>
          </cell>
        </row>
        <row r="1574">
          <cell r="B1574">
            <v>9325</v>
          </cell>
          <cell r="C1574" t="str">
            <v>CARROTANQUE IRRIGADOR DE AGUA - VIAJE</v>
          </cell>
          <cell r="D1574" t="str">
            <v>VIAJE</v>
          </cell>
          <cell r="E1574">
            <v>170000</v>
          </cell>
          <cell r="F1574">
            <v>43455</v>
          </cell>
        </row>
        <row r="1575">
          <cell r="B1575">
            <v>9333</v>
          </cell>
          <cell r="C1575" t="str">
            <v>MEDIDA DEL POTENCIAL DE COLAPSO DE UN SUELO PARCIALMENTE SATURADO</v>
          </cell>
          <cell r="D1575" t="str">
            <v>UN</v>
          </cell>
          <cell r="E1575">
            <v>247401</v>
          </cell>
          <cell r="F1575">
            <v>43455</v>
          </cell>
        </row>
        <row r="1576">
          <cell r="B1576">
            <v>9334</v>
          </cell>
          <cell r="C1576" t="str">
            <v>DETERMINACIÓN DEL CONTENIDO DE SALES SOLUBLES EN LOS SUELOS</v>
          </cell>
          <cell r="D1576" t="str">
            <v>UN</v>
          </cell>
          <cell r="E1576">
            <v>109956</v>
          </cell>
          <cell r="F1576">
            <v>43455</v>
          </cell>
        </row>
        <row r="1577">
          <cell r="B1577">
            <v>9335</v>
          </cell>
          <cell r="C1577" t="str">
            <v>DETERMINACIÓN DE LA DENSIDAD Y DEL CONTENIDO DE AGUA DEL SUELO Y DEL SUELO-AGREGADO EN EL TERRENO</v>
          </cell>
          <cell r="D1577" t="str">
            <v>UN</v>
          </cell>
          <cell r="E1577">
            <v>31238</v>
          </cell>
          <cell r="F1577">
            <v>43455</v>
          </cell>
        </row>
        <row r="1578">
          <cell r="B1578">
            <v>9342</v>
          </cell>
          <cell r="C1578" t="str">
            <v>DETERMINACIÓN DE TERRONES DE ARCILLA Y PARTÍCULAS DELEZNABLES EN LOS AGREGADOS</v>
          </cell>
          <cell r="D1578" t="str">
            <v>UN</v>
          </cell>
          <cell r="E1578">
            <v>57120</v>
          </cell>
          <cell r="F1578">
            <v>43455</v>
          </cell>
        </row>
        <row r="1579">
          <cell r="B1579">
            <v>9343</v>
          </cell>
          <cell r="C1579" t="str">
            <v>PRESENCIA DE IMPUREZAS ORGÁNICAS EN ARENAS USADAS PARA LA PREPARACIÓN DE MORTEROS O CONCRETOS</v>
          </cell>
          <cell r="D1579" t="str">
            <v>UN</v>
          </cell>
          <cell r="E1579">
            <v>28441</v>
          </cell>
          <cell r="F1579">
            <v>43455</v>
          </cell>
        </row>
        <row r="1580">
          <cell r="B1580">
            <v>9344</v>
          </cell>
          <cell r="C1580" t="str">
            <v>DENSIDAD BULK (PESO UNITARIO) Y PORCENTAJE DE VACÍOS DE LOS AGREGADOS EN ESTADO SUELTO Y COMPACTO</v>
          </cell>
          <cell r="D1580" t="str">
            <v>UN</v>
          </cell>
          <cell r="E1580">
            <v>44030</v>
          </cell>
          <cell r="F1580">
            <v>43455</v>
          </cell>
        </row>
        <row r="1581">
          <cell r="B1581">
            <v>9345</v>
          </cell>
          <cell r="C1581" t="str">
            <v>SOLIDEZ DE LOS AGREGADOS FRENTE A LA ACCIÓN DE SOLUCIONES DE SULFATO DE SODIO O DE MAGNESIO</v>
          </cell>
          <cell r="D1581" t="str">
            <v>UN</v>
          </cell>
          <cell r="E1581">
            <v>262395</v>
          </cell>
          <cell r="F1581">
            <v>43455</v>
          </cell>
        </row>
        <row r="1582">
          <cell r="B1582">
            <v>9346</v>
          </cell>
          <cell r="C1582" t="str">
            <v>CANTIDAD DE PARTÍCULAS LIVIANAS EN UN AGREGADO PÉTREO</v>
          </cell>
          <cell r="D1582" t="str">
            <v>UN</v>
          </cell>
          <cell r="E1582">
            <v>118405</v>
          </cell>
          <cell r="F1582">
            <v>43455</v>
          </cell>
        </row>
        <row r="1583">
          <cell r="B1583">
            <v>9347</v>
          </cell>
          <cell r="C1583" t="str">
            <v>DENSIDAD, DENSIDAD RELATIVA (GRAVEDAD ESPECÍFICA) Y ABSORCIÓN DEL AGREGADO GRUESO</v>
          </cell>
          <cell r="D1583" t="str">
            <v>UN</v>
          </cell>
          <cell r="E1583">
            <v>61880</v>
          </cell>
          <cell r="F1583">
            <v>43455</v>
          </cell>
        </row>
        <row r="1584">
          <cell r="B1584">
            <v>9348</v>
          </cell>
          <cell r="C1584" t="str">
            <v>DETERMINACIÓN DEL VALOR DEL 10% DE FINOS</v>
          </cell>
          <cell r="D1584" t="str">
            <v>UN</v>
          </cell>
          <cell r="E1584">
            <v>221000</v>
          </cell>
          <cell r="F1584">
            <v>43455</v>
          </cell>
        </row>
        <row r="1585">
          <cell r="B1585">
            <v>9350</v>
          </cell>
          <cell r="C1585" t="str">
            <v>DETERMINACIÓN DEL CONTENIDO DE AZUFRE EN LOS AGREGADOS PÉTREOS</v>
          </cell>
          <cell r="D1585" t="str">
            <v>UN</v>
          </cell>
          <cell r="E1585">
            <v>238000</v>
          </cell>
          <cell r="F1585">
            <v>43455</v>
          </cell>
        </row>
        <row r="1586">
          <cell r="B1586">
            <v>9351</v>
          </cell>
          <cell r="C1586" t="str">
            <v>DETERMINACIÓN DE LA REACTIVIDAD POTENCIAL ÁLCALI-SÍLICE DE AGREGADOS (MÉTODO QUÍMICO)</v>
          </cell>
          <cell r="D1586" t="str">
            <v>UN</v>
          </cell>
          <cell r="E1586">
            <v>351050</v>
          </cell>
          <cell r="F1586">
            <v>43455</v>
          </cell>
        </row>
        <row r="1587">
          <cell r="B1587">
            <v>9352</v>
          </cell>
          <cell r="C1587" t="str">
            <v>DETERMINACIÓN DE LA LIMPIEZA SUPERFICIAL DE LAS PARTÍCULAS DE AGREGADO GRUESO</v>
          </cell>
          <cell r="D1587" t="str">
            <v>UN</v>
          </cell>
          <cell r="E1587">
            <v>53550</v>
          </cell>
          <cell r="F1587">
            <v>43455</v>
          </cell>
        </row>
        <row r="1588">
          <cell r="B1588">
            <v>9353</v>
          </cell>
          <cell r="C1588" t="str">
            <v>DETERMINACIÓN DE LA RESISTENCIA DEL AGREGADO GRUESO A LA DEGRADACIÓN POR ABRASIÓN, UTILIZANDO EL APARATO MICRO-DEVAL</v>
          </cell>
          <cell r="D1588" t="str">
            <v>UN</v>
          </cell>
          <cell r="E1588">
            <v>232050</v>
          </cell>
          <cell r="F1588">
            <v>43455</v>
          </cell>
        </row>
        <row r="1589">
          <cell r="B1589">
            <v>9354</v>
          </cell>
          <cell r="C1589" t="str">
            <v>DETERMINACIÓN DEL CONTENIDO DE VACÍOS EN AGREGADOS FINOS NO COMPACTADOS (INFLUENCIADO POR LA FORMA DE LAS PARTÍCULAS, LA TEXTURA SUPERFICIAL Y LA GRANULOMETRÍA)</v>
          </cell>
          <cell r="D1589" t="str">
            <v>UN</v>
          </cell>
          <cell r="E1589">
            <v>137445</v>
          </cell>
          <cell r="F1589">
            <v>43455</v>
          </cell>
        </row>
        <row r="1590">
          <cell r="B1590">
            <v>9355</v>
          </cell>
          <cell r="C1590" t="str">
            <v>PROPORCIÓN DE PARTÍCULAS PLANAS, ALARGADAS O PLANAS Y ALARGADAS EN AGREGADOS GRUESOS</v>
          </cell>
          <cell r="D1590" t="str">
            <v>UN</v>
          </cell>
          <cell r="E1590">
            <v>157080</v>
          </cell>
          <cell r="F1590">
            <v>43455</v>
          </cell>
        </row>
        <row r="1591">
          <cell r="B1591">
            <v>9356</v>
          </cell>
          <cell r="C1591" t="str">
            <v>ANÁLISIS PETROGRÁFICO DE AGREGADOS PARA CONCRETO (1 SECCIÓN DELGADA)</v>
          </cell>
          <cell r="D1591" t="str">
            <v>UN</v>
          </cell>
          <cell r="E1591">
            <v>1309000</v>
          </cell>
          <cell r="F1591">
            <v>43455</v>
          </cell>
        </row>
        <row r="1592">
          <cell r="B1592">
            <v>9357</v>
          </cell>
          <cell r="C1592" t="str">
            <v>ANÁLISIS PETROGRÁFICO DE AGREGADOS PARA CONCRETO (2 SECCIÓN DELGADA)</v>
          </cell>
          <cell r="D1592" t="str">
            <v>UN</v>
          </cell>
          <cell r="E1592">
            <v>1612450</v>
          </cell>
          <cell r="F1592">
            <v>43455</v>
          </cell>
        </row>
        <row r="1593">
          <cell r="B1593">
            <v>9358</v>
          </cell>
          <cell r="C1593" t="str">
            <v>ANÀLISIS PETROGRÀFICO DE AGREGADOS PARA CONCRETO (3 SECCIÓN DELGADA)</v>
          </cell>
          <cell r="D1593" t="str">
            <v>UN</v>
          </cell>
          <cell r="E1593">
            <v>2499000</v>
          </cell>
          <cell r="F1593">
            <v>43455</v>
          </cell>
        </row>
        <row r="1594">
          <cell r="B1594">
            <v>9359</v>
          </cell>
          <cell r="C1594" t="str">
            <v>DETERMINACIÓN DEL CONTENIDO DE AGUA EN LOS MATERIALES BITUMINOSOS POR DESTILACIÓN</v>
          </cell>
          <cell r="D1594" t="str">
            <v>UN</v>
          </cell>
          <cell r="E1594">
            <v>176715</v>
          </cell>
          <cell r="F1594">
            <v>43455</v>
          </cell>
        </row>
        <row r="1595">
          <cell r="B1595">
            <v>9360</v>
          </cell>
          <cell r="C1595" t="str">
            <v>PUNTOS DE INFLAMACIÓN Y DE COMBUSTIÓN MEDIANTE LA COPA ABIERTA CLEVELAND</v>
          </cell>
          <cell r="D1595" t="str">
            <v>UN</v>
          </cell>
          <cell r="E1595">
            <v>72000</v>
          </cell>
          <cell r="F1595">
            <v>43455</v>
          </cell>
        </row>
        <row r="1596">
          <cell r="B1596">
            <v>9361</v>
          </cell>
          <cell r="C1596" t="str">
            <v>SOLUBILIDAD DE MATERIALES ASFÁLTICOS EN TRICLOROETILENO</v>
          </cell>
          <cell r="D1596" t="str">
            <v>UN</v>
          </cell>
          <cell r="E1596">
            <v>336175</v>
          </cell>
          <cell r="F1596">
            <v>43455</v>
          </cell>
        </row>
        <row r="1597">
          <cell r="B1597">
            <v>9363</v>
          </cell>
          <cell r="C1597" t="str">
            <v>DETERMINACIÓN DE LA VISCOSIDAD DEL ASFALTO EMPLEANDO UN VISCOSÍMETRO  ROTACIONAL (Tres temperaturas)</v>
          </cell>
          <cell r="D1597" t="str">
            <v>UN</v>
          </cell>
          <cell r="E1597">
            <v>273000</v>
          </cell>
          <cell r="F1597">
            <v>43455</v>
          </cell>
        </row>
        <row r="1598">
          <cell r="B1598">
            <v>9364</v>
          </cell>
          <cell r="C1598" t="str">
            <v>EFECTO DEL CALOR Y DEL AIRE SOBRE EL ASFALTO EN LAMINA DELGADA Y ROTATORIA</v>
          </cell>
          <cell r="D1598" t="str">
            <v>UN</v>
          </cell>
          <cell r="E1598">
            <v>405000</v>
          </cell>
          <cell r="F1598">
            <v>43455</v>
          </cell>
        </row>
        <row r="1599">
          <cell r="B1599">
            <v>9366</v>
          </cell>
          <cell r="C1599" t="str">
            <v>GRAVEDAD ESPECÍFICA BULK Y DENSIDAD DE MEZCLAS ASFÁLTICAS COMPACTADAS ABSORBENTES EMPLEANDO ESPECÍMENES RECUBIERTOS CON UNA PELÍCULA DE PARAFINA</v>
          </cell>
          <cell r="D1599" t="str">
            <v>UN</v>
          </cell>
          <cell r="E1599">
            <v>41650</v>
          </cell>
          <cell r="F1599">
            <v>43455</v>
          </cell>
        </row>
        <row r="1600">
          <cell r="B1600">
            <v>9367</v>
          </cell>
          <cell r="C1600" t="str">
            <v>GRAVEDAD ESPECÍFICA MÁXIMA DE MEZCLAS ASFÁLTICAS PARA PAVIMENTOS</v>
          </cell>
          <cell r="D1600" t="str">
            <v>UN</v>
          </cell>
          <cell r="E1600">
            <v>94724</v>
          </cell>
          <cell r="F1600">
            <v>43455</v>
          </cell>
        </row>
        <row r="1601">
          <cell r="B1601">
            <v>9368</v>
          </cell>
          <cell r="C1601" t="str">
            <v>MEDIDA DE LA DENSIDAD DE CAPAS DE CONCRETO ASFÁLTICO EN EL TERRENO EMPLEANDO EL MÉTODO NUCLEAR</v>
          </cell>
          <cell r="D1601" t="str">
            <v>UN</v>
          </cell>
          <cell r="E1601">
            <v>44030</v>
          </cell>
          <cell r="F1601">
            <v>43455</v>
          </cell>
        </row>
        <row r="1602">
          <cell r="B1602">
            <v>9369</v>
          </cell>
          <cell r="C1602" t="str">
            <v>DETERMINACIÓN DE LAS PROPIEDADES REOLÓGICAS DE LOS LIGANTES ASFÁLTICOS MEDIANTE EL REÓMETRO DE CORTE DINÁMICO</v>
          </cell>
          <cell r="D1602" t="str">
            <v>UN</v>
          </cell>
          <cell r="E1602">
            <v>993650</v>
          </cell>
          <cell r="F1602">
            <v>43455</v>
          </cell>
        </row>
        <row r="1603">
          <cell r="B1603">
            <v>9370</v>
          </cell>
          <cell r="C1603" t="str">
            <v>RESISTENCIA A LA DEFORMACIÓN PLÁSTICA DE LAS MEZCLAS ASFÁLTICAS MEDIANTE LA PISTA DE ENSAYO DE LABORATORIO</v>
          </cell>
          <cell r="D1603" t="str">
            <v>UN</v>
          </cell>
          <cell r="E1603">
            <v>689000</v>
          </cell>
          <cell r="F1603">
            <v>43455</v>
          </cell>
        </row>
        <row r="1604">
          <cell r="B1604">
            <v>9371</v>
          </cell>
          <cell r="C1604" t="str">
            <v>RECUPERACIÓN DEL ASFALTO DE UNA SOLUCIÓN UTILIZANDO EL EVAPORADOR ROTATORIO</v>
          </cell>
          <cell r="D1604" t="str">
            <v>UN</v>
          </cell>
          <cell r="E1604">
            <v>512848</v>
          </cell>
          <cell r="F1604">
            <v>43455</v>
          </cell>
        </row>
        <row r="1605">
          <cell r="B1605">
            <v>9373</v>
          </cell>
          <cell r="C1605" t="str">
            <v>ADHESIVIDAD DE LOS LIGANTES BITUMINOSOS A LOS AGREGADOS FINOS (MÉTODO RIEDEL - WEBER)</v>
          </cell>
          <cell r="D1605" t="str">
            <v>UN</v>
          </cell>
          <cell r="E1605">
            <v>122700</v>
          </cell>
          <cell r="F1605">
            <v>43455</v>
          </cell>
        </row>
        <row r="1606">
          <cell r="B1606">
            <v>9374</v>
          </cell>
          <cell r="C1606" t="str">
            <v>ANÁLISIS GRANULOMÉTRICO DE LOS AGREGADOS EXTRAÍDOS DE MEZCLAS ASFÁLTICAS</v>
          </cell>
          <cell r="D1606" t="str">
            <v>UN</v>
          </cell>
          <cell r="E1606">
            <v>66045</v>
          </cell>
          <cell r="F1606">
            <v>43455</v>
          </cell>
        </row>
        <row r="1607">
          <cell r="B1607">
            <v>9375</v>
          </cell>
          <cell r="C1607" t="str">
            <v>DETERMINACIÓN DE LAS LEYES DE FATIGA DE MEZCLAS ASFÁLTICAS COMPACTADAS EN CALIENTE SOMETIDAS A FLEXIÓN DINÁMICA</v>
          </cell>
          <cell r="D1607" t="str">
            <v>UN</v>
          </cell>
          <cell r="E1607">
            <v>2261000</v>
          </cell>
          <cell r="F1607">
            <v>43455</v>
          </cell>
        </row>
        <row r="1608">
          <cell r="B1608">
            <v>9379</v>
          </cell>
          <cell r="C1608" t="str">
            <v>VISCOSIDAD SAYBOLT DE ASFALTOS</v>
          </cell>
          <cell r="D1608" t="str">
            <v>UN</v>
          </cell>
          <cell r="E1608">
            <v>92000</v>
          </cell>
          <cell r="F1608">
            <v>43455</v>
          </cell>
        </row>
        <row r="1609">
          <cell r="B1609">
            <v>9381</v>
          </cell>
          <cell r="C1609" t="str">
            <v>RECUPERACIÓN ELÁSTICA POR TORSIÓN DE ASFALTOS MODIFICADOS</v>
          </cell>
          <cell r="D1609" t="str">
            <v>UN</v>
          </cell>
          <cell r="E1609">
            <v>63665</v>
          </cell>
          <cell r="F1609">
            <v>43455</v>
          </cell>
        </row>
        <row r="1610">
          <cell r="B1610">
            <v>9383</v>
          </cell>
          <cell r="C1610" t="str">
            <v>DESTILACIÓN DE EMULSIONES ASFÁLTICAS</v>
          </cell>
          <cell r="D1610" t="str">
            <v>UN</v>
          </cell>
          <cell r="E1610">
            <v>181475</v>
          </cell>
          <cell r="F1610">
            <v>43455</v>
          </cell>
        </row>
        <row r="1611">
          <cell r="B1611">
            <v>9384</v>
          </cell>
          <cell r="C1611" t="str">
            <v>VISCOSIDAD SAYBOLT FUROL DE EMULSIONES ASFÁLTICAS</v>
          </cell>
          <cell r="D1611" t="str">
            <v>UN</v>
          </cell>
          <cell r="E1611">
            <v>96000</v>
          </cell>
          <cell r="F1611">
            <v>43455</v>
          </cell>
        </row>
        <row r="1612">
          <cell r="B1612">
            <v>9385</v>
          </cell>
          <cell r="C1612" t="str">
            <v>RESISTENCIA A LA COMPRESIÓN DE ADOQUINES DE CONCRETO</v>
          </cell>
          <cell r="D1612" t="str">
            <v>UN</v>
          </cell>
          <cell r="E1612">
            <v>22610</v>
          </cell>
          <cell r="F1612">
            <v>43455</v>
          </cell>
        </row>
        <row r="1613">
          <cell r="B1613">
            <v>9386</v>
          </cell>
          <cell r="C1613" t="str">
            <v>ABSORCIÓN DE AGUA POR LOS ADOQUINES DE CONCRETO</v>
          </cell>
          <cell r="D1613" t="str">
            <v>UN</v>
          </cell>
          <cell r="E1613">
            <v>26180</v>
          </cell>
          <cell r="F1613">
            <v>43455</v>
          </cell>
        </row>
        <row r="1614">
          <cell r="B1614">
            <v>9387</v>
          </cell>
          <cell r="C1614" t="str">
            <v>DISEÑO DE MEZCLAS DE CONCRETO CON DOS AGREGADOS PARA UNA RESISTENCIA DADA (Incluye caracterización)</v>
          </cell>
          <cell r="D1614" t="str">
            <v>UN</v>
          </cell>
          <cell r="E1614">
            <v>559300</v>
          </cell>
          <cell r="F1614">
            <v>43455</v>
          </cell>
        </row>
        <row r="1615">
          <cell r="B1615">
            <v>9388</v>
          </cell>
          <cell r="C1615" t="str">
            <v>MEDIDA DE LA MACROTEXTURA SUPERFICIAL DE UN PAVIMENTO EMPLEANDO LA TECNICA VOLUMETRICA</v>
          </cell>
          <cell r="D1615" t="str">
            <v>UN</v>
          </cell>
          <cell r="E1615">
            <v>31500</v>
          </cell>
          <cell r="F1615">
            <v>43455</v>
          </cell>
        </row>
        <row r="1616">
          <cell r="B1616">
            <v>9389</v>
          </cell>
          <cell r="C1616" t="str">
            <v>MÉTODO PARA DETERMINAR LA CARGA DE ROTURA Y ELONGACIÓN DE GEOTEXTILES (MÉTODO GRAB)</v>
          </cell>
          <cell r="D1616" t="str">
            <v>UN</v>
          </cell>
          <cell r="E1616">
            <v>307615</v>
          </cell>
          <cell r="F1616">
            <v>43455</v>
          </cell>
        </row>
        <row r="1617">
          <cell r="B1617">
            <v>9396</v>
          </cell>
          <cell r="C1617" t="str">
            <v>MÓDULO DE ROTURA EN UNIDADES MACIZAS (ADOQUINES Y LADRILLOS)</v>
          </cell>
          <cell r="D1617" t="str">
            <v>UN</v>
          </cell>
          <cell r="E1617">
            <v>29750</v>
          </cell>
          <cell r="F1617">
            <v>43455</v>
          </cell>
        </row>
        <row r="1618">
          <cell r="B1618">
            <v>9397</v>
          </cell>
          <cell r="C1618" t="str">
            <v>RESISTENCIA A LA FLEXOTRACCIÓN (MÓDULO DE ROTURA) DE ADOQUINES DE CONCRETO PARA PAVIMENTOS</v>
          </cell>
          <cell r="D1618" t="str">
            <v>UN</v>
          </cell>
          <cell r="E1618">
            <v>34034</v>
          </cell>
          <cell r="F1618">
            <v>43455</v>
          </cell>
        </row>
        <row r="1619">
          <cell r="B1619">
            <v>9398</v>
          </cell>
          <cell r="C1619" t="str">
            <v>RESISTENCIA A LA ABRASIÓN DE ADOQUINES DE CONCRETO PARA PAVIMENTOS, MEDIANTE ARENA Y DISCO METÁLICO ANCHO</v>
          </cell>
          <cell r="D1619" t="str">
            <v>UN</v>
          </cell>
          <cell r="E1619">
            <v>51170</v>
          </cell>
          <cell r="F1619">
            <v>43455</v>
          </cell>
        </row>
        <row r="1620">
          <cell r="B1620">
            <v>9401</v>
          </cell>
          <cell r="C1620" t="str">
            <v>RESISTENCIA A LA FLEXOTRACCIÓN (MÓDULO DE ROTURA) DE LOSETAS DE CONCRETO PARA PAVIMENTO.</v>
          </cell>
          <cell r="D1620" t="str">
            <v>UN</v>
          </cell>
          <cell r="E1620">
            <v>47600</v>
          </cell>
          <cell r="F1620">
            <v>43455</v>
          </cell>
        </row>
        <row r="1621">
          <cell r="B1621">
            <v>9402</v>
          </cell>
          <cell r="C1621" t="str">
            <v>ABSORCIÓN DE AGUA POR LAS LOSETAS DE CONCRETO PARA PAVIMENTOS</v>
          </cell>
          <cell r="D1621" t="str">
            <v>UN</v>
          </cell>
          <cell r="E1621">
            <v>36652</v>
          </cell>
          <cell r="F1621">
            <v>43455</v>
          </cell>
        </row>
        <row r="1622">
          <cell r="B1622">
            <v>9404</v>
          </cell>
          <cell r="C1622" t="str">
            <v>RESISTENCIA A LA ABRASIÓN DE LOSETAS DE CONCRETO, MEDIANTE ARENA Y DISCO METÁLICO ANCHO</v>
          </cell>
          <cell r="D1622" t="str">
            <v>UN</v>
          </cell>
          <cell r="E1622">
            <v>59976</v>
          </cell>
          <cell r="F1622">
            <v>43455</v>
          </cell>
        </row>
        <row r="1623">
          <cell r="B1623">
            <v>9405</v>
          </cell>
          <cell r="C1623" t="str">
            <v>RESISTENCIA A LA FLEXOTRACCIÓN (MÓDULO DE ROTURA) DE BORDILLOS Y SARDINELES</v>
          </cell>
          <cell r="D1623" t="str">
            <v>UN</v>
          </cell>
          <cell r="E1623">
            <v>150535</v>
          </cell>
          <cell r="F1623">
            <v>43455</v>
          </cell>
        </row>
        <row r="1624">
          <cell r="B1624">
            <v>9407</v>
          </cell>
          <cell r="C1624" t="str">
            <v>EXTRACCIÓN DE TESTIGOS DE PAVIMENTOS ASFÁLTICOS MEDIANTE ASERRADO, DE 100 CM X 100 CM</v>
          </cell>
          <cell r="D1624" t="str">
            <v>UN</v>
          </cell>
          <cell r="E1624">
            <v>113000</v>
          </cell>
          <cell r="F1624">
            <v>43455</v>
          </cell>
        </row>
        <row r="1625">
          <cell r="B1625">
            <v>9408</v>
          </cell>
          <cell r="C1625" t="str">
            <v>PUESTO DE TRABAJO - ESCRITORIO 75x120x50</v>
          </cell>
          <cell r="D1625" t="str">
            <v>UN</v>
          </cell>
          <cell r="E1625">
            <v>154900</v>
          </cell>
          <cell r="F1625">
            <v>43455</v>
          </cell>
        </row>
        <row r="1626">
          <cell r="B1626">
            <v>9409</v>
          </cell>
          <cell r="C1626" t="str">
            <v>SILLA ESCRITORIO GIRATORIA CON BRAZOS</v>
          </cell>
          <cell r="D1626" t="str">
            <v>UN</v>
          </cell>
          <cell r="E1626">
            <v>99900</v>
          </cell>
          <cell r="F1626">
            <v>43455</v>
          </cell>
        </row>
        <row r="1627">
          <cell r="B1627">
            <v>9413</v>
          </cell>
          <cell r="C1627" t="str">
            <v>LAMINA ALFAJOR</v>
          </cell>
          <cell r="D1627" t="str">
            <v>KG</v>
          </cell>
          <cell r="E1627">
            <v>2737</v>
          </cell>
          <cell r="F1627">
            <v>43455</v>
          </cell>
        </row>
        <row r="1628">
          <cell r="B1628">
            <v>9414</v>
          </cell>
          <cell r="C1628" t="str">
            <v>SILLA PLÁSTICA SIN BRAZOS</v>
          </cell>
          <cell r="D1628" t="str">
            <v>UN</v>
          </cell>
          <cell r="E1628">
            <v>18900</v>
          </cell>
          <cell r="F1628">
            <v>43455</v>
          </cell>
        </row>
        <row r="1629">
          <cell r="B1629">
            <v>9423</v>
          </cell>
          <cell r="C1629" t="str">
            <v>TARIFA MES - PERSONAL DE OBRA - TÉCNICO PLOMERO (Incluye Factor de Prestaciones)</v>
          </cell>
          <cell r="D1629" t="str">
            <v>MES</v>
          </cell>
          <cell r="E1629">
            <v>2262496</v>
          </cell>
          <cell r="F1629">
            <v>43487</v>
          </cell>
        </row>
        <row r="1630">
          <cell r="B1630">
            <v>9424</v>
          </cell>
          <cell r="C1630" t="str">
            <v>TARIFA MES - PERSONAL DE OBRA - AYUDANTE (Incluye Factor de Prestaciones)</v>
          </cell>
          <cell r="D1630" t="str">
            <v>MES</v>
          </cell>
          <cell r="E1630">
            <v>1363162</v>
          </cell>
          <cell r="F1630">
            <v>43487</v>
          </cell>
        </row>
        <row r="1631">
          <cell r="B1631">
            <v>9427</v>
          </cell>
          <cell r="C1631" t="str">
            <v>COSTO DE LA REPRODUCCIÓN DE PLANOS TAMAÑO PLIEGO</v>
          </cell>
          <cell r="D1631" t="str">
            <v>UN</v>
          </cell>
          <cell r="E1631">
            <v>6400</v>
          </cell>
          <cell r="F1631">
            <v>43455</v>
          </cell>
        </row>
        <row r="1632">
          <cell r="B1632">
            <v>9428</v>
          </cell>
          <cell r="C1632" t="str">
            <v>COSTO DE CERTIFICADO DE TRADICIÓN Y LIBERTAD DE INMUEBLES</v>
          </cell>
          <cell r="D1632" t="str">
            <v>UN</v>
          </cell>
          <cell r="E1632">
            <v>16300</v>
          </cell>
          <cell r="F1632">
            <v>43455</v>
          </cell>
        </row>
        <row r="1633">
          <cell r="B1633">
            <v>9433</v>
          </cell>
          <cell r="C1633" t="str">
            <v>EXPANSIÓN LIBRE EN CONSOLIDÓMETRO</v>
          </cell>
          <cell r="D1633" t="str">
            <v>UN</v>
          </cell>
          <cell r="E1633">
            <v>141346</v>
          </cell>
          <cell r="F1633">
            <v>43455</v>
          </cell>
        </row>
        <row r="1634">
          <cell r="B1634">
            <v>9434</v>
          </cell>
          <cell r="C1634" t="str">
            <v>TRATAMIENTO Y DISPOSICIÓN FINAL DE LODOS NO PELIGROSOS PROVENIENTES DE ALCANTARILLADO</v>
          </cell>
          <cell r="D1634" t="str">
            <v>KG</v>
          </cell>
          <cell r="E1634">
            <v>286</v>
          </cell>
          <cell r="F1634">
            <v>43455</v>
          </cell>
        </row>
        <row r="1635">
          <cell r="B1635">
            <v>9437</v>
          </cell>
          <cell r="C1635" t="str">
            <v>CONO CONCENTRICO PARA POZO D= 1.20m x 0.60m e=0.10m  h= 0.75m  INCL. TRANSPORTE</v>
          </cell>
          <cell r="D1635" t="str">
            <v>UN</v>
          </cell>
          <cell r="E1635">
            <v>542521</v>
          </cell>
          <cell r="F1635">
            <v>43455</v>
          </cell>
        </row>
        <row r="1636">
          <cell r="B1636">
            <v>9441</v>
          </cell>
          <cell r="C1636" t="str">
            <v>SEÑAL LUMINOSA BIDIRECCIONAL 1.50m x 0.50m</v>
          </cell>
          <cell r="D1636" t="str">
            <v>UN</v>
          </cell>
          <cell r="E1636">
            <v>902556</v>
          </cell>
          <cell r="F1636">
            <v>43455</v>
          </cell>
        </row>
        <row r="1637">
          <cell r="B1637">
            <v>9443</v>
          </cell>
          <cell r="C1637" t="str">
            <v>DETERMINACIÓN DEL COEFICIENTE DE PULIMIENTO ACELERADO (CPA) DE LAS PARTÍCULAS DE AGREGADO GRUESO</v>
          </cell>
          <cell r="D1637" t="str">
            <v>UN</v>
          </cell>
          <cell r="E1637">
            <v>1470000</v>
          </cell>
          <cell r="F1637">
            <v>43455</v>
          </cell>
        </row>
        <row r="1638">
          <cell r="B1638">
            <v>9444</v>
          </cell>
          <cell r="C1638" t="str">
            <v>PORCENTAJE DE VACÍOS CON AIRE EN MEZCLAS ASFÁLTICAS COMPACTADAS DENSAS Y ABIERTAS</v>
          </cell>
          <cell r="D1638" t="str">
            <v>UN</v>
          </cell>
          <cell r="E1638">
            <v>135000</v>
          </cell>
          <cell r="F1638">
            <v>43455</v>
          </cell>
        </row>
        <row r="1639">
          <cell r="B1639">
            <v>9445</v>
          </cell>
          <cell r="C1639" t="str">
            <v>CONCENTRACIÓN CRÍTICA DE LLENANTE EN MEZCLAS DE CONCRETO ASFÁLTICO</v>
          </cell>
          <cell r="D1639" t="str">
            <v>UN</v>
          </cell>
          <cell r="E1639">
            <v>176000</v>
          </cell>
          <cell r="F1639">
            <v>43455</v>
          </cell>
        </row>
        <row r="1640">
          <cell r="B1640">
            <v>9446</v>
          </cell>
          <cell r="C1640" t="str">
            <v>CUBRIMIENTO DE LOS AGREGADOS CON MATERIALES ASFÁLTICOS EN PRESENCIA DE AGUA (STRIPPING)</v>
          </cell>
          <cell r="D1640" t="str">
            <v>UN</v>
          </cell>
          <cell r="E1640">
            <v>119000</v>
          </cell>
          <cell r="F1640">
            <v>43455</v>
          </cell>
        </row>
        <row r="1641">
          <cell r="B1641">
            <v>9447</v>
          </cell>
          <cell r="C1641" t="str">
            <v>MÓDULO DINÁMICO DE MEZCLAS ASFÁLTICAS</v>
          </cell>
          <cell r="D1641" t="str">
            <v>UN</v>
          </cell>
          <cell r="E1641">
            <v>1042000</v>
          </cell>
          <cell r="F1641">
            <v>43455</v>
          </cell>
        </row>
        <row r="1642">
          <cell r="B1642">
            <v>9448</v>
          </cell>
          <cell r="C1642" t="str">
            <v>SEDIMENTACIÓN Y ESTABILIDAD DE LAS EMULSIONES ASFÁLTICAS DURANTE EL ALMACENAMIENTO</v>
          </cell>
          <cell r="D1642" t="str">
            <v>UN</v>
          </cell>
          <cell r="E1642">
            <v>198135</v>
          </cell>
          <cell r="F1642">
            <v>43455</v>
          </cell>
        </row>
        <row r="1643">
          <cell r="B1643">
            <v>9449</v>
          </cell>
          <cell r="C1643" t="str">
            <v>TAMIZADO DE LAS EMULSIONES ASFALTICAS</v>
          </cell>
          <cell r="D1643" t="str">
            <v>UN</v>
          </cell>
          <cell r="E1643">
            <v>47600</v>
          </cell>
          <cell r="F1643">
            <v>43455</v>
          </cell>
        </row>
        <row r="1644">
          <cell r="B1644">
            <v>9450</v>
          </cell>
          <cell r="C1644" t="str">
            <v>DEMULSIBILIDAD DE LAS EMULSIONES ASFÁLTICAS</v>
          </cell>
          <cell r="D1644" t="str">
            <v>UN</v>
          </cell>
          <cell r="E1644">
            <v>137445</v>
          </cell>
          <cell r="F1644">
            <v>43455</v>
          </cell>
        </row>
        <row r="1645">
          <cell r="B1645">
            <v>9451</v>
          </cell>
          <cell r="C1645" t="str">
            <v>IDENTIFICACIÓN DE LAS EMULSIONES ASFÁLTICAS CATIÓNICAS MEDIANTE LA DETERMINACIÓN DE LA CARGA DE LAS PARTÍCULAS</v>
          </cell>
          <cell r="D1645" t="str">
            <v>UN</v>
          </cell>
          <cell r="E1645">
            <v>42700</v>
          </cell>
          <cell r="F1645">
            <v>43455</v>
          </cell>
        </row>
        <row r="1646">
          <cell r="B1646">
            <v>9452</v>
          </cell>
          <cell r="C1646" t="str">
            <v>PH DE LAS EMULSIONES ASFÁLTICAS</v>
          </cell>
          <cell r="D1646" t="str">
            <v>UN</v>
          </cell>
          <cell r="E1646">
            <v>43000</v>
          </cell>
          <cell r="F1646">
            <v>43455</v>
          </cell>
        </row>
        <row r="1647">
          <cell r="B1647">
            <v>9453</v>
          </cell>
          <cell r="C1647" t="str">
            <v>ENSAYO DE MEZCLA CON CEMENTO DE LAS EMULSIONES ASFALTICAS</v>
          </cell>
          <cell r="D1647" t="str">
            <v>UN</v>
          </cell>
          <cell r="E1647">
            <v>259420</v>
          </cell>
          <cell r="F1647">
            <v>43455</v>
          </cell>
        </row>
        <row r="1648">
          <cell r="B1648">
            <v>9454</v>
          </cell>
          <cell r="C1648" t="str">
            <v>MEDIDA DEL COEFICIENTE DE RESISTENCIA AL DESLIZAMIENTO USANDO EL PÉNDULO BRITÁNICO</v>
          </cell>
          <cell r="D1648" t="str">
            <v>UN</v>
          </cell>
          <cell r="E1648">
            <v>46900</v>
          </cell>
          <cell r="F1648">
            <v>43455</v>
          </cell>
        </row>
        <row r="1649">
          <cell r="B1649">
            <v>9455</v>
          </cell>
          <cell r="C1649" t="str">
            <v>TARIFA MES - PERSONAL DE OBRA - AYUDANTE (No incluye Factor de Prestaciones)</v>
          </cell>
          <cell r="D1649" t="str">
            <v>MES</v>
          </cell>
          <cell r="E1649">
            <v>828116</v>
          </cell>
          <cell r="F1649">
            <v>43487</v>
          </cell>
        </row>
        <row r="1650">
          <cell r="B1650">
            <v>9456</v>
          </cell>
          <cell r="C1650" t="str">
            <v>ALQUILER MES - CAMPERO PICK-UP, CAMIONETA DE 1300-2000cc - MODELO 2011 - 2008  - INCIDENCIA  75%</v>
          </cell>
          <cell r="D1650" t="str">
            <v>MES</v>
          </cell>
          <cell r="E1650">
            <v>5784000</v>
          </cell>
          <cell r="F1650">
            <v>43487</v>
          </cell>
        </row>
        <row r="1651">
          <cell r="B1651">
            <v>9457</v>
          </cell>
          <cell r="C1651" t="str">
            <v>TARIFA MES - PERSONAL DE OBRA - INSPECTOR 1 HORARIO NOCTURNO (No incluye Factor de Prestaciones)</v>
          </cell>
          <cell r="D1651" t="str">
            <v>MES</v>
          </cell>
          <cell r="E1651">
            <v>2417850</v>
          </cell>
          <cell r="F1651">
            <v>43487</v>
          </cell>
        </row>
        <row r="1652">
          <cell r="B1652">
            <v>9459</v>
          </cell>
          <cell r="C1652" t="str">
            <v>TARIFA MES - PERSONAL TÉCNICO - OPERADOR EQUIPO PERFORACIÓN (No incluye Factor de Prestaciones)</v>
          </cell>
          <cell r="D1652" t="str">
            <v>MES</v>
          </cell>
          <cell r="E1652">
            <v>1959000</v>
          </cell>
          <cell r="F1652">
            <v>43487</v>
          </cell>
        </row>
        <row r="1653">
          <cell r="B1653">
            <v>9460</v>
          </cell>
          <cell r="C1653" t="str">
            <v>TARIFA MES - PERSONAL TÉCNICO - OPERADOR AUXILIAR DE EQUIPO (No incluye Factor de Prestaciones)</v>
          </cell>
          <cell r="D1653" t="str">
            <v>MES</v>
          </cell>
          <cell r="E1653">
            <v>1309000</v>
          </cell>
          <cell r="F1653">
            <v>43487</v>
          </cell>
        </row>
        <row r="1654">
          <cell r="B1654">
            <v>9461</v>
          </cell>
          <cell r="C1654" t="str">
            <v>TARIFA MES - PERSONAL DE OBRA - OFICIAL (No incluye Factor de Prestaciones)</v>
          </cell>
          <cell r="D1654" t="str">
            <v>MES</v>
          </cell>
          <cell r="E1654">
            <v>1242174</v>
          </cell>
          <cell r="F1654">
            <v>43487</v>
          </cell>
        </row>
        <row r="1655">
          <cell r="B1655">
            <v>9462</v>
          </cell>
          <cell r="C1655" t="str">
            <v>TARIFA MES - PERSONAL DE OBRA - PLOMERO (No incluye Factor de Prestaciones)</v>
          </cell>
          <cell r="D1655" t="str">
            <v>MES</v>
          </cell>
          <cell r="E1655">
            <v>1449203</v>
          </cell>
          <cell r="F1655">
            <v>43487</v>
          </cell>
        </row>
        <row r="1656">
          <cell r="B1656">
            <v>9463</v>
          </cell>
          <cell r="C1656" t="str">
            <v>TARIFA MES - PERSONAL DE OBRA - TÉCNICO ELÉCTRICO (No incluye Factor de Prestaciones)</v>
          </cell>
          <cell r="D1656" t="str">
            <v>MES</v>
          </cell>
          <cell r="E1656">
            <v>1449203</v>
          </cell>
          <cell r="F1656">
            <v>43487</v>
          </cell>
        </row>
        <row r="1657">
          <cell r="B1657">
            <v>9464</v>
          </cell>
          <cell r="C1657" t="str">
            <v>TARIFA MES - PERSONAL DE OBRA - OPERARIO (No incluye Factor de Prestaciones)</v>
          </cell>
          <cell r="D1657" t="str">
            <v>MES</v>
          </cell>
          <cell r="E1657">
            <v>1656232</v>
          </cell>
          <cell r="F1657">
            <v>43487</v>
          </cell>
        </row>
        <row r="1658">
          <cell r="B1658">
            <v>9465</v>
          </cell>
          <cell r="C1658" t="str">
            <v>TARIFA MES - PROFESIONAL CATEGORÍA 1 (Incluye Factor de Prestaciones)</v>
          </cell>
          <cell r="D1658" t="str">
            <v>MES</v>
          </cell>
          <cell r="E1658">
            <v>18159077</v>
          </cell>
          <cell r="F1658">
            <v>43487</v>
          </cell>
        </row>
        <row r="1659">
          <cell r="B1659">
            <v>9466</v>
          </cell>
          <cell r="C1659" t="str">
            <v>TARIFA MES - PROFESIONAL CATEGORÍA 2 (Incluye Factor de Prestaciones)</v>
          </cell>
          <cell r="D1659" t="str">
            <v>MES</v>
          </cell>
          <cell r="E1659">
            <v>13844425</v>
          </cell>
          <cell r="F1659">
            <v>43487</v>
          </cell>
        </row>
        <row r="1660">
          <cell r="B1660">
            <v>9467</v>
          </cell>
          <cell r="C1660" t="str">
            <v>TARIFA MES - PROFESIONAL CATEGORÍA 3 (Incluye Factor de Prestaciones)</v>
          </cell>
          <cell r="D1660" t="str">
            <v>MES</v>
          </cell>
          <cell r="E1660">
            <v>10691659</v>
          </cell>
          <cell r="F1660">
            <v>43487</v>
          </cell>
        </row>
        <row r="1661">
          <cell r="B1661">
            <v>9468</v>
          </cell>
          <cell r="C1661" t="str">
            <v>TARIFA MES - PROFESIONAL CATEGORÍA 4 (Incluye Factor de Prestaciones)</v>
          </cell>
          <cell r="D1661" t="str">
            <v>MES</v>
          </cell>
          <cell r="E1661">
            <v>9107731</v>
          </cell>
          <cell r="F1661">
            <v>43487</v>
          </cell>
        </row>
        <row r="1662">
          <cell r="B1662">
            <v>9469</v>
          </cell>
          <cell r="C1662" t="str">
            <v>TARIFA MES - PROFESIONAL CATEGORÍA 5 (Incluye Factor de Prestaciones)</v>
          </cell>
          <cell r="D1662" t="str">
            <v>MES</v>
          </cell>
          <cell r="E1662">
            <v>8216056</v>
          </cell>
          <cell r="F1662">
            <v>43487</v>
          </cell>
        </row>
        <row r="1663">
          <cell r="B1663">
            <v>9470</v>
          </cell>
          <cell r="C1663" t="str">
            <v>TARIFA MES - PROFESIONAL CATEGORÍA 6 (Incluye Factor de Prestaciones)</v>
          </cell>
          <cell r="D1663" t="str">
            <v>MES</v>
          </cell>
          <cell r="E1663">
            <v>7329696</v>
          </cell>
          <cell r="F1663">
            <v>43487</v>
          </cell>
        </row>
        <row r="1664">
          <cell r="B1664">
            <v>9471</v>
          </cell>
          <cell r="C1664" t="str">
            <v>TARIFA MES - PROFESIONAL CATEGORÍA 7 (Incluye Factor de Prestaciones)</v>
          </cell>
          <cell r="D1664" t="str">
            <v>MES</v>
          </cell>
          <cell r="E1664">
            <v>5546174</v>
          </cell>
          <cell r="F1664">
            <v>43487</v>
          </cell>
        </row>
        <row r="1665">
          <cell r="B1665">
            <v>9472</v>
          </cell>
          <cell r="C1665" t="str">
            <v>TARIFA MES - PROFESIONAL CATEGORÍA 8 (Incluye Factor de Prestaciones)</v>
          </cell>
          <cell r="D1665" t="str">
            <v>MES</v>
          </cell>
          <cell r="E1665">
            <v>5234774</v>
          </cell>
          <cell r="F1665">
            <v>43487</v>
          </cell>
        </row>
        <row r="1666">
          <cell r="B1666">
            <v>9473</v>
          </cell>
          <cell r="C1666" t="str">
            <v>TARIFA MES - PERSONAL TÉCNICO - TECNÓLOGO EN ÁREAS DE INGENIERÍA (Incluye Factor de Prestaciones)</v>
          </cell>
          <cell r="D1666" t="str">
            <v>MES</v>
          </cell>
          <cell r="E1666">
            <v>3440725</v>
          </cell>
          <cell r="F1666">
            <v>43487</v>
          </cell>
        </row>
        <row r="1667">
          <cell r="B1667">
            <v>9474</v>
          </cell>
          <cell r="C1667" t="str">
            <v>TARIFA MES - PERSONAL TÉCNICO - AUXILIAR DE INGENIERÍA (Incluye Factor de Prestaciones)</v>
          </cell>
          <cell r="D1667" t="str">
            <v>MES</v>
          </cell>
          <cell r="E1667">
            <v>3026600</v>
          </cell>
          <cell r="F1667">
            <v>43487</v>
          </cell>
        </row>
        <row r="1668">
          <cell r="B1668">
            <v>9475</v>
          </cell>
          <cell r="C1668" t="str">
            <v>TARIFA MES - PERSONAL TÉCNICO - DIBUJANTE 1 (Incluye Factor de Prestaciones)</v>
          </cell>
          <cell r="D1668" t="str">
            <v>MES</v>
          </cell>
          <cell r="E1668">
            <v>3172760</v>
          </cell>
          <cell r="F1668">
            <v>43487</v>
          </cell>
        </row>
        <row r="1669">
          <cell r="B1669">
            <v>9476</v>
          </cell>
          <cell r="C1669" t="str">
            <v>TARIFA MES - PERSONAL TÉCNICO - DIBUJANTE 2 (Incluye Factor de Prestaciones)</v>
          </cell>
          <cell r="D1669" t="str">
            <v>MES</v>
          </cell>
          <cell r="E1669">
            <v>2567612</v>
          </cell>
          <cell r="F1669">
            <v>43487</v>
          </cell>
        </row>
        <row r="1670">
          <cell r="B1670">
            <v>9477</v>
          </cell>
          <cell r="C1670" t="str">
            <v>TARIFA MES - PERSONAL TÉCNICO - TOPÓGRAFO INSPECTOR (Incluye Factor de Prestaciones)</v>
          </cell>
          <cell r="D1670" t="str">
            <v>MES</v>
          </cell>
          <cell r="E1670">
            <v>3583954</v>
          </cell>
          <cell r="F1670">
            <v>43487</v>
          </cell>
        </row>
        <row r="1671">
          <cell r="B1671">
            <v>9478</v>
          </cell>
          <cell r="C1671" t="str">
            <v>TARIFA MES - PERSONAL TÉCNICO - TOPÓGRAFO AUXILIAR (Incluye Factor de Prestaciones)</v>
          </cell>
          <cell r="D1671" t="str">
            <v>MES</v>
          </cell>
          <cell r="E1671">
            <v>2944106</v>
          </cell>
          <cell r="F1671">
            <v>43487</v>
          </cell>
        </row>
        <row r="1672">
          <cell r="B1672">
            <v>9479</v>
          </cell>
          <cell r="C1672" t="str">
            <v>TARIFA MES - PERSONAL TÉCNICO - BATIMETRISTA INSPECTOR (Incluye Factor de Prestaciones)</v>
          </cell>
          <cell r="D1672" t="str">
            <v>MES</v>
          </cell>
          <cell r="E1672">
            <v>3583954</v>
          </cell>
          <cell r="F1672">
            <v>43487</v>
          </cell>
        </row>
        <row r="1673">
          <cell r="B1673">
            <v>9480</v>
          </cell>
          <cell r="C1673" t="str">
            <v>TARIFA MES - PERSONAL TÉCNICO - BATIMETRISTA AUXILIAR (Incluye Factor de Prestaciones)</v>
          </cell>
          <cell r="D1673" t="str">
            <v>MES</v>
          </cell>
          <cell r="E1673">
            <v>2944106</v>
          </cell>
          <cell r="F1673">
            <v>43487</v>
          </cell>
        </row>
        <row r="1674">
          <cell r="B1674">
            <v>9481</v>
          </cell>
          <cell r="C1674" t="str">
            <v>TARIFA MES - PERSONAL TÉCNICO - LABORATORISTA INSPECTOR (Incluye Factor de Prestaciones)</v>
          </cell>
          <cell r="D1674" t="str">
            <v>MES</v>
          </cell>
          <cell r="E1674">
            <v>3178589</v>
          </cell>
          <cell r="F1674">
            <v>43487</v>
          </cell>
        </row>
        <row r="1675">
          <cell r="B1675">
            <v>9482</v>
          </cell>
          <cell r="C1675" t="str">
            <v>TARIFA MES - PERSONAL TÉCNICO - LABORATORISTA AUXILIAR (Incluye Factor de Prestaciones)</v>
          </cell>
          <cell r="D1675" t="str">
            <v>MES</v>
          </cell>
          <cell r="E1675">
            <v>2373693</v>
          </cell>
          <cell r="F1675">
            <v>43487</v>
          </cell>
        </row>
        <row r="1676">
          <cell r="B1676">
            <v>9483</v>
          </cell>
          <cell r="C1676" t="str">
            <v>TARIFA MES - PERSONAL TÉCNICO - INSPECTOR 1 (Incluye Factor de Prestaciones)</v>
          </cell>
          <cell r="D1676" t="str">
            <v>MES</v>
          </cell>
          <cell r="E1676">
            <v>2613965</v>
          </cell>
          <cell r="F1676">
            <v>43487</v>
          </cell>
        </row>
        <row r="1677">
          <cell r="B1677">
            <v>9484</v>
          </cell>
          <cell r="C1677" t="str">
            <v>TARIFA MES - PERSONAL TÉCNICO - INSPECTOR 2 (Incluye Factor de Prestaciones)</v>
          </cell>
          <cell r="D1677" t="str">
            <v>MES</v>
          </cell>
          <cell r="E1677">
            <v>2499666</v>
          </cell>
          <cell r="F1677">
            <v>43487</v>
          </cell>
        </row>
        <row r="1678">
          <cell r="B1678">
            <v>9485</v>
          </cell>
          <cell r="C1678" t="str">
            <v>TARIFA MES - PERSONAL ADMINISTRATIVO - ADMINISTRADOR (Incluye Factor de Prestaciones)</v>
          </cell>
          <cell r="D1678" t="str">
            <v>MES</v>
          </cell>
          <cell r="E1678">
            <v>3340901</v>
          </cell>
          <cell r="F1678">
            <v>43487</v>
          </cell>
        </row>
        <row r="1679">
          <cell r="B1679">
            <v>9486</v>
          </cell>
          <cell r="C1679" t="str">
            <v>TARIFA MES - PERSONAL ADMINISTRATIVO - AUXILIAR ADMINISTRATIVO-ALMACENISTA (Incluye Factor de Prestaciones)</v>
          </cell>
          <cell r="D1679" t="str">
            <v>MES</v>
          </cell>
          <cell r="E1679">
            <v>2531471</v>
          </cell>
          <cell r="F1679">
            <v>43487</v>
          </cell>
        </row>
        <row r="1680">
          <cell r="B1680">
            <v>9487</v>
          </cell>
          <cell r="C1680" t="str">
            <v>TARIFA MES - PERSONAL ADMINISTRATIVO - SECRETARIA 1 (Incluye Factor de Prestaciones)</v>
          </cell>
          <cell r="D1680" t="str">
            <v>MES</v>
          </cell>
          <cell r="E1680">
            <v>2088391</v>
          </cell>
          <cell r="F1680">
            <v>43487</v>
          </cell>
        </row>
        <row r="1681">
          <cell r="B1681">
            <v>9488</v>
          </cell>
          <cell r="C1681" t="str">
            <v>TARIFA MES - PERSONAL ADMINISTRATIVO - SECRETARIA 2 (Incluye Factor de Prestaciones)</v>
          </cell>
          <cell r="D1681" t="str">
            <v>MES</v>
          </cell>
          <cell r="E1681">
            <v>1766993</v>
          </cell>
          <cell r="F1681">
            <v>43487</v>
          </cell>
        </row>
        <row r="1682">
          <cell r="B1682">
            <v>9489</v>
          </cell>
          <cell r="C1682" t="str">
            <v>TARIFA MES - PERSONAL AUXILIAR TÉCNICO - CADENERO 1 (Incluye Factor de Prestaciones)</v>
          </cell>
          <cell r="D1682" t="str">
            <v>MES</v>
          </cell>
          <cell r="E1682">
            <v>2373693</v>
          </cell>
          <cell r="F1682">
            <v>43487</v>
          </cell>
        </row>
        <row r="1683">
          <cell r="B1683">
            <v>9490</v>
          </cell>
          <cell r="C1683" t="str">
            <v>TARIFA MES - PERSONAL AUXILIAR TÉCNICO - CADENERO 2 (Incluye Factor de Prestaciones)</v>
          </cell>
          <cell r="D1683" t="str">
            <v>MES</v>
          </cell>
          <cell r="E1683">
            <v>2088391</v>
          </cell>
          <cell r="F1683">
            <v>43487</v>
          </cell>
        </row>
        <row r="1684">
          <cell r="B1684">
            <v>9491</v>
          </cell>
          <cell r="C1684" t="str">
            <v>TARIFA MES - PERSONAL AUXILIAR TÉCNICO - SECRETARIA - CONDUCTOR O MOTORISTA (Incluye Factor de Prestaciones)</v>
          </cell>
          <cell r="D1684" t="str">
            <v>MES</v>
          </cell>
          <cell r="E1684">
            <v>1766993</v>
          </cell>
          <cell r="F1684">
            <v>43487</v>
          </cell>
        </row>
        <row r="1685">
          <cell r="B1685">
            <v>9492</v>
          </cell>
          <cell r="C1685" t="str">
            <v>TARIFA MES - PERSONAL DE OBRA - MAESTRO DE OBRA (Incluye Factor de Prestaciones)</v>
          </cell>
          <cell r="D1685" t="str">
            <v>MES</v>
          </cell>
          <cell r="E1685">
            <v>3617956</v>
          </cell>
          <cell r="F1685">
            <v>43487</v>
          </cell>
        </row>
        <row r="1686">
          <cell r="B1686">
            <v>9493</v>
          </cell>
          <cell r="C1686" t="str">
            <v>TARIFA MES - PERSONAL DE OBRA - OFICIAL (Incluye Factor de Prestaciones)</v>
          </cell>
          <cell r="D1686" t="str">
            <v>MES</v>
          </cell>
          <cell r="E1686">
            <v>1962635</v>
          </cell>
          <cell r="F1686">
            <v>43487</v>
          </cell>
        </row>
        <row r="1687">
          <cell r="B1687">
            <v>9494</v>
          </cell>
          <cell r="C1687" t="str">
            <v>TARIFA MES - PERSONAL DE OBRA - OPERARIO (Incluye Factor de Prestaciones)</v>
          </cell>
          <cell r="D1687" t="str">
            <v>MES</v>
          </cell>
          <cell r="E1687">
            <v>2562191</v>
          </cell>
          <cell r="F1687">
            <v>43487</v>
          </cell>
        </row>
        <row r="1688">
          <cell r="B1688">
            <v>9495</v>
          </cell>
          <cell r="C1688" t="str">
            <v>TUERCAS POR KG</v>
          </cell>
          <cell r="D1688" t="str">
            <v>KG</v>
          </cell>
          <cell r="E1688">
            <v>8600</v>
          </cell>
          <cell r="F1688">
            <v>43455</v>
          </cell>
        </row>
        <row r="1689">
          <cell r="B1689">
            <v>9496</v>
          </cell>
          <cell r="C1689" t="str">
            <v>PERNOS POR Kg</v>
          </cell>
          <cell r="D1689" t="str">
            <v>KG</v>
          </cell>
          <cell r="E1689">
            <v>6727</v>
          </cell>
          <cell r="F1689">
            <v>43455</v>
          </cell>
        </row>
        <row r="1690">
          <cell r="B1690">
            <v>9497</v>
          </cell>
          <cell r="C1690" t="str">
            <v>TARIFA JORNAL - PERSONAL DE OBRA - AYUDANTE - HORARIO NOCTURNO (Incluye Factor de Prestaciones)</v>
          </cell>
          <cell r="D1690" t="str">
            <v>HR</v>
          </cell>
          <cell r="E1690">
            <v>7668</v>
          </cell>
          <cell r="F1690">
            <v>43487</v>
          </cell>
        </row>
        <row r="1691">
          <cell r="B1691">
            <v>9498</v>
          </cell>
          <cell r="C1691" t="str">
            <v>CONCRETO TREMIE 24 MPa 3500 PSI (245 Kg/cm2)</v>
          </cell>
          <cell r="D1691" t="str">
            <v>M3</v>
          </cell>
          <cell r="E1691">
            <v>401090</v>
          </cell>
          <cell r="F1691">
            <v>43455</v>
          </cell>
        </row>
        <row r="1692">
          <cell r="B1692">
            <v>9499</v>
          </cell>
          <cell r="C1692" t="str">
            <v>CONCRETO TREMIE GRAVA FINA 3500 PSI</v>
          </cell>
          <cell r="D1692" t="str">
            <v>M3</v>
          </cell>
          <cell r="E1692">
            <v>406088</v>
          </cell>
          <cell r="F1692">
            <v>43455</v>
          </cell>
        </row>
        <row r="1693">
          <cell r="B1693">
            <v>9500</v>
          </cell>
          <cell r="C1693" t="str">
            <v>LÁMINA COLABORANTE 2" CALIBRE 16 (1.50mm)</v>
          </cell>
          <cell r="D1693" t="str">
            <v>M2</v>
          </cell>
          <cell r="E1693">
            <v>65379</v>
          </cell>
          <cell r="F1693">
            <v>43455</v>
          </cell>
        </row>
        <row r="1694">
          <cell r="B1694">
            <v>9501</v>
          </cell>
          <cell r="C1694" t="str">
            <v>LÁMINA COLABORANTE 2" CALIBRE 18 (1.20mm)</v>
          </cell>
          <cell r="D1694" t="str">
            <v>M2</v>
          </cell>
          <cell r="E1694">
            <v>52165</v>
          </cell>
          <cell r="F1694">
            <v>43455</v>
          </cell>
        </row>
        <row r="1695">
          <cell r="B1695">
            <v>9502</v>
          </cell>
          <cell r="C1695" t="str">
            <v>TABLILLA EN TEKA PARA PISO TIPO DECK DE 8cm x 2cm</v>
          </cell>
          <cell r="D1695" t="str">
            <v>M2</v>
          </cell>
          <cell r="E1695">
            <v>95200</v>
          </cell>
          <cell r="F1695">
            <v>43455</v>
          </cell>
        </row>
        <row r="1696">
          <cell r="B1696">
            <v>9503</v>
          </cell>
          <cell r="C1696" t="str">
            <v>MANTENIMIENTO PARA PISO EN MADERA TECA TIPO DECK. (Incluye pulida, cambio de tornillería dañada y terminado en pintura uso exterior a poro abierto, dos manos)</v>
          </cell>
          <cell r="D1696" t="str">
            <v>M2</v>
          </cell>
          <cell r="E1696">
            <v>53550</v>
          </cell>
          <cell r="F1696">
            <v>43455</v>
          </cell>
        </row>
        <row r="1697">
          <cell r="B1697">
            <v>9505</v>
          </cell>
          <cell r="C1697" t="str">
            <v>TARIFA JORNAL- PROFESIONAL CATEGORÍA 1 (Incluye Factor de Prestaciones)</v>
          </cell>
          <cell r="D1697" t="str">
            <v>JR</v>
          </cell>
          <cell r="E1697">
            <v>605303</v>
          </cell>
          <cell r="F1697">
            <v>43487</v>
          </cell>
        </row>
        <row r="1698">
          <cell r="B1698">
            <v>9506</v>
          </cell>
          <cell r="C1698" t="str">
            <v>TARIFA JORNAL - PROFESIONAL CATEGORÍA 2 (Incluye Factor de Prestaciones)</v>
          </cell>
          <cell r="D1698" t="str">
            <v>JR</v>
          </cell>
          <cell r="E1698">
            <v>461481</v>
          </cell>
          <cell r="F1698">
            <v>43487</v>
          </cell>
        </row>
        <row r="1699">
          <cell r="B1699">
            <v>9507</v>
          </cell>
          <cell r="C1699" t="str">
            <v>TARIFA JORNAL - PROFESIONAL CATEGORÍA 3 (Incluye Factor de Prestaciones)</v>
          </cell>
          <cell r="D1699" t="str">
            <v>JR</v>
          </cell>
          <cell r="E1699">
            <v>356389</v>
          </cell>
          <cell r="F1699">
            <v>43487</v>
          </cell>
        </row>
        <row r="1700">
          <cell r="B1700">
            <v>9508</v>
          </cell>
          <cell r="C1700" t="str">
            <v>TARIFA JORNAL - PROFESIONAL CATEGORÍA 4 (Incluye Factor de Prestaciones)</v>
          </cell>
          <cell r="D1700" t="str">
            <v>JR</v>
          </cell>
          <cell r="E1700">
            <v>303591</v>
          </cell>
          <cell r="F1700">
            <v>43487</v>
          </cell>
        </row>
        <row r="1701">
          <cell r="B1701">
            <v>9509</v>
          </cell>
          <cell r="C1701" t="str">
            <v>TARIFA JORNAL - PROFESIONAL CATEGORÍA 5 (Incluye Factor de Prestaciones)</v>
          </cell>
          <cell r="D1701" t="str">
            <v>JR</v>
          </cell>
          <cell r="E1701">
            <v>273869</v>
          </cell>
          <cell r="F1701">
            <v>43487</v>
          </cell>
        </row>
        <row r="1702">
          <cell r="B1702">
            <v>9510</v>
          </cell>
          <cell r="C1702" t="str">
            <v>TARIFA JORNAL - PROFESIONAL CATEGORÍA 6 (Incluye Factor de Prestaciones)</v>
          </cell>
          <cell r="D1702" t="str">
            <v>JR</v>
          </cell>
          <cell r="E1702">
            <v>244323</v>
          </cell>
          <cell r="F1702">
            <v>43487</v>
          </cell>
        </row>
        <row r="1703">
          <cell r="B1703">
            <v>9511</v>
          </cell>
          <cell r="C1703" t="str">
            <v>TARIFA JORNAL - PROFESIONAL CATEGORÍA 7 (Incluye Factor de Prestaciones)</v>
          </cell>
          <cell r="D1703" t="str">
            <v>JR</v>
          </cell>
          <cell r="E1703">
            <v>184872</v>
          </cell>
          <cell r="F1703">
            <v>43487</v>
          </cell>
        </row>
        <row r="1704">
          <cell r="B1704">
            <v>9512</v>
          </cell>
          <cell r="C1704" t="str">
            <v>TARIFA JORNAL - PERSONAL TÉCNICO - TECNÓLOGO EN ÁREAS DE INGENIERÍA (Incluye Factor de Prestaciones)</v>
          </cell>
          <cell r="D1704" t="str">
            <v>JR</v>
          </cell>
          <cell r="E1704">
            <v>114691</v>
          </cell>
          <cell r="F1704">
            <v>43487</v>
          </cell>
        </row>
        <row r="1705">
          <cell r="B1705">
            <v>9513</v>
          </cell>
          <cell r="C1705" t="str">
            <v>TARIFA JORNAL - PERSONAL TÉCNICO - AUXILIAR DE INGENIERÍA (Incluye Factor de Prestaciones)</v>
          </cell>
          <cell r="D1705" t="str">
            <v>JR</v>
          </cell>
          <cell r="E1705">
            <v>100887</v>
          </cell>
          <cell r="F1705">
            <v>43487</v>
          </cell>
        </row>
        <row r="1706">
          <cell r="B1706">
            <v>9514</v>
          </cell>
          <cell r="C1706" t="str">
            <v>TARIFA JORNAL - PERSONAL TÉCNICO - DIBUJANTE 1 (Incluye Factor de Prestaciones)</v>
          </cell>
          <cell r="D1706" t="str">
            <v>JR</v>
          </cell>
          <cell r="E1706">
            <v>105759</v>
          </cell>
          <cell r="F1706">
            <v>43487</v>
          </cell>
        </row>
        <row r="1707">
          <cell r="B1707">
            <v>9515</v>
          </cell>
          <cell r="C1707" t="str">
            <v>TARIFA JORNAL - PERSONAL TÉCNICO - DIBUJANTE 2 (Incluye Factor de Prestaciones)</v>
          </cell>
          <cell r="D1707" t="str">
            <v>JR</v>
          </cell>
          <cell r="E1707">
            <v>85587</v>
          </cell>
          <cell r="F1707">
            <v>43487</v>
          </cell>
        </row>
        <row r="1708">
          <cell r="B1708">
            <v>9516</v>
          </cell>
          <cell r="C1708" t="str">
            <v>TARIFA JORNAL - PERSONAL TÉCNICO - TOPÓGRAFO AUXILIAR (Incluye Factor de Prestaciones)</v>
          </cell>
          <cell r="D1708" t="str">
            <v>JR</v>
          </cell>
          <cell r="E1708">
            <v>98137</v>
          </cell>
          <cell r="F1708">
            <v>43487</v>
          </cell>
        </row>
        <row r="1709">
          <cell r="B1709">
            <v>9517</v>
          </cell>
          <cell r="C1709" t="str">
            <v>TARIFA JORNAL - PERSONAL TÉCNICO - BATIMETRISTA INSPECTOR (Incluye Factor de Prestaciones)</v>
          </cell>
          <cell r="D1709" t="str">
            <v>JR</v>
          </cell>
          <cell r="E1709">
            <v>119465</v>
          </cell>
          <cell r="F1709">
            <v>43487</v>
          </cell>
        </row>
        <row r="1710">
          <cell r="B1710">
            <v>9518</v>
          </cell>
          <cell r="C1710" t="str">
            <v>TARIFA JORNAL - PERSONAL TÉCNICO - BATIMETRISTA AUXILIAR (Incluye Factor de Prestaciones)</v>
          </cell>
          <cell r="D1710" t="str">
            <v>JR</v>
          </cell>
          <cell r="E1710">
            <v>98137</v>
          </cell>
          <cell r="F1710">
            <v>43487</v>
          </cell>
        </row>
        <row r="1711">
          <cell r="B1711">
            <v>9519</v>
          </cell>
          <cell r="C1711" t="str">
            <v>TARIFA JORNAL - PERSONAL TÉCNICO - LABORATORISTA INSPECTOR (Incluye Factor de Prestaciones)</v>
          </cell>
          <cell r="D1711" t="str">
            <v>JR</v>
          </cell>
          <cell r="E1711">
            <v>105938</v>
          </cell>
          <cell r="F1711">
            <v>43487</v>
          </cell>
        </row>
        <row r="1712">
          <cell r="B1712">
            <v>9520</v>
          </cell>
          <cell r="C1712" t="str">
            <v>TARIFA JORNAL - PERSONAL TÉCNICO - LABORATORISTA AUXILIAR (Incluye Factor de Prestaciones)</v>
          </cell>
          <cell r="D1712" t="str">
            <v>JR</v>
          </cell>
          <cell r="E1712">
            <v>79123</v>
          </cell>
          <cell r="F1712">
            <v>43487</v>
          </cell>
        </row>
        <row r="1713">
          <cell r="B1713">
            <v>9521</v>
          </cell>
          <cell r="C1713" t="str">
            <v>TARIFA JORNAL - PERSONAL TÉCNICO - OPERADOR EQUIPO PERFORACIÓN (Incluye Factor de Prestaciones)</v>
          </cell>
          <cell r="D1713" t="str">
            <v>JR</v>
          </cell>
          <cell r="E1713">
            <v>95240</v>
          </cell>
          <cell r="F1713">
            <v>43487</v>
          </cell>
        </row>
        <row r="1714">
          <cell r="B1714">
            <v>9522</v>
          </cell>
          <cell r="C1714" t="str">
            <v>TARIFA JORNAL - PERSONAL TÉCNICO - OPERADOR AUXILIAR DE EQUIPO (Incluye Factor de Prestaciones)</v>
          </cell>
          <cell r="D1714" t="str">
            <v>JR</v>
          </cell>
          <cell r="E1714">
            <v>68648</v>
          </cell>
          <cell r="F1714">
            <v>43487</v>
          </cell>
        </row>
        <row r="1715">
          <cell r="B1715">
            <v>9523</v>
          </cell>
          <cell r="C1715" t="str">
            <v>TARIFA JORNAL- PERSONAL ADMINISTRATIVO - ADMINISTRADOR (Incluye Factor de Prestaciones)</v>
          </cell>
          <cell r="D1715" t="str">
            <v>JR</v>
          </cell>
          <cell r="E1715">
            <v>111363</v>
          </cell>
          <cell r="F1715">
            <v>43487</v>
          </cell>
        </row>
        <row r="1716">
          <cell r="B1716">
            <v>9524</v>
          </cell>
          <cell r="C1716" t="str">
            <v>TARIFA JORNAL - PERSONAL ADMINISTRATIVO - AUXILIAR ADMINISTRATIVO-ALMACENISTA (Incluye Factor de Prestaciones)</v>
          </cell>
          <cell r="D1716" t="str">
            <v>JR</v>
          </cell>
          <cell r="E1716">
            <v>84382</v>
          </cell>
          <cell r="F1716">
            <v>43487</v>
          </cell>
        </row>
        <row r="1717">
          <cell r="B1717">
            <v>9525</v>
          </cell>
          <cell r="C1717" t="str">
            <v>TARIFA JORNAL - PERSONAL ADMINISTRATIVO - SECRETARIA 1 (Incluye Factor de Prestaciones)</v>
          </cell>
          <cell r="D1717" t="str">
            <v>JR</v>
          </cell>
          <cell r="E1717">
            <v>69613</v>
          </cell>
          <cell r="F1717">
            <v>43487</v>
          </cell>
        </row>
        <row r="1718">
          <cell r="B1718">
            <v>9526</v>
          </cell>
          <cell r="C1718" t="str">
            <v>TARIFA JORNAL - PERSONAL ADMINISTRATIVO - SECRETARIA 2 (Incluye Factor de Prestaciones)</v>
          </cell>
          <cell r="D1718" t="str">
            <v>JR</v>
          </cell>
          <cell r="E1718">
            <v>58902</v>
          </cell>
          <cell r="F1718">
            <v>43487</v>
          </cell>
        </row>
        <row r="1719">
          <cell r="B1719">
            <v>9527</v>
          </cell>
          <cell r="C1719" t="str">
            <v>TARIFA JORNAL - PERSONAL AUXILIAR TÉCNICO - CADENERO 1 (Incluye Factor de Prestaciones)</v>
          </cell>
          <cell r="D1719" t="str">
            <v>JR</v>
          </cell>
          <cell r="E1719">
            <v>79123</v>
          </cell>
          <cell r="F1719">
            <v>43487</v>
          </cell>
        </row>
        <row r="1720">
          <cell r="B1720">
            <v>9528</v>
          </cell>
          <cell r="C1720" t="str">
            <v>TARIFA JORNAL - PERSONAL AUXILIAR TÉCNICO - SECRETARIA - CONDUCTOR O MOTORISTA (Incluye Factor de Prestaciones)</v>
          </cell>
          <cell r="D1720" t="str">
            <v>JR</v>
          </cell>
          <cell r="E1720">
            <v>58900</v>
          </cell>
          <cell r="F1720">
            <v>43487</v>
          </cell>
        </row>
        <row r="1721">
          <cell r="B1721">
            <v>9529</v>
          </cell>
          <cell r="C1721" t="str">
            <v>TARIFA JORNAL- PERSONAL DE OBRA - MAESTRO DE OBRA (Incluye Factor de Prestaciones)</v>
          </cell>
          <cell r="D1721" t="str">
            <v>JR</v>
          </cell>
          <cell r="E1721">
            <v>120599</v>
          </cell>
          <cell r="F1721">
            <v>43487</v>
          </cell>
        </row>
        <row r="1722">
          <cell r="B1722">
            <v>9530</v>
          </cell>
          <cell r="C1722" t="str">
            <v>TARIFA MES - PERSONAL DE OBRA - TÉCNICO ELÉCTRICO (Incluye Factor de Prestaciones)</v>
          </cell>
          <cell r="D1722" t="str">
            <v>MES</v>
          </cell>
          <cell r="E1722">
            <v>2262496</v>
          </cell>
          <cell r="F1722">
            <v>43487</v>
          </cell>
        </row>
        <row r="1723">
          <cell r="B1723">
            <v>9531</v>
          </cell>
          <cell r="C1723" t="str">
            <v>TARIFA HORA - PROFESIONAL CATEGORIA 1 (Incluye Factor de Prestaciones)</v>
          </cell>
          <cell r="D1723" t="str">
            <v>HR</v>
          </cell>
          <cell r="E1723">
            <v>75663</v>
          </cell>
          <cell r="F1723">
            <v>43487</v>
          </cell>
        </row>
        <row r="1724">
          <cell r="B1724">
            <v>9532</v>
          </cell>
          <cell r="C1724" t="str">
            <v>TARIFA HORA - PROFESIONAL CATEGORÍA 2 (Incluye Factor de Prestaciones)</v>
          </cell>
          <cell r="D1724" t="str">
            <v>HR</v>
          </cell>
          <cell r="E1724">
            <v>57685</v>
          </cell>
          <cell r="F1724">
            <v>43487</v>
          </cell>
        </row>
        <row r="1725">
          <cell r="B1725">
            <v>9533</v>
          </cell>
          <cell r="C1725" t="str">
            <v>TARIFA HORA - PROFESIONAL CATEGORÍA 3 (Incluye Factor de Prestaciones)</v>
          </cell>
          <cell r="D1725" t="str">
            <v>HR</v>
          </cell>
          <cell r="E1725">
            <v>44549</v>
          </cell>
          <cell r="F1725">
            <v>43487</v>
          </cell>
        </row>
        <row r="1726">
          <cell r="B1726">
            <v>9534</v>
          </cell>
          <cell r="C1726" t="str">
            <v>TARIFA HORA - PROFESIONAL CATEGORÍA 4 (Incluye Factor de Prestaciones)</v>
          </cell>
          <cell r="D1726" t="str">
            <v>HR</v>
          </cell>
          <cell r="E1726">
            <v>37949</v>
          </cell>
          <cell r="F1726">
            <v>43487</v>
          </cell>
        </row>
        <row r="1727">
          <cell r="B1727">
            <v>9535</v>
          </cell>
          <cell r="C1727" t="str">
            <v>TARIFA HORA - PROFESIONAL CATEGORÍA 5 (Incluye Factor de Prestaciones)</v>
          </cell>
          <cell r="D1727" t="str">
            <v>HR</v>
          </cell>
          <cell r="E1727">
            <v>34234</v>
          </cell>
          <cell r="F1727">
            <v>43487</v>
          </cell>
        </row>
        <row r="1728">
          <cell r="B1728">
            <v>9536</v>
          </cell>
          <cell r="C1728" t="str">
            <v>TARIFA HORA - PROFESIONAL CATEGORÍA 6 (Incluye Factor de Prestaciones)</v>
          </cell>
          <cell r="D1728" t="str">
            <v>HR</v>
          </cell>
          <cell r="E1728">
            <v>30540</v>
          </cell>
          <cell r="F1728">
            <v>43487</v>
          </cell>
        </row>
        <row r="1729">
          <cell r="B1729">
            <v>9537</v>
          </cell>
          <cell r="C1729" t="str">
            <v>TARIFA HORA - PROFESIONAL CATEGORÍA 7 (Incluye Factor de Prestaciones)</v>
          </cell>
          <cell r="D1729" t="str">
            <v>HR</v>
          </cell>
          <cell r="E1729">
            <v>23109</v>
          </cell>
          <cell r="F1729">
            <v>43487</v>
          </cell>
        </row>
        <row r="1730">
          <cell r="B1730">
            <v>9538</v>
          </cell>
          <cell r="C1730" t="str">
            <v>TARIFA HORA - PROFESIONAL CATEGORÍA 8 (Incluye Factor de Prestaciones)</v>
          </cell>
          <cell r="D1730" t="str">
            <v>HR</v>
          </cell>
          <cell r="E1730">
            <v>21812</v>
          </cell>
          <cell r="F1730">
            <v>43487</v>
          </cell>
        </row>
        <row r="1731">
          <cell r="B1731">
            <v>9539</v>
          </cell>
          <cell r="C1731" t="str">
            <v>TARIFA HORA - PERSONAL TÉCNICO - TECNÓLOGO EN ÁREAS DE INGENIERÍA (Incluye Factor de Prestaciones)</v>
          </cell>
          <cell r="D1731" t="str">
            <v>HR</v>
          </cell>
          <cell r="E1731">
            <v>14336</v>
          </cell>
          <cell r="F1731">
            <v>43487</v>
          </cell>
        </row>
        <row r="1732">
          <cell r="B1732">
            <v>9540</v>
          </cell>
          <cell r="C1732" t="str">
            <v>TARIFA HORA - PERSONAL TÉCNICO - AUXILIAR DE INGENIERÍA (Incluye Factor de Prestaciones)</v>
          </cell>
          <cell r="D1732" t="str">
            <v>HR</v>
          </cell>
          <cell r="E1732">
            <v>12611</v>
          </cell>
          <cell r="F1732">
            <v>43487</v>
          </cell>
        </row>
        <row r="1733">
          <cell r="B1733">
            <v>9541</v>
          </cell>
          <cell r="C1733" t="str">
            <v>TARIFA HORA - PERSONAL TÉCNICO - DIBUJANTE 1 (Incluye Factor de Prestaciones)</v>
          </cell>
          <cell r="D1733" t="str">
            <v>HR</v>
          </cell>
          <cell r="E1733">
            <v>13220</v>
          </cell>
          <cell r="F1733">
            <v>43487</v>
          </cell>
        </row>
        <row r="1734">
          <cell r="B1734">
            <v>9542</v>
          </cell>
          <cell r="C1734" t="str">
            <v>TARIFA HORA - PERSONAL TÉCNICO - DIBUJANTE 2 (Incluye Factor de Prestaciones)</v>
          </cell>
          <cell r="D1734" t="str">
            <v>HR</v>
          </cell>
          <cell r="E1734">
            <v>10682</v>
          </cell>
          <cell r="F1734">
            <v>43487</v>
          </cell>
        </row>
        <row r="1735">
          <cell r="B1735">
            <v>9543</v>
          </cell>
          <cell r="C1735" t="str">
            <v>TARIFA HORA - PERSONAL TÉCNICO - TOPÓGRAFO INSPECTOR (Incluye Factor de Prestaciones)</v>
          </cell>
          <cell r="D1735" t="str">
            <v>HR</v>
          </cell>
          <cell r="E1735">
            <v>14933</v>
          </cell>
          <cell r="F1735">
            <v>43487</v>
          </cell>
        </row>
        <row r="1736">
          <cell r="B1736">
            <v>9544</v>
          </cell>
          <cell r="C1736" t="str">
            <v>TARIFA HORA - PERSONAL TÉCNICO - TOPÓGRAFO AUXILIAR (Incluye Factor de Prestaciones)</v>
          </cell>
          <cell r="D1736" t="str">
            <v>HR</v>
          </cell>
          <cell r="E1736">
            <v>12267</v>
          </cell>
          <cell r="F1736">
            <v>43487</v>
          </cell>
        </row>
        <row r="1737">
          <cell r="B1737">
            <v>9545</v>
          </cell>
          <cell r="C1737" t="str">
            <v>TARIFA HORA - PERSONAL TÉCNICO - BATIMETRISTA INSPECTOR (Incluye Factor de Prestaciones)</v>
          </cell>
          <cell r="D1737" t="str">
            <v>HR</v>
          </cell>
          <cell r="E1737">
            <v>14933</v>
          </cell>
          <cell r="F1737">
            <v>43487</v>
          </cell>
        </row>
        <row r="1738">
          <cell r="B1738">
            <v>9546</v>
          </cell>
          <cell r="C1738" t="str">
            <v>TARIFA HORA - PERSONAL TÉCNICO - BATIMETRISTA AUXILIAR (Incluye Factor de Prestaciones)</v>
          </cell>
          <cell r="D1738" t="str">
            <v>HR</v>
          </cell>
          <cell r="E1738">
            <v>12267</v>
          </cell>
          <cell r="F1738">
            <v>43487</v>
          </cell>
        </row>
        <row r="1739">
          <cell r="B1739">
            <v>9547</v>
          </cell>
          <cell r="C1739" t="str">
            <v>TARIFA HORA - PERSONAL TÉCNICO - LABORATORISTA INSPECTOR (Incluye Factor de Prestaciones)</v>
          </cell>
          <cell r="D1739" t="str">
            <v>HR</v>
          </cell>
          <cell r="E1739">
            <v>13244</v>
          </cell>
          <cell r="F1739">
            <v>43487</v>
          </cell>
        </row>
        <row r="1740">
          <cell r="B1740">
            <v>9548</v>
          </cell>
          <cell r="C1740" t="str">
            <v>TARIFA HORA - PERSONAL TÉCNICO - LABORATORISTA AUXILIAR (Incluye Factor de Prestaciones)</v>
          </cell>
          <cell r="D1740" t="str">
            <v>HR</v>
          </cell>
          <cell r="E1740">
            <v>9890</v>
          </cell>
          <cell r="F1740">
            <v>43487</v>
          </cell>
        </row>
        <row r="1741">
          <cell r="B1741">
            <v>9549</v>
          </cell>
          <cell r="C1741" t="str">
            <v>TARIFA HORA - PERSONAL TÉCNICO - OPERADOR EQUIPO PERFORACIÓN (Incluye Factor de Prestaciones)</v>
          </cell>
          <cell r="D1741" t="str">
            <v>HR</v>
          </cell>
          <cell r="E1741">
            <v>11905</v>
          </cell>
          <cell r="F1741">
            <v>43487</v>
          </cell>
        </row>
        <row r="1742">
          <cell r="B1742">
            <v>9550</v>
          </cell>
          <cell r="C1742" t="str">
            <v>TARIFA HORA - PERSONAL TÉCNICO - OPERADOR AUXILIAR DE EQUIPO (Incluye Factor de Prestaciones)</v>
          </cell>
          <cell r="D1742" t="str">
            <v>HR</v>
          </cell>
          <cell r="E1742">
            <v>8581</v>
          </cell>
          <cell r="F1742">
            <v>43487</v>
          </cell>
        </row>
        <row r="1743">
          <cell r="B1743">
            <v>9551</v>
          </cell>
          <cell r="C1743" t="str">
            <v>TARIFA HORA - PERSONAL TÉCNICO - INSPECTOR 1 (Incluye Factor de Prestaciones)</v>
          </cell>
          <cell r="D1743" t="str">
            <v>HR</v>
          </cell>
          <cell r="E1743">
            <v>10892</v>
          </cell>
          <cell r="F1743">
            <v>43487</v>
          </cell>
        </row>
        <row r="1744">
          <cell r="B1744">
            <v>9552</v>
          </cell>
          <cell r="C1744" t="str">
            <v>TARIFA HORA - PERSONAL TÉCNICO - INSPECTOR 2 (Incluye Factor de Prestaciones)</v>
          </cell>
          <cell r="D1744" t="str">
            <v>HR</v>
          </cell>
          <cell r="E1744">
            <v>10415</v>
          </cell>
          <cell r="F1744">
            <v>43487</v>
          </cell>
        </row>
        <row r="1745">
          <cell r="B1745">
            <v>9553</v>
          </cell>
          <cell r="C1745" t="str">
            <v>TARIFA HORA- PERSONAL ADMINISTRATIVO - ADMINISTRADOR (Incluye Factor de Prestaciones)</v>
          </cell>
          <cell r="D1745" t="str">
            <v>HR</v>
          </cell>
          <cell r="E1745">
            <v>13920</v>
          </cell>
          <cell r="F1745">
            <v>43487</v>
          </cell>
        </row>
        <row r="1746">
          <cell r="B1746">
            <v>9554</v>
          </cell>
          <cell r="C1746" t="str">
            <v>TARIFA HORA - PERSONAL ADMINISTRATIVO - AUXILIAR ADMINISTRATIVO-ALMACENISTA (Incluye Factor de Prestaciones)</v>
          </cell>
          <cell r="D1746" t="str">
            <v>HR</v>
          </cell>
          <cell r="E1746">
            <v>10548</v>
          </cell>
          <cell r="F1746">
            <v>43487</v>
          </cell>
        </row>
        <row r="1747">
          <cell r="B1747">
            <v>9555</v>
          </cell>
          <cell r="C1747" t="str">
            <v>TARIFA HORA - PERSONAL ADMINISTRATIVO - SECRETARIA 1 (Incluye Factor de Prestaciones)</v>
          </cell>
          <cell r="D1747" t="str">
            <v>HR</v>
          </cell>
          <cell r="E1747">
            <v>8702</v>
          </cell>
          <cell r="F1747">
            <v>43487</v>
          </cell>
        </row>
        <row r="1748">
          <cell r="B1748">
            <v>9556</v>
          </cell>
          <cell r="C1748" t="str">
            <v>TARIFA HORA - PERSONAL ADMINISTRATIVO - SECRETARIA 2 (Incluye Factor de Prestaciones)</v>
          </cell>
          <cell r="D1748" t="str">
            <v>HR</v>
          </cell>
          <cell r="E1748">
            <v>7362</v>
          </cell>
          <cell r="F1748">
            <v>43487</v>
          </cell>
        </row>
        <row r="1749">
          <cell r="B1749">
            <v>9557</v>
          </cell>
          <cell r="C1749" t="str">
            <v>TARIFA HORA - PERSONAL AUXILIAR TÉCNICO - CADENERO 1 (Incluye Factor de Prestaciones)</v>
          </cell>
          <cell r="D1749" t="str">
            <v>HR</v>
          </cell>
          <cell r="E1749">
            <v>9890</v>
          </cell>
          <cell r="F1749">
            <v>43487</v>
          </cell>
        </row>
        <row r="1750">
          <cell r="B1750">
            <v>9558</v>
          </cell>
          <cell r="C1750" t="str">
            <v>TARIFA HORA - PERSONAL AUXILIAR TÉCNICO - CADENERO 2 (Incluye Factor de Prestaciones)</v>
          </cell>
          <cell r="D1750" t="str">
            <v>HR</v>
          </cell>
          <cell r="E1750">
            <v>8702</v>
          </cell>
          <cell r="F1750">
            <v>43487</v>
          </cell>
        </row>
        <row r="1751">
          <cell r="B1751">
            <v>9559</v>
          </cell>
          <cell r="C1751" t="str">
            <v>TARIFA HORA - PERSONAL AUXILIAR TÉCNICO - SECRETARIA - CONDUCTOR O MOTORISTA (Incluye Factor de Prestaciones)</v>
          </cell>
          <cell r="D1751" t="str">
            <v>HR</v>
          </cell>
          <cell r="E1751">
            <v>7362</v>
          </cell>
          <cell r="F1751">
            <v>43487</v>
          </cell>
        </row>
        <row r="1752">
          <cell r="B1752">
            <v>9560</v>
          </cell>
          <cell r="C1752" t="str">
            <v>TARIFA HORA - PERSONAL DE OBRA - MAESTRO DE OBRA (Incluye Factor de Prestaciones)</v>
          </cell>
          <cell r="D1752" t="str">
            <v>HR</v>
          </cell>
          <cell r="E1752">
            <v>15075</v>
          </cell>
          <cell r="F1752">
            <v>43487</v>
          </cell>
        </row>
        <row r="1753">
          <cell r="B1753">
            <v>9564</v>
          </cell>
          <cell r="C1753" t="str">
            <v>DUCTOLÓN DE POLIETILENO DE 3.3mm DE PARED x 26.5mm DE ANCHO INTERNO. BLANCO. ROLLO DE 250m</v>
          </cell>
          <cell r="D1753" t="str">
            <v>ML</v>
          </cell>
          <cell r="E1753">
            <v>276</v>
          </cell>
          <cell r="F1753">
            <v>43455</v>
          </cell>
        </row>
        <row r="1754">
          <cell r="B1754">
            <v>9569</v>
          </cell>
          <cell r="C1754" t="str">
            <v>MANTO GEOSINTÉTICO COMPUESTO DE CEMENTO A GRANEL. DIMENSIONES: 1.10m DE ANCHO x 8mm DE ESPESOR x 114ml. PESO DEL ROLLO A GRANEL: 1550Kg.</v>
          </cell>
          <cell r="D1754" t="str">
            <v>M2</v>
          </cell>
          <cell r="E1754">
            <v>188425</v>
          </cell>
          <cell r="F1754">
            <v>43455</v>
          </cell>
        </row>
        <row r="1755">
          <cell r="B1755">
            <v>9570</v>
          </cell>
          <cell r="C1755" t="str">
            <v>UNIÓN CANALETA PLÁSTICA DE 20cm x 12cm PORTACABLES</v>
          </cell>
          <cell r="D1755" t="str">
            <v>UN</v>
          </cell>
          <cell r="E1755">
            <v>1220</v>
          </cell>
          <cell r="F1755">
            <v>43455</v>
          </cell>
        </row>
        <row r="1756">
          <cell r="B1756">
            <v>9571</v>
          </cell>
          <cell r="C1756" t="str">
            <v>UNIÓN CANALETA PLÁSTICA DE 32mm x 12mm PORTACABLES</v>
          </cell>
          <cell r="D1756" t="str">
            <v>UN</v>
          </cell>
          <cell r="E1756">
            <v>716</v>
          </cell>
          <cell r="F1756">
            <v>43455</v>
          </cell>
        </row>
        <row r="1757">
          <cell r="B1757">
            <v>9572</v>
          </cell>
          <cell r="C1757" t="str">
            <v>CANALETA PLÁSTICA DE 20cm x 12cm PORTACABLES CON ADHESIVO</v>
          </cell>
          <cell r="D1757" t="str">
            <v>ML</v>
          </cell>
          <cell r="E1757">
            <v>2750</v>
          </cell>
          <cell r="F1757">
            <v>43455</v>
          </cell>
        </row>
        <row r="1758">
          <cell r="B1758">
            <v>9573</v>
          </cell>
          <cell r="C1758" t="str">
            <v>CANALETA PLÁSTICA DE 32cm x 12cm PORTACABLES CON ADHESIVO</v>
          </cell>
          <cell r="D1758" t="str">
            <v>ML</v>
          </cell>
          <cell r="E1758">
            <v>3953</v>
          </cell>
          <cell r="F1758">
            <v>43455</v>
          </cell>
        </row>
        <row r="1759">
          <cell r="B1759">
            <v>9574</v>
          </cell>
          <cell r="C1759" t="str">
            <v>ABRAZADERA CORREDIZA - CREMALLERA 8mm</v>
          </cell>
          <cell r="D1759" t="str">
            <v>UN</v>
          </cell>
          <cell r="E1759">
            <v>875</v>
          </cell>
          <cell r="F1759">
            <v>43455</v>
          </cell>
        </row>
        <row r="1760">
          <cell r="B1760">
            <v>9575</v>
          </cell>
          <cell r="C1760" t="str">
            <v>TARIFA MES - PERSONAL TÉCNICO - CELADOR ARMADO (24 horas por 30 días divididos en 3 turnos de 8 horas diarias. Incluye prestaciones de ley, Administración y servicios.</v>
          </cell>
          <cell r="D1760" t="str">
            <v>MES</v>
          </cell>
          <cell r="E1760">
            <v>8016163</v>
          </cell>
          <cell r="F1760">
            <v>43487</v>
          </cell>
        </row>
        <row r="1761">
          <cell r="B1761">
            <v>9576</v>
          </cell>
          <cell r="C1761" t="str">
            <v>ALQUILER MES - ARRIENDO OFICINA INCL. ADMINISTRACIÓN, SERVICIOS PÚBLICOS, COMUNICACIONES</v>
          </cell>
          <cell r="D1761" t="str">
            <v>M2/MS</v>
          </cell>
          <cell r="E1761">
            <v>29429</v>
          </cell>
          <cell r="F1761">
            <v>43487</v>
          </cell>
        </row>
        <row r="1762">
          <cell r="B1762">
            <v>9577</v>
          </cell>
          <cell r="C1762" t="str">
            <v>ALQUILER MES - CAMPAMENTOS INCL. SERVICIOS PÚBLICOS PROVISIONALES</v>
          </cell>
          <cell r="D1762" t="str">
            <v>M2/MS</v>
          </cell>
          <cell r="E1762">
            <v>11741</v>
          </cell>
          <cell r="F1762">
            <v>43122</v>
          </cell>
        </row>
        <row r="1763">
          <cell r="B1763">
            <v>9578</v>
          </cell>
          <cell r="C1763" t="str">
            <v>TARIFA GLOBAL - GASTOS OFICINA (PAPELERIA, FOTOCOPIAS Y OTROS)</v>
          </cell>
          <cell r="D1763" t="str">
            <v>GLB/MS</v>
          </cell>
          <cell r="E1763">
            <v>668258</v>
          </cell>
          <cell r="F1763">
            <v>43455</v>
          </cell>
        </row>
        <row r="1764">
          <cell r="B1764">
            <v>9628</v>
          </cell>
          <cell r="C1764" t="str">
            <v>JUNTA TC-JEVF-75 MÓDULOS DE 1.83m. INCLUYE TORNILLERÍA DE FIJACIÓN.</v>
          </cell>
          <cell r="D1764" t="str">
            <v>UN</v>
          </cell>
          <cell r="E1764">
            <v>623495</v>
          </cell>
          <cell r="F1764">
            <v>43455</v>
          </cell>
        </row>
        <row r="1765">
          <cell r="B1765">
            <v>9629</v>
          </cell>
          <cell r="C1765" t="str">
            <v>NEOPRENO - APOYO EN CAUCHO NEOPRENO. DUREZA 60 SIN REFUERZOS</v>
          </cell>
          <cell r="D1765" t="str">
            <v>dm3</v>
          </cell>
          <cell r="E1765">
            <v>25754</v>
          </cell>
          <cell r="F1765">
            <v>43455</v>
          </cell>
        </row>
        <row r="1766">
          <cell r="B1766">
            <v>9630</v>
          </cell>
          <cell r="C1766" t="str">
            <v>NEOPRENO - APOYO EN CAUCHO NEOPRENO. DUREZA 50 SIN REFUERZOS</v>
          </cell>
          <cell r="D1766" t="str">
            <v>dm3</v>
          </cell>
          <cell r="E1766">
            <v>32725</v>
          </cell>
          <cell r="F1766">
            <v>43455</v>
          </cell>
        </row>
        <row r="1767">
          <cell r="B1767">
            <v>9631</v>
          </cell>
          <cell r="C1767" t="str">
            <v>NEOPRENO - APOYO EN CAUCHO NEOPRENO. DUREZA 60 REFORZADA CON 2 PLATINAS DE 1/4"</v>
          </cell>
          <cell r="D1767" t="str">
            <v>dm3</v>
          </cell>
          <cell r="E1767">
            <v>33320</v>
          </cell>
          <cell r="F1767">
            <v>43455</v>
          </cell>
        </row>
        <row r="1768">
          <cell r="B1768">
            <v>9632</v>
          </cell>
          <cell r="C1768" t="str">
            <v>NEOPRENO - APOYO EN CAUCHO NEOPRENO. DUREZA 50 REFORZADA CON PLATINA DE 1/8"</v>
          </cell>
          <cell r="D1768" t="str">
            <v>dm3</v>
          </cell>
          <cell r="E1768">
            <v>28560</v>
          </cell>
          <cell r="F1768">
            <v>43455</v>
          </cell>
        </row>
        <row r="1769">
          <cell r="B1769">
            <v>9635</v>
          </cell>
          <cell r="C1769" t="str">
            <v>ADHESIVO ESTRUCTURAL PARA ANCLAJE DE BARRAS AL CONCRETO. USO EN CONCRETO FISURADO Y NO FISURADO POR 600 ml</v>
          </cell>
          <cell r="D1769" t="str">
            <v>UN</v>
          </cell>
          <cell r="E1769">
            <v>63981</v>
          </cell>
          <cell r="F1769">
            <v>43455</v>
          </cell>
        </row>
        <row r="1770">
          <cell r="B1770">
            <v>9636</v>
          </cell>
          <cell r="C1770" t="str">
            <v>LÍQUIDO INHIBIDOR PASIVADOR DE CORROSIÓN DEL CONCRETO REFORZADO</v>
          </cell>
          <cell r="D1770" t="str">
            <v>UN</v>
          </cell>
          <cell r="E1770">
            <v>14474</v>
          </cell>
          <cell r="F1770">
            <v>43455</v>
          </cell>
        </row>
        <row r="1771">
          <cell r="B1771">
            <v>9637</v>
          </cell>
          <cell r="C1771" t="str">
            <v>LÁMINA DE FIBRA DE CARBONO PARA REFUERZO ESTRUCTURAL</v>
          </cell>
          <cell r="D1771" t="str">
            <v>UN</v>
          </cell>
          <cell r="E1771">
            <v>225200</v>
          </cell>
          <cell r="F1771">
            <v>43455</v>
          </cell>
        </row>
        <row r="1772">
          <cell r="B1772">
            <v>9638</v>
          </cell>
          <cell r="C1772" t="str">
            <v>ADHESIVO EPÓXICO DE DOS COMPONENTES DE CONSISTENCIA PASTOSA</v>
          </cell>
          <cell r="D1772" t="str">
            <v>KG</v>
          </cell>
          <cell r="E1772">
            <v>65000</v>
          </cell>
          <cell r="F1772">
            <v>43455</v>
          </cell>
        </row>
        <row r="1773">
          <cell r="B1773">
            <v>9639</v>
          </cell>
          <cell r="C1773" t="str">
            <v>MORTERO DE REPARACIÓN MONOCOMPONENTE</v>
          </cell>
          <cell r="D1773" t="str">
            <v>KG</v>
          </cell>
          <cell r="E1773">
            <v>5510</v>
          </cell>
          <cell r="F1773">
            <v>43455</v>
          </cell>
        </row>
        <row r="1774">
          <cell r="B1774">
            <v>9640</v>
          </cell>
          <cell r="C1774" t="str">
            <v>RECUBRIMIENTO INHIBIDOR PROTECTOR DE CORROSIÓN MODIFICADO CON RESINA ACRÍLICA DE DOS COMPONENTES QUE IMPIDE LA OXIDACIÓN DEL ACERO DE REFUERZO.</v>
          </cell>
          <cell r="D1774" t="str">
            <v>KG</v>
          </cell>
          <cell r="E1774">
            <v>13900</v>
          </cell>
          <cell r="F1774">
            <v>43455</v>
          </cell>
        </row>
        <row r="1775">
          <cell r="B1775">
            <v>9642</v>
          </cell>
          <cell r="C1775" t="str">
            <v>ADHESIVO EPÓXICO DE ALTA RESISTENCIA, ALTO MÓDULO Y BAJA VISCOSIDAD.</v>
          </cell>
          <cell r="D1775" t="str">
            <v>KG</v>
          </cell>
          <cell r="E1775">
            <v>97195</v>
          </cell>
          <cell r="F1775">
            <v>43455</v>
          </cell>
        </row>
        <row r="1776">
          <cell r="B1776">
            <v>9643</v>
          </cell>
          <cell r="C1776" t="str">
            <v>FONDO DE JUNTA EN ESPUMA DE POLIETILENO DE BAJA DENSIDAD DE CELDA CERRADA PREFORMADO, PARA APLICAR MASILLAS EN FRÍO. De Ø1/4" (6mm)</v>
          </cell>
          <cell r="D1776" t="str">
            <v>ML</v>
          </cell>
          <cell r="E1776">
            <v>700</v>
          </cell>
          <cell r="F1776">
            <v>43455</v>
          </cell>
        </row>
        <row r="1777">
          <cell r="B1777">
            <v>9644</v>
          </cell>
          <cell r="C1777" t="str">
            <v>PERFIL DE PVC PARA SELLO DE JUNTA (CINTA FLEXIBLE PARA SELLO DE PVC).</v>
          </cell>
          <cell r="D1777" t="str">
            <v>ML</v>
          </cell>
          <cell r="E1777">
            <v>9028</v>
          </cell>
          <cell r="F1777">
            <v>43455</v>
          </cell>
        </row>
        <row r="1778">
          <cell r="B1778">
            <v>9645</v>
          </cell>
          <cell r="C1778" t="str">
            <v>ADHESIVO ESPECIAL PARA EL PEGADO PLÁSTICO DE METALES MONOCOMPONENTE Y LIBRE DE SOLVENTES (300ml)</v>
          </cell>
          <cell r="D1778" t="str">
            <v>UN</v>
          </cell>
          <cell r="E1778">
            <v>32900</v>
          </cell>
          <cell r="F1778">
            <v>43455</v>
          </cell>
        </row>
        <row r="1779">
          <cell r="B1779">
            <v>9646</v>
          </cell>
          <cell r="C1779" t="str">
            <v>OBTENCIÓN DE NÚCLEOS DE CONCRETO ENDURECIDO. NÚCLEOS DE 6"</v>
          </cell>
          <cell r="D1779" t="str">
            <v>UN</v>
          </cell>
          <cell r="E1779">
            <v>297500</v>
          </cell>
          <cell r="F1779">
            <v>43455</v>
          </cell>
        </row>
        <row r="1780">
          <cell r="B1780">
            <v>9647</v>
          </cell>
          <cell r="C1780" t="str">
            <v>DISEÑO DE MEZCLAS DE CONCRETO CON TRES AGREGADOS PARA UNA RESISTENCIA DADA (INCLUYE CARACTERIZACIÓN)</v>
          </cell>
          <cell r="D1780" t="str">
            <v>UN</v>
          </cell>
          <cell r="E1780">
            <v>690200</v>
          </cell>
          <cell r="F1780">
            <v>43455</v>
          </cell>
        </row>
        <row r="1781">
          <cell r="B1781">
            <v>9648</v>
          </cell>
          <cell r="C1781" t="str">
            <v>CORTE DE NÚCLEO PARA ENSAYO DE COMPRESIÓN</v>
          </cell>
          <cell r="D1781" t="str">
            <v>UN</v>
          </cell>
          <cell r="E1781">
            <v>28144</v>
          </cell>
          <cell r="F1781">
            <v>43455</v>
          </cell>
        </row>
        <row r="1782">
          <cell r="B1782">
            <v>9649</v>
          </cell>
          <cell r="C1782" t="str">
            <v>CICATRIZANTE DE RAICES</v>
          </cell>
          <cell r="D1782" t="str">
            <v>GLN</v>
          </cell>
          <cell r="E1782">
            <v>35700</v>
          </cell>
          <cell r="F1782">
            <v>43455</v>
          </cell>
        </row>
        <row r="1783">
          <cell r="B1783">
            <v>9650</v>
          </cell>
          <cell r="C1783" t="str">
            <v>LAMINA GALVANIZADA POR KILOGRAMOS</v>
          </cell>
          <cell r="D1783" t="str">
            <v>KG</v>
          </cell>
          <cell r="E1783">
            <v>3927</v>
          </cell>
          <cell r="F1783">
            <v>43455</v>
          </cell>
        </row>
        <row r="1784">
          <cell r="B1784">
            <v>9651</v>
          </cell>
          <cell r="C1784" t="str">
            <v>ACERO ESTRUCTURAL PARA PUENTE PEATONAL TIPO TRANSMILENIO. Suministro, fabricación, transporte y montaje de estructura metálica con el siguiente esquema de protección y pintura:(Guía 6.7.1) Ver observ.</v>
          </cell>
          <cell r="D1784" t="str">
            <v>KG</v>
          </cell>
          <cell r="E1784">
            <v>13713</v>
          </cell>
          <cell r="F1784">
            <v>43455</v>
          </cell>
        </row>
        <row r="1785">
          <cell r="B1785">
            <v>9652</v>
          </cell>
          <cell r="C1785" t="str">
            <v>ACERO ESTRUCTURAL PARA PUENTE PEATONAL TIPO TRANSMILENIO. Suministro, fabricación, transporte y montaje de estructura metálica con el siguiente esquema de protección y pintura:(Guía 6.7.2)Ver observ.</v>
          </cell>
          <cell r="D1785" t="str">
            <v>KG</v>
          </cell>
          <cell r="E1785">
            <v>12630</v>
          </cell>
          <cell r="F1785">
            <v>43455</v>
          </cell>
        </row>
        <row r="1786">
          <cell r="B1786">
            <v>9653</v>
          </cell>
          <cell r="C1786" t="str">
            <v>ACERO ESTRUCTURAL PARA ESTACIÓN TIPO TRANSMILENIO. Suministro, fabricación, transporte y montaje de estructura metálica con el siguiente esquema de protección y pintura:(Guía 6.7.1) Ver observ.</v>
          </cell>
          <cell r="D1786" t="str">
            <v>KG</v>
          </cell>
          <cell r="E1786">
            <v>12171</v>
          </cell>
          <cell r="F1786">
            <v>43455</v>
          </cell>
        </row>
        <row r="1787">
          <cell r="B1787">
            <v>9654</v>
          </cell>
          <cell r="C1787" t="str">
            <v>ACERO ESTRUCTURAL PARA ESTACIÓN TIPO TRANSMILENIO. Suministro, fabricación, transporte y montaje de estructura metálica con el siguiente esquema de protección y pintura:(Guía 6.7.2)Ver observ.</v>
          </cell>
          <cell r="D1787" t="str">
            <v>KG</v>
          </cell>
          <cell r="E1787">
            <v>11137</v>
          </cell>
          <cell r="F1787">
            <v>43455</v>
          </cell>
        </row>
        <row r="1788">
          <cell r="B1788">
            <v>9655</v>
          </cell>
          <cell r="C1788" t="str">
            <v>ACERO ESTRUCTURAL PARA ESTACIÓN TIPO TRANSMILENIO. Suministro, fabricación, transporte y montaje de estructura metálica con el siguiente esquema de protección y pintura: Altern. Estación. Ver observ.</v>
          </cell>
          <cell r="D1788" t="str">
            <v>KG</v>
          </cell>
          <cell r="E1788">
            <v>10746</v>
          </cell>
          <cell r="F1788">
            <v>43455</v>
          </cell>
        </row>
        <row r="1789">
          <cell r="B1789">
            <v>9656</v>
          </cell>
          <cell r="C1789" t="str">
            <v>GEOMALLA FORTGRID BX-50</v>
          </cell>
          <cell r="D1789" t="str">
            <v>M2</v>
          </cell>
          <cell r="E1789">
            <v>8900</v>
          </cell>
          <cell r="F1789">
            <v>43455</v>
          </cell>
        </row>
        <row r="1790">
          <cell r="B1790">
            <v>9662</v>
          </cell>
          <cell r="C1790" t="str">
            <v>PISO PRETENSADO e= 50 mm PARA ESTACIONES Y PUENTES TIPO TRANSMILENIO. NO INCLUYE TRANSPORTE</v>
          </cell>
          <cell r="D1790" t="str">
            <v>M2</v>
          </cell>
          <cell r="E1790">
            <v>281138</v>
          </cell>
          <cell r="F1790">
            <v>43455</v>
          </cell>
        </row>
        <row r="1791">
          <cell r="B1791">
            <v>9663</v>
          </cell>
          <cell r="C1791" t="str">
            <v>PISO PRETENSADO e= 70 mm PARA ESTACIONES Y PUENTES TIPO TRANSMILENIO. NO INCLUYE TRANSPORTE</v>
          </cell>
          <cell r="D1791" t="str">
            <v>M2</v>
          </cell>
          <cell r="E1791">
            <v>298631</v>
          </cell>
          <cell r="F1791">
            <v>43455</v>
          </cell>
        </row>
        <row r="1792">
          <cell r="B1792">
            <v>9666</v>
          </cell>
          <cell r="C1792" t="str">
            <v>REGISTRO DE CIERRE 1/2" EN PVC. VÁLVULA CIERRE RÁPIDO EN PVC UNIVERSAL SOLDADA</v>
          </cell>
          <cell r="D1792" t="str">
            <v>UN</v>
          </cell>
          <cell r="E1792">
            <v>28566</v>
          </cell>
          <cell r="F1792">
            <v>43455</v>
          </cell>
        </row>
        <row r="1793">
          <cell r="B1793">
            <v>9667</v>
          </cell>
          <cell r="C1793" t="str">
            <v>REGISTRO DE CIERRE 3/4" EN PVC. VÁLVULA CIERRE RÁPIDO EN PVC UNIVERSAL SOLDADA</v>
          </cell>
          <cell r="D1793" t="str">
            <v>UN</v>
          </cell>
          <cell r="E1793">
            <v>35263</v>
          </cell>
          <cell r="F1793">
            <v>43455</v>
          </cell>
        </row>
        <row r="1794">
          <cell r="B1794">
            <v>9668</v>
          </cell>
          <cell r="C1794" t="str">
            <v>REGISTRO DE CIERRE 1" EN PVC. VÁLVULA CIERRE RÁPIDO EN PVC UNIVERSAL SOLDADA</v>
          </cell>
          <cell r="D1794" t="str">
            <v>UN</v>
          </cell>
          <cell r="E1794">
            <v>37120</v>
          </cell>
          <cell r="F1794">
            <v>43455</v>
          </cell>
        </row>
        <row r="1795">
          <cell r="B1795">
            <v>9669</v>
          </cell>
          <cell r="C1795" t="str">
            <v>REGISTRO DE CIERRE 1 1/2" EN PVC. VÁLVULA CIERRE RÁPIDO EN PVC UNIVERSAL SOLDADA</v>
          </cell>
          <cell r="D1795" t="str">
            <v>UN</v>
          </cell>
          <cell r="E1795">
            <v>81169</v>
          </cell>
          <cell r="F1795">
            <v>43455</v>
          </cell>
        </row>
        <row r="1796">
          <cell r="B1796">
            <v>9670</v>
          </cell>
          <cell r="C1796" t="str">
            <v>REGISTRO DE CIERRE 2" EN PVC. VÁLVULA CIERRE RÁPIDO EN PVC UNIVERSAL SOLDADA</v>
          </cell>
          <cell r="D1796" t="str">
            <v>UN</v>
          </cell>
          <cell r="E1796">
            <v>110534</v>
          </cell>
          <cell r="F1796">
            <v>43455</v>
          </cell>
        </row>
        <row r="1797">
          <cell r="B1797">
            <v>9671</v>
          </cell>
          <cell r="C1797" t="str">
            <v>MEZCLA ASFÁLTICA EN CALIENTE DENSA MD10 CON CEMENTO ASFÁLTICO 60-70</v>
          </cell>
          <cell r="D1797" t="str">
            <v>M3</v>
          </cell>
          <cell r="E1797">
            <v>438991</v>
          </cell>
          <cell r="F1797">
            <v>43455</v>
          </cell>
        </row>
        <row r="1798">
          <cell r="B1798">
            <v>9672</v>
          </cell>
          <cell r="C1798" t="str">
            <v>MEZCLA ASFÁLTICA EN CALIENTE DENSA MD12 CON CEMENTO ASFÁLTICO 60-70</v>
          </cell>
          <cell r="D1798" t="str">
            <v>M3</v>
          </cell>
          <cell r="E1798">
            <v>386631</v>
          </cell>
          <cell r="F1798">
            <v>43455</v>
          </cell>
        </row>
        <row r="1799">
          <cell r="B1799">
            <v>9673</v>
          </cell>
          <cell r="C1799" t="str">
            <v>MEZCLA ASFÁLTICA EN CALIENTE DENSA MD20 CON CEMENTO ASFÁLTICO 60-70</v>
          </cell>
          <cell r="D1799" t="str">
            <v>M3</v>
          </cell>
          <cell r="E1799">
            <v>380681</v>
          </cell>
          <cell r="F1799">
            <v>43455</v>
          </cell>
        </row>
        <row r="1800">
          <cell r="B1800">
            <v>9682</v>
          </cell>
          <cell r="C1800" t="str">
            <v>PINTURA PARA RECUBRIMIENTO ACRÍLICO, IMPERMEABLE, DECORATIVO, EN COLORES MONOCOMPONENTES, CON ACABADO MATE PARA SUPERFICIES EN CONCRETO, MORTERO O FIBROCEMENTO</v>
          </cell>
          <cell r="D1800" t="str">
            <v>GLN</v>
          </cell>
          <cell r="E1800">
            <v>58467</v>
          </cell>
          <cell r="F1800">
            <v>43455</v>
          </cell>
        </row>
        <row r="1801">
          <cell r="B1801">
            <v>9685</v>
          </cell>
          <cell r="C1801" t="str">
            <v>TUBO  EMT 3"</v>
          </cell>
          <cell r="D1801" t="str">
            <v>ML</v>
          </cell>
          <cell r="E1801">
            <v>31447</v>
          </cell>
          <cell r="F1801">
            <v>43455</v>
          </cell>
        </row>
        <row r="1802">
          <cell r="B1802">
            <v>9686</v>
          </cell>
          <cell r="C1802" t="str">
            <v>TUBERIA CONDUIT GALVANIZADA IMC D=2"</v>
          </cell>
          <cell r="D1802" t="str">
            <v>ML</v>
          </cell>
          <cell r="E1802">
            <v>29398</v>
          </cell>
          <cell r="F1802">
            <v>43455</v>
          </cell>
        </row>
        <row r="1803">
          <cell r="B1803">
            <v>9687</v>
          </cell>
          <cell r="C1803" t="str">
            <v>UNIÓN CONDUIT GALVANIZADA IMC D=2"</v>
          </cell>
          <cell r="D1803" t="str">
            <v>UN</v>
          </cell>
          <cell r="E1803">
            <v>5350</v>
          </cell>
          <cell r="F1803">
            <v>43455</v>
          </cell>
        </row>
        <row r="1804">
          <cell r="B1804">
            <v>9688</v>
          </cell>
          <cell r="C1804" t="str">
            <v>TUBO CONDUIT GALVANIZADO IMC 3/4"</v>
          </cell>
          <cell r="D1804" t="str">
            <v>ML</v>
          </cell>
          <cell r="E1804">
            <v>10305</v>
          </cell>
          <cell r="F1804">
            <v>43455</v>
          </cell>
        </row>
        <row r="1805">
          <cell r="B1805">
            <v>9689</v>
          </cell>
          <cell r="C1805" t="str">
            <v>UNIÓN CONDUIT GALVANIZADO IMC 3/4"</v>
          </cell>
          <cell r="D1805" t="str">
            <v>UN</v>
          </cell>
          <cell r="E1805">
            <v>1500</v>
          </cell>
          <cell r="F1805">
            <v>43455</v>
          </cell>
        </row>
        <row r="1806">
          <cell r="B1806">
            <v>9690</v>
          </cell>
          <cell r="C1806" t="str">
            <v>TUBO  EMT 1 1/4"</v>
          </cell>
          <cell r="D1806" t="str">
            <v>ML</v>
          </cell>
          <cell r="E1806">
            <v>10856</v>
          </cell>
          <cell r="F1806">
            <v>43455</v>
          </cell>
        </row>
        <row r="1807">
          <cell r="B1807">
            <v>9691</v>
          </cell>
          <cell r="C1807" t="str">
            <v>CURVA GALVANIZADA 1" EMT</v>
          </cell>
          <cell r="D1807" t="str">
            <v>UN</v>
          </cell>
          <cell r="E1807">
            <v>2200</v>
          </cell>
          <cell r="F1807">
            <v>43455</v>
          </cell>
        </row>
        <row r="1808">
          <cell r="B1808">
            <v>9692</v>
          </cell>
          <cell r="C1808" t="str">
            <v>CABLES POSTENSADOS (Incl. Torón de 5/8" ASTM A 416, Grado 270k, anclajes de acuerdo con planos, ductos metálicos galvanizados, equipo para inyectar (Bomba+Mezclador), ... Ver Observaciones</v>
          </cell>
          <cell r="D1808" t="str">
            <v>TON-M</v>
          </cell>
          <cell r="E1808">
            <v>834</v>
          </cell>
          <cell r="F1808">
            <v>43455</v>
          </cell>
        </row>
        <row r="1809">
          <cell r="B1809">
            <v>9694</v>
          </cell>
          <cell r="C1809" t="str">
            <v>MORTERO SIN CONTRACCIÓN DE ALTAS RESISTENCIAS</v>
          </cell>
          <cell r="D1809" t="str">
            <v>KG</v>
          </cell>
          <cell r="E1809">
            <v>3918</v>
          </cell>
          <cell r="F1809">
            <v>43455</v>
          </cell>
        </row>
        <row r="1810">
          <cell r="B1810">
            <v>9695</v>
          </cell>
          <cell r="C1810" t="str">
            <v>LIMPIEZA GRADO DE LIMPIEZA SEGÚN NORMA SSPC-SP1 - LIMPIEZA CON SOLVENTES PARA ESTRUCTURA PESADA</v>
          </cell>
          <cell r="D1810" t="str">
            <v>KG</v>
          </cell>
          <cell r="E1810">
            <v>147</v>
          </cell>
          <cell r="F1810">
            <v>43455</v>
          </cell>
        </row>
        <row r="1811">
          <cell r="B1811">
            <v>9696</v>
          </cell>
          <cell r="C1811" t="str">
            <v>LIMPIEZA GRADO DE LIMPIEZA SEGÚN NORMA SSPC-SP2 - LIMPIEZA MANUAL PARA ESTRUCTURA PESADA</v>
          </cell>
          <cell r="D1811" t="str">
            <v>KG</v>
          </cell>
          <cell r="E1811">
            <v>147</v>
          </cell>
          <cell r="F1811">
            <v>43455</v>
          </cell>
        </row>
        <row r="1812">
          <cell r="B1812">
            <v>9697</v>
          </cell>
          <cell r="C1812" t="str">
            <v>LIMPIEZA GRADO DE LIMPIEZA SEGÚN NORMA SSPC-SP3 - LIMPIEZA CON HERRAMIENTAS ELÉCTRICAS PARA ESTRUCTURA PESADA</v>
          </cell>
          <cell r="D1812" t="str">
            <v>KG</v>
          </cell>
          <cell r="E1812">
            <v>149</v>
          </cell>
          <cell r="F1812">
            <v>43455</v>
          </cell>
        </row>
        <row r="1813">
          <cell r="B1813">
            <v>9698</v>
          </cell>
          <cell r="C1813" t="str">
            <v>LIMPIEZA GRADO DE LIMPIEZA SEGÚN NORMA SSPC-SP5 - LIMPIEZA CON ABRASIVO METAL BLANCO PARA ESTRUCTURA PESADA</v>
          </cell>
          <cell r="D1813" t="str">
            <v>KG</v>
          </cell>
          <cell r="E1813">
            <v>160</v>
          </cell>
          <cell r="F1813">
            <v>43455</v>
          </cell>
        </row>
        <row r="1814">
          <cell r="B1814">
            <v>9699</v>
          </cell>
          <cell r="C1814" t="str">
            <v>LIMPIEZA GRADO DE LIMPIEZA SEGÚN NORMA SSPC-SP7 - LIMPIEZA CON CHORRO ABRASIVO BRUSH-OFF PARA ESTRUCTURA PESADA</v>
          </cell>
          <cell r="D1814" t="str">
            <v>KG</v>
          </cell>
          <cell r="E1814">
            <v>175</v>
          </cell>
          <cell r="F1814">
            <v>43455</v>
          </cell>
        </row>
        <row r="1815">
          <cell r="B1815">
            <v>9700</v>
          </cell>
          <cell r="C1815" t="str">
            <v>LIMPIEZA GRADO DE LIMPIEZA SEGÚN NORMA SSPC-SP6 - LIMPIEZA CON CHORRO ABRASIVO COMERCIAL PARA ESTRUCTURA PESADA</v>
          </cell>
          <cell r="D1815" t="str">
            <v>KG</v>
          </cell>
          <cell r="E1815">
            <v>165</v>
          </cell>
          <cell r="F1815">
            <v>43455</v>
          </cell>
        </row>
        <row r="1816">
          <cell r="B1816">
            <v>9701</v>
          </cell>
          <cell r="C1816" t="str">
            <v>LIMPIEZA GRADO DE LIMPIEZA SEGÚN NORMA SSPC-SP10 - LIMPIEZA CON CHORRO ABRASIVO METAL CASI BLANCO PARA ESTRUCTURA PESADA</v>
          </cell>
          <cell r="D1816" t="str">
            <v>KG</v>
          </cell>
          <cell r="E1816">
            <v>170</v>
          </cell>
          <cell r="F1816">
            <v>43455</v>
          </cell>
        </row>
        <row r="1817">
          <cell r="B1817">
            <v>9704</v>
          </cell>
          <cell r="C1817" t="str">
            <v>ESCOLTA - COSTO POR ESCOLTA EN CADA RECORRIDO EN PERÍMETRO URBANO</v>
          </cell>
          <cell r="D1817" t="str">
            <v>VIAJE</v>
          </cell>
          <cell r="E1817">
            <v>47600</v>
          </cell>
          <cell r="F1817">
            <v>43455</v>
          </cell>
        </row>
        <row r="1818">
          <cell r="B1818">
            <v>9705</v>
          </cell>
          <cell r="C1818" t="str">
            <v>TRANSPORTE DE EQUIPO DE UNA TONELADA POR VIAJE DIURNO SIN ESCOLTA</v>
          </cell>
          <cell r="D1818" t="str">
            <v>VIAJE</v>
          </cell>
          <cell r="E1818">
            <v>186830</v>
          </cell>
          <cell r="F1818">
            <v>43455</v>
          </cell>
        </row>
        <row r="1819">
          <cell r="B1819">
            <v>9706</v>
          </cell>
          <cell r="C1819" t="str">
            <v>TRANSPORTE DE EQUIPO DE CINCO TONELADAS POR VIAJE DIURNO SIN ESCOLTA</v>
          </cell>
          <cell r="D1819" t="str">
            <v>VIAJE</v>
          </cell>
          <cell r="E1819">
            <v>383775</v>
          </cell>
          <cell r="F1819">
            <v>43455</v>
          </cell>
        </row>
        <row r="1820">
          <cell r="B1820">
            <v>9707</v>
          </cell>
          <cell r="C1820" t="str">
            <v>TRANSPORTE DE EQUIPO DE DIEZ TONELADAS POR VIAJE DIURNO SIN ESCOLTA</v>
          </cell>
          <cell r="D1820" t="str">
            <v>VIAJE</v>
          </cell>
          <cell r="E1820">
            <v>636650</v>
          </cell>
          <cell r="F1820">
            <v>43455</v>
          </cell>
        </row>
        <row r="1821">
          <cell r="B1821">
            <v>9708</v>
          </cell>
          <cell r="C1821" t="str">
            <v>TRANSPORTE DE EQUIPO DE QUINCE TONELADAS POR VIAJE DIURNO SIN ESCOLTA</v>
          </cell>
          <cell r="D1821" t="str">
            <v>VIAJE</v>
          </cell>
          <cell r="E1821">
            <v>887145</v>
          </cell>
          <cell r="F1821">
            <v>43455</v>
          </cell>
        </row>
        <row r="1822">
          <cell r="B1822">
            <v>9709</v>
          </cell>
          <cell r="C1822" t="str">
            <v>TARIFA MES - PERSONAL TÉCNICO - TOPÓGRAFO INSPECTOR HORARIO NOCTURNO (No incluye Factor de Prestaciones)</v>
          </cell>
          <cell r="D1822" t="str">
            <v>MES</v>
          </cell>
          <cell r="E1822">
            <v>3322350</v>
          </cell>
          <cell r="F1822">
            <v>43487</v>
          </cell>
        </row>
        <row r="1823">
          <cell r="B1823">
            <v>9710</v>
          </cell>
          <cell r="C1823" t="str">
            <v>TARIFA MES - PERSONAL TÉCNICO - LABORATORISTA INSPECTOR HORARIO NOCTURNO (No incluye Factor de Prestaciones)</v>
          </cell>
          <cell r="D1823" t="str">
            <v>MES</v>
          </cell>
          <cell r="E1823">
            <v>2944350</v>
          </cell>
          <cell r="F1823">
            <v>43487</v>
          </cell>
        </row>
        <row r="1824">
          <cell r="B1824">
            <v>9711</v>
          </cell>
          <cell r="C1824" t="str">
            <v>TARIFA MES - PERSONAL TÉCNICO - INSPECTOR 2 HORARIO NOCTURNO (No incluye Factor de Prestaciones)</v>
          </cell>
          <cell r="D1824" t="str">
            <v>MES</v>
          </cell>
          <cell r="E1824">
            <v>2177550</v>
          </cell>
          <cell r="F1824">
            <v>43487</v>
          </cell>
        </row>
        <row r="1825">
          <cell r="B1825">
            <v>9712</v>
          </cell>
          <cell r="C1825" t="str">
            <v>TARIFA MES - PERSONAL AUXILIAR TÉCNICO - CADENERO 1 - HORARIO NOCTURNO (No incluye Factor de Prestaciones)</v>
          </cell>
          <cell r="D1825" t="str">
            <v>MES</v>
          </cell>
          <cell r="E1825">
            <v>2060100</v>
          </cell>
          <cell r="F1825">
            <v>43487</v>
          </cell>
        </row>
        <row r="1826">
          <cell r="B1826">
            <v>9713</v>
          </cell>
          <cell r="C1826" t="str">
            <v>TARIFA MES - PERSONAL AUXILIAR TÉCNICO - CADENERO 2 - HORARIO NOCTURNO (No incluye Factor de Prestaciones)</v>
          </cell>
          <cell r="D1826" t="str">
            <v>MES</v>
          </cell>
          <cell r="E1826">
            <v>1794150</v>
          </cell>
          <cell r="F1826">
            <v>43487</v>
          </cell>
        </row>
        <row r="1827">
          <cell r="B1827">
            <v>9714</v>
          </cell>
          <cell r="C1827" t="str">
            <v>TARIFA MES - PERSONAL AUXILIAR TÉCNICO - SECRETARIA - CONDUCTOR O MOTORISTA - HORARIO NOCTURNO (No incluye Factor de Prestaciones)</v>
          </cell>
          <cell r="D1827" t="str">
            <v>MES</v>
          </cell>
          <cell r="E1827">
            <v>1494450</v>
          </cell>
          <cell r="F1827">
            <v>43487</v>
          </cell>
        </row>
        <row r="1828">
          <cell r="B1828">
            <v>9715</v>
          </cell>
          <cell r="C1828" t="str">
            <v>TARIFA MES - PERSONAL DE OBRA - MAESTRO DE OBRA - HORARIO NOCTURNO (No incluye Factor de Prestaciones)</v>
          </cell>
          <cell r="D1828" t="str">
            <v>MES</v>
          </cell>
          <cell r="E1828">
            <v>3353870</v>
          </cell>
          <cell r="F1828">
            <v>43487</v>
          </cell>
        </row>
        <row r="1829">
          <cell r="B1829">
            <v>9716</v>
          </cell>
          <cell r="C1829" t="str">
            <v>ASFALTO EN FRÍO - BULTO DE 25 Kg</v>
          </cell>
          <cell r="D1829" t="str">
            <v>BULTO</v>
          </cell>
          <cell r="E1829">
            <v>33915</v>
          </cell>
          <cell r="F1829">
            <v>43455</v>
          </cell>
        </row>
        <row r="1830">
          <cell r="B1830">
            <v>9717</v>
          </cell>
          <cell r="C1830" t="str">
            <v>MEZCLA ASFÁLTICA EN FRÍO</v>
          </cell>
          <cell r="D1830" t="str">
            <v>M3</v>
          </cell>
          <cell r="E1830">
            <v>833000</v>
          </cell>
          <cell r="F1830">
            <v>43455</v>
          </cell>
        </row>
        <row r="1831">
          <cell r="B1831">
            <v>9718</v>
          </cell>
          <cell r="C1831" t="str">
            <v>MORTERO DE FRAGUADO Y ENDURECIMIENTO RÁPIDO PARA REPARACIONES  Y REPARCHEOS EN SUPERFICIES DE CONCRETO CON UN RANGO DE TEMPERATURA ENTRE 5°C Y 30°C</v>
          </cell>
          <cell r="D1831" t="str">
            <v>KG</v>
          </cell>
          <cell r="E1831">
            <v>7084</v>
          </cell>
          <cell r="F1831">
            <v>43455</v>
          </cell>
        </row>
        <row r="1832">
          <cell r="B1832">
            <v>9719</v>
          </cell>
          <cell r="C1832" t="str">
            <v>EPÓXICO DE DOS COMPONENTES PARA ADHERENCIA ENTRE CONCRETO FRESCO A ENDURECIDO EXPUESTO A ALTAS TEMPERATURAS DE CONSISTENCIA VISCOSA</v>
          </cell>
          <cell r="D1832" t="str">
            <v>KG</v>
          </cell>
          <cell r="E1832">
            <v>54216</v>
          </cell>
          <cell r="F1832">
            <v>43455</v>
          </cell>
        </row>
        <row r="1833">
          <cell r="B1833">
            <v>9720</v>
          </cell>
          <cell r="C1833" t="str">
            <v>DETERMINACIÓN DE LA RESISTENCIA DE MORTEROS DE CEMENTO HIDRÁULICO A LA COMPRESIÓN, USANDO CUBOS DE 50 MM DE LADO (UNIDAD)</v>
          </cell>
          <cell r="D1833" t="str">
            <v>UN</v>
          </cell>
          <cell r="E1833">
            <v>9520</v>
          </cell>
          <cell r="F1833">
            <v>43455</v>
          </cell>
        </row>
        <row r="1834">
          <cell r="B1834">
            <v>9721</v>
          </cell>
          <cell r="C1834" t="str">
            <v>ALQUILER MES - ESTACIÓN DE TOPOGRAFÍA CON TRÍPODE, DOS BASTONES, DOS PRISMAS CON PORTAPRISMA</v>
          </cell>
          <cell r="D1834" t="str">
            <v>MES</v>
          </cell>
          <cell r="E1834">
            <v>1785000</v>
          </cell>
          <cell r="F1834">
            <v>42909.740509259304</v>
          </cell>
        </row>
        <row r="1835">
          <cell r="B1835">
            <v>9722</v>
          </cell>
          <cell r="C1835" t="str">
            <v>ALQUILER MES - SISTEMA GPS, BASE, ROVER Y COLECTOR DE DATOS</v>
          </cell>
          <cell r="D1835" t="str">
            <v>MES</v>
          </cell>
          <cell r="E1835">
            <v>6545000</v>
          </cell>
          <cell r="F1835">
            <v>42909.7412847222</v>
          </cell>
        </row>
        <row r="1836">
          <cell r="B1836">
            <v>9723</v>
          </cell>
          <cell r="C1836" t="str">
            <v>HIDROFUGANTE - PROTECTOR DEL CONCRETO - con ingrediente activo 100% en base a siliconas órganoreactivas de alta penetración</v>
          </cell>
          <cell r="D1836" t="str">
            <v>LT</v>
          </cell>
          <cell r="E1836">
            <v>9750</v>
          </cell>
          <cell r="F1836">
            <v>43455</v>
          </cell>
        </row>
        <row r="1837">
          <cell r="B1837">
            <v>9724</v>
          </cell>
          <cell r="C1837" t="str">
            <v>PORTÁTILES - Procesador minimo: intel, Core i3 4005U, celeron o similar, Memoria RAM de 4 GB(2x2048 MB) Disco duro de 500gb a 7200 rpm Pantalla LED HP BrightView widescreen alta definición con 35,6 cm</v>
          </cell>
          <cell r="D1837" t="str">
            <v>UN/MES</v>
          </cell>
          <cell r="E1837">
            <v>142800</v>
          </cell>
          <cell r="F1837">
            <v>43455</v>
          </cell>
        </row>
        <row r="1838">
          <cell r="B1838">
            <v>9725</v>
          </cell>
          <cell r="C1838" t="str">
            <v>IMPRESORA MULTIFUNCIONAL MONOCROMÁTICA 4 en 1, COPIADORA, IMPRESORA, SCANER Y FAX. 35 ppm, RENDIMIENTO 5000 PAG.</v>
          </cell>
          <cell r="D1838" t="str">
            <v>UN/MES</v>
          </cell>
          <cell r="E1838">
            <v>71400</v>
          </cell>
          <cell r="F1838">
            <v>43455</v>
          </cell>
        </row>
        <row r="1839">
          <cell r="B1839">
            <v>9726</v>
          </cell>
          <cell r="C1839" t="str">
            <v>INSECTICIDA</v>
          </cell>
          <cell r="D1839" t="str">
            <v>LT</v>
          </cell>
          <cell r="E1839">
            <v>95600</v>
          </cell>
          <cell r="F1839">
            <v>43455</v>
          </cell>
        </row>
        <row r="1840">
          <cell r="B1840">
            <v>9727</v>
          </cell>
          <cell r="C1840" t="str">
            <v>CÁMARA DIGITAL COMPACTA MÍNIMO 16.2 MEGAPIXELES, MEMORIA DE 8 GB, VÍDEO HD CON PAUSA Y ZOOM</v>
          </cell>
          <cell r="D1840" t="str">
            <v>DIA</v>
          </cell>
          <cell r="E1840">
            <v>59900</v>
          </cell>
          <cell r="F1840">
            <v>43455</v>
          </cell>
        </row>
        <row r="1841">
          <cell r="B1841">
            <v>9728</v>
          </cell>
          <cell r="C1841" t="str">
            <v>POSTE METALICO H=12m BRAZO SENCILLO PINTADO</v>
          </cell>
          <cell r="D1841" t="str">
            <v>UN</v>
          </cell>
          <cell r="E1841">
            <v>1606500</v>
          </cell>
          <cell r="F1841">
            <v>43455</v>
          </cell>
        </row>
        <row r="1842">
          <cell r="B1842">
            <v>9733</v>
          </cell>
          <cell r="C1842" t="str">
            <v>MALLA PARA GAVIÓN CALIBRE 13.0 HUECO DE 8 cm x 10 cm (7.5 cm x 7.5 cm) de 2m x 1m x 1m</v>
          </cell>
          <cell r="D1842" t="str">
            <v>UN</v>
          </cell>
          <cell r="E1842">
            <v>79001</v>
          </cell>
          <cell r="F1842">
            <v>43455</v>
          </cell>
        </row>
        <row r="1843">
          <cell r="B1843">
            <v>9734</v>
          </cell>
          <cell r="C1843" t="str">
            <v>CAMARA PREFABRICADA 37°  D= 120 cm, CAMPANA ESPIGO. - NO INCLUYE TRANSPORTE</v>
          </cell>
          <cell r="D1843" t="str">
            <v>UN</v>
          </cell>
          <cell r="E1843">
            <v>4173617</v>
          </cell>
          <cell r="F1843">
            <v>43455</v>
          </cell>
        </row>
        <row r="1844">
          <cell r="B1844">
            <v>9735</v>
          </cell>
          <cell r="C1844" t="str">
            <v>CÁMARA PREFABRICADA 22°  D= 120 cm, CAMPANA ESPIGO. - NO INCLUYE TRANSPORTE</v>
          </cell>
          <cell r="D1844" t="str">
            <v>UN</v>
          </cell>
          <cell r="E1844">
            <v>3843129</v>
          </cell>
          <cell r="F1844">
            <v>43455</v>
          </cell>
        </row>
        <row r="1845">
          <cell r="B1845">
            <v>9736</v>
          </cell>
          <cell r="C1845" t="str">
            <v>JUNTA DE DILATACIÓN - TRAMOS DE 1.00 m (Movimiento +/- 25 mm)</v>
          </cell>
          <cell r="D1845" t="str">
            <v>ML</v>
          </cell>
          <cell r="E1845">
            <v>708788</v>
          </cell>
          <cell r="F1845">
            <v>43455</v>
          </cell>
        </row>
        <row r="1846">
          <cell r="B1846">
            <v>9737</v>
          </cell>
          <cell r="C1846" t="str">
            <v>ENTIBADO METÁLICO SISTEMA CAJÓN MÓDULO BASE KS 100.</v>
          </cell>
          <cell r="D1846" t="str">
            <v>UN</v>
          </cell>
          <cell r="E1846">
            <v>2598960</v>
          </cell>
          <cell r="F1846">
            <v>43455</v>
          </cell>
        </row>
        <row r="1847">
          <cell r="B1847">
            <v>9738</v>
          </cell>
          <cell r="C1847" t="str">
            <v>EXTENSIÓN RIOSTRA DE 1000 mm PARA ENTIBADO METÁLICO SISTEMA CAJÓN MÓDULO BASE KS 100.</v>
          </cell>
          <cell r="D1847" t="str">
            <v>TRAMO</v>
          </cell>
          <cell r="E1847">
            <v>91630</v>
          </cell>
          <cell r="F1847">
            <v>43455</v>
          </cell>
        </row>
        <row r="1848">
          <cell r="B1848">
            <v>9739</v>
          </cell>
          <cell r="C1848" t="str">
            <v>REJILLA NO RECICLABLE 0.835 X 0.455 x 0.10</v>
          </cell>
          <cell r="D1848" t="str">
            <v>UN</v>
          </cell>
          <cell r="E1848">
            <v>594524</v>
          </cell>
          <cell r="F1848">
            <v>43455</v>
          </cell>
        </row>
        <row r="1849">
          <cell r="B1849">
            <v>9740</v>
          </cell>
          <cell r="C1849" t="str">
            <v>REJILLA NO RECICLABLE 0.50 X 0.50 x 0.07</v>
          </cell>
          <cell r="D1849" t="str">
            <v>UN</v>
          </cell>
          <cell r="E1849">
            <v>349551</v>
          </cell>
          <cell r="F1849">
            <v>43455</v>
          </cell>
        </row>
        <row r="1850">
          <cell r="B1850">
            <v>9741</v>
          </cell>
          <cell r="C1850" t="str">
            <v>REJILLA NO RECICLABLE 0.50 X 0.50 x 0.10</v>
          </cell>
          <cell r="D1850" t="str">
            <v>UN</v>
          </cell>
          <cell r="E1850">
            <v>388038</v>
          </cell>
          <cell r="F1850">
            <v>43455</v>
          </cell>
        </row>
        <row r="1851">
          <cell r="B1851">
            <v>9742</v>
          </cell>
          <cell r="C1851" t="str">
            <v>REJILLA NO RECICLABLE 0.835 X 0.455 x 0.14</v>
          </cell>
          <cell r="D1851" t="str">
            <v>UN</v>
          </cell>
          <cell r="E1851">
            <v>944741</v>
          </cell>
          <cell r="F1851">
            <v>43455</v>
          </cell>
        </row>
        <row r="1852">
          <cell r="B1852">
            <v>9743</v>
          </cell>
          <cell r="C1852" t="str">
            <v>PRUEBA DE HERMETICIDAD POR EL MÉTODO DE PRESIÓN POSITIVA CON AIRE PARA REDES DE ALCANTARILLADO - TRAMOS DE Ø 6" A Ø 12"</v>
          </cell>
          <cell r="D1852" t="str">
            <v>TRAMO</v>
          </cell>
          <cell r="E1852">
            <v>403800</v>
          </cell>
          <cell r="F1852">
            <v>43455</v>
          </cell>
        </row>
        <row r="1853">
          <cell r="B1853">
            <v>9744</v>
          </cell>
          <cell r="C1853" t="str">
            <v>PRUEBA DE HERMETICIDAD POR EL MÉTODO DE PRESIÓN POSITIVA CON AIRE PARA REDES DE ALCANTARILLADO - TRAMOS DE Ø 14" A Ø 24"</v>
          </cell>
          <cell r="D1853" t="str">
            <v>TRAMO</v>
          </cell>
          <cell r="E1853">
            <v>504750</v>
          </cell>
          <cell r="F1853">
            <v>43455</v>
          </cell>
        </row>
        <row r="1854">
          <cell r="B1854">
            <v>9745</v>
          </cell>
          <cell r="C1854" t="str">
            <v>PRUEBA DE HERMETICIDAD POR EL MÉTODO DE PRESIÓN POSITIVA CON AIRE PARA REDES DE ALCANTARILLADO - TRAMOS DE Ø 27" A Ø 40"</v>
          </cell>
          <cell r="D1854" t="str">
            <v>TRAMO</v>
          </cell>
          <cell r="E1854">
            <v>605700</v>
          </cell>
          <cell r="F1854">
            <v>43455</v>
          </cell>
        </row>
        <row r="1855">
          <cell r="B1855">
            <v>9746</v>
          </cell>
          <cell r="C1855" t="str">
            <v>PRUEBA DE HERMETICIDAD POR EL MÉTODO DE PRESIÓN POSITIVA CON AIRE PARA REDES DE ALCANTARILLADO - TRAMOS DE Ø 42" A Ø 50"</v>
          </cell>
          <cell r="D1855" t="str">
            <v>TRAMO</v>
          </cell>
          <cell r="E1855">
            <v>706650</v>
          </cell>
          <cell r="F1855">
            <v>43455</v>
          </cell>
        </row>
        <row r="1856">
          <cell r="B1856">
            <v>9747</v>
          </cell>
          <cell r="C1856" t="str">
            <v>RAJÓN = 6" A 12" (15 - 30 cm)</v>
          </cell>
          <cell r="D1856" t="str">
            <v>M3</v>
          </cell>
          <cell r="E1856">
            <v>38080</v>
          </cell>
          <cell r="F1856">
            <v>43455</v>
          </cell>
        </row>
        <row r="1857">
          <cell r="B1857">
            <v>9748</v>
          </cell>
          <cell r="C1857" t="str">
            <v>ESLINGA DE CADENA (PULPO)</v>
          </cell>
          <cell r="D1857" t="str">
            <v>UN</v>
          </cell>
          <cell r="E1857">
            <v>907970</v>
          </cell>
          <cell r="F1857">
            <v>43455</v>
          </cell>
        </row>
        <row r="1858">
          <cell r="B1858">
            <v>9752</v>
          </cell>
          <cell r="C1858" t="str">
            <v>MARTILLO DEMOLEDOR DE BAJO IMPACTO</v>
          </cell>
          <cell r="D1858" t="str">
            <v>HR</v>
          </cell>
          <cell r="E1858">
            <v>6125</v>
          </cell>
          <cell r="F1858">
            <v>43455</v>
          </cell>
        </row>
        <row r="1859">
          <cell r="B1859">
            <v>9753</v>
          </cell>
          <cell r="C1859" t="str">
            <v>EQUIPO DE SOLDADURA</v>
          </cell>
          <cell r="D1859" t="str">
            <v>HR</v>
          </cell>
          <cell r="E1859">
            <v>13388</v>
          </cell>
          <cell r="F1859">
            <v>43455</v>
          </cell>
        </row>
        <row r="1860">
          <cell r="B1860">
            <v>9754</v>
          </cell>
          <cell r="C1860" t="str">
            <v>PINTURA (LÁTEX) ACRÍLICA BASE AGUA - Pintura base agua con tecnología acrílica avanzada de uso exterior que ofrece protección a rayos ultravioleta y factores climáticos.</v>
          </cell>
          <cell r="D1860" t="str">
            <v>GLN</v>
          </cell>
          <cell r="E1860">
            <v>134000</v>
          </cell>
          <cell r="F1860">
            <v>43455</v>
          </cell>
        </row>
        <row r="1861">
          <cell r="B1861">
            <v>9755</v>
          </cell>
          <cell r="C1861" t="str">
            <v>LEVANTAMIENTO DE FALLAS CON EQUIPO DE ALTO RENDIMIENTO Y DETERMINACIÓN DEL ÍNDICE DE CONDICIÓN DEL PAVIMENTO-PCI. PAV FLEXIBLE Y/O RÍGIDO MALLA VIAL RURAL BOGOTÁ. INCL. VER OBSERVACIONES.</v>
          </cell>
          <cell r="D1861" t="str">
            <v>Km-Car</v>
          </cell>
          <cell r="E1861">
            <v>148219</v>
          </cell>
          <cell r="F1861">
            <v>42965.407534722202</v>
          </cell>
        </row>
        <row r="1862">
          <cell r="B1862">
            <v>9756</v>
          </cell>
          <cell r="C1862" t="str">
            <v>LEVANTAMIENTO DE FALLAS CON EQUIPO DE ALTO RENDIMIENTO Y DETERMINACIÓN DEL ÍNDICE DE CONDICIÓN DEL PAVIMENTO-PCI. PAV. CON SUPERFICIE EN ADOQUÍN EN LA MALLA VIAL RURAL BOGOTÁ. INCL. VER OBSERVACIONES.</v>
          </cell>
          <cell r="D1862" t="str">
            <v>Km-Car</v>
          </cell>
          <cell r="E1862">
            <v>148219</v>
          </cell>
          <cell r="F1862">
            <v>43455</v>
          </cell>
        </row>
        <row r="1863">
          <cell r="B1863">
            <v>9757</v>
          </cell>
          <cell r="C1863" t="str">
            <v>LEVANTAMIENTO FALLAS CON EQUIPO ALTO RENDIMIENTO Y DETERMINACIÓN DEL ÍNDICE DE CONDICIÓN DE VÍAS SIN SUPERFICIE-URCI. PAV. SUPERFICIE EN AFIRMADO EN MALLA VIAL RURAL BOGOTÁ. INCL. VER OBSERVACIONES.</v>
          </cell>
          <cell r="D1863" t="str">
            <v>Km-Car</v>
          </cell>
          <cell r="E1863">
            <v>136550</v>
          </cell>
          <cell r="F1863">
            <v>42965.416875000003</v>
          </cell>
        </row>
        <row r="1864">
          <cell r="B1864">
            <v>9758</v>
          </cell>
          <cell r="C1864" t="str">
            <v>LEVANTAMIENTO FALLAS CON EQUIPO ALTO RENDIMIENTO. VÍAS CON SUPERFICIE EN PLACA HUELLA EN LA MALLA VIAL RURAL BOGOTÁ. INCL. VER OBSERVACIONES.</v>
          </cell>
          <cell r="D1864" t="str">
            <v>Km-Car</v>
          </cell>
          <cell r="E1864">
            <v>163750</v>
          </cell>
          <cell r="F1864">
            <v>42965.418495370403</v>
          </cell>
        </row>
        <row r="1865">
          <cell r="B1865">
            <v>9759</v>
          </cell>
          <cell r="C1865" t="str">
            <v>MEDICIÓN PERFIL LONGITUDINAL CON EQUIPO DE ALTO RENDIMIENTO Y DETERMINACIÓN DEL IRI. PAV. CON SUPERFICIE FLEXIBLE,RÍGIDA Y/O AFIRMADO MALLA VIAL RURAL BOGOTÁ. INCL. VER OBSERVACIONES</v>
          </cell>
          <cell r="D1865" t="str">
            <v>Km-Car</v>
          </cell>
          <cell r="E1865">
            <v>78100</v>
          </cell>
          <cell r="F1865">
            <v>42965.419953703698</v>
          </cell>
        </row>
        <row r="1866">
          <cell r="B1866">
            <v>9760</v>
          </cell>
          <cell r="C1866" t="str">
            <v>TOMA DEFLEXIONES CON EQUIPO DE ALTO RENDIMIENTO (FWD O HWD) PARA EVALUACIÓN DE CAPACIDAD ESTRUCTURAL EN PAVIMENTOS CON SUPERFICIE FLEXIBLE EN LA MALLA VIAL RURAL DE BOGOTÁ. INCL. VER OBSERVACIONES</v>
          </cell>
          <cell r="D1866" t="str">
            <v>Pto.3R</v>
          </cell>
          <cell r="E1866">
            <v>19625</v>
          </cell>
          <cell r="F1866">
            <v>43455</v>
          </cell>
        </row>
        <row r="1867">
          <cell r="B1867">
            <v>9761</v>
          </cell>
          <cell r="C1867" t="str">
            <v>TOMA DEFLEXIONES CON EQUIPO DE ALTO RENDIMIENTO (FWD O HWD) PARA EVALUACIÓN DE CAPACIDAD ESTRUCTURAL EN PAVIMENTOS CON SUPERFICIE RÍGIDA EN LA MALLA VIAL RURAL DE BOGOTÁ. INCL. VER OBSERVACIONES</v>
          </cell>
          <cell r="D1867" t="str">
            <v>Pto.3R</v>
          </cell>
          <cell r="E1867">
            <v>26125</v>
          </cell>
          <cell r="F1867">
            <v>43455</v>
          </cell>
        </row>
        <row r="1868">
          <cell r="B1868">
            <v>9762</v>
          </cell>
          <cell r="C1868" t="str">
            <v>DETERMINACIÓN ESPESORES PAV. SUPERF. FLEXIBLE Y/O RÍGIDA CON EQUIPO DE ALTO RENDIMIENTO GEORRADAR, MÍNIMO 2 ANTENAS:1: 1000 MHZ Y 2:ENTRE 300-600 MHZ. MALLA VIAL RURAL BOGOTÁ. INCL. VER OBSERVACIONES</v>
          </cell>
          <cell r="D1868" t="str">
            <v>Km-Car</v>
          </cell>
          <cell r="E1868">
            <v>182600</v>
          </cell>
          <cell r="F1868">
            <v>42965.424953703703</v>
          </cell>
        </row>
        <row r="1869">
          <cell r="B1869">
            <v>9764</v>
          </cell>
          <cell r="C1869" t="str">
            <v>TUBO CONDUIT GALVANIZADO IMC 3"</v>
          </cell>
          <cell r="D1869" t="str">
            <v>ML</v>
          </cell>
          <cell r="E1869">
            <v>69226</v>
          </cell>
          <cell r="F1869">
            <v>43455</v>
          </cell>
        </row>
        <row r="1870">
          <cell r="B1870">
            <v>9765</v>
          </cell>
          <cell r="C1870" t="str">
            <v>TUBO METÁLICO RIGID GALVANIZADO DE 6"</v>
          </cell>
          <cell r="D1870" t="str">
            <v>ML</v>
          </cell>
          <cell r="E1870">
            <v>410650</v>
          </cell>
          <cell r="F1870">
            <v>43455</v>
          </cell>
        </row>
        <row r="1871">
          <cell r="B1871">
            <v>9766</v>
          </cell>
          <cell r="C1871" t="str">
            <v>CONECTOR MECÁNICO GD. CUERPO: DOBLE Y PERNO DE SUJECIÓN EN U. TUBO DE 3" VARILLA 3" - 3 1/2", 4 SOL - 2/0 STR</v>
          </cell>
          <cell r="D1871" t="str">
            <v>UN</v>
          </cell>
          <cell r="E1871">
            <v>85383</v>
          </cell>
          <cell r="F1871">
            <v>43455</v>
          </cell>
        </row>
        <row r="1872">
          <cell r="B1872">
            <v>9767</v>
          </cell>
          <cell r="C1872" t="str">
            <v>CONECTOR MECÁNICO GD. CUERPO: DOBLE Y PERNO DE SUJECIÓN EN U. TUBO DE 6" , 4 SOL - 2/0 STR</v>
          </cell>
          <cell r="D1872" t="str">
            <v>UN</v>
          </cell>
          <cell r="E1872">
            <v>250971</v>
          </cell>
          <cell r="F1872">
            <v>43455</v>
          </cell>
        </row>
        <row r="1873">
          <cell r="B1873">
            <v>9768</v>
          </cell>
          <cell r="C1873" t="str">
            <v>PASO PLÁSTICO EN POLIPROPILENO DE ALTO IMPACTO CON MATERIAL ORIGINAL. DE 0.40m DE ANCHO x 0.30m DE FONDO x 3.5cm DE GROSOR. Libre de todo mantenimiento de anticorrosivo de inmunizantes y de pintura.</v>
          </cell>
          <cell r="D1873" t="str">
            <v>UN</v>
          </cell>
          <cell r="E1873">
            <v>71281</v>
          </cell>
          <cell r="F1873">
            <v>43455</v>
          </cell>
        </row>
        <row r="1874">
          <cell r="B1874">
            <v>9773</v>
          </cell>
          <cell r="C1874" t="str">
            <v>CABLE ACERO GALVANIZADO A.A 6 x 19 DE 5/8 EN TRAMOS SEGÚN PLANOS, POR VIGAS. Incl. TORON DE 5/8"</v>
          </cell>
          <cell r="D1874" t="str">
            <v>ML</v>
          </cell>
          <cell r="E1874">
            <v>14994</v>
          </cell>
          <cell r="F1874">
            <v>43455</v>
          </cell>
        </row>
        <row r="1875">
          <cell r="B1875">
            <v>9774</v>
          </cell>
          <cell r="C1875" t="str">
            <v>APOYO ELASTOMÉRICO DE 30x30x5,0cm CON 4 REFUERZOS INTERNOS DE 1/8" A-36. DUREZA 60 SHORE A, ESFUERZO DE COMPRESIÓN APOYOS DE 112 Kg/cm2.</v>
          </cell>
          <cell r="D1875" t="str">
            <v>UN</v>
          </cell>
          <cell r="E1875">
            <v>206959</v>
          </cell>
          <cell r="F1875">
            <v>43455</v>
          </cell>
        </row>
        <row r="1876">
          <cell r="B1876">
            <v>9775</v>
          </cell>
          <cell r="C1876" t="str">
            <v>APOYO ELASTOMÉRICO DE 20x20x5,0cm CON 4 REFUERZOS INTERNOS DE 1/8" A-36. DUREZA 60 SHORE A, ESFUERZO DE COMPRESIÓN APOYOS DE 112 Kg/cm2.</v>
          </cell>
          <cell r="D1876" t="str">
            <v>UN</v>
          </cell>
          <cell r="E1876">
            <v>91987</v>
          </cell>
          <cell r="F1876">
            <v>43455</v>
          </cell>
        </row>
        <row r="1877">
          <cell r="B1877">
            <v>9776</v>
          </cell>
          <cell r="C1877" t="str">
            <v>CÁRCAMO EN CONCRETO PARA TUBERÍA DE POLIETILENO DE 3", 4" Y 6" EN CALZADA ASFÁLTO</v>
          </cell>
          <cell r="D1877" t="str">
            <v>ML</v>
          </cell>
          <cell r="E1877">
            <v>160650</v>
          </cell>
          <cell r="F1877">
            <v>43455</v>
          </cell>
        </row>
        <row r="1878">
          <cell r="B1878">
            <v>9777</v>
          </cell>
          <cell r="C1878" t="str">
            <v>CÁRCAMO EN CONCRETO PARA TUBERÍA DE ACERO DE 8" EN CALZADA ASFALTO</v>
          </cell>
          <cell r="D1878" t="str">
            <v>ML</v>
          </cell>
          <cell r="E1878">
            <v>170170</v>
          </cell>
          <cell r="F1878">
            <v>43455</v>
          </cell>
        </row>
        <row r="1879">
          <cell r="B1879">
            <v>9779</v>
          </cell>
          <cell r="C1879" t="str">
            <v>SEÑALIZACIÓN VERTICAL - SEÑAL CICLORUTA SIC-02. TABLERO 67,03cm x 28,04cm REFLECTIVO DE ALTA INTENSIDAD, PEDESTAL CIRCULAR GALVANIZADO DE 2" Y 2mm EN PINTURA ELECTROSTÁTICA. INCL. SUMINIST. E INSTALAC</v>
          </cell>
          <cell r="D1879" t="str">
            <v>UN</v>
          </cell>
          <cell r="E1879">
            <v>487900</v>
          </cell>
          <cell r="F1879">
            <v>43455</v>
          </cell>
        </row>
        <row r="1880">
          <cell r="B1880">
            <v>9780</v>
          </cell>
          <cell r="C1880" t="str">
            <v>SEÑAL ELEVADA BS, TABLERO 4,272m x 1,943m REFLECTIVO DIAMANTE, SOPORTE EN TUBO GALVANIZADO DE 12" x 7m CERCHA EN TUBO 4" DE 3mm Y 2" DE 2mm. INCL. SUMINIST. E INSTALAC</v>
          </cell>
          <cell r="D1880" t="str">
            <v>UN</v>
          </cell>
          <cell r="E1880">
            <v>10412500</v>
          </cell>
          <cell r="F1880">
            <v>43455</v>
          </cell>
        </row>
        <row r="1881">
          <cell r="B1881">
            <v>9781</v>
          </cell>
          <cell r="C1881" t="str">
            <v>SEÑAL ELEVADA BS, TABLERO 4,556m x 1,654m REFLECTIVO DIAMANTE, SOPORTE EN TUBO GALVANIZADO DE 12" x 7m CERCHA EN TUBO 4" DE 3mm Y 2" DE 2mm. INCL. SUMINIST. E INSTALAC</v>
          </cell>
          <cell r="D1881" t="str">
            <v>UN</v>
          </cell>
          <cell r="E1881">
            <v>11602500</v>
          </cell>
          <cell r="F1881">
            <v>43455</v>
          </cell>
        </row>
        <row r="1882">
          <cell r="B1882">
            <v>9782</v>
          </cell>
          <cell r="C1882" t="str">
            <v>SEÑAL CICLORUTA SIC-02, TABLERO 64,66cm x 28,04cm REFLECTIVO DE ALTA INTENSIDAD, PEDESTAL CIRCULAR GALVANIZADO DE 2" x 2mm EN PINTURA ELECTROSTÁTICA. INCL. SUMINIST. E INSTALAC</v>
          </cell>
          <cell r="D1882" t="str">
            <v>UN</v>
          </cell>
          <cell r="E1882">
            <v>386750</v>
          </cell>
          <cell r="F1882">
            <v>43455</v>
          </cell>
        </row>
        <row r="1883">
          <cell r="B1883">
            <v>9783</v>
          </cell>
          <cell r="C1883" t="str">
            <v>SEÑAL CICLORUTA SIC-02, TABLERO 67,32cm x 28,04cm REFLECTIVO DE ALTA INTENSIDAD, PEDESTAL CIRCULAR GALVANIZADO DE 2" x 2mm EN PINTURA ELECTROSTÁTICA. INCL. SUMINIST. E INSTALAC</v>
          </cell>
          <cell r="D1883" t="str">
            <v>UN</v>
          </cell>
          <cell r="E1883">
            <v>410550</v>
          </cell>
          <cell r="F1883">
            <v>43455</v>
          </cell>
        </row>
        <row r="1884">
          <cell r="B1884">
            <v>9784</v>
          </cell>
          <cell r="C1884" t="str">
            <v>SEÑAL ELEVADA BS, TABLERO 3.533m x 2.228m REFLECTIVO DIAMANTE, SOPORTE EN TUBO GALVANIZADO DE 12" x 7m CERCHA EN TUBO DE 4" EN 3mm  Y 2" EN 2mm. INCL. SUMINIST. E INSTALAC</v>
          </cell>
          <cell r="D1884" t="str">
            <v>UN</v>
          </cell>
          <cell r="E1884">
            <v>11602500</v>
          </cell>
          <cell r="F1884">
            <v>43455</v>
          </cell>
        </row>
        <row r="1885">
          <cell r="B1885">
            <v>9785</v>
          </cell>
          <cell r="C1885" t="str">
            <v>SEÑAL ELEVADA BS, TABLERO 4.007m x 1.032m REFLECTIVO DIAMANTE, SOPORTE EN TUBO GALVANIZADO DE 12" x 7m CERCHA EN TUBO DE 4" EN 3mm  Y 2" EN 2mm. INCL. SUMINIST. E INSTALAC</v>
          </cell>
          <cell r="D1885" t="str">
            <v>UN</v>
          </cell>
          <cell r="E1885">
            <v>11602500</v>
          </cell>
          <cell r="F1885">
            <v>43455</v>
          </cell>
        </row>
        <row r="1886">
          <cell r="B1886">
            <v>9786</v>
          </cell>
          <cell r="C1886" t="str">
            <v>SEÑAL ELEVADA BS, TABLERO 3.561m x 2.228m REFLECTIVO DIAMANTE, SOPORTE EN TUBO GALVANIZADO DE 12" x 7m CERCHA EN TUBO DE 4" EN 3mm  Y 2" EN 2mm. INCL. SUMINIST. E INSTALAC</v>
          </cell>
          <cell r="D1886" t="str">
            <v>UN</v>
          </cell>
          <cell r="E1886">
            <v>11602500</v>
          </cell>
          <cell r="F1886">
            <v>43455</v>
          </cell>
        </row>
        <row r="1887">
          <cell r="B1887">
            <v>9787</v>
          </cell>
          <cell r="C1887" t="str">
            <v>SEÑAL ELEVADA BS, TABLERO 2.738m x 1.380m REFLECTIVO DIAMANTE, SOPORTE EN TUBO GALVANIZADO DE 12" x 7m CERCHA EN TUBO DE 4" EN 3mm  Y 2" EN 2mm. INCL. SUMINIST. E INSTALAC</v>
          </cell>
          <cell r="D1887" t="str">
            <v>UN</v>
          </cell>
          <cell r="E1887">
            <v>8032500</v>
          </cell>
          <cell r="F1887">
            <v>43455</v>
          </cell>
        </row>
        <row r="1888">
          <cell r="B1888">
            <v>9788</v>
          </cell>
          <cell r="C1888" t="str">
            <v>SEÑAL INFORMATIVA SI-28, TABLERO 85.01cm x 26.00cm REFLECTIVO ALTA INTENSIDAD, PEDESTAL EN ÁNGULO DE 2"x2"x1/4" H= 2.60m EN PINTURA ELECTROSTÁTICA. INCL. SUMINIST. E INSTALAC</v>
          </cell>
          <cell r="D1888" t="str">
            <v>UN</v>
          </cell>
          <cell r="E1888">
            <v>392700</v>
          </cell>
          <cell r="F1888">
            <v>43455</v>
          </cell>
        </row>
        <row r="1889">
          <cell r="B1889">
            <v>9789</v>
          </cell>
          <cell r="C1889" t="str">
            <v>SEÑAL ELEVADA BS, TABLERO 3.097m x 2.228m REFLECTIVO DIAMANTE, SOPORTE EN TUBO GALVANIZADO DE 12" EN 7m. CERCHA EN TUBO DE 4" EN 3mm Y 2" EN 2mm. INCL. SUMINIST. E INSTALAC</v>
          </cell>
          <cell r="D1889" t="str">
            <v>UN</v>
          </cell>
          <cell r="E1889">
            <v>11602500</v>
          </cell>
          <cell r="F1889">
            <v>43455</v>
          </cell>
        </row>
        <row r="1890">
          <cell r="B1890">
            <v>9790</v>
          </cell>
          <cell r="C1890" t="str">
            <v>SEÑAL INFORMATIVA SI-05, TABLERO 1.401m x 0.512m REFLECTIVO ALTA INTENSIDAD, PEDESTAL EN ÁNGULO DE 2"x2"x1/4" H= 2.60m EN PINTURA ELECTROSTÁTICA. INCL. SUMINIST. E INSTALAC</v>
          </cell>
          <cell r="D1890" t="str">
            <v>UN</v>
          </cell>
          <cell r="E1890">
            <v>404600</v>
          </cell>
          <cell r="F1890">
            <v>43455</v>
          </cell>
        </row>
        <row r="1891">
          <cell r="B1891">
            <v>9791</v>
          </cell>
          <cell r="C1891" t="str">
            <v>SEÑAL INFORMATIVA SI-05, TABLERO 1.167m x 0.512m REFLECTIVO ALTA INTENSIDAD, PEDESTAL EN ÁNGULO DE 2"x2"x1/4" H= 2.60m EN PINTURA ELECTROSTÁTICA. INCL. SUMINIST. E INSTALAC</v>
          </cell>
          <cell r="D1891" t="str">
            <v>UN</v>
          </cell>
          <cell r="E1891">
            <v>404600</v>
          </cell>
          <cell r="F1891">
            <v>43455</v>
          </cell>
        </row>
        <row r="1892">
          <cell r="B1892">
            <v>9792</v>
          </cell>
          <cell r="C1892" t="str">
            <v>SEÑAL INFORMATIVA SI-05, TABLERO 1.190m x 0.512m REFLECTIVO ALTA INTENSIDAD, PEDESTAL EN ÁNGULO DE 2"x2"x1/4" H= 2.60m EN PINTURA ELECTROSTÁTICA. INCL. SUMINIST. E INSTALAC</v>
          </cell>
          <cell r="D1892" t="str">
            <v>UN</v>
          </cell>
          <cell r="E1892">
            <v>404600</v>
          </cell>
          <cell r="F1892">
            <v>43455</v>
          </cell>
        </row>
        <row r="1893">
          <cell r="B1893">
            <v>9793</v>
          </cell>
          <cell r="C1893" t="str">
            <v>SEÑAL INFORMATIVA SI-05, TABLERO 85.94cm x 50.95cm REFLECTIVO ALTA INTENSIDAD, PEDESTAL EN ÁNGULO DE 2"x2"x1/4" H= 2.60m EN PINTURA ELECTROSTÁTICA. INCL. SUMINIST. E INSTALAC</v>
          </cell>
          <cell r="D1893" t="str">
            <v>UN</v>
          </cell>
          <cell r="E1893">
            <v>392700</v>
          </cell>
          <cell r="F1893">
            <v>43455</v>
          </cell>
        </row>
        <row r="1894">
          <cell r="B1894">
            <v>9794</v>
          </cell>
          <cell r="C1894" t="str">
            <v>SEÑAL INFORMATIVA SI-05, TABLERO 88.03cm x 50.95cm REFLECTIVO ALTA INTENSIDAD, PEDESTAL EN ÁNGULO DE 2"x2"x1/4" H= 2.60m EN PINTURA ELECTROSTÁTICA. INCL. SUMINIST. E INSTALAC</v>
          </cell>
          <cell r="D1894" t="str">
            <v>UN</v>
          </cell>
          <cell r="E1894">
            <v>392700</v>
          </cell>
          <cell r="F1894">
            <v>43455</v>
          </cell>
        </row>
        <row r="1895">
          <cell r="B1895">
            <v>9795</v>
          </cell>
          <cell r="C1895" t="str">
            <v>SEÑAL INFORMATIVA SI-05, TABLERO 1.075m x 0.512m REFLECTIVO ALTA INTENSIDAD, PEDESTAL EN ÁNGULO DE 2"x2"x1/4" H= 2.60m EN PINTURA ELECTROSTÁTICA. INCL. SUMINIST. E INSTALAC</v>
          </cell>
          <cell r="D1895" t="str">
            <v>UN</v>
          </cell>
          <cell r="E1895">
            <v>404600</v>
          </cell>
          <cell r="F1895">
            <v>43455</v>
          </cell>
        </row>
        <row r="1896">
          <cell r="B1896">
            <v>9796</v>
          </cell>
          <cell r="C1896" t="str">
            <v>SEÑAL ELEVADA BS, TABLERO 2.414m x 1.380m REFLECTIVO DIAMANTE, SOPORTE EN TUBO GALVANIZADO DE 12" EN 7m. CERCHA EN TUBO DE 4" EN 3mm Y 2" EN 2mm. INCL. SUMINIST. E INSTALAC</v>
          </cell>
          <cell r="D1896" t="str">
            <v>UN</v>
          </cell>
          <cell r="E1896">
            <v>8032500</v>
          </cell>
          <cell r="F1896">
            <v>43455</v>
          </cell>
        </row>
        <row r="1897">
          <cell r="B1897">
            <v>9797</v>
          </cell>
          <cell r="C1897" t="str">
            <v>SEÑAL ELEVADA BS, TABLERO 3.322m x 2.111m REFLECTIVO DIAMANTE, SOPORTE EN TUBO GALVANIZADO DE 12" EN 7m. CERCHA EN TUBO DE 4" EN 3mm Y 2" EN 2mm. INCL. SUMINIST. E INSTALAC</v>
          </cell>
          <cell r="D1897" t="str">
            <v>UN</v>
          </cell>
          <cell r="E1897">
            <v>11602500</v>
          </cell>
          <cell r="F1897">
            <v>43455</v>
          </cell>
        </row>
        <row r="1898">
          <cell r="B1898">
            <v>9798</v>
          </cell>
          <cell r="C1898" t="str">
            <v>REEMPLAZO DE TABLERO SEÑAL ELEVADA BS, POR TABLERO GALVANIZADO  CALIBRE 20 3.914m x 1.972m REFLECTIVO DIAMANTE. INCL. SUMINIST. E INSTALAC</v>
          </cell>
          <cell r="D1898" t="str">
            <v>UN</v>
          </cell>
          <cell r="E1898">
            <v>4581500</v>
          </cell>
          <cell r="F1898">
            <v>43455</v>
          </cell>
        </row>
        <row r="1899">
          <cell r="B1899">
            <v>9799</v>
          </cell>
          <cell r="C1899" t="str">
            <v>SEÑAL INFORMATIVA SI-05C, TABLERO 60.64cm x 82.50cm REFLECTIVO ALTA INTENSIDAD, PEDESTAL EN ÁNGULO DE 2"x2"x1/4" H= 2.60m EN PINTURA ELECTROSTÁTICA. INCL. SUMINIST. E INSTALAC</v>
          </cell>
          <cell r="D1899" t="str">
            <v>UN</v>
          </cell>
          <cell r="E1899">
            <v>190400</v>
          </cell>
          <cell r="F1899">
            <v>43455</v>
          </cell>
        </row>
        <row r="1900">
          <cell r="B1900">
            <v>9800</v>
          </cell>
          <cell r="C1900" t="str">
            <v>SEÑAL INFORMATIVA SI-05C, TABLERO 75.09cm x 82.50cm REFLECTIVO ALTA INTENSIDAD, PEDESTAL EN ÁNGULO DE 2"x2"x1/4" H= 2.60m EN PINTURA ELECTROSTÁTICA. INCL. SUMINIST. E INSTALAC</v>
          </cell>
          <cell r="D1900" t="str">
            <v>UN</v>
          </cell>
          <cell r="E1900">
            <v>232050</v>
          </cell>
          <cell r="F1900">
            <v>43455</v>
          </cell>
        </row>
        <row r="1901">
          <cell r="B1901">
            <v>9801</v>
          </cell>
          <cell r="C1901" t="str">
            <v>SEÑAL INFORMATIVA SI-05C, TABLERO 76.09cm x 97.51cm REFLECTIVO ALTA INTENSIDAD, PEDESTAL EN ÁNGULO DE 2"x2"x1/4" H= 2.60m EN PINTURA ELECTROSTÁTICA. INCL. SUMINIST. E INSTALAC</v>
          </cell>
          <cell r="D1901" t="str">
            <v>UN</v>
          </cell>
          <cell r="E1901">
            <v>458150</v>
          </cell>
          <cell r="F1901">
            <v>43455</v>
          </cell>
        </row>
        <row r="1902">
          <cell r="B1902">
            <v>9802</v>
          </cell>
          <cell r="C1902" t="str">
            <v>SEÑAL INFORMATIVA SI-05C, TABLERO 75.01cm x 82.50cm REFLECTIVO ALTA INTENSIDAD, PEDESTAL EN ÁNGULO DE 2"x2"x1/4" H= 2.60m EN PINTURA ELECTROSTÁTICA. INCL. SUMINIST. E INSTALAC</v>
          </cell>
          <cell r="D1902" t="str">
            <v>UN</v>
          </cell>
          <cell r="E1902">
            <v>232050</v>
          </cell>
          <cell r="F1902">
            <v>43455</v>
          </cell>
        </row>
        <row r="1903">
          <cell r="B1903">
            <v>9803</v>
          </cell>
          <cell r="C1903" t="str">
            <v>SEÑAL INFORMATIVA BS, TABLERO 2.696m x 1.380m REFLECTIVO DIAMANTE, SOPORTE EN TUBO GALVANIZADO DE 12" x 7m. CERCHA EN TUBO DE 4" EN 3mm Y 2" EN 2mm INCL. SUMINIST. E INSTALAC</v>
          </cell>
          <cell r="D1903" t="str">
            <v>UN</v>
          </cell>
          <cell r="E1903">
            <v>392700</v>
          </cell>
          <cell r="F1903">
            <v>43455</v>
          </cell>
        </row>
        <row r="1904">
          <cell r="B1904">
            <v>9804</v>
          </cell>
          <cell r="C1904" t="str">
            <v>SEÑAL INFORMATIVA SI-05, TABLERO 1.119m x 0.512m REFLECTIVO ALTA INTENSIDAD, PEDESTAL EN ÁNGULO DE 2"x2"x1/4" H= 2.60m EN PINTURA ELECTROSTÁTICA. INCL. SUMINIST. E INSTALAC</v>
          </cell>
          <cell r="D1904" t="str">
            <v>UN</v>
          </cell>
          <cell r="E1904">
            <v>577150</v>
          </cell>
          <cell r="F1904">
            <v>43455</v>
          </cell>
        </row>
        <row r="1905">
          <cell r="B1905">
            <v>9806</v>
          </cell>
          <cell r="C1905" t="str">
            <v>COLUMNAS DE ACCIONAMIENTO ELÉCTRICO PARA BARRERAS DE ALUMINIO DE DOS Y HASTA DIEZ METROS DE LONGITUD</v>
          </cell>
          <cell r="D1905" t="str">
            <v>UN</v>
          </cell>
          <cell r="E1905">
            <v>9758000</v>
          </cell>
          <cell r="F1905">
            <v>43455</v>
          </cell>
        </row>
        <row r="1906">
          <cell r="B1906">
            <v>9807</v>
          </cell>
          <cell r="C1906" t="str">
            <v>TOTEM H=12m, DESMONTE INCL. TRASLADO Y MONTAJE EN SITIO SELECCIONADO TRANSPORTE DE ESTRUCTURA DE TOTEM SEGÚN PLANOS DE DISEÑO, INCL. LOS ACABADOS, LOGOS Y MAPA, SIN RELOJ PARA EXTERIORES DE DOBLE CARA</v>
          </cell>
          <cell r="D1906" t="str">
            <v>UN</v>
          </cell>
          <cell r="E1906">
            <v>13500000</v>
          </cell>
          <cell r="F1906">
            <v>43455</v>
          </cell>
        </row>
        <row r="1907">
          <cell r="B1907">
            <v>9808</v>
          </cell>
          <cell r="C1907" t="str">
            <v>DESMONTE Y TRASLADO CABINA PARA PAGO. INCLUYE VENTANAS PUNTO DE PAGO. SUMINISTRO E INSTALACIÓN.</v>
          </cell>
          <cell r="D1907" t="str">
            <v>UN</v>
          </cell>
          <cell r="E1907">
            <v>4053200</v>
          </cell>
          <cell r="F1907">
            <v>42996.379444444399</v>
          </cell>
        </row>
        <row r="1908">
          <cell r="B1908">
            <v>9809</v>
          </cell>
          <cell r="C1908" t="str">
            <v>DESMONTE DE TORNIQUETES EN ÁREA DE ACCESO A ESTACIONES DE TRANSMILENIO</v>
          </cell>
          <cell r="D1908" t="str">
            <v>UN</v>
          </cell>
          <cell r="E1908">
            <v>405320</v>
          </cell>
          <cell r="F1908">
            <v>42996.380775463003</v>
          </cell>
        </row>
        <row r="1909">
          <cell r="B1909">
            <v>9810</v>
          </cell>
          <cell r="C1909" t="str">
            <v>PUERTA METÁLICA ENTAMBORADA CAL 18 DE 4" INCLUYE PINTURA ELECTROSTÁTICA COLOR GRIS 7014 INCLUYE MARCO BISAGRAS REDONDAS Y CERRADURA. SUMINISTRO E INSTALACIÓN</v>
          </cell>
          <cell r="D1909" t="str">
            <v>UN</v>
          </cell>
          <cell r="E1909">
            <v>737065</v>
          </cell>
          <cell r="F1909">
            <v>43455</v>
          </cell>
        </row>
        <row r="1910">
          <cell r="B1910">
            <v>9811</v>
          </cell>
          <cell r="C1910" t="str">
            <v>PANEL LAMINA ACERO INOX. CAL 18 MURO ANCHO INCL. LAMINA 4"x8" PARA PANELES ENTAMBORADOS Y REFUERZOS INTERNOS PLATINAS DE ANCLAJE PASAVIDRIOS EN LAMINA COLD ROLL 18 TORNILLOS PINTURA ELECTROST LIMP QUI</v>
          </cell>
          <cell r="D1910" t="str">
            <v>M2</v>
          </cell>
          <cell r="E1910">
            <v>778906</v>
          </cell>
          <cell r="F1910">
            <v>43455</v>
          </cell>
        </row>
        <row r="1911">
          <cell r="B1911">
            <v>9812</v>
          </cell>
          <cell r="C1911" t="str">
            <v>FLANCHE LATERAL REMATE DE CUBIERTA EN LAMINA GALVANIZADA Y PINTADA DESARROLLO DE 20 CM. SUMINISTRO E INSTALACIÓN</v>
          </cell>
          <cell r="D1911" t="str">
            <v>ML</v>
          </cell>
          <cell r="E1911">
            <v>36662</v>
          </cell>
          <cell r="F1911">
            <v>43455</v>
          </cell>
        </row>
        <row r="1912">
          <cell r="B1912">
            <v>9813</v>
          </cell>
          <cell r="C1912" t="str">
            <v>CIELO RASO EN BANDEJA TILE DE 610 mm x 610mm EN ALUZINC PERFORADO PERFIL CLP INCLUYE PERFILES DE FIJACION SISTEMA DE SUSPENSION Y ESPACIO PARA LAMPARAS. SUMINISTRO E INSTALACIÓN</v>
          </cell>
          <cell r="D1912" t="str">
            <v>M2</v>
          </cell>
          <cell r="E1912">
            <v>204125</v>
          </cell>
          <cell r="F1912">
            <v>43455</v>
          </cell>
        </row>
        <row r="1913">
          <cell r="B1913">
            <v>9814</v>
          </cell>
          <cell r="C1913" t="str">
            <v>BARANDAS EN ACERO INOXIDABLE VAGÓN (BARANDAS INTERNAS EN ACERO INOXIDABLE ALTURA DE 0,80m LONGITUD 0,67m. SUMINISTRO E INSTALACIÓN.</v>
          </cell>
          <cell r="D1913" t="str">
            <v>UN</v>
          </cell>
          <cell r="E1913">
            <v>234032</v>
          </cell>
          <cell r="F1913">
            <v>43455</v>
          </cell>
        </row>
        <row r="1914">
          <cell r="B1914">
            <v>9815</v>
          </cell>
          <cell r="C1914" t="str">
            <v>BARANDAS EN ACERO INOXIDABLE PARA VAGON (BARANDAS INTERNAS. TUBERIA ACERO INOX. D=2" CAL 16. 1 DIVISORIO HORIZONTAL. H= 0,80m L= 2,00m). SUMINISTRO E INSTALACIÓN.</v>
          </cell>
          <cell r="D1914" t="str">
            <v>UN</v>
          </cell>
          <cell r="E1914">
            <v>444125</v>
          </cell>
          <cell r="F1914">
            <v>43455</v>
          </cell>
        </row>
        <row r="1915">
          <cell r="B1915">
            <v>9816</v>
          </cell>
          <cell r="C1915" t="str">
            <v>LUCERNARIO EN POLICARBONATO MACIZO DE e=3mm COLOR CRISTAL, SOPORTES EN PERFIL TUBULAR DE 0,25m x 0,25m CADA 1,20m POR ENCIMA Y DEBAJO, CONNECTOR CADA 2.05m.INCL FLANCHES POLICARBONATO. SUMIN E INSTAL.</v>
          </cell>
          <cell r="D1915" t="str">
            <v>M2</v>
          </cell>
          <cell r="E1915">
            <v>448492</v>
          </cell>
          <cell r="F1915">
            <v>43455</v>
          </cell>
        </row>
        <row r="1916">
          <cell r="B1916">
            <v>9817</v>
          </cell>
          <cell r="C1916" t="str">
            <v>VENTANAS EN ALUMINIO TIPO LENHER DE 1,20m x 0,30m CON ALFAJIA EN ALUMINIO Y VIDRIO LAMINADO DE 3+3 (6 mm). SUMINISTRO E INSTALACIÓN</v>
          </cell>
          <cell r="D1916" t="str">
            <v>UN</v>
          </cell>
          <cell r="E1916">
            <v>271589</v>
          </cell>
          <cell r="F1916">
            <v>43455</v>
          </cell>
        </row>
        <row r="1917">
          <cell r="B1917">
            <v>9818</v>
          </cell>
          <cell r="C1917" t="str">
            <v>VINILO ADHESIVO FABRICADA EN LÁMINA DE ALUMINIO ANODIZADO 1.5mm PARA RUTEROS VALLA "SALIDA GRACIAS OTROS DESTINOS"(185cm x 31,6cm) SEGÚN MANUAL DE IMAGEN DE TRANSMILENIO. SUMINISTRO E INSTALACIÓN.</v>
          </cell>
          <cell r="D1917" t="str">
            <v>UN</v>
          </cell>
          <cell r="E1917">
            <v>888000</v>
          </cell>
          <cell r="F1917">
            <v>43455</v>
          </cell>
        </row>
        <row r="1918">
          <cell r="B1918">
            <v>9819</v>
          </cell>
          <cell r="C1918" t="str">
            <v>VINILO ADHESIVO FABRICADA EN LÁMINA DE ALUMINIO ANODIZADO 1.5mm PARA RUTEROS VALLA "SALIDA GRACIAS OTROS DESTINOS"(275cm x 31,6cm) SEGÚN MANUAL DE IMAGEN DE TRANSMILENIO. SUMINISTRO E INSTALACIÓN.</v>
          </cell>
          <cell r="D1918" t="str">
            <v>UN</v>
          </cell>
          <cell r="E1918">
            <v>1320000</v>
          </cell>
          <cell r="F1918">
            <v>43455</v>
          </cell>
        </row>
        <row r="1919">
          <cell r="B1919">
            <v>9820</v>
          </cell>
          <cell r="C1919" t="str">
            <v>VINILO ADHESIVO FABRICADA EN LÁMINA DE ALUMINIO ANODIZADO 1.5mm PARA RUTEROS VALLA "SALIDA GRACIAS OTROS DESTINOS"(4.05mx31,6cm) SEGÚN MANUAL DE IMAGEN DE TRANSMILENIO. SUMINISTRO E INSTALACIÓN.</v>
          </cell>
          <cell r="D1919" t="str">
            <v>UN</v>
          </cell>
          <cell r="E1919">
            <v>1944000</v>
          </cell>
          <cell r="F1919">
            <v>43455</v>
          </cell>
        </row>
        <row r="1920">
          <cell r="B1920">
            <v>9821</v>
          </cell>
          <cell r="C1920" t="str">
            <v>VINILO ADHESIVO VINILICO ESMERILADO EFECTO SANDBLASTING FROSTED CRYSTAL GARANTÍA DE 5 AÑOS EN EXTERIORES SEGÚN MANUAL DE IMAGEN DE TRANSMILENIO. SUMINISTRO E INSTALACIÓN.</v>
          </cell>
          <cell r="D1920" t="str">
            <v>UN</v>
          </cell>
          <cell r="E1920">
            <v>64234</v>
          </cell>
          <cell r="F1920">
            <v>43455</v>
          </cell>
        </row>
        <row r="1921">
          <cell r="B1921">
            <v>9822</v>
          </cell>
          <cell r="C1921" t="str">
            <v>PINTURA SILOXANO MONO-COMPONENTE. ALTA ADHERENCIA, ALTA RESISTENCIA A LOS GRAFFITIS, A LOS RAYOS UV, ALTA LAVABILIDAD. NO REQUIERE DILUCIÓN. (6 - 10 M2 / Gl   @ 15 mils.</v>
          </cell>
          <cell r="D1921" t="str">
            <v>GLN</v>
          </cell>
          <cell r="E1921">
            <v>279900</v>
          </cell>
          <cell r="F1921">
            <v>43455</v>
          </cell>
        </row>
        <row r="1922">
          <cell r="B1922">
            <v>9823</v>
          </cell>
          <cell r="C1922" t="str">
            <v>PUERTA PREFERENCIAL TRANSMILENIO. SUM. E INSTAL. TODOS SUS COMPONENTES Y ACCESORIOS. INCL. MARCOS PERIMETRALES DE 0.965m x 2.065m EN TUBULAR CUADRADO COLD ROLLED SECC. 5cm Cal.16 SIST. ANTIVANDÁLICO</v>
          </cell>
          <cell r="D1922" t="str">
            <v>UN</v>
          </cell>
          <cell r="E1922">
            <v>32606000</v>
          </cell>
          <cell r="F1922">
            <v>43455</v>
          </cell>
        </row>
        <row r="1923">
          <cell r="B1923">
            <v>9824</v>
          </cell>
          <cell r="C1923" t="str">
            <v>PUERTA PREFERENCIAL TRANSMILENIO. SUM. E INSTAL. TODOS SUS COMPONENTES Y ACCESORIOS. INCL. MARCOS PERIMETRALES DE 0.965m x 2.065m EN TUBULAR CUADRADO COLD ROLLED SECC. 5cm Cal.16 NO SIST ANTIVANDALICO</v>
          </cell>
          <cell r="D1923" t="str">
            <v>UN</v>
          </cell>
          <cell r="E1923">
            <v>32606000</v>
          </cell>
          <cell r="F1923">
            <v>43455</v>
          </cell>
        </row>
        <row r="1924">
          <cell r="B1924">
            <v>9825</v>
          </cell>
          <cell r="C1924" t="str">
            <v>PUERTA SENCILLA TRANSMILENIO. SUM. E INSTAL. TODOS SUS COMPONENTES Y ACCESORIOS. INCL. MARCOS PERIMETRALES DE 0.965m x 2.065m EN TUBULAR CUADRADO COLD ROLLED SECC. 5cm Cal.16 NO SIST ANTIVANDALICO</v>
          </cell>
          <cell r="D1924" t="str">
            <v>UN</v>
          </cell>
          <cell r="E1924">
            <v>18802000</v>
          </cell>
          <cell r="F1924">
            <v>43455</v>
          </cell>
        </row>
        <row r="1925">
          <cell r="B1925">
            <v>9826</v>
          </cell>
          <cell r="C1925" t="str">
            <v>PUERTA SENCILLA TRANSMILENIO. SUM. E INSTAL. TODOS SUS COMPONENTES Y ACCESORIOS. INCL. MARCOS PERIMETRALES DE 0.965m x 2.065m EN TUBULAR CUADRADO COLD ROLLED SECC. 5cm Cal.16. INCL SIST. ANTIVANDÁLICO</v>
          </cell>
          <cell r="D1925" t="str">
            <v>UN</v>
          </cell>
          <cell r="E1925">
            <v>18802000</v>
          </cell>
          <cell r="F1925">
            <v>43455</v>
          </cell>
        </row>
        <row r="1926">
          <cell r="B1926">
            <v>9828</v>
          </cell>
          <cell r="C1926" t="str">
            <v>MEZCLA ASFÁLTICA EN CALIENTE DE ALTO MÓDULO MAM-20 CON CEMENTO ASFÁLTICO TIPO V</v>
          </cell>
          <cell r="D1926" t="str">
            <v>M3</v>
          </cell>
          <cell r="E1926">
            <v>441811</v>
          </cell>
          <cell r="F1926">
            <v>43455</v>
          </cell>
        </row>
        <row r="1927">
          <cell r="B1927">
            <v>9830</v>
          </cell>
          <cell r="C1927" t="str">
            <v>CARROTANQUE IRRIGADOR DE ASFALTO CAPACIDAD APROX 8000 LT</v>
          </cell>
          <cell r="D1927" t="str">
            <v>HR</v>
          </cell>
          <cell r="E1927">
            <v>75000</v>
          </cell>
          <cell r="F1927">
            <v>43455</v>
          </cell>
        </row>
        <row r="1928">
          <cell r="B1928">
            <v>9831</v>
          </cell>
          <cell r="C1928" t="str">
            <v>CELDA DE DISTRIBUCIÓN CON TRANSFORMADOR SECO TRIFÁSICO DE 30 KVA, 440V -208/120 V. EQUIPADA CON INTERRUPTORES Y CABLEADO INTERNO La toma ppal cambiador derivaciones 11400 V-13200 V.(Incl sum e instal)</v>
          </cell>
          <cell r="D1928" t="str">
            <v>UN</v>
          </cell>
          <cell r="E1928">
            <v>4176900</v>
          </cell>
          <cell r="F1928">
            <v>43455</v>
          </cell>
        </row>
        <row r="1929">
          <cell r="B1929">
            <v>9832</v>
          </cell>
          <cell r="C1929" t="str">
            <v>DENSIDAD BULK DEL LLENANTE MINERAL EN KEROSENE</v>
          </cell>
          <cell r="D1929" t="str">
            <v>UN</v>
          </cell>
          <cell r="E1929">
            <v>202895</v>
          </cell>
          <cell r="F1929">
            <v>43455</v>
          </cell>
        </row>
        <row r="1930">
          <cell r="B1930">
            <v>9833</v>
          </cell>
          <cell r="C1930" t="str">
            <v>TARIFA HORA - PERSONAL DE OBRA - OFICIAL NOCTURNO (Incluye Factor de Prestaciones)</v>
          </cell>
          <cell r="D1930" t="str">
            <v>HR</v>
          </cell>
          <cell r="E1930">
            <v>11039.46</v>
          </cell>
          <cell r="F1930">
            <v>43487</v>
          </cell>
        </row>
        <row r="1931">
          <cell r="B1931">
            <v>9834</v>
          </cell>
          <cell r="C1931" t="str">
            <v>TARIFA MES - SERVICIO TELEFÓNICA LOCAL Y LIMITADA, INTERNET BANDA ANCHA ILIMITADA 50 MB ESTRATO 2</v>
          </cell>
          <cell r="D1931" t="str">
            <v>MES</v>
          </cell>
          <cell r="E1931">
            <v>145217</v>
          </cell>
          <cell r="F1931">
            <v>43455</v>
          </cell>
        </row>
        <row r="1932">
          <cell r="B1932">
            <v>9835</v>
          </cell>
          <cell r="C1932" t="str">
            <v>TARIFA MES - SERVICIO TELEFÓNICA LOCAL Y LIMITADA, INTERNET BANDA ANCHA ILIMITADA 50 MB ESTRATO 3</v>
          </cell>
          <cell r="D1932" t="str">
            <v>MES</v>
          </cell>
          <cell r="E1932">
            <v>146925</v>
          </cell>
          <cell r="F1932">
            <v>43455</v>
          </cell>
        </row>
        <row r="1933">
          <cell r="B1933">
            <v>9836</v>
          </cell>
          <cell r="C1933" t="str">
            <v>TARIFA MES - SERVICIO TELEFÓNICA LOCAL Y LIMITADA, INTERNET BANDA ANCHA ILIMITADA 50 MB ESTRATO 4</v>
          </cell>
          <cell r="D1933" t="str">
            <v>MES</v>
          </cell>
          <cell r="E1933">
            <v>168967</v>
          </cell>
          <cell r="F1933">
            <v>43455</v>
          </cell>
        </row>
        <row r="1934">
          <cell r="B1934">
            <v>9837</v>
          </cell>
          <cell r="C1934" t="str">
            <v>TARIFA MES - SERVICIO TELEFÓNICA LOCAL Y LIMITADA, INTERNET BANDA ANCHA ILIMITADA 50 MB ESTRATO 5</v>
          </cell>
          <cell r="D1934" t="str">
            <v>MES</v>
          </cell>
          <cell r="E1934">
            <v>179800</v>
          </cell>
          <cell r="F1934">
            <v>43455</v>
          </cell>
        </row>
        <row r="1935">
          <cell r="B1935">
            <v>9838</v>
          </cell>
          <cell r="C1935" t="str">
            <v>TARIFA MES - SERVICIO TELEFÓNICA LOCAL Y LIMITADA, INTERNET BANDA ANCHA ILIMITADA 50 MB ESTRATO 6</v>
          </cell>
          <cell r="D1935" t="str">
            <v>MES</v>
          </cell>
          <cell r="E1935">
            <v>179800</v>
          </cell>
          <cell r="F1935">
            <v>43455</v>
          </cell>
        </row>
        <row r="1936">
          <cell r="B1936">
            <v>9839</v>
          </cell>
          <cell r="C1936" t="str">
            <v>TARIFA  - LEVANTAMIENTO DE ACTAS DE FACHADA (Incluye personal, logística, papelería, fotografía).</v>
          </cell>
          <cell r="D1936" t="str">
            <v>UN</v>
          </cell>
          <cell r="E1936">
            <v>10391</v>
          </cell>
          <cell r="F1936">
            <v>43455</v>
          </cell>
        </row>
        <row r="1937">
          <cell r="B1937">
            <v>9840</v>
          </cell>
          <cell r="C1937" t="str">
            <v>TARIFA MES - EDICIÓN DE INFORME MENSUAL DE INTERVENTORÍA O CONSULTORÍA. Incluye 4 tapas plastificadas tamaño carta color blanco, con 6 tornillos, hojas de papel bond tamaño carta 75 gramos, 170 folios</v>
          </cell>
          <cell r="D1937" t="str">
            <v>UN/MES</v>
          </cell>
          <cell r="E1937">
            <v>169000</v>
          </cell>
          <cell r="F1937">
            <v>43455</v>
          </cell>
        </row>
        <row r="1938">
          <cell r="B1938">
            <v>9841</v>
          </cell>
          <cell r="C1938" t="str">
            <v>NEOPRENO PARA PLATAFORMA DE DESCENSO PASAJEROS EN VAGONES. SUMINISTRO E INSTALACIÓN. INCLUYE EQUIPO MENOR, TALADRO, PULIDORA, PLANTA ELÉCTRICA, PEGANTE PEGACAUCHO, TORNILLOS AUTOPERFORANTES</v>
          </cell>
          <cell r="D1938" t="str">
            <v>ML</v>
          </cell>
          <cell r="E1938">
            <v>96078</v>
          </cell>
          <cell r="F1938">
            <v>43455</v>
          </cell>
        </row>
        <row r="1939">
          <cell r="B1939">
            <v>9842</v>
          </cell>
          <cell r="C1939" t="str">
            <v>CUBIERTA DE VAGÓN LISA TIPO SÁNDWICH DECK EN ALUZINC CALIBRE 26 (SUM. E INSTAL.) PINTADA AL HORNO POR LAS DOS CARAS COLOR A ELEGIR CON AISLAMIENTO ACÚSTICO EN FIBRA DE VIDRIO DE 30mm CON SUS RESPEC</v>
          </cell>
          <cell r="D1939" t="str">
            <v>M2</v>
          </cell>
          <cell r="E1939">
            <v>114802</v>
          </cell>
          <cell r="F1939">
            <v>43455</v>
          </cell>
        </row>
        <row r="1940">
          <cell r="B1940">
            <v>9843</v>
          </cell>
          <cell r="C1940" t="str">
            <v>TUBERIA LINEA DE CERRAMIENTO D= 3" ESPESOR 3mm EN ACERO. Incluye galvanizado, pintura epoxica, transporte y mano de obra.</v>
          </cell>
          <cell r="D1940" t="str">
            <v>KG</v>
          </cell>
          <cell r="E1940">
            <v>8925</v>
          </cell>
          <cell r="F1940">
            <v>43455</v>
          </cell>
        </row>
        <row r="1941">
          <cell r="B1941">
            <v>9845</v>
          </cell>
          <cell r="C1941" t="str">
            <v>SPLP - EXTRACCIÓN DE METALES PESADOS</v>
          </cell>
          <cell r="D1941" t="str">
            <v>UN</v>
          </cell>
          <cell r="E1941">
            <v>240000</v>
          </cell>
          <cell r="F1941">
            <v>43455</v>
          </cell>
        </row>
        <row r="1942">
          <cell r="B1942">
            <v>9846</v>
          </cell>
          <cell r="C1942" t="str">
            <v>ENSAYO DE LIXIVIACIÓN - BARIO</v>
          </cell>
          <cell r="D1942" t="str">
            <v>UN</v>
          </cell>
          <cell r="E1942">
            <v>51700</v>
          </cell>
          <cell r="F1942">
            <v>43455</v>
          </cell>
        </row>
        <row r="1943">
          <cell r="B1943">
            <v>9847</v>
          </cell>
          <cell r="C1943" t="str">
            <v>ENSAYO DE LIXIVIACIÓN - ARSENICO</v>
          </cell>
          <cell r="D1943" t="str">
            <v>UN</v>
          </cell>
          <cell r="E1943">
            <v>64375</v>
          </cell>
          <cell r="F1943">
            <v>43455</v>
          </cell>
        </row>
        <row r="1944">
          <cell r="B1944">
            <v>9848</v>
          </cell>
          <cell r="C1944" t="str">
            <v>ENSAYO DE LIXIVIACIÓN - CROMO</v>
          </cell>
          <cell r="D1944" t="str">
            <v>UN</v>
          </cell>
          <cell r="E1944">
            <v>51700</v>
          </cell>
          <cell r="F1944">
            <v>43455</v>
          </cell>
        </row>
        <row r="1945">
          <cell r="B1945">
            <v>9849</v>
          </cell>
          <cell r="C1945" t="str">
            <v>ENSAYO DE LIXIVIACIÓN - COBRE</v>
          </cell>
          <cell r="D1945" t="str">
            <v>UN</v>
          </cell>
          <cell r="E1945">
            <v>51700</v>
          </cell>
          <cell r="F1945">
            <v>43455</v>
          </cell>
        </row>
        <row r="1946">
          <cell r="B1946">
            <v>9850</v>
          </cell>
          <cell r="C1946" t="str">
            <v>ENSAYO DE LIXIVIACIÓN - MOLIBDENO</v>
          </cell>
          <cell r="D1946" t="str">
            <v>UN</v>
          </cell>
          <cell r="E1946">
            <v>51700</v>
          </cell>
          <cell r="F1946">
            <v>43455</v>
          </cell>
        </row>
        <row r="1947">
          <cell r="B1947">
            <v>9851</v>
          </cell>
          <cell r="C1947" t="str">
            <v>ENSAYO DE LIXIVIACIÓN - NIQUEL</v>
          </cell>
          <cell r="D1947" t="str">
            <v>UN</v>
          </cell>
          <cell r="E1947">
            <v>51700</v>
          </cell>
          <cell r="F1947">
            <v>43455</v>
          </cell>
        </row>
        <row r="1948">
          <cell r="B1948">
            <v>9852</v>
          </cell>
          <cell r="C1948" t="str">
            <v>ENSAYO DE LIXIVIACIÓN - PLOMO</v>
          </cell>
          <cell r="D1948" t="str">
            <v>UN</v>
          </cell>
          <cell r="E1948">
            <v>51700</v>
          </cell>
          <cell r="F1948">
            <v>43455</v>
          </cell>
        </row>
        <row r="1949">
          <cell r="B1949">
            <v>9853</v>
          </cell>
          <cell r="C1949" t="str">
            <v>ENSAYO DE LIXIVIACIÓN - SELENIO</v>
          </cell>
          <cell r="D1949" t="str">
            <v>UN</v>
          </cell>
          <cell r="E1949">
            <v>64375</v>
          </cell>
          <cell r="F1949">
            <v>43455</v>
          </cell>
        </row>
        <row r="1950">
          <cell r="B1950">
            <v>9854</v>
          </cell>
          <cell r="C1950" t="str">
            <v>ENSAYO DE LIXIVIACIÓN - ZINC</v>
          </cell>
          <cell r="D1950" t="str">
            <v>UN</v>
          </cell>
          <cell r="E1950">
            <v>51700</v>
          </cell>
          <cell r="F1950">
            <v>43455</v>
          </cell>
        </row>
        <row r="1951">
          <cell r="B1951">
            <v>9855</v>
          </cell>
          <cell r="C1951" t="str">
            <v>ENSAYO DE LIXIVIACIÓN - CADMIO</v>
          </cell>
          <cell r="D1951" t="str">
            <v>UN</v>
          </cell>
          <cell r="E1951">
            <v>51700</v>
          </cell>
          <cell r="F1951">
            <v>43455</v>
          </cell>
        </row>
        <row r="1952">
          <cell r="B1952">
            <v>9856</v>
          </cell>
          <cell r="C1952" t="str">
            <v>ENSAYO DE LIXIVIACIÓN - MERCURIO</v>
          </cell>
          <cell r="D1952" t="str">
            <v>UN</v>
          </cell>
          <cell r="E1952">
            <v>48200</v>
          </cell>
          <cell r="F1952">
            <v>43455</v>
          </cell>
        </row>
        <row r="1953">
          <cell r="B1953">
            <v>9857</v>
          </cell>
          <cell r="C1953" t="str">
            <v>ENSAYO DE LIXIVIACIÓN - ANTIMONIO</v>
          </cell>
          <cell r="D1953" t="str">
            <v>UN</v>
          </cell>
          <cell r="E1953">
            <v>51700</v>
          </cell>
          <cell r="F1953">
            <v>43455</v>
          </cell>
        </row>
        <row r="1954">
          <cell r="B1954">
            <v>9858</v>
          </cell>
          <cell r="C1954" t="str">
            <v>BARANDAS EN ACERO INOXIDABLE VAGÓN. SUMINISTRO E INSTALACIÓN. (BARANDAS INTERNAS EN ACERO INOXIDABLE H= 0.80m L= 4.0m)</v>
          </cell>
          <cell r="D1954" t="str">
            <v>ML</v>
          </cell>
          <cell r="E1954">
            <v>507015</v>
          </cell>
          <cell r="F1954">
            <v>43455</v>
          </cell>
        </row>
        <row r="1955">
          <cell r="B1955">
            <v>9860</v>
          </cell>
          <cell r="C1955" t="str">
            <v>SEÑAL TEMPORAL MÓVIL ECONÓMICA CON TRÍPODE TIPO SIO, SP, SI, SR DE (100 x 50 - 75 x 75 - 80 x 50) LÁMINA GALVANIZADA CAL. 20 Y ÁNGULOS DE 1" x 1/2" x 1/8".</v>
          </cell>
          <cell r="D1955" t="str">
            <v>UN</v>
          </cell>
          <cell r="E1955">
            <v>107100</v>
          </cell>
          <cell r="F1955">
            <v>43455</v>
          </cell>
        </row>
        <row r="1956">
          <cell r="B1956">
            <v>9861</v>
          </cell>
          <cell r="C1956" t="str">
            <v>BARRICADA METÁLICA CON SEÑAL DE DESVÍO O VÍA CERRADA DE 2.40 m CINTA GRADO INGENIERÍA SHEETING</v>
          </cell>
          <cell r="D1956" t="str">
            <v>UN</v>
          </cell>
          <cell r="E1956">
            <v>172550</v>
          </cell>
          <cell r="F1956">
            <v>43455</v>
          </cell>
        </row>
        <row r="1957">
          <cell r="B1957">
            <v>9862</v>
          </cell>
          <cell r="C1957" t="str">
            <v>PERMEABILIDAD DE SUELOS GRANULARES (CABEZA CONSTANTE)</v>
          </cell>
          <cell r="D1957" t="str">
            <v>UN</v>
          </cell>
          <cell r="E1957">
            <v>368900</v>
          </cell>
          <cell r="F1957">
            <v>43455</v>
          </cell>
        </row>
        <row r="1958">
          <cell r="B1958">
            <v>9864</v>
          </cell>
          <cell r="C1958" t="str">
            <v>PERMEABILIDAD DEL CONCRETO AL AGUA</v>
          </cell>
          <cell r="D1958" t="str">
            <v>UN</v>
          </cell>
          <cell r="E1958">
            <v>229075</v>
          </cell>
          <cell r="F1958">
            <v>43455</v>
          </cell>
        </row>
        <row r="1959">
          <cell r="B1959">
            <v>9869</v>
          </cell>
          <cell r="C1959" t="str">
            <v>DISEÑO DE MEZCLA DE SUELO - CEMENTO (NO INCLUYE PRUEBA DE DURABILIDAD)</v>
          </cell>
          <cell r="D1959" t="str">
            <v>UN</v>
          </cell>
          <cell r="E1959">
            <v>606067</v>
          </cell>
          <cell r="F1959">
            <v>43455</v>
          </cell>
        </row>
        <row r="1960">
          <cell r="B1960">
            <v>9870</v>
          </cell>
          <cell r="C1960" t="str">
            <v>ANÁLISIS CUANTITATIVO SOBRE PERLA POR FLUORESCENCIA DE RAYOS X POR LONGITUD DE ONDA. METODO DE PREPARACIÓN PASTILLA PRENSADA</v>
          </cell>
          <cell r="D1960" t="str">
            <v>UN</v>
          </cell>
          <cell r="E1960">
            <v>178500</v>
          </cell>
          <cell r="F1960">
            <v>43455</v>
          </cell>
        </row>
        <row r="1961">
          <cell r="B1961">
            <v>9871</v>
          </cell>
          <cell r="C1961" t="str">
            <v>ANÁLISIS CUANTITATIVO POR DIFRACCIÓN DE RAYOS X (DRX) UTILIZANDO EL MÉTODO RIETVELD</v>
          </cell>
          <cell r="D1961" t="str">
            <v>UN</v>
          </cell>
          <cell r="E1961">
            <v>357000</v>
          </cell>
          <cell r="F1961">
            <v>43455</v>
          </cell>
        </row>
        <row r="1962">
          <cell r="B1962">
            <v>9872</v>
          </cell>
          <cell r="C1962" t="str">
            <v>ANÁLISIS CUANTITATIVO POR DIFRACCIÓN DE RAYOS X (DRX) CALCULANDO % DE AMORFOS</v>
          </cell>
          <cell r="D1962" t="str">
            <v>UN</v>
          </cell>
          <cell r="E1962">
            <v>476000</v>
          </cell>
          <cell r="F1962">
            <v>43455</v>
          </cell>
        </row>
        <row r="1963">
          <cell r="B1963">
            <v>9873</v>
          </cell>
          <cell r="C1963" t="str">
            <v>ENSAYO DE CLASIFICACIÓN DE LOS COMPONENTES DE LOS ÁRIDOS GRUESOS RECICLADOS  (*)</v>
          </cell>
          <cell r="D1963" t="str">
            <v>UN</v>
          </cell>
          <cell r="E1963">
            <v>61859</v>
          </cell>
          <cell r="F1963">
            <v>43455</v>
          </cell>
        </row>
        <row r="1964">
          <cell r="B1964">
            <v>9879</v>
          </cell>
          <cell r="C1964" t="str">
            <v>CONDUCTIVIDAD</v>
          </cell>
          <cell r="D1964" t="str">
            <v>UN</v>
          </cell>
          <cell r="E1964">
            <v>15200</v>
          </cell>
          <cell r="F1964">
            <v>43455</v>
          </cell>
        </row>
        <row r="1965">
          <cell r="B1965">
            <v>9880</v>
          </cell>
          <cell r="C1965" t="str">
            <v>OLOR</v>
          </cell>
          <cell r="D1965" t="str">
            <v>UN</v>
          </cell>
          <cell r="E1965">
            <v>14364</v>
          </cell>
          <cell r="F1965">
            <v>43455</v>
          </cell>
        </row>
        <row r="1966">
          <cell r="B1966">
            <v>9881</v>
          </cell>
          <cell r="C1966" t="str">
            <v>CADMIO TOTAL</v>
          </cell>
          <cell r="D1966" t="str">
            <v>UN</v>
          </cell>
          <cell r="E1966">
            <v>40000</v>
          </cell>
          <cell r="F1966">
            <v>43455</v>
          </cell>
        </row>
        <row r="1967">
          <cell r="B1967">
            <v>9882</v>
          </cell>
          <cell r="C1967" t="str">
            <v>COBRE TOTAL</v>
          </cell>
          <cell r="D1967" t="str">
            <v>UN</v>
          </cell>
          <cell r="E1967">
            <v>30000</v>
          </cell>
          <cell r="F1967">
            <v>43455</v>
          </cell>
        </row>
        <row r="1968">
          <cell r="B1968">
            <v>9883</v>
          </cell>
          <cell r="C1968" t="str">
            <v>MERCURIO TOTAL</v>
          </cell>
          <cell r="D1968" t="str">
            <v>UN</v>
          </cell>
          <cell r="E1968">
            <v>50000</v>
          </cell>
          <cell r="F1968">
            <v>43455</v>
          </cell>
        </row>
        <row r="1969">
          <cell r="B1969">
            <v>9884</v>
          </cell>
          <cell r="C1969" t="str">
            <v>NIQUEL TOTAL</v>
          </cell>
          <cell r="D1969" t="str">
            <v>UN</v>
          </cell>
          <cell r="E1969">
            <v>30000</v>
          </cell>
          <cell r="F1969">
            <v>43455</v>
          </cell>
        </row>
        <row r="1970">
          <cell r="B1970">
            <v>9885</v>
          </cell>
          <cell r="C1970" t="str">
            <v>PLOMO TOTAL</v>
          </cell>
          <cell r="D1970" t="str">
            <v>UN</v>
          </cell>
          <cell r="E1970">
            <v>32130</v>
          </cell>
          <cell r="F1970">
            <v>43455</v>
          </cell>
        </row>
        <row r="1971">
          <cell r="B1971">
            <v>9886</v>
          </cell>
          <cell r="C1971" t="str">
            <v>ZINC TOTAL</v>
          </cell>
          <cell r="D1971" t="str">
            <v>UN</v>
          </cell>
          <cell r="E1971">
            <v>30000</v>
          </cell>
          <cell r="F1971">
            <v>43455</v>
          </cell>
        </row>
        <row r="1972">
          <cell r="B1972">
            <v>9887</v>
          </cell>
          <cell r="C1972" t="str">
            <v>DUREZA TOTAL</v>
          </cell>
          <cell r="D1972" t="str">
            <v>UN</v>
          </cell>
          <cell r="E1972">
            <v>20230</v>
          </cell>
          <cell r="F1972">
            <v>43455</v>
          </cell>
        </row>
        <row r="1973">
          <cell r="B1973">
            <v>9888</v>
          </cell>
          <cell r="C1973" t="str">
            <v>FOSFATOS</v>
          </cell>
          <cell r="D1973" t="str">
            <v>UN</v>
          </cell>
          <cell r="E1973">
            <v>34881</v>
          </cell>
          <cell r="F1973">
            <v>43455</v>
          </cell>
        </row>
        <row r="1974">
          <cell r="B1974">
            <v>9891</v>
          </cell>
          <cell r="C1974" t="str">
            <v>OBSERVACIÓN POR MICROSCOPIO DE BARRIDO ELECTRÓNICO SEM / EDX</v>
          </cell>
          <cell r="D1974" t="str">
            <v>HR</v>
          </cell>
          <cell r="E1974">
            <v>188100</v>
          </cell>
          <cell r="F1974">
            <v>43455</v>
          </cell>
        </row>
        <row r="1975">
          <cell r="B1975">
            <v>9892</v>
          </cell>
          <cell r="C1975" t="str">
            <v>ESCÁNER DIFERENCIAL DE TEMPERATURA DSC</v>
          </cell>
          <cell r="D1975" t="str">
            <v>HR</v>
          </cell>
          <cell r="E1975">
            <v>190000</v>
          </cell>
          <cell r="F1975">
            <v>43455</v>
          </cell>
        </row>
        <row r="1976">
          <cell r="B1976">
            <v>9893</v>
          </cell>
          <cell r="C1976" t="str">
            <v>ANÁLISIS TERMOGRAVÍMETRO TGA</v>
          </cell>
          <cell r="D1976" t="str">
            <v>HR</v>
          </cell>
          <cell r="E1976">
            <v>190000</v>
          </cell>
          <cell r="F1976">
            <v>43455</v>
          </cell>
        </row>
        <row r="1977">
          <cell r="B1977">
            <v>9894</v>
          </cell>
          <cell r="C1977" t="str">
            <v>ESPECTROSPOCÍA DE INFRARROJO FTIR</v>
          </cell>
          <cell r="D1977" t="str">
            <v>HR</v>
          </cell>
          <cell r="E1977">
            <v>160000</v>
          </cell>
          <cell r="F1977">
            <v>43455</v>
          </cell>
        </row>
        <row r="1978">
          <cell r="B1978">
            <v>9896</v>
          </cell>
          <cell r="C1978" t="str">
            <v>LUMINARIA DE EMERGENCIA LED R2 2.4W  P24255-39  6500K  120 o 277V  180 lm DE 60 x 130 x 300 mm</v>
          </cell>
          <cell r="D1978" t="str">
            <v>UN</v>
          </cell>
          <cell r="E1978">
            <v>57998</v>
          </cell>
          <cell r="F1978">
            <v>43455</v>
          </cell>
        </row>
        <row r="1979">
          <cell r="B1979">
            <v>9897</v>
          </cell>
          <cell r="C1979" t="str">
            <v>TABLERO TRANSFERENCIA AUTOMÁTICA 400A, CON DOBLE TIRO DE 400AC1/400AC3 PARA 152KVA/122KW A 220 VAC 3F. Incluye control de transferencia, llaves de control automático-manual.</v>
          </cell>
          <cell r="D1979" t="str">
            <v>UN</v>
          </cell>
          <cell r="E1979">
            <v>5350000</v>
          </cell>
          <cell r="F1979">
            <v>43455</v>
          </cell>
        </row>
        <row r="1980">
          <cell r="B1980">
            <v>9898</v>
          </cell>
          <cell r="C1980" t="str">
            <v>LUMINARIA LED EATON, SERIE FMLED SKU 11WR40R 14W, 120V c.a.</v>
          </cell>
          <cell r="D1980" t="str">
            <v>UN</v>
          </cell>
          <cell r="E1980">
            <v>92421</v>
          </cell>
          <cell r="F1980">
            <v>43455</v>
          </cell>
        </row>
        <row r="1981">
          <cell r="B1981">
            <v>9899</v>
          </cell>
          <cell r="C1981" t="str">
            <v>LUMINARIA LED EATON VENTUS E04 LED 97.2 W, 120 V c.a., FLUJO LUMINOSO DE 12348 Lm, IP 66. CERTIFICADO DE CONFORMIDAD RETIE VIGENTE</v>
          </cell>
          <cell r="D1981" t="str">
            <v>UN</v>
          </cell>
          <cell r="E1981">
            <v>3095025</v>
          </cell>
          <cell r="F1981">
            <v>43455</v>
          </cell>
        </row>
        <row r="1982">
          <cell r="B1982">
            <v>9900</v>
          </cell>
          <cell r="C1982" t="str">
            <v>LUMINARIA LED EATON, 62W, SKU 4WSI-ID2-65-SPS-UNV-L840-CD1-U, 120 V c.a., TEMP COLOR 4000 K, FLUJO LUMINOSO DE 6591 Lm, IP 66. EQUIVALENTE CON CERTIFICADO DE CONFORMIDAD RETIE VIGENTE</v>
          </cell>
          <cell r="D1982" t="str">
            <v>UN</v>
          </cell>
          <cell r="E1982">
            <v>700458</v>
          </cell>
          <cell r="F1982">
            <v>43455</v>
          </cell>
        </row>
        <row r="1983">
          <cell r="B1983">
            <v>9901</v>
          </cell>
          <cell r="C1983" t="str">
            <v>CABLE MONOPOLAR DE ALUMINIO, CPT HFFR LS PARA 600 V c.a., 75°C CT, CALIBRE 4/0 AWG AA8000 (SIW)</v>
          </cell>
          <cell r="D1983" t="str">
            <v>ML</v>
          </cell>
          <cell r="E1983">
            <v>8693</v>
          </cell>
          <cell r="F1983">
            <v>43455</v>
          </cell>
        </row>
        <row r="1984">
          <cell r="B1984">
            <v>9902</v>
          </cell>
          <cell r="C1984" t="str">
            <v>BORNA TERMINAL DE AUMINIO 1 HUECO, 4/0 AWG</v>
          </cell>
          <cell r="D1984" t="str">
            <v>UN</v>
          </cell>
          <cell r="E1984">
            <v>12614</v>
          </cell>
          <cell r="F1984">
            <v>43455</v>
          </cell>
        </row>
        <row r="1985">
          <cell r="B1985">
            <v>9903</v>
          </cell>
          <cell r="C1985" t="str">
            <v>PLANTA ELÉCTRICA CUMMINS ENCABINADA DIESEL 120 Kw a 2600 m.s.n.m.</v>
          </cell>
          <cell r="D1985" t="str">
            <v>UN</v>
          </cell>
          <cell r="E1985">
            <v>51800000</v>
          </cell>
          <cell r="F1985">
            <v>43455</v>
          </cell>
        </row>
        <row r="1986">
          <cell r="B1986">
            <v>9904</v>
          </cell>
          <cell r="C1986" t="str">
            <v>COSTO CERTIFICACIÓN RETIE - PROYECTO PORTAL TUNAL</v>
          </cell>
          <cell r="D1986" t="str">
            <v>GLB</v>
          </cell>
          <cell r="E1986">
            <v>3695055</v>
          </cell>
          <cell r="F1986">
            <v>43455</v>
          </cell>
        </row>
        <row r="1987">
          <cell r="B1987">
            <v>9905</v>
          </cell>
          <cell r="C1987" t="str">
            <v>CABLE 10 AWG EN COBRE CPR HFFR LS 600 V  75° C CT</v>
          </cell>
          <cell r="D1987" t="str">
            <v>ML</v>
          </cell>
          <cell r="E1987">
            <v>1946</v>
          </cell>
          <cell r="F1987">
            <v>43455</v>
          </cell>
        </row>
        <row r="1988">
          <cell r="B1988">
            <v>9906</v>
          </cell>
          <cell r="C1988" t="str">
            <v>REDUCCIÓN EMT 2" A 3/4"</v>
          </cell>
          <cell r="D1988" t="str">
            <v>UN</v>
          </cell>
          <cell r="E1988">
            <v>12644</v>
          </cell>
          <cell r="F1988">
            <v>43455</v>
          </cell>
        </row>
        <row r="1989">
          <cell r="B1989">
            <v>9907</v>
          </cell>
          <cell r="C1989" t="str">
            <v>CONDULETA TIPO T DE 2"</v>
          </cell>
          <cell r="D1989" t="str">
            <v>UN</v>
          </cell>
          <cell r="E1989">
            <v>31540</v>
          </cell>
          <cell r="F1989">
            <v>43455</v>
          </cell>
        </row>
        <row r="1990">
          <cell r="B1990">
            <v>9908</v>
          </cell>
          <cell r="C1990" t="str">
            <v>TUBERÍA CORAZA LIQUID TIGHT 3/4"</v>
          </cell>
          <cell r="D1990" t="str">
            <v>ML</v>
          </cell>
          <cell r="E1990">
            <v>3570</v>
          </cell>
          <cell r="F1990">
            <v>43455</v>
          </cell>
        </row>
        <row r="1991">
          <cell r="B1991">
            <v>9909</v>
          </cell>
          <cell r="C1991" t="str">
            <v>CONECTOR RECTO LIQUID TIGHT 3/4"</v>
          </cell>
          <cell r="D1991" t="str">
            <v>ML</v>
          </cell>
          <cell r="E1991">
            <v>2380</v>
          </cell>
          <cell r="F1991">
            <v>43455</v>
          </cell>
        </row>
        <row r="1992">
          <cell r="B1992">
            <v>9915</v>
          </cell>
          <cell r="C1992" t="str">
            <v>ACERO ESTRUCTURAL A572 GRADO 50. (Incluye transporte, fabricación y montaje con pintura de acabado en epóxico).</v>
          </cell>
          <cell r="D1992" t="str">
            <v>KG</v>
          </cell>
          <cell r="E1992">
            <v>8505</v>
          </cell>
          <cell r="F1992">
            <v>43455</v>
          </cell>
        </row>
        <row r="1993">
          <cell r="B1993">
            <v>9922</v>
          </cell>
          <cell r="C1993" t="str">
            <v>PISO EN MÁRMOL ROYAL VETA</v>
          </cell>
          <cell r="D1993" t="str">
            <v>M2</v>
          </cell>
          <cell r="E1993">
            <v>164904</v>
          </cell>
          <cell r="F1993">
            <v>43455</v>
          </cell>
        </row>
        <row r="1994">
          <cell r="B1994">
            <v>9923</v>
          </cell>
          <cell r="C1994" t="str">
            <v>PEGACOR BLANCO INTERIORES</v>
          </cell>
          <cell r="D1994" t="str">
            <v>KG</v>
          </cell>
          <cell r="E1994">
            <v>1257</v>
          </cell>
          <cell r="F1994">
            <v>43455</v>
          </cell>
        </row>
        <row r="1995">
          <cell r="B1995">
            <v>9924</v>
          </cell>
          <cell r="C1995" t="str">
            <v>TUBO EN ACERO INOXIDABLE DE 2 1/2" CALIBRE 16 REDONDO SANITARIO</v>
          </cell>
          <cell r="D1995" t="str">
            <v>ML</v>
          </cell>
          <cell r="E1995">
            <v>61880</v>
          </cell>
          <cell r="F1995">
            <v>43455</v>
          </cell>
        </row>
        <row r="1996">
          <cell r="B1996">
            <v>9925</v>
          </cell>
          <cell r="C1996" t="str">
            <v>CHAZO CONCRETO EXPANSIVO DE 5/8" x (2 1/4" - 4 1/4")</v>
          </cell>
          <cell r="D1996" t="str">
            <v>UN</v>
          </cell>
          <cell r="E1996">
            <v>9990</v>
          </cell>
          <cell r="F1996">
            <v>43455</v>
          </cell>
        </row>
        <row r="1997">
          <cell r="B1997">
            <v>9926</v>
          </cell>
          <cell r="C1997" t="str">
            <v>TUBERÍA CONDUIT PVC D=3/4"</v>
          </cell>
          <cell r="D1997" t="str">
            <v>ML</v>
          </cell>
          <cell r="E1997">
            <v>2008</v>
          </cell>
          <cell r="F1997">
            <v>43455</v>
          </cell>
        </row>
        <row r="1998">
          <cell r="B1998">
            <v>9927</v>
          </cell>
          <cell r="C1998" t="str">
            <v>PERNOS DE ANCLAJE F1554, GRADO 55</v>
          </cell>
          <cell r="D1998" t="str">
            <v>KG</v>
          </cell>
          <cell r="E1998">
            <v>9271</v>
          </cell>
          <cell r="F1998">
            <v>43455</v>
          </cell>
        </row>
        <row r="1999">
          <cell r="B1999">
            <v>9928</v>
          </cell>
          <cell r="C1999" t="str">
            <v>TORNILLOS A-325</v>
          </cell>
          <cell r="D1999" t="str">
            <v>KG</v>
          </cell>
          <cell r="E1999">
            <v>8476</v>
          </cell>
          <cell r="F1999">
            <v>43455</v>
          </cell>
        </row>
        <row r="2000">
          <cell r="B2000">
            <v>9929</v>
          </cell>
          <cell r="C2000" t="str">
            <v>LAMINA CELOSÍA COLD ROLLED CALIBRE 18</v>
          </cell>
          <cell r="D2000" t="str">
            <v>KG</v>
          </cell>
          <cell r="E2000">
            <v>2975</v>
          </cell>
          <cell r="F2000">
            <v>43455</v>
          </cell>
        </row>
        <row r="2001">
          <cell r="B2001">
            <v>9930</v>
          </cell>
          <cell r="C2001" t="str">
            <v>CERROJO METÁLICO CON ESCUDO EN LÁMINA DE ACERO CON LLAVE MATÁLICA</v>
          </cell>
          <cell r="D2001" t="str">
            <v>UN</v>
          </cell>
          <cell r="E2001">
            <v>61900</v>
          </cell>
          <cell r="F2001">
            <v>43455</v>
          </cell>
        </row>
        <row r="2002">
          <cell r="B2002">
            <v>9931</v>
          </cell>
          <cell r="C2002" t="str">
            <v>MANIJA METÁLICA (Cc 192mm - 160mm - 107mm) CROMADA O NIQUELADA</v>
          </cell>
          <cell r="D2002" t="str">
            <v>UN</v>
          </cell>
          <cell r="E2002">
            <v>4700</v>
          </cell>
          <cell r="F2002">
            <v>43455</v>
          </cell>
        </row>
        <row r="2003">
          <cell r="B2003">
            <v>9932</v>
          </cell>
          <cell r="C2003" t="str">
            <v>TEMPLETES Y CONTRAVIENTOS A-706; F'y= 420 MPA</v>
          </cell>
          <cell r="D2003" t="str">
            <v>KG</v>
          </cell>
          <cell r="E2003">
            <v>9237</v>
          </cell>
          <cell r="F2003">
            <v>43455</v>
          </cell>
        </row>
        <row r="2004">
          <cell r="B2004">
            <v>9933</v>
          </cell>
          <cell r="C2004" t="str">
            <v>CODO 90° 1/4 CXE PVC SANITARIA D= 6"</v>
          </cell>
          <cell r="D2004" t="str">
            <v>UN</v>
          </cell>
          <cell r="E2004">
            <v>85362</v>
          </cell>
          <cell r="F2004">
            <v>43455</v>
          </cell>
        </row>
        <row r="2005">
          <cell r="B2005">
            <v>9934</v>
          </cell>
          <cell r="C2005" t="str">
            <v>TUBERIA PVC U.M.  EXT CORRUGADO/INT LISO U.M. NORMA NTC 3722-1 D=355MM (14")</v>
          </cell>
          <cell r="D2005" t="str">
            <v>ML</v>
          </cell>
          <cell r="E2005">
            <v>123334</v>
          </cell>
          <cell r="F2005">
            <v>43455</v>
          </cell>
        </row>
        <row r="2006">
          <cell r="B2006">
            <v>9935</v>
          </cell>
          <cell r="C2006" t="str">
            <v>TRAGANTE CÚPULA 5" x 4" PLÁSTICAS</v>
          </cell>
          <cell r="D2006" t="str">
            <v>UN</v>
          </cell>
          <cell r="E2006">
            <v>5712</v>
          </cell>
          <cell r="F2006">
            <v>43455</v>
          </cell>
        </row>
        <row r="2007">
          <cell r="B2007">
            <v>9936</v>
          </cell>
          <cell r="C2007" t="str">
            <v>TRAGANTE CÚPULA 6" x 4" EN ALUMINIO</v>
          </cell>
          <cell r="D2007" t="str">
            <v>UN</v>
          </cell>
          <cell r="E2007">
            <v>26900</v>
          </cell>
          <cell r="F2007">
            <v>43455</v>
          </cell>
        </row>
        <row r="2008">
          <cell r="B2008">
            <v>9937</v>
          </cell>
          <cell r="C2008" t="str">
            <v>TEE REDUCIDA PVC SOLDAR DE 1" x 1/2"</v>
          </cell>
          <cell r="D2008" t="str">
            <v>UN</v>
          </cell>
          <cell r="E2008">
            <v>3152</v>
          </cell>
          <cell r="F2008">
            <v>43455</v>
          </cell>
        </row>
        <row r="2009">
          <cell r="B2009">
            <v>9938</v>
          </cell>
          <cell r="C2009" t="str">
            <v>MEDIDOR PARA AGUA DE 3/4" NPT, 20 mm DN</v>
          </cell>
          <cell r="D2009" t="str">
            <v>UN</v>
          </cell>
          <cell r="E2009">
            <v>194900</v>
          </cell>
          <cell r="F2009">
            <v>43455</v>
          </cell>
        </row>
        <row r="2010">
          <cell r="B2010">
            <v>9939</v>
          </cell>
          <cell r="C2010" t="str">
            <v>UNIÓN UNIVERSAL D=1"</v>
          </cell>
          <cell r="D2010" t="str">
            <v>UN</v>
          </cell>
          <cell r="E2010">
            <v>7247</v>
          </cell>
          <cell r="F2010">
            <v>43455</v>
          </cell>
        </row>
        <row r="2011">
          <cell r="B2011">
            <v>9940</v>
          </cell>
          <cell r="C2011" t="str">
            <v>VÁLVULA CHEQUE DE 1"</v>
          </cell>
          <cell r="D2011" t="str">
            <v>UN</v>
          </cell>
          <cell r="E2011">
            <v>64879</v>
          </cell>
          <cell r="F2011">
            <v>43455</v>
          </cell>
        </row>
        <row r="2012">
          <cell r="B2012">
            <v>9941</v>
          </cell>
          <cell r="C2012" t="str">
            <v>FLOTADOR MECÁNICO DE 1"</v>
          </cell>
          <cell r="D2012" t="str">
            <v>UN</v>
          </cell>
          <cell r="E2012">
            <v>89488</v>
          </cell>
          <cell r="F2012">
            <v>43455</v>
          </cell>
        </row>
        <row r="2013">
          <cell r="B2013">
            <v>9942</v>
          </cell>
          <cell r="C2013" t="str">
            <v>CELDA M.T. TRIPLEX 17.5 kV , 630A, SECCIONADOR EN AIRE CON FUSIBLES INCLUIDOS.</v>
          </cell>
          <cell r="D2013" t="str">
            <v>UN</v>
          </cell>
          <cell r="E2013">
            <v>15827000</v>
          </cell>
          <cell r="F2013">
            <v>43455</v>
          </cell>
        </row>
        <row r="2014">
          <cell r="B2014">
            <v>9943</v>
          </cell>
          <cell r="C2014" t="str">
            <v>TABLERO TRIFASICO 42 CIRCUITOS CON PUERTA ESPACIO PARA TOTALIZADOR</v>
          </cell>
          <cell r="D2014" t="str">
            <v>UN</v>
          </cell>
          <cell r="E2014">
            <v>384573</v>
          </cell>
          <cell r="F2014">
            <v>43455</v>
          </cell>
        </row>
        <row r="2015">
          <cell r="B2015">
            <v>9944</v>
          </cell>
          <cell r="C2015" t="str">
            <v>CONTACTOR TRIPOLAR 110 V  AC1  18A MÁXIMO HP-60HZ</v>
          </cell>
          <cell r="D2015" t="str">
            <v>UN</v>
          </cell>
          <cell r="E2015">
            <v>128960</v>
          </cell>
          <cell r="F2015">
            <v>43455</v>
          </cell>
        </row>
        <row r="2016">
          <cell r="B2016">
            <v>9945</v>
          </cell>
          <cell r="C2016" t="str">
            <v>CAJA PARA 2 MEDIDORES TRIFÁSICA 57cm x 60cm x 18cm</v>
          </cell>
          <cell r="D2016" t="str">
            <v>UN</v>
          </cell>
          <cell r="E2016">
            <v>176775</v>
          </cell>
          <cell r="F2016">
            <v>43455</v>
          </cell>
        </row>
        <row r="2017">
          <cell r="B2017">
            <v>9947</v>
          </cell>
          <cell r="C2017" t="str">
            <v>UPS TRIFÁSICA VT 10 kVA. Alto factor de potencia:1, Tecnología digital de control de corriente,aumentando la factibilidad en paralelo,pantalla LCD,sistema trifásico en entrada y salida,doble conversió</v>
          </cell>
          <cell r="D2017" t="str">
            <v>UN</v>
          </cell>
          <cell r="E2017">
            <v>15300000</v>
          </cell>
          <cell r="F2017">
            <v>43455</v>
          </cell>
        </row>
        <row r="2018">
          <cell r="B2018">
            <v>9948</v>
          </cell>
          <cell r="C2018" t="str">
            <v>CODO DE 90 CONDUIT PVC 3/4"</v>
          </cell>
          <cell r="D2018" t="str">
            <v>UN</v>
          </cell>
          <cell r="E2018">
            <v>1440</v>
          </cell>
          <cell r="F2018">
            <v>43455</v>
          </cell>
        </row>
        <row r="2019">
          <cell r="B2019">
            <v>9949</v>
          </cell>
          <cell r="C2019" t="str">
            <v>UNION PVC CONDUIT DE 3/4"</v>
          </cell>
          <cell r="D2019" t="str">
            <v>UN</v>
          </cell>
          <cell r="E2019">
            <v>400</v>
          </cell>
          <cell r="F2019">
            <v>43455</v>
          </cell>
        </row>
        <row r="2020">
          <cell r="B2020">
            <v>9950</v>
          </cell>
          <cell r="C2020" t="str">
            <v>PISO EN PIZARRA MULTICOLOR DE 30cm x 60cm x 7 - 10mm</v>
          </cell>
          <cell r="D2020" t="str">
            <v>M2</v>
          </cell>
          <cell r="E2020">
            <v>69196</v>
          </cell>
          <cell r="F2020">
            <v>43455</v>
          </cell>
        </row>
        <row r="2021">
          <cell r="B2021">
            <v>9951</v>
          </cell>
          <cell r="C2021" t="str">
            <v>INTERRUPTOR MONOFASICO TERMOMAGNÉTICO DE 16A TIPO INDUSTRIAL</v>
          </cell>
          <cell r="D2021" t="str">
            <v>UN</v>
          </cell>
          <cell r="E2021">
            <v>10710</v>
          </cell>
          <cell r="F2021">
            <v>43455</v>
          </cell>
        </row>
        <row r="2022">
          <cell r="B2022">
            <v>9952</v>
          </cell>
          <cell r="C2022" t="str">
            <v>INTERRUPTOR TRIFASICO TERMOMAGNETICO DE 40A TIPO INDUSTRIAL</v>
          </cell>
          <cell r="D2022" t="str">
            <v>UN</v>
          </cell>
          <cell r="E2022">
            <v>45750</v>
          </cell>
          <cell r="F2022">
            <v>43455</v>
          </cell>
        </row>
        <row r="2023">
          <cell r="B2023">
            <v>9953</v>
          </cell>
          <cell r="C2023" t="str">
            <v>TUBO EN ACERO INOXIDABLE DE 2 1/2" CALIBRE 16 REDONDO</v>
          </cell>
          <cell r="D2023" t="str">
            <v>ML</v>
          </cell>
          <cell r="E2023">
            <v>20750</v>
          </cell>
          <cell r="F2023">
            <v>43455</v>
          </cell>
        </row>
        <row r="2024">
          <cell r="B2024">
            <v>9954</v>
          </cell>
          <cell r="C2024" t="str">
            <v>BOMBA CON MOTOR ELÉCTRICO-UNIDAD PRINCIPAL. Incl. bomba principal contra incendio,Tablero de Control,Manómetros de succión y descarga,Válvula de alivio,Válvula automática desaireadora. PORTAL TUNAL.</v>
          </cell>
          <cell r="D2024" t="str">
            <v>UN</v>
          </cell>
          <cell r="E2024">
            <v>58458852</v>
          </cell>
          <cell r="F2024">
            <v>43455</v>
          </cell>
        </row>
        <row r="2025">
          <cell r="B2025">
            <v>9955</v>
          </cell>
          <cell r="C2025" t="str">
            <v>BOMBA CON MOTOR DIESEL-UNIDAD DE RESPALDO. Incl. bomba de respaldo contra incendio,Doble juego de baterías, doble cargador, encendido eléctrico, sistema de refrigeración. PORTAL TUNAL.</v>
          </cell>
          <cell r="D2025" t="str">
            <v>UN</v>
          </cell>
          <cell r="E2025">
            <v>118131375</v>
          </cell>
          <cell r="F2025">
            <v>43455</v>
          </cell>
        </row>
        <row r="2026">
          <cell r="B2026">
            <v>9956</v>
          </cell>
          <cell r="C2026" t="str">
            <v>BOMBA AUXILIAR JOCKEY. Incluye bomba Jockey vertical, multietapa, Q=28.3 L/MIN (7.5 GPM), P=9.3 BAR (135 PSI). Motor eléctrico de inducción. Tablero eléctrico de control. PORTAL TUNAL</v>
          </cell>
          <cell r="D2026" t="str">
            <v>UN</v>
          </cell>
          <cell r="E2026">
            <v>6940571</v>
          </cell>
          <cell r="F2026">
            <v>43455</v>
          </cell>
        </row>
        <row r="2027">
          <cell r="B2027">
            <v>9957</v>
          </cell>
          <cell r="C2027" t="str">
            <v>MEDIDOR DE FLUJO SEGÚN REQUERIMIENTO DE LA NORMA NFPA-20. PORTAL TUNAL</v>
          </cell>
          <cell r="D2027" t="str">
            <v>UN</v>
          </cell>
          <cell r="E2027">
            <v>2058900</v>
          </cell>
          <cell r="F2027">
            <v>43455</v>
          </cell>
        </row>
        <row r="2028">
          <cell r="B2028">
            <v>9958</v>
          </cell>
          <cell r="C2028" t="str">
            <v>MONTAJE E INSTALACIÓN DE EQUIPOS DE BOMBEO DEL SISTEMA CONTRA INCENDIO. PORTAL TUNAL</v>
          </cell>
          <cell r="D2028" t="str">
            <v>GLB</v>
          </cell>
          <cell r="E2028">
            <v>9484597</v>
          </cell>
          <cell r="F2028">
            <v>43455</v>
          </cell>
        </row>
        <row r="2029">
          <cell r="B2029">
            <v>9959</v>
          </cell>
          <cell r="C2029" t="str">
            <v>TORNIQUETE SENCILLO PARA ALTO TRÁFICO.</v>
          </cell>
          <cell r="D2029" t="str">
            <v>UN</v>
          </cell>
          <cell r="E2029">
            <v>9971345</v>
          </cell>
          <cell r="F2029">
            <v>43455</v>
          </cell>
        </row>
        <row r="2030">
          <cell r="B2030">
            <v>9960</v>
          </cell>
          <cell r="C2030" t="str">
            <v>BRAZO ABATIBLE QUE SE LIBERA EN CASO DE EMERGENCIA PARA FACILITAR LA EVACUACIÓN.</v>
          </cell>
          <cell r="D2030" t="str">
            <v>UN</v>
          </cell>
          <cell r="E2030">
            <v>3808000</v>
          </cell>
          <cell r="F2030">
            <v>43455</v>
          </cell>
        </row>
        <row r="2031">
          <cell r="B2031">
            <v>9961</v>
          </cell>
          <cell r="C2031" t="str">
            <v>LÁMINA COLABORANTE 2" CALIBRE 22 (0.75mm)</v>
          </cell>
          <cell r="D2031" t="str">
            <v>M2</v>
          </cell>
          <cell r="E2031">
            <v>34172</v>
          </cell>
          <cell r="F2031">
            <v>43455</v>
          </cell>
        </row>
        <row r="2032">
          <cell r="B2032">
            <v>9962</v>
          </cell>
          <cell r="C2032" t="str">
            <v>TABLA OTOBO P / FORMALETA. TABLA CEPILLADA</v>
          </cell>
          <cell r="D2032" t="str">
            <v>ML</v>
          </cell>
          <cell r="E2032">
            <v>2707</v>
          </cell>
          <cell r="F2032">
            <v>43455</v>
          </cell>
        </row>
        <row r="2033">
          <cell r="B2033">
            <v>9963</v>
          </cell>
          <cell r="C2033" t="str">
            <v>CODO 45° 1/8 CxE PVC SANITARIA D= 6"</v>
          </cell>
          <cell r="D2033" t="str">
            <v>UN</v>
          </cell>
          <cell r="E2033">
            <v>41257</v>
          </cell>
          <cell r="F2033">
            <v>43455</v>
          </cell>
        </row>
        <row r="2034">
          <cell r="B2034">
            <v>9964</v>
          </cell>
          <cell r="C2034" t="str">
            <v>CODO 90° E.L. PARA SOLDAR D= 1/2"</v>
          </cell>
          <cell r="D2034" t="str">
            <v>UN</v>
          </cell>
          <cell r="E2034">
            <v>484</v>
          </cell>
          <cell r="F2034">
            <v>43455</v>
          </cell>
        </row>
        <row r="2035">
          <cell r="B2035">
            <v>9965</v>
          </cell>
          <cell r="C2035" t="str">
            <v>REGISTRO DE CORTE 1"</v>
          </cell>
          <cell r="D2035" t="str">
            <v>UN</v>
          </cell>
          <cell r="E2035">
            <v>88430</v>
          </cell>
          <cell r="F2035">
            <v>43455</v>
          </cell>
        </row>
        <row r="2036">
          <cell r="B2036">
            <v>9966</v>
          </cell>
          <cell r="C2036" t="str">
            <v>BORNA TERMINAL DE ALUMINIO 1 HUECO BARRIL LARGO, 500 KCMIL</v>
          </cell>
          <cell r="D2036" t="str">
            <v>UN</v>
          </cell>
          <cell r="E2036">
            <v>25466</v>
          </cell>
          <cell r="F2036">
            <v>43455</v>
          </cell>
        </row>
        <row r="2037">
          <cell r="B2037">
            <v>9967</v>
          </cell>
          <cell r="C2037" t="str">
            <v>CABLE C THHW 500 KCMIL AA8000-CPT (SIW) PVC 600V 90°C CT</v>
          </cell>
          <cell r="D2037" t="str">
            <v>ML</v>
          </cell>
          <cell r="E2037">
            <v>17869</v>
          </cell>
          <cell r="F2037">
            <v>43455</v>
          </cell>
        </row>
        <row r="2038">
          <cell r="B2038">
            <v>9968</v>
          </cell>
          <cell r="C2038" t="str">
            <v>SEÑALES INFORMATIVAS REGLAMENTARIAS - Letreros Señalética en Trovicel.</v>
          </cell>
          <cell r="D2038" t="str">
            <v>UN</v>
          </cell>
          <cell r="E2038">
            <v>10000</v>
          </cell>
          <cell r="F2038">
            <v>43455</v>
          </cell>
        </row>
        <row r="2039">
          <cell r="B2039">
            <v>9969</v>
          </cell>
          <cell r="C2039" t="str">
            <v>FIRELITE BG-12. ESTACIÓN MANUAL DE ALARMA CON FUERZA DE HALE MÁXIMA DE 5-LB</v>
          </cell>
          <cell r="D2039" t="str">
            <v>UN</v>
          </cell>
          <cell r="E2039">
            <v>421646</v>
          </cell>
          <cell r="F2039">
            <v>43455</v>
          </cell>
        </row>
        <row r="2040">
          <cell r="B2040">
            <v>9970</v>
          </cell>
          <cell r="C2040" t="str">
            <v>FIRELITE DETECTOR DE HUMO FOTOELÉCTRICO - SD355 (Cableado con 2 hilos)</v>
          </cell>
          <cell r="D2040" t="str">
            <v>UN</v>
          </cell>
          <cell r="E2040">
            <v>215602</v>
          </cell>
          <cell r="F2040">
            <v>43455</v>
          </cell>
        </row>
        <row r="2041">
          <cell r="B2041">
            <v>9971</v>
          </cell>
          <cell r="C2041" t="str">
            <v>SYSTEM SENSOR P2R ALARMA AUDIOVISUAL (Cableada con 2 hilos)</v>
          </cell>
          <cell r="D2041" t="str">
            <v>UN</v>
          </cell>
          <cell r="E2041">
            <v>185750</v>
          </cell>
          <cell r="F2041">
            <v>43455</v>
          </cell>
        </row>
        <row r="2042">
          <cell r="B2042">
            <v>9972</v>
          </cell>
          <cell r="C2042" t="str">
            <v>CABLE FPLP ENCAUCHETADO 2X18 AWG</v>
          </cell>
          <cell r="D2042" t="str">
            <v>ML</v>
          </cell>
          <cell r="E2042">
            <v>1250</v>
          </cell>
          <cell r="F2042">
            <v>43455</v>
          </cell>
        </row>
        <row r="2043">
          <cell r="B2043">
            <v>9973</v>
          </cell>
          <cell r="C2043" t="str">
            <v>FIRELITE PANEL DE CONTROL DE ALARMA MS-9600-UDL</v>
          </cell>
          <cell r="D2043" t="str">
            <v>UN</v>
          </cell>
          <cell r="E2043">
            <v>7761683</v>
          </cell>
          <cell r="F2043">
            <v>43455</v>
          </cell>
        </row>
        <row r="2044">
          <cell r="B2044">
            <v>9974</v>
          </cell>
          <cell r="C2044" t="str">
            <v>YEE DOBLE PVC SANITARIA D= 6"</v>
          </cell>
          <cell r="D2044" t="str">
            <v>UN</v>
          </cell>
          <cell r="E2044">
            <v>726181</v>
          </cell>
          <cell r="F2044">
            <v>43455</v>
          </cell>
        </row>
        <row r="2045">
          <cell r="B2045">
            <v>9975</v>
          </cell>
          <cell r="C2045" t="str">
            <v>TAPÓN DE PRUEBA PVC SANITARIA D=6"</v>
          </cell>
          <cell r="D2045" t="str">
            <v>UN</v>
          </cell>
          <cell r="E2045">
            <v>11558</v>
          </cell>
          <cell r="F2045">
            <v>43455</v>
          </cell>
        </row>
        <row r="2046">
          <cell r="B2046">
            <v>9976</v>
          </cell>
          <cell r="C2046" t="str">
            <v>REDUCCION PVC E.L. D= 1" x 1/2" (BUJE SOLDADO)</v>
          </cell>
          <cell r="D2046" t="str">
            <v>UN</v>
          </cell>
          <cell r="E2046">
            <v>937</v>
          </cell>
          <cell r="F2046">
            <v>43455</v>
          </cell>
        </row>
        <row r="2047">
          <cell r="B2047">
            <v>9977</v>
          </cell>
          <cell r="C2047" t="str">
            <v>REGISTRO DE PASO DIRECTO TIPO PESADO 1/2" EN BRONCE</v>
          </cell>
          <cell r="D2047" t="str">
            <v>UN</v>
          </cell>
          <cell r="E2047">
            <v>42781</v>
          </cell>
          <cell r="F2047">
            <v>43455</v>
          </cell>
        </row>
        <row r="2048">
          <cell r="B2048">
            <v>9978</v>
          </cell>
          <cell r="C2048" t="str">
            <v>TRANSFORMADOR TRIFASICO SECO 150 KVA, 11400 V - 208/120 V</v>
          </cell>
          <cell r="D2048" t="str">
            <v>UN</v>
          </cell>
          <cell r="E2048">
            <v>11414278</v>
          </cell>
          <cell r="F2048">
            <v>43455</v>
          </cell>
        </row>
        <row r="2049">
          <cell r="B2049">
            <v>9979</v>
          </cell>
          <cell r="C2049" t="str">
            <v>CELDA TRANSFORMADOR DE 150 KVA, 13.2 KV. CELDA METÁLICA M.T. PARA ALOJAR TRANSFORMADOR TIPO SECO DE 15 KV. EN LÁMINA COLD ROLLED CAL. 14-16 CON PINTURA EN POLVO ELECTROSTÁTICA</v>
          </cell>
          <cell r="D2049" t="str">
            <v>UN</v>
          </cell>
          <cell r="E2049">
            <v>2968022</v>
          </cell>
          <cell r="F2049">
            <v>43455</v>
          </cell>
        </row>
        <row r="2050">
          <cell r="B2050">
            <v>9980</v>
          </cell>
          <cell r="C2050" t="str">
            <v>CONECTORES PLUG RJ 45 PARA CABLE UTP</v>
          </cell>
          <cell r="D2050" t="str">
            <v>UN</v>
          </cell>
          <cell r="E2050">
            <v>714</v>
          </cell>
          <cell r="F2050">
            <v>43455</v>
          </cell>
        </row>
        <row r="2051">
          <cell r="B2051">
            <v>9981</v>
          </cell>
          <cell r="C2051" t="str">
            <v>PONCHADOR JACK PARA DATOS PARA RJ 45 - PINZA TELEFÓNICA METÁLICA</v>
          </cell>
          <cell r="D2051" t="str">
            <v>UN</v>
          </cell>
          <cell r="E2051">
            <v>44030</v>
          </cell>
          <cell r="F2051">
            <v>43455</v>
          </cell>
        </row>
        <row r="2052">
          <cell r="B2052">
            <v>9982</v>
          </cell>
          <cell r="C2052" t="str">
            <v>TAPA TROQUEL SENCILLO DE 12 cm</v>
          </cell>
          <cell r="D2052" t="str">
            <v>UN</v>
          </cell>
          <cell r="E2052">
            <v>2142</v>
          </cell>
          <cell r="F2052">
            <v>43455</v>
          </cell>
        </row>
        <row r="2053">
          <cell r="B2053">
            <v>9983</v>
          </cell>
          <cell r="C2053" t="str">
            <v>CERTIFICACIÓN DE PUNTOS DE RED - Proyecto plataforma Transmilenio Portal TUNAL</v>
          </cell>
          <cell r="D2053" t="str">
            <v>ML</v>
          </cell>
          <cell r="E2053">
            <v>7500</v>
          </cell>
          <cell r="F2053">
            <v>43455</v>
          </cell>
        </row>
        <row r="2054">
          <cell r="B2054">
            <v>9984</v>
          </cell>
          <cell r="C2054" t="str">
            <v>JACK PARA DATOS CATEGORÍA 6A amperios. componente blindado, ponchado a 180.</v>
          </cell>
          <cell r="D2054" t="str">
            <v>ML</v>
          </cell>
          <cell r="E2054">
            <v>20597</v>
          </cell>
          <cell r="F2054">
            <v>43455</v>
          </cell>
        </row>
        <row r="2055">
          <cell r="B2055">
            <v>9985</v>
          </cell>
          <cell r="C2055" t="str">
            <v>SEÑAL EN POLIESTRIENO (30cm x 20cm) FOTOLUMINISCENTE - NORMA NTC - ISO</v>
          </cell>
          <cell r="D2055" t="str">
            <v>UN</v>
          </cell>
          <cell r="E2055">
            <v>11900</v>
          </cell>
          <cell r="F2055">
            <v>43455</v>
          </cell>
        </row>
        <row r="2056">
          <cell r="B2056">
            <v>9986</v>
          </cell>
          <cell r="C2056" t="str">
            <v>SEÑAL EN POLIESTRIENO (30cm x 45cm) REFLECTIVO GRADO INGENIERÍA - NORMA ISO</v>
          </cell>
          <cell r="D2056" t="str">
            <v>UN</v>
          </cell>
          <cell r="E2056">
            <v>53550</v>
          </cell>
          <cell r="F2056">
            <v>43455</v>
          </cell>
        </row>
        <row r="2057">
          <cell r="B2057">
            <v>9987</v>
          </cell>
          <cell r="C2057" t="str">
            <v>LAMINA CELOSÍA COLD ROLLED CALIBRE 20</v>
          </cell>
          <cell r="D2057" t="str">
            <v>KG</v>
          </cell>
          <cell r="E2057">
            <v>2975</v>
          </cell>
          <cell r="F2057">
            <v>43455</v>
          </cell>
        </row>
        <row r="2058">
          <cell r="B2058">
            <v>9988</v>
          </cell>
          <cell r="C2058" t="str">
            <v>PROTECCIÓN CONTRA SOBRETENSIONES TRANSITORIAS - DPS</v>
          </cell>
          <cell r="D2058" t="str">
            <v>UN</v>
          </cell>
          <cell r="E2058">
            <v>1333038</v>
          </cell>
          <cell r="F2058">
            <v>43455</v>
          </cell>
        </row>
        <row r="2059">
          <cell r="B2059">
            <v>9989</v>
          </cell>
          <cell r="C2059" t="str">
            <v>BISAGRA METÁLICA DE NUDO ACERO INOXIDABLE 4" x 3"  2mm</v>
          </cell>
          <cell r="D2059" t="str">
            <v>UN</v>
          </cell>
          <cell r="E2059">
            <v>9300</v>
          </cell>
          <cell r="F2059">
            <v>43455</v>
          </cell>
        </row>
        <row r="2060">
          <cell r="B2060">
            <v>9990</v>
          </cell>
          <cell r="C2060" t="str">
            <v>FALLEBA METÁLICA INCRUSTAR TIPO BÁSCULA 2" (pg)</v>
          </cell>
          <cell r="D2060" t="str">
            <v>UN</v>
          </cell>
          <cell r="E2060">
            <v>11900</v>
          </cell>
          <cell r="F2060">
            <v>43455</v>
          </cell>
        </row>
        <row r="2061">
          <cell r="B2061">
            <v>9991</v>
          </cell>
          <cell r="C2061" t="str">
            <v>TOTALIZADOR TRIFÁSICO 200 A</v>
          </cell>
          <cell r="D2061" t="str">
            <v>UN</v>
          </cell>
          <cell r="E2061">
            <v>230000</v>
          </cell>
          <cell r="F2061">
            <v>43455</v>
          </cell>
        </row>
        <row r="2062">
          <cell r="B2062">
            <v>9992</v>
          </cell>
          <cell r="C2062" t="str">
            <v>TUBO METÁLICO GALVANIZADO DE 3" CALIBRE 14</v>
          </cell>
          <cell r="D2062" t="str">
            <v>ML</v>
          </cell>
          <cell r="E2062">
            <v>60283</v>
          </cell>
          <cell r="F2062">
            <v>43455</v>
          </cell>
        </row>
        <row r="2063">
          <cell r="B2063">
            <v>9993</v>
          </cell>
          <cell r="C2063" t="str">
            <v>AGREGADOS SELECCIONADOS (TAMAÑO MÁXIMO 1") BANDAS SONORAS REDUCE VELOCIDAD.</v>
          </cell>
          <cell r="D2063" t="str">
            <v>M3</v>
          </cell>
          <cell r="E2063">
            <v>66285</v>
          </cell>
          <cell r="F2063">
            <v>43455</v>
          </cell>
        </row>
        <row r="2064">
          <cell r="B2064">
            <v>9994</v>
          </cell>
          <cell r="C2064" t="str">
            <v>RESINA TERMOPLÁSTICA - PINTURA TERMOPLÁSTICA</v>
          </cell>
          <cell r="D2064" t="str">
            <v>KG</v>
          </cell>
          <cell r="E2064">
            <v>4060</v>
          </cell>
          <cell r="F2064">
            <v>43455</v>
          </cell>
        </row>
        <row r="2065">
          <cell r="B2065">
            <v>9995</v>
          </cell>
          <cell r="C2065" t="str">
            <v>CAMIÓN CON CALDERA PARA DERRETIR EL TERMOPLÁSTICO - Proyecto particular - Transmilenio de la Carrera 7 entre Calle 32 hasta la Calle 200.</v>
          </cell>
          <cell r="D2065" t="str">
            <v>HR</v>
          </cell>
          <cell r="E2065">
            <v>85000</v>
          </cell>
          <cell r="F2065">
            <v>43455</v>
          </cell>
        </row>
        <row r="2066">
          <cell r="B2066">
            <v>9996</v>
          </cell>
          <cell r="C2066" t="str">
            <v>EQUIPO MANUAL APLICADOR (BANDAS SONORAS REDUCE VELOCIDAD) - Proyecto particular - Transmilenio de la Carrera 7 entre Calle 32 hasta la Calle 200.</v>
          </cell>
          <cell r="D2066" t="str">
            <v>HR</v>
          </cell>
          <cell r="E2066">
            <v>27300</v>
          </cell>
          <cell r="F2066">
            <v>43455</v>
          </cell>
        </row>
        <row r="2067">
          <cell r="B2067">
            <v>9997</v>
          </cell>
          <cell r="C2067" t="str">
            <v>TRITUBO PE 100 FOPT DE 40mm (1 1/4") RDE 13.5 MULTF Rollo de 500 mt.</v>
          </cell>
          <cell r="D2067" t="str">
            <v>ML</v>
          </cell>
          <cell r="E2067">
            <v>9758</v>
          </cell>
          <cell r="F2067">
            <v>43455</v>
          </cell>
        </row>
        <row r="2068">
          <cell r="B2068">
            <v>9998</v>
          </cell>
          <cell r="C2068" t="str">
            <v>ESCUDO PARA SOPORTE DE TUBO - BARRERA 3/4" x 120 mm ACERO INOXIDABLE</v>
          </cell>
          <cell r="D2068" t="str">
            <v>UN</v>
          </cell>
          <cell r="E2068">
            <v>15000</v>
          </cell>
          <cell r="F2068">
            <v>43455</v>
          </cell>
        </row>
        <row r="2069">
          <cell r="B2069">
            <v>9999</v>
          </cell>
          <cell r="C2069" t="str">
            <v>CANALETA METÁLICA DE 12 cm x 5 cm CON TAPA (2.40m)</v>
          </cell>
          <cell r="D2069" t="str">
            <v>ML</v>
          </cell>
          <cell r="E2069">
            <v>15263</v>
          </cell>
          <cell r="F2069">
            <v>43455</v>
          </cell>
        </row>
        <row r="2070">
          <cell r="B2070">
            <v>10000</v>
          </cell>
          <cell r="C2070" t="str">
            <v>CHEVRON 90 cm x 40 cm, REFLECTIVO PRISMÁTICO TIPO VII O SUPERIOR, AMARILLO LIMÓN FLUORESCENTE EN LÁMINA GALVANIZADA, PEDESTAL EN ÁNGULO. Suministro e Instalación.</v>
          </cell>
          <cell r="D2070" t="str">
            <v>ML</v>
          </cell>
          <cell r="E2070">
            <v>217770</v>
          </cell>
          <cell r="F2070">
            <v>43455</v>
          </cell>
        </row>
        <row r="2071">
          <cell r="B2071">
            <v>10009</v>
          </cell>
          <cell r="C2071" t="str">
            <v>PINTURA ACRÍLICA BASE AGUA (e=15mils. Incluye Suministro y Aplicación con Equipo. Incluye Microesferas)</v>
          </cell>
          <cell r="D2071" t="str">
            <v>M2</v>
          </cell>
          <cell r="E2071">
            <v>17500</v>
          </cell>
          <cell r="F2071">
            <v>43455</v>
          </cell>
        </row>
        <row r="2072">
          <cell r="B2072">
            <v>10010</v>
          </cell>
          <cell r="C2072" t="str">
            <v>PINTURA EN FRÍO PARA DEMARCACIÓN DE VÍAS. A= 15 cm. INCLUYE EQUIPO AUTOPROPULSADO Y MANO DE OBRA.</v>
          </cell>
          <cell r="D2072" t="str">
            <v>ML</v>
          </cell>
          <cell r="E2072">
            <v>1225</v>
          </cell>
          <cell r="F2072">
            <v>43455</v>
          </cell>
        </row>
        <row r="2073">
          <cell r="B2073">
            <v>10011</v>
          </cell>
          <cell r="C2073" t="str">
            <v>PINTURA DE TRÁFICO - IMPRIMANTE NEGRO</v>
          </cell>
          <cell r="D2073" t="str">
            <v>ML</v>
          </cell>
          <cell r="E2073">
            <v>998</v>
          </cell>
          <cell r="F2073">
            <v>43455</v>
          </cell>
        </row>
        <row r="2074">
          <cell r="B2074">
            <v>10012</v>
          </cell>
          <cell r="C2074" t="str">
            <v>PINTURA DE TRÁFICO - IMPRIMANTE NEGRO - Incluye suministro y aplicación</v>
          </cell>
          <cell r="D2074" t="str">
            <v>M2</v>
          </cell>
          <cell r="E2074">
            <v>10800</v>
          </cell>
          <cell r="F2074">
            <v>43455</v>
          </cell>
        </row>
        <row r="2075">
          <cell r="B2075">
            <v>10013</v>
          </cell>
          <cell r="C2075" t="str">
            <v>FENOLES Norma: SM 5530 B, D</v>
          </cell>
          <cell r="D2075" t="str">
            <v>UN</v>
          </cell>
          <cell r="E2075">
            <v>66000</v>
          </cell>
          <cell r="F2075">
            <v>43455</v>
          </cell>
        </row>
        <row r="2076">
          <cell r="B2076">
            <v>10014</v>
          </cell>
          <cell r="C2076" t="str">
            <v>USO DEL PENETRÓMETRO DINÁMICO DE CONO EN APLICACIONES DE PAVIMENTOS A POCA PROFUNDIDAD</v>
          </cell>
          <cell r="D2076" t="str">
            <v>UN</v>
          </cell>
          <cell r="E2076">
            <v>41650</v>
          </cell>
          <cell r="F2076">
            <v>43455</v>
          </cell>
        </row>
        <row r="2077">
          <cell r="B2077">
            <v>10015</v>
          </cell>
          <cell r="C2077" t="str">
            <v>DETERMINACIÓN DE SUELOS EXPANSIVOS (PROBETA)</v>
          </cell>
          <cell r="D2077" t="str">
            <v>UN</v>
          </cell>
          <cell r="E2077">
            <v>48790</v>
          </cell>
          <cell r="F2077">
            <v>43455</v>
          </cell>
        </row>
        <row r="2078">
          <cell r="B2078">
            <v>10016</v>
          </cell>
          <cell r="C2078" t="str">
            <v>DETECCIÓN DEL REFUERZO UTILIZANDO FERROSCAN (POR ELEMENTO)</v>
          </cell>
          <cell r="D2078" t="str">
            <v>UN</v>
          </cell>
          <cell r="E2078">
            <v>154700</v>
          </cell>
          <cell r="F2078">
            <v>43455</v>
          </cell>
        </row>
        <row r="2079">
          <cell r="B2079">
            <v>10017</v>
          </cell>
          <cell r="C2079" t="str">
            <v>DETERMINACIÓN DE LA FINURA DEL CEMENTO HIDRÁULICO POR MEDIO DEL APARATO BLAINE DE PERMEABILIDAD AL AIRE</v>
          </cell>
          <cell r="D2079" t="str">
            <v>UN</v>
          </cell>
          <cell r="E2079">
            <v>61688</v>
          </cell>
          <cell r="F2079">
            <v>43455</v>
          </cell>
        </row>
        <row r="2080">
          <cell r="B2080">
            <v>10018</v>
          </cell>
          <cell r="C2080" t="str">
            <v>DETERMINACIÓN DE LA VISCOSIDAD DEL ASFALTO EMPLEANDO UN VISCOSÍMETRO ROTACIONAL (UNA TEMPERATURA)</v>
          </cell>
          <cell r="D2080" t="str">
            <v>UN</v>
          </cell>
          <cell r="E2080">
            <v>169575</v>
          </cell>
          <cell r="F2080">
            <v>43455</v>
          </cell>
        </row>
        <row r="2081">
          <cell r="B2081">
            <v>10019</v>
          </cell>
          <cell r="C2081" t="str">
            <v>DETERMINACIÓN LÍMITE LÍQUIDO, LÍMITE PLÁSTICO E ÍNDICE DE PLASTICIDAD DE SUELOS</v>
          </cell>
          <cell r="D2081" t="str">
            <v>UN</v>
          </cell>
          <cell r="E2081">
            <v>49980</v>
          </cell>
          <cell r="F2081">
            <v>43455</v>
          </cell>
        </row>
        <row r="2082">
          <cell r="B2082">
            <v>10020</v>
          </cell>
          <cell r="C2082" t="str">
            <v>PH DE LOS SUELOS</v>
          </cell>
          <cell r="D2082" t="str">
            <v>UN</v>
          </cell>
          <cell r="E2082">
            <v>35617</v>
          </cell>
          <cell r="F2082">
            <v>43455</v>
          </cell>
        </row>
        <row r="2083">
          <cell r="B2083">
            <v>10021</v>
          </cell>
          <cell r="C2083" t="str">
            <v>RELACIONES HUMEDAD-DENSIDAD DE MEZCLAS DE SUELO CEMENTO</v>
          </cell>
          <cell r="D2083" t="str">
            <v>UN</v>
          </cell>
          <cell r="E2083">
            <v>132000</v>
          </cell>
          <cell r="F2083">
            <v>43455</v>
          </cell>
        </row>
        <row r="2084">
          <cell r="B2084">
            <v>10022</v>
          </cell>
          <cell r="C2084" t="str">
            <v>HUMEDECIMIENTO Y SECADO DE MEZCLAS COMPACTADAS DE SUELO-CEMENTO</v>
          </cell>
          <cell r="D2084" t="str">
            <v>UN</v>
          </cell>
          <cell r="E2084">
            <v>595000</v>
          </cell>
          <cell r="F2084">
            <v>43455</v>
          </cell>
        </row>
        <row r="2085">
          <cell r="B2085">
            <v>10023</v>
          </cell>
          <cell r="C2085" t="str">
            <v>RESISTENCIA A LA COMPRESIÓN DE LOS CILINDROS MOLDEADOS DE SUELO-CEMENTO</v>
          </cell>
          <cell r="D2085" t="str">
            <v>UN</v>
          </cell>
          <cell r="E2085">
            <v>13087</v>
          </cell>
          <cell r="F2085">
            <v>43455</v>
          </cell>
        </row>
        <row r="2086">
          <cell r="B2086">
            <v>10024</v>
          </cell>
          <cell r="C2086" t="str">
            <v>DETERMINACIÓN DEL POTENCIAL DE CAMBIO VOLUMÉTRICO DE UN SUELO EMPLEANDO EL APARATO DE LAMBE</v>
          </cell>
          <cell r="D2086" t="str">
            <v>UN</v>
          </cell>
          <cell r="E2086">
            <v>213010</v>
          </cell>
          <cell r="F2086">
            <v>43455</v>
          </cell>
        </row>
        <row r="2087">
          <cell r="B2087">
            <v>10025</v>
          </cell>
          <cell r="C2087" t="str">
            <v>VACÍOS DEL LLENANTE SECO COMPACTADO</v>
          </cell>
          <cell r="D2087" t="str">
            <v>UN</v>
          </cell>
          <cell r="E2087">
            <v>257040</v>
          </cell>
          <cell r="F2087">
            <v>43455</v>
          </cell>
        </row>
        <row r="2088">
          <cell r="B2088">
            <v>10026</v>
          </cell>
          <cell r="C2088" t="str">
            <v>MÉTODO PARA LA DETERMINACIÓN DEL ÍNDICE DE RESISTENCIA AL PUNZONAMIENTO DE GEOTEXTILES, GEOMEMBRANAS Y PRODUCTOS RELACIONADOS.</v>
          </cell>
          <cell r="D2088" t="str">
            <v>UN</v>
          </cell>
          <cell r="E2088">
            <v>476000</v>
          </cell>
          <cell r="F2088">
            <v>43455</v>
          </cell>
        </row>
        <row r="2089">
          <cell r="B2089">
            <v>10027</v>
          </cell>
          <cell r="C2089" t="str">
            <v>MÉTODO PARA LA DETERMINACIÓN DE LA RESISTENCIA AL RASGADO TRAPEZOIDAL DE GEOTEXTILES.</v>
          </cell>
          <cell r="D2089" t="str">
            <v>UN</v>
          </cell>
          <cell r="E2089">
            <v>385560</v>
          </cell>
          <cell r="F2089">
            <v>43455</v>
          </cell>
        </row>
        <row r="2090">
          <cell r="B2090">
            <v>10028</v>
          </cell>
          <cell r="C2090" t="str">
            <v>MÉTODO PARA LA DETERMINACIÓN DE LA PERMEABILIDAD DEL AGUA DE LOS GEOTEXTILES POR MEDIO DE LA PERMITIVIDAD.</v>
          </cell>
          <cell r="D2090" t="str">
            <v>UN</v>
          </cell>
          <cell r="E2090">
            <v>207655</v>
          </cell>
          <cell r="F2090">
            <v>43455</v>
          </cell>
        </row>
        <row r="2091">
          <cell r="B2091">
            <v>10029</v>
          </cell>
          <cell r="C2091" t="str">
            <v>ACERO ESTRUCTURAL PARA PORTAL DE TRANSMILENIO. Suministro, fabricación, transporte y montaje de estructura metálica con el siguiente esquema de protección y pintura: Básica (Guía 6.7.2). Ver observ.</v>
          </cell>
          <cell r="D2091" t="str">
            <v>KG</v>
          </cell>
          <cell r="E2091">
            <v>7764</v>
          </cell>
          <cell r="F2091">
            <v>43455</v>
          </cell>
        </row>
        <row r="2092">
          <cell r="B2092">
            <v>10030</v>
          </cell>
          <cell r="C2092" t="str">
            <v>SISTEMA DE SUCCIÓN, DESCARGA, PRUEBA, ALIVIO Y DE EXTINCIÓN CONTRA INCENDIO - SUBCONTRATO PORTAL EL TUNAL (Incl: Ver Observaciones)</v>
          </cell>
          <cell r="D2092" t="str">
            <v>UN</v>
          </cell>
          <cell r="E2092">
            <v>490585708</v>
          </cell>
          <cell r="F2092">
            <v>43455</v>
          </cell>
        </row>
        <row r="2093">
          <cell r="B2093">
            <v>10031</v>
          </cell>
          <cell r="C2093" t="str">
            <v>CONCRETO GRAVA COMUN 2000 PSI (140 Kg/cm2)</v>
          </cell>
          <cell r="D2093" t="str">
            <v>M3</v>
          </cell>
          <cell r="E2093">
            <v>290360</v>
          </cell>
          <cell r="F2093">
            <v>43455</v>
          </cell>
        </row>
        <row r="2094">
          <cell r="B2094">
            <v>10032</v>
          </cell>
          <cell r="C2094" t="str">
            <v>TRANSFORMADOR  SECO CLASE F TRIFASICO DE 45 KVA, 11.4/0.480-277 KV ZCC 4%</v>
          </cell>
          <cell r="D2094" t="str">
            <v>UN</v>
          </cell>
          <cell r="E2094">
            <v>21020160</v>
          </cell>
          <cell r="F2094">
            <v>43455</v>
          </cell>
        </row>
        <row r="2095">
          <cell r="B2095">
            <v>10033</v>
          </cell>
          <cell r="C2095" t="str">
            <v>ADAPTADOR PVC MACHO ROSCADO 1 1/2"</v>
          </cell>
          <cell r="D2095" t="str">
            <v>UN</v>
          </cell>
          <cell r="E2095">
            <v>3130</v>
          </cell>
          <cell r="F2095">
            <v>43455</v>
          </cell>
        </row>
        <row r="2096">
          <cell r="B2096">
            <v>10034</v>
          </cell>
          <cell r="C2096" t="str">
            <v>INTERRUPTOR DE POSICION PARA LA VALVULA DE COMPUERTA ASOCIADA A LA LINEA PRINCIPAL DEL SISTEMA CONTRA INCENDIO EN EL CUARTO DE BOMBAS D=1 1/4</v>
          </cell>
          <cell r="D2096" t="str">
            <v>UN</v>
          </cell>
          <cell r="E2096">
            <v>364140</v>
          </cell>
          <cell r="F2096">
            <v>43455</v>
          </cell>
        </row>
        <row r="2097">
          <cell r="B2097">
            <v>10035</v>
          </cell>
          <cell r="C2097" t="str">
            <v>REDUCCION PVC E.L.  D= 1 1/2 x 1 1/4" (BUJE SOLDADO)</v>
          </cell>
          <cell r="D2097" t="str">
            <v>UN</v>
          </cell>
          <cell r="E2097">
            <v>2780</v>
          </cell>
          <cell r="F2097">
            <v>43455</v>
          </cell>
        </row>
        <row r="2098">
          <cell r="B2098">
            <v>10036</v>
          </cell>
          <cell r="C2098" t="str">
            <v>TEE HD EXTREMO JUNTA HIDRÁULICA 12"X10" (300x250mm)</v>
          </cell>
          <cell r="D2098" t="str">
            <v>UN</v>
          </cell>
          <cell r="E2098">
            <v>2439500</v>
          </cell>
          <cell r="F2098">
            <v>43455</v>
          </cell>
        </row>
        <row r="2099">
          <cell r="B2099">
            <v>10037</v>
          </cell>
          <cell r="C2099" t="str">
            <v>TEE HD EXTREMO JUNTA HIDRÁULICA 12"x8" (300x200mm)</v>
          </cell>
          <cell r="D2099" t="str">
            <v>UN</v>
          </cell>
          <cell r="E2099">
            <v>1666000</v>
          </cell>
          <cell r="F2099">
            <v>43455</v>
          </cell>
        </row>
        <row r="2100">
          <cell r="B2100">
            <v>10038</v>
          </cell>
          <cell r="C2100" t="str">
            <v>PANEL DE CONTROLADOR DE ALARMA DE INCENDIOS INTELIGENTE DIRECCIONABLE</v>
          </cell>
          <cell r="D2100" t="str">
            <v>UN</v>
          </cell>
          <cell r="E2100">
            <v>6890100</v>
          </cell>
          <cell r="F2100">
            <v>43455</v>
          </cell>
        </row>
        <row r="2101">
          <cell r="B2101">
            <v>10039</v>
          </cell>
          <cell r="C2101" t="str">
            <v>TEE HD EXTREMO JUNTA HIDRÁULICA 12"x 6" (300 x 150 mm)</v>
          </cell>
          <cell r="D2101" t="str">
            <v>UN</v>
          </cell>
          <cell r="E2101">
            <v>1523200</v>
          </cell>
          <cell r="F2101">
            <v>43455</v>
          </cell>
        </row>
        <row r="2102">
          <cell r="B2102">
            <v>10040</v>
          </cell>
          <cell r="C2102" t="str">
            <v>TEE HD EXTREMO LISO 6"x6" (150x150mm)</v>
          </cell>
          <cell r="D2102" t="str">
            <v>UN</v>
          </cell>
          <cell r="E2102">
            <v>476000</v>
          </cell>
          <cell r="F2102">
            <v>43455</v>
          </cell>
        </row>
        <row r="2103">
          <cell r="B2103">
            <v>10041</v>
          </cell>
          <cell r="C2103" t="str">
            <v>DIFUSOR DE SUMINISTRO 510 CFM 12" X 12" (Incluye suministro e instalación)</v>
          </cell>
          <cell r="D2103" t="str">
            <v>UN</v>
          </cell>
          <cell r="E2103">
            <v>84490</v>
          </cell>
          <cell r="F2103">
            <v>43455</v>
          </cell>
        </row>
        <row r="2104">
          <cell r="B2104">
            <v>10042</v>
          </cell>
          <cell r="C2104" t="str">
            <v>VÁLVULA TIPO MARIPOSA DISCO INOX. DE Ø 8" CLASE 300. EXTREMOS BRIDADOS</v>
          </cell>
          <cell r="D2104" t="str">
            <v>UN</v>
          </cell>
          <cell r="E2104">
            <v>427738</v>
          </cell>
          <cell r="F2104">
            <v>43455</v>
          </cell>
        </row>
        <row r="2105">
          <cell r="B2105">
            <v>10043</v>
          </cell>
          <cell r="C2105" t="str">
            <v>TEE HD EXTREMO JUNTA HIDRÁULICA 8"x 8" (200x200mm)</v>
          </cell>
          <cell r="D2105" t="str">
            <v>UN</v>
          </cell>
          <cell r="E2105">
            <v>833000</v>
          </cell>
          <cell r="F2105">
            <v>43455</v>
          </cell>
        </row>
        <row r="2106">
          <cell r="B2106">
            <v>10044</v>
          </cell>
          <cell r="C2106" t="str">
            <v>REDUCCIÓN PVC SOLDAR D= 2" x 1 1/2"</v>
          </cell>
          <cell r="D2106" t="str">
            <v>UN</v>
          </cell>
          <cell r="E2106">
            <v>4252</v>
          </cell>
          <cell r="F2106">
            <v>43455</v>
          </cell>
        </row>
        <row r="2107">
          <cell r="B2107">
            <v>10045</v>
          </cell>
          <cell r="C2107" t="str">
            <v>REDUCCIÓN BRIDADA HD DE 24"x 16"</v>
          </cell>
          <cell r="D2107" t="str">
            <v>UN</v>
          </cell>
          <cell r="E2107">
            <v>6300000</v>
          </cell>
          <cell r="F2107">
            <v>43455</v>
          </cell>
        </row>
        <row r="2108">
          <cell r="B2108">
            <v>10046</v>
          </cell>
          <cell r="C2108" t="str">
            <v>REDUCCIÓN BRIDADA HD DE 14"x 12"</v>
          </cell>
          <cell r="D2108" t="str">
            <v>UN</v>
          </cell>
          <cell r="E2108">
            <v>2142000</v>
          </cell>
          <cell r="F2108">
            <v>43455</v>
          </cell>
        </row>
        <row r="2109">
          <cell r="B2109">
            <v>10047</v>
          </cell>
          <cell r="C2109" t="str">
            <v>ARRANCADOR SUAVE DE 41kW, aprox. 60hp 73amp. 440V (Incluye totalizador y cofre Nema 3R. Cumple RETIE)</v>
          </cell>
          <cell r="D2109" t="str">
            <v>UN</v>
          </cell>
          <cell r="E2109">
            <v>4303040</v>
          </cell>
          <cell r="F2109">
            <v>43455</v>
          </cell>
        </row>
        <row r="2110">
          <cell r="B2110">
            <v>10048</v>
          </cell>
          <cell r="C2110" t="str">
            <v>ARRANCADOR SUAVE DE 125 HP, 148amp (Incluye totalizador, cofre Nema 3R, cumple RETIE)</v>
          </cell>
          <cell r="D2110" t="str">
            <v>UN</v>
          </cell>
          <cell r="E2110">
            <v>6827030</v>
          </cell>
          <cell r="F2110">
            <v>43455</v>
          </cell>
        </row>
        <row r="2111">
          <cell r="B2111">
            <v>10049</v>
          </cell>
          <cell r="C2111" t="str">
            <v>REDUCCION PVC U.M. NORMA NTC 382 3"x2"</v>
          </cell>
          <cell r="D2111" t="str">
            <v>UN</v>
          </cell>
          <cell r="E2111">
            <v>15306</v>
          </cell>
          <cell r="F2111">
            <v>43455</v>
          </cell>
        </row>
        <row r="2112">
          <cell r="B2112">
            <v>10050</v>
          </cell>
          <cell r="C2112" t="str">
            <v>KIT SILLA YEE 600 x 160 PVC</v>
          </cell>
          <cell r="D2112" t="str">
            <v>UN</v>
          </cell>
          <cell r="E2112">
            <v>78516</v>
          </cell>
          <cell r="F2112">
            <v>43455</v>
          </cell>
        </row>
        <row r="2113">
          <cell r="B2113">
            <v>10051</v>
          </cell>
          <cell r="C2113" t="str">
            <v>KIT SILLA YEE 250 x 160 PVC</v>
          </cell>
          <cell r="D2113" t="str">
            <v>UN</v>
          </cell>
          <cell r="E2113">
            <v>78516</v>
          </cell>
          <cell r="F2113">
            <v>43455</v>
          </cell>
        </row>
        <row r="2114">
          <cell r="B2114">
            <v>10052</v>
          </cell>
          <cell r="C2114" t="str">
            <v>KIT SILLA YEE 500 x 160 PVC</v>
          </cell>
          <cell r="D2114" t="str">
            <v>UN</v>
          </cell>
          <cell r="E2114">
            <v>327880</v>
          </cell>
          <cell r="F2114">
            <v>43455</v>
          </cell>
        </row>
        <row r="2115">
          <cell r="B2115">
            <v>10053</v>
          </cell>
          <cell r="C2115" t="str">
            <v>KIT SILLA YEE 400 x 160 PVC</v>
          </cell>
          <cell r="D2115" t="str">
            <v>UN</v>
          </cell>
          <cell r="E2115">
            <v>200941</v>
          </cell>
          <cell r="F2115">
            <v>43455</v>
          </cell>
        </row>
        <row r="2116">
          <cell r="B2116">
            <v>10054</v>
          </cell>
          <cell r="C2116" t="str">
            <v>TUBO EN ACERO Ø 45" CON UNIONES ESPIGO/CAMPANA CON EMPAQUE DE CAUCHO,CON REVESTIMIENTO INTERIOR Y RECUBRIMIENTO EXTERIOR EN MORTERO CEMENTO. NORMA C200 PARTIR DE LÁMINA ASTM A36 L=6.00m PRESIÓN 150PSI</v>
          </cell>
          <cell r="D2116" t="str">
            <v>ML</v>
          </cell>
          <cell r="E2116">
            <v>2995587</v>
          </cell>
          <cell r="F2116">
            <v>43455</v>
          </cell>
        </row>
        <row r="2117">
          <cell r="B2117">
            <v>10055</v>
          </cell>
          <cell r="C2117" t="str">
            <v>VÁLVULA COMPUERTA ELÁSTICA VA (VÁSTAGO ASCENDENTE) D=6" DN (DIÁMETRO NOMINAL) 150mm CON EXTREMOS BRIDADOS</v>
          </cell>
          <cell r="D2117" t="str">
            <v>UN</v>
          </cell>
          <cell r="E2117">
            <v>1489166</v>
          </cell>
          <cell r="F2117">
            <v>43455</v>
          </cell>
        </row>
        <row r="2118">
          <cell r="B2118">
            <v>10056</v>
          </cell>
          <cell r="C2118" t="str">
            <v>VÁLVULA TIPO MARIPOSA DISCO INOX. DE Ø 3" CLASE 150. EXTREMOS BRIDADOS</v>
          </cell>
          <cell r="D2118" t="str">
            <v>UN</v>
          </cell>
          <cell r="E2118">
            <v>100734</v>
          </cell>
          <cell r="F2118">
            <v>43455</v>
          </cell>
        </row>
        <row r="2119">
          <cell r="B2119">
            <v>10057</v>
          </cell>
          <cell r="C2119" t="str">
            <v>VÁLVULA TIPO MARIPOSA DISCO INOX. DE Ø 4" CLASE 150. EXTREMOS BRIDADOS</v>
          </cell>
          <cell r="D2119" t="str">
            <v>UN</v>
          </cell>
          <cell r="E2119">
            <v>147185</v>
          </cell>
          <cell r="F2119">
            <v>43455</v>
          </cell>
        </row>
        <row r="2120">
          <cell r="B2120">
            <v>10058</v>
          </cell>
          <cell r="C2120" t="str">
            <v>VÁLVULA TIPO MARIPOSA DISCO INOX. DE Ø 6" CLASE 150. EXTREMOS BRIDADOS</v>
          </cell>
          <cell r="D2120" t="str">
            <v>UN</v>
          </cell>
          <cell r="E2120">
            <v>238100</v>
          </cell>
          <cell r="F2120">
            <v>43455</v>
          </cell>
        </row>
        <row r="2121">
          <cell r="B2121">
            <v>10059</v>
          </cell>
          <cell r="C2121" t="str">
            <v>CODO EN ACERO Ø 45" ENTRE 22 1/2° Y 45° CON JUNTA ESPIGO / CAMPANA CON EMPAQUE DE CAUCHO, CON REVESTIMIENTO INTERIOR Y RECUBRIMIENTO EXTERIOR EN MORTERO CEMENTO. L=0.95m x 0.95m PRESIÓN DE TRABAJO=150</v>
          </cell>
          <cell r="D2121" t="str">
            <v>ML</v>
          </cell>
          <cell r="E2121">
            <v>12427408</v>
          </cell>
          <cell r="F2121">
            <v>43455</v>
          </cell>
        </row>
        <row r="2122">
          <cell r="B2122">
            <v>10060</v>
          </cell>
          <cell r="C2122" t="str">
            <v>CODO EN ACERO Ø 27" ENTRE 22 1/2° Y 45° CON JUNTA ESPIGO / CAMPANA CON EMPAQUE DE CAUCHO, CON REVESTIMIENTO INTERIOR Y RECUBRIMIENTO EXTERIOR EN MORTERO CEMENTO. L=0.85m x 0.85m PRESIÓN TRABAJO 150PSI</v>
          </cell>
          <cell r="D2122" t="str">
            <v>ML</v>
          </cell>
          <cell r="E2122">
            <v>5281815</v>
          </cell>
          <cell r="F2122">
            <v>43455</v>
          </cell>
        </row>
        <row r="2123">
          <cell r="B2123">
            <v>10061</v>
          </cell>
          <cell r="C2123" t="str">
            <v>CODO EN ACERO Ø 20" ENTRE 22 1/2° Y 45° CON JUNTA ESPIGO / CAMPANA CON EMPAQUE DE CAUCHO, CON REVESTIMIENTO INTERIOR Y RECUBRIMIENTO EXTERIOR EN MORTERO CEMENTO. L=0.65m x 0.65m PRESIÓN TRABAJO 150PSI</v>
          </cell>
          <cell r="D2123" t="str">
            <v>ML</v>
          </cell>
          <cell r="E2123">
            <v>3777179</v>
          </cell>
          <cell r="F2123">
            <v>43455</v>
          </cell>
        </row>
        <row r="2124">
          <cell r="B2124">
            <v>10062</v>
          </cell>
          <cell r="C2124" t="str">
            <v>CODO EN ACERO Ø 24" ENTRE 22 1/2° Y 45° CON JUNTA ESPIGO / CAMPANA CON EMPAQUE DE CAUCHO, CON REVESTIMIENTO INTERIOR Y RECUBRIMIENTO EXTERIOR EN MORTERO CEMENTO. L=0.80m x 0.80m PRESIÓN TRABAJO 150PSI</v>
          </cell>
          <cell r="D2124" t="str">
            <v>ML</v>
          </cell>
          <cell r="E2124">
            <v>4330172</v>
          </cell>
          <cell r="F2124">
            <v>43455</v>
          </cell>
        </row>
        <row r="2125">
          <cell r="B2125">
            <v>10063</v>
          </cell>
          <cell r="C2125" t="str">
            <v>REDUCCIÓN BRIDADA HD DE 12"x 10"</v>
          </cell>
          <cell r="D2125" t="str">
            <v>UN</v>
          </cell>
          <cell r="E2125">
            <v>1368500</v>
          </cell>
          <cell r="F2125">
            <v>43455</v>
          </cell>
        </row>
        <row r="2126">
          <cell r="B2126">
            <v>10064</v>
          </cell>
          <cell r="C2126" t="str">
            <v>CODO HD JUNTA HIDRÁULICA PARA PVC 22.5°X6"</v>
          </cell>
          <cell r="D2126" t="str">
            <v>UN</v>
          </cell>
          <cell r="E2126">
            <v>309400</v>
          </cell>
          <cell r="F2126">
            <v>43455</v>
          </cell>
        </row>
        <row r="2127">
          <cell r="B2127">
            <v>10065</v>
          </cell>
          <cell r="C2127" t="str">
            <v>REDUCCIÓN BRIDADA HD DE 24"x 20"</v>
          </cell>
          <cell r="D2127" t="str">
            <v>UN</v>
          </cell>
          <cell r="E2127">
            <v>6902000</v>
          </cell>
          <cell r="F2127">
            <v>43455</v>
          </cell>
        </row>
        <row r="2128">
          <cell r="B2128">
            <v>10066</v>
          </cell>
          <cell r="C2128" t="str">
            <v>DETERMINACIÓN DEL CONTENIDO DE MATERIA ORGÁNICA DE UN SUELO POR EL MÉTODO DE PERMANGANATO POTÁSICO</v>
          </cell>
          <cell r="D2128" t="str">
            <v>UN</v>
          </cell>
          <cell r="E2128">
            <v>114597</v>
          </cell>
          <cell r="F2128">
            <v>43455</v>
          </cell>
        </row>
        <row r="2129">
          <cell r="B2129">
            <v>10067</v>
          </cell>
          <cell r="C2129" t="str">
            <v>CODO HD 22.5° D= 24" BRIDADO CLASE 300 CON UNIONES MECÁNICAS</v>
          </cell>
          <cell r="D2129" t="str">
            <v>UN</v>
          </cell>
          <cell r="E2129">
            <v>7021000</v>
          </cell>
          <cell r="F2129">
            <v>43455</v>
          </cell>
        </row>
        <row r="2130">
          <cell r="B2130">
            <v>10068</v>
          </cell>
          <cell r="C2130" t="str">
            <v>CODO HD 22.5° D= 14" BRIDADO CLASE 300 CON UNIONES MECÁNICAS</v>
          </cell>
          <cell r="D2130" t="str">
            <v>UN</v>
          </cell>
          <cell r="E2130">
            <v>2261000</v>
          </cell>
          <cell r="F2130">
            <v>43455</v>
          </cell>
        </row>
        <row r="2131">
          <cell r="B2131">
            <v>10069</v>
          </cell>
          <cell r="C2131" t="str">
            <v>CODO HD 11.25° D= 14" BRIDADO CLASE 300 CON UNIONES MECÁNICAS</v>
          </cell>
          <cell r="D2131" t="str">
            <v>UN</v>
          </cell>
          <cell r="E2131">
            <v>2261000</v>
          </cell>
          <cell r="F2131">
            <v>43455</v>
          </cell>
        </row>
        <row r="2132">
          <cell r="B2132">
            <v>10070</v>
          </cell>
          <cell r="C2132" t="str">
            <v>CODO HD 45° D= 24" BRIDADO CLASE 300 CON UNIONES MECÁNICAS</v>
          </cell>
          <cell r="D2132" t="str">
            <v>UN</v>
          </cell>
          <cell r="E2132">
            <v>8449000</v>
          </cell>
          <cell r="F2132">
            <v>43455</v>
          </cell>
        </row>
        <row r="2133">
          <cell r="B2133">
            <v>10071</v>
          </cell>
          <cell r="C2133" t="str">
            <v>TEE HD EXTREMO JUNTA HIDRÁULICA 6"x 4" (160 x 100 mm)</v>
          </cell>
          <cell r="D2133" t="str">
            <v>UN</v>
          </cell>
          <cell r="E2133">
            <v>362950</v>
          </cell>
          <cell r="F2133">
            <v>43455</v>
          </cell>
        </row>
        <row r="2134">
          <cell r="B2134">
            <v>10072</v>
          </cell>
          <cell r="C2134" t="str">
            <v>SENSOR DE MOVIMIENTO 360° PARA LUMINARIA</v>
          </cell>
          <cell r="D2134" t="str">
            <v>UN</v>
          </cell>
          <cell r="E2134">
            <v>17850</v>
          </cell>
          <cell r="F2134">
            <v>43455</v>
          </cell>
        </row>
        <row r="2135">
          <cell r="B2135">
            <v>10073</v>
          </cell>
          <cell r="C2135" t="str">
            <v>UNIÓN JUNTA DESMONTAJE Ø 12" RÍGIDA CLASE 150 (Tipo BRIDA ANSI)</v>
          </cell>
          <cell r="D2135" t="str">
            <v>UN</v>
          </cell>
          <cell r="E2135">
            <v>2283610</v>
          </cell>
          <cell r="F2135">
            <v>43455</v>
          </cell>
        </row>
        <row r="2136">
          <cell r="B2136">
            <v>10074</v>
          </cell>
          <cell r="C2136" t="str">
            <v>TEE PVC REDUCIDA U.M. 3" x 2"</v>
          </cell>
          <cell r="D2136" t="str">
            <v>UN</v>
          </cell>
          <cell r="E2136">
            <v>12299</v>
          </cell>
          <cell r="F2136">
            <v>43455</v>
          </cell>
        </row>
        <row r="2137">
          <cell r="B2137">
            <v>10075</v>
          </cell>
          <cell r="C2137" t="str">
            <v>TRANSFORMADOR SECO TIPO H 30 KVA, 480/208, 11.4/0.380-0.220 KV DYN</v>
          </cell>
          <cell r="D2137" t="str">
            <v>UN</v>
          </cell>
          <cell r="E2137">
            <v>3415300</v>
          </cell>
          <cell r="F2137">
            <v>43455</v>
          </cell>
        </row>
        <row r="2138">
          <cell r="B2138">
            <v>10076</v>
          </cell>
          <cell r="C2138" t="str">
            <v>VÁLVULA COMPUERTA ELÁSTICA VA (VÁSTAGO ASCENDENTE) D=4" CLASE 300 EXTREMOS BRIDADOS</v>
          </cell>
          <cell r="D2138" t="str">
            <v>UN</v>
          </cell>
          <cell r="E2138">
            <v>1416100</v>
          </cell>
          <cell r="F2138">
            <v>43455</v>
          </cell>
        </row>
        <row r="2139">
          <cell r="B2139">
            <v>10077</v>
          </cell>
          <cell r="C2139" t="str">
            <v>CAJA PARA MEDIDOR TRIFÁSICO 57cm x 27cm x 18cm</v>
          </cell>
          <cell r="D2139" t="str">
            <v>UN</v>
          </cell>
          <cell r="E2139">
            <v>68100</v>
          </cell>
          <cell r="F2139">
            <v>43455</v>
          </cell>
        </row>
        <row r="2140">
          <cell r="B2140">
            <v>10078</v>
          </cell>
          <cell r="C2140" t="str">
            <v>TUBERIA PVC PRESIÓN 1 1/2" RDE 21</v>
          </cell>
          <cell r="D2140" t="str">
            <v>ML</v>
          </cell>
          <cell r="E2140">
            <v>8731</v>
          </cell>
          <cell r="F2140">
            <v>43455</v>
          </cell>
        </row>
        <row r="2141">
          <cell r="B2141">
            <v>10079</v>
          </cell>
          <cell r="C2141" t="str">
            <v>BREAKER INDUSTRIAL 3X30AMP</v>
          </cell>
          <cell r="D2141" t="str">
            <v>UN</v>
          </cell>
          <cell r="E2141">
            <v>113621</v>
          </cell>
          <cell r="F2141">
            <v>43455</v>
          </cell>
        </row>
        <row r="2142">
          <cell r="B2142">
            <v>10080</v>
          </cell>
          <cell r="C2142" t="str">
            <v>TRANSFORMADOR TRIFÁSICO SECO TIPO H,  12 KVA, 480/208 - 120V</v>
          </cell>
          <cell r="D2142" t="str">
            <v>UN</v>
          </cell>
          <cell r="E2142">
            <v>3451000</v>
          </cell>
          <cell r="F2142">
            <v>43455</v>
          </cell>
        </row>
        <row r="2143">
          <cell r="B2143">
            <v>10081</v>
          </cell>
          <cell r="C2143" t="str">
            <v>CABLE MONOPOLAR DE ALUMINIO CALIBRE No.4 AWG, HF FR PARA 600 V C.A. 75°C</v>
          </cell>
          <cell r="D2143" t="str">
            <v>ML</v>
          </cell>
          <cell r="E2143">
            <v>1560</v>
          </cell>
          <cell r="F2143">
            <v>43455</v>
          </cell>
        </row>
        <row r="2144">
          <cell r="B2144">
            <v>10082</v>
          </cell>
          <cell r="C2144" t="str">
            <v>VALVULA COMPUERTA ELASTICA VNA (VÁSTAGO NO ASCENDENTE) EXTREMO BRIDADO. D=3"</v>
          </cell>
          <cell r="D2144" t="str">
            <v>UN</v>
          </cell>
          <cell r="E2144">
            <v>618800</v>
          </cell>
          <cell r="F2144">
            <v>43455</v>
          </cell>
        </row>
        <row r="2145">
          <cell r="B2145">
            <v>10083</v>
          </cell>
          <cell r="C2145" t="str">
            <v>ADAPTADOR PVC MACHO ROSCADO D=3/4"</v>
          </cell>
          <cell r="D2145" t="str">
            <v>UN</v>
          </cell>
          <cell r="E2145">
            <v>606</v>
          </cell>
          <cell r="F2145">
            <v>43455</v>
          </cell>
        </row>
        <row r="2146">
          <cell r="B2146">
            <v>10084</v>
          </cell>
          <cell r="C2146" t="str">
            <v>REDUCCIÓN BRIDADA HD 4" x 3"</v>
          </cell>
          <cell r="D2146" t="str">
            <v>UN</v>
          </cell>
          <cell r="E2146">
            <v>232050</v>
          </cell>
          <cell r="F2146">
            <v>43455</v>
          </cell>
        </row>
        <row r="2147">
          <cell r="B2147">
            <v>10085</v>
          </cell>
          <cell r="C2147" t="str">
            <v>BREAKER INDUSTRIAL 3X40 AMP</v>
          </cell>
          <cell r="D2147" t="str">
            <v>UN</v>
          </cell>
          <cell r="E2147">
            <v>113621</v>
          </cell>
          <cell r="F2147">
            <v>43455</v>
          </cell>
        </row>
        <row r="2148">
          <cell r="B2148">
            <v>10086</v>
          </cell>
          <cell r="C2148" t="str">
            <v>VÁLVULA VENTOSA HD DOBLE CÁMARA D=1" EXTREMO ROSCADO</v>
          </cell>
          <cell r="D2148" t="str">
            <v>UN</v>
          </cell>
          <cell r="E2148">
            <v>702100</v>
          </cell>
          <cell r="F2148">
            <v>43455</v>
          </cell>
        </row>
        <row r="2149">
          <cell r="B2149">
            <v>10087</v>
          </cell>
          <cell r="C2149" t="str">
            <v>TABLERO TRIFASICO DE 30 CIRCUITOS</v>
          </cell>
          <cell r="D2149" t="str">
            <v>UN</v>
          </cell>
          <cell r="E2149">
            <v>264894</v>
          </cell>
          <cell r="F2149">
            <v>43455</v>
          </cell>
        </row>
        <row r="2150">
          <cell r="B2150">
            <v>10088</v>
          </cell>
          <cell r="C2150" t="str">
            <v>BREAKER INDUSTRIAL 2X20AMP</v>
          </cell>
          <cell r="D2150" t="str">
            <v>UN</v>
          </cell>
          <cell r="E2150">
            <v>249067</v>
          </cell>
          <cell r="F2150">
            <v>43455</v>
          </cell>
        </row>
        <row r="2151">
          <cell r="B2151">
            <v>10089</v>
          </cell>
          <cell r="C2151" t="str">
            <v>MALLA ELECTROSOLDADA S=150 x150 mm, Ø=7.5 mm x 7.5 mm</v>
          </cell>
          <cell r="D2151" t="str">
            <v>KG</v>
          </cell>
          <cell r="E2151">
            <v>3035</v>
          </cell>
          <cell r="F2151">
            <v>43455</v>
          </cell>
        </row>
        <row r="2152">
          <cell r="B2152">
            <v>10090</v>
          </cell>
          <cell r="C2152" t="str">
            <v>MALLA ELECTROSOLDADA S=150 x150 mm, Ø=6.5 mm x 6.5 mm</v>
          </cell>
          <cell r="D2152" t="str">
            <v>KG</v>
          </cell>
          <cell r="E2152">
            <v>3035</v>
          </cell>
          <cell r="F2152">
            <v>43455</v>
          </cell>
        </row>
        <row r="2153">
          <cell r="B2153">
            <v>10091</v>
          </cell>
          <cell r="C2153" t="str">
            <v>EMPALME RECTO CONTRÁCTIL EN FRÍO PARA 35 KV, USO EXTERIOR, CALIBRE 2/0 A 600 MCM.</v>
          </cell>
          <cell r="D2153" t="str">
            <v>UN</v>
          </cell>
          <cell r="E2153">
            <v>5198</v>
          </cell>
          <cell r="F2153">
            <v>43455</v>
          </cell>
        </row>
        <row r="2154">
          <cell r="B2154">
            <v>10092</v>
          </cell>
          <cell r="C2154" t="str">
            <v>LAMPARA LED 25W, 120 V, 60 HZ, IP 65  -  RDG-E01-LED-E-U-T2-BZ-4 + SA1175-BZ</v>
          </cell>
          <cell r="D2154" t="str">
            <v>UN</v>
          </cell>
          <cell r="E2154">
            <v>2014016</v>
          </cell>
          <cell r="F2154">
            <v>43455</v>
          </cell>
        </row>
        <row r="2155">
          <cell r="B2155">
            <v>10093</v>
          </cell>
          <cell r="C2155" t="str">
            <v>TABLERO DE 36 CIRCUITOS TNACPLAT EMPOTRADO CON PUERTA Y CHAPA, EN LÁMINA COLD ROLLED IP44 A 208/120 V.</v>
          </cell>
          <cell r="D2155" t="str">
            <v>UN</v>
          </cell>
          <cell r="E2155">
            <v>238666</v>
          </cell>
          <cell r="F2155">
            <v>43455</v>
          </cell>
        </row>
        <row r="2156">
          <cell r="B2156">
            <v>10094</v>
          </cell>
          <cell r="C2156" t="str">
            <v>INTERRUPTOR SENCILLO CONMUTABLE PARA ENCENDIDO/APAGADO DE ILUMINACIÓN DE 20 A.</v>
          </cell>
          <cell r="D2156" t="str">
            <v>UN</v>
          </cell>
          <cell r="E2156">
            <v>3200</v>
          </cell>
          <cell r="F2156">
            <v>43455</v>
          </cell>
        </row>
        <row r="2157">
          <cell r="B2157">
            <v>10095</v>
          </cell>
          <cell r="C2157" t="str">
            <v>TEE HD EXTREMO JUNTA HIDRÁULICA 12"x 4" (300 x 100 mm)</v>
          </cell>
          <cell r="D2157" t="str">
            <v>UN</v>
          </cell>
          <cell r="E2157">
            <v>1475600</v>
          </cell>
          <cell r="F2157">
            <v>43455</v>
          </cell>
        </row>
        <row r="2158">
          <cell r="B2158">
            <v>10096</v>
          </cell>
          <cell r="C2158" t="str">
            <v>BREAKER INDUSTRIAL 3X20AMP</v>
          </cell>
          <cell r="D2158" t="str">
            <v>UN</v>
          </cell>
          <cell r="E2158">
            <v>119544</v>
          </cell>
          <cell r="F2158">
            <v>43455</v>
          </cell>
        </row>
        <row r="2159">
          <cell r="B2159">
            <v>10097</v>
          </cell>
          <cell r="C2159" t="str">
            <v>REDUCCIÓN BRIDADA HD DE 28"x 20"</v>
          </cell>
          <cell r="D2159" t="str">
            <v>UN</v>
          </cell>
          <cell r="E2159">
            <v>10070573</v>
          </cell>
          <cell r="F2159">
            <v>43455</v>
          </cell>
        </row>
        <row r="2160">
          <cell r="B2160">
            <v>10098</v>
          </cell>
          <cell r="C2160" t="str">
            <v>BREAKER INDUSTRIAL 3X30AMP</v>
          </cell>
          <cell r="D2160" t="str">
            <v>UN</v>
          </cell>
          <cell r="E2160">
            <v>633794</v>
          </cell>
          <cell r="F2160">
            <v>43455</v>
          </cell>
        </row>
        <row r="2161">
          <cell r="B2161">
            <v>10099</v>
          </cell>
          <cell r="C2161" t="str">
            <v>VÁLVULA CHEQUE DE 8" CLASE #150</v>
          </cell>
          <cell r="D2161" t="str">
            <v>UN</v>
          </cell>
          <cell r="E2161">
            <v>1713779</v>
          </cell>
          <cell r="F2161">
            <v>43455</v>
          </cell>
        </row>
        <row r="2162">
          <cell r="B2162">
            <v>10100</v>
          </cell>
          <cell r="C2162" t="str">
            <v>CONCRETO COLOR OCRE GRAVA COMÚN 5000 PSI (350 Kg/cm2)</v>
          </cell>
          <cell r="D2162" t="str">
            <v>M3</v>
          </cell>
          <cell r="E2162">
            <v>813960</v>
          </cell>
          <cell r="F2162">
            <v>43455</v>
          </cell>
        </row>
        <row r="2163">
          <cell r="B2163">
            <v>10101</v>
          </cell>
          <cell r="C2163" t="str">
            <v>CODO 90° PVC E.L. D=3/4"</v>
          </cell>
          <cell r="D2163" t="str">
            <v>UN</v>
          </cell>
          <cell r="E2163">
            <v>777</v>
          </cell>
          <cell r="F2163">
            <v>43455</v>
          </cell>
        </row>
        <row r="2164">
          <cell r="B2164">
            <v>10102</v>
          </cell>
          <cell r="C2164" t="str">
            <v>TEE REDUCIDA PVC SOLDAR DE 1" x 3/4"</v>
          </cell>
          <cell r="D2164" t="str">
            <v>UN</v>
          </cell>
          <cell r="E2164">
            <v>3152</v>
          </cell>
          <cell r="F2164">
            <v>43455</v>
          </cell>
        </row>
        <row r="2165">
          <cell r="B2165">
            <v>10103</v>
          </cell>
          <cell r="C2165" t="str">
            <v>REDUCCION PVC U.M. NORMA NTC 382 3"x2 1/2"</v>
          </cell>
          <cell r="D2165" t="str">
            <v>UN</v>
          </cell>
          <cell r="E2165">
            <v>15306</v>
          </cell>
          <cell r="F2165">
            <v>43455</v>
          </cell>
        </row>
        <row r="2166">
          <cell r="B2166">
            <v>10104</v>
          </cell>
          <cell r="C2166" t="str">
            <v>TUBERIA PVC DRENAJE D=50MM  Ø2" (TUBO SIN FILTRO)</v>
          </cell>
          <cell r="D2166" t="str">
            <v>ML</v>
          </cell>
          <cell r="E2166">
            <v>3616</v>
          </cell>
          <cell r="F2166">
            <v>43455</v>
          </cell>
        </row>
        <row r="2167">
          <cell r="B2167">
            <v>10105</v>
          </cell>
          <cell r="C2167" t="str">
            <v>REDUCCION PVC U.M. NORMA NTC 382 2 1/2"x2"</v>
          </cell>
          <cell r="D2167" t="str">
            <v>UN</v>
          </cell>
          <cell r="E2167">
            <v>10020</v>
          </cell>
          <cell r="F2167">
            <v>43455</v>
          </cell>
        </row>
        <row r="2168">
          <cell r="B2168">
            <v>10106</v>
          </cell>
          <cell r="C2168" t="str">
            <v>REDUCCIÓN  EN ACERO 45° x 42° CON ESPIGO Ø=45" Y CAMPANA Ø=42", revestida interior y exteriormente con mortero de cemento. L=0.35m. Presión de trabajo=150 psi)</v>
          </cell>
          <cell r="D2168" t="str">
            <v>UN</v>
          </cell>
          <cell r="E2168">
            <v>7320404</v>
          </cell>
          <cell r="F2168">
            <v>43455</v>
          </cell>
        </row>
        <row r="2169">
          <cell r="B2169">
            <v>10107</v>
          </cell>
          <cell r="C2169" t="str">
            <v>GEO BLOQUE EN POLIESTIRENO EXPANDIDO</v>
          </cell>
          <cell r="D2169" t="str">
            <v>M3</v>
          </cell>
          <cell r="E2169">
            <v>267750</v>
          </cell>
          <cell r="F2169">
            <v>43455</v>
          </cell>
        </row>
        <row r="2170">
          <cell r="B2170">
            <v>10108</v>
          </cell>
          <cell r="C2170" t="str">
            <v>REDUCCIÓN  EN ACERO Ø27° x Ø24° CON ESPIGO Ø=27" Y CAMPANA Ø=24", revestida interior y exteriormente con mortero de cemento. L=0.35m. Presión de trabajo=150 psi)</v>
          </cell>
          <cell r="D2170" t="str">
            <v>UN</v>
          </cell>
          <cell r="E2170">
            <v>4278407</v>
          </cell>
          <cell r="F2170">
            <v>43455</v>
          </cell>
        </row>
        <row r="2171">
          <cell r="B2171">
            <v>10109</v>
          </cell>
          <cell r="C2171" t="str">
            <v>CONCRETO COLOR OCRE GRAVA COMÚN 3000 PSI (210 Kg/cm2)</v>
          </cell>
          <cell r="D2171" t="str">
            <v>M3</v>
          </cell>
          <cell r="E2171">
            <v>634270</v>
          </cell>
          <cell r="F2171">
            <v>43455</v>
          </cell>
        </row>
        <row r="2172">
          <cell r="B2172">
            <v>10110</v>
          </cell>
          <cell r="C2172" t="str">
            <v>JUNTA DE DILATACIÓN ELASTOMÉRICA 230 MOVIMIENTO 230mm+/-115mm MODULOS 1.83 m</v>
          </cell>
          <cell r="D2172" t="str">
            <v>ML</v>
          </cell>
          <cell r="E2172">
            <v>3870352</v>
          </cell>
          <cell r="F2172">
            <v>43455</v>
          </cell>
        </row>
        <row r="2173">
          <cell r="B2173">
            <v>10111</v>
          </cell>
          <cell r="C2173" t="str">
            <v>JUNTA DE DILATACIÓN ELASTOMÉRICA 160 MOVIMIENTO 160mm+/-80mm MODULOS 2 m</v>
          </cell>
          <cell r="D2173" t="str">
            <v>ML</v>
          </cell>
          <cell r="E2173">
            <v>2558500</v>
          </cell>
          <cell r="F2173">
            <v>43455</v>
          </cell>
        </row>
        <row r="2174">
          <cell r="B2174">
            <v>10112</v>
          </cell>
          <cell r="C2174" t="str">
            <v>APOYO ELASTOMÉRICO SLIDE-FLON 60x70x7,5 DESLIZANTE.</v>
          </cell>
          <cell r="D2174" t="str">
            <v>UN</v>
          </cell>
          <cell r="E2174">
            <v>4175335</v>
          </cell>
          <cell r="F2174">
            <v>43455</v>
          </cell>
        </row>
        <row r="2175">
          <cell r="B2175">
            <v>10113</v>
          </cell>
          <cell r="C2175" t="str">
            <v>JUNTA DE DILATACIÓN 80 MOVIMIENTO 80mm+/-40mm MODULOS 2 m</v>
          </cell>
          <cell r="D2175" t="str">
            <v>ML</v>
          </cell>
          <cell r="E2175">
            <v>833000</v>
          </cell>
          <cell r="F2175">
            <v>43455</v>
          </cell>
        </row>
        <row r="2176">
          <cell r="B2176">
            <v>10114</v>
          </cell>
          <cell r="C2176" t="str">
            <v>RACK (Gabinete) DE COMUNICACIONES DE PISO 20 RU. CALIBRE 20" COMPUESTO POR PUERTA AL FRENTE CON MALLA Y TAPAS DESMONTABLES LATERALES. MEDIDAS APROX. Frente 0.72m x Fondo 0.60m x Alto 0.90m</v>
          </cell>
          <cell r="D2176" t="str">
            <v>UN</v>
          </cell>
          <cell r="E2176">
            <v>442751</v>
          </cell>
          <cell r="F2176">
            <v>43455</v>
          </cell>
        </row>
        <row r="2177">
          <cell r="B2177">
            <v>10115</v>
          </cell>
          <cell r="C2177" t="str">
            <v>CODO HD EXTREMO LISO 11.25ºX14"</v>
          </cell>
          <cell r="D2177" t="str">
            <v>UN</v>
          </cell>
          <cell r="E2177">
            <v>1349460</v>
          </cell>
          <cell r="F2177">
            <v>43455</v>
          </cell>
        </row>
        <row r="2178">
          <cell r="B2178">
            <v>10116</v>
          </cell>
          <cell r="C2178" t="str">
            <v>TAPON HD EXTREMO JUNTA HIDRÁULICA D=4"</v>
          </cell>
          <cell r="D2178" t="str">
            <v>UN</v>
          </cell>
          <cell r="E2178">
            <v>95200</v>
          </cell>
          <cell r="F2178">
            <v>43455</v>
          </cell>
        </row>
        <row r="2179">
          <cell r="B2179">
            <v>10117</v>
          </cell>
          <cell r="C2179" t="str">
            <v>ARRANCADOR SUAVE DE 150 HP, 178amp. 440v (Incluye totalizador y cofre Nema 3R, cumple RETIE).</v>
          </cell>
          <cell r="D2179" t="str">
            <v>UN</v>
          </cell>
          <cell r="E2179">
            <v>8216950</v>
          </cell>
          <cell r="F2179">
            <v>43455</v>
          </cell>
        </row>
        <row r="2180">
          <cell r="B2180">
            <v>10118</v>
          </cell>
          <cell r="C2180" t="str">
            <v>CODO HD JUNTA HIDRAULICA PARA PVC 22.5ºX8"</v>
          </cell>
          <cell r="D2180" t="str">
            <v>UN</v>
          </cell>
          <cell r="E2180">
            <v>481950</v>
          </cell>
          <cell r="F2180">
            <v>43455</v>
          </cell>
        </row>
        <row r="2181">
          <cell r="B2181">
            <v>10119</v>
          </cell>
          <cell r="C2181" t="str">
            <v>ARRANCADOR SUAVE DE 28kW, aprox. 40 HP 50amp. 440v (Incluye totalizador y cofre Nema 3R, cumple RETIE).</v>
          </cell>
          <cell r="D2181" t="str">
            <v>UN</v>
          </cell>
          <cell r="E2181">
            <v>3736600</v>
          </cell>
          <cell r="F2181">
            <v>43455</v>
          </cell>
        </row>
        <row r="2182">
          <cell r="B2182">
            <v>10120</v>
          </cell>
          <cell r="C2182" t="str">
            <v>VÁLVULA SOLENOIDE DE 1"</v>
          </cell>
          <cell r="D2182" t="str">
            <v>UN</v>
          </cell>
          <cell r="E2182">
            <v>329630</v>
          </cell>
          <cell r="F2182">
            <v>43455</v>
          </cell>
        </row>
        <row r="2183">
          <cell r="B2183">
            <v>10121</v>
          </cell>
          <cell r="C2183" t="str">
            <v>REDUCCIÓN PVC SOLDAR D= 1 1/2" x 3/4"</v>
          </cell>
          <cell r="D2183" t="str">
            <v>UN</v>
          </cell>
          <cell r="E2183">
            <v>2780</v>
          </cell>
          <cell r="F2183">
            <v>43455</v>
          </cell>
        </row>
        <row r="2184">
          <cell r="B2184">
            <v>10122</v>
          </cell>
          <cell r="C2184" t="str">
            <v>ARRANCADOR SUAVE DE 18kW, aprox. 25 HP 32amp. 440v (Incluye totalizador y cofre Nema 3R, cumple RETIE).</v>
          </cell>
          <cell r="D2184" t="str">
            <v>UN</v>
          </cell>
          <cell r="E2184">
            <v>3303440</v>
          </cell>
          <cell r="F2184">
            <v>43455</v>
          </cell>
        </row>
        <row r="2185">
          <cell r="B2185">
            <v>10123</v>
          </cell>
          <cell r="C2185" t="str">
            <v>REDUCCIÓN PVC SOLDAR D= 2" x 1/2"</v>
          </cell>
          <cell r="D2185" t="str">
            <v>UN</v>
          </cell>
          <cell r="E2185">
            <v>4252</v>
          </cell>
          <cell r="F2185">
            <v>43455</v>
          </cell>
        </row>
        <row r="2186">
          <cell r="B2186">
            <v>10124</v>
          </cell>
          <cell r="C2186" t="str">
            <v>VÁLVULA CONTROL DE NIVEL DE TANQUE DE BOLA DE 3"</v>
          </cell>
          <cell r="D2186" t="str">
            <v>UN</v>
          </cell>
          <cell r="E2186">
            <v>583800</v>
          </cell>
          <cell r="F2186">
            <v>43455</v>
          </cell>
        </row>
        <row r="2187">
          <cell r="B2187">
            <v>10125</v>
          </cell>
          <cell r="C2187" t="str">
            <v>CODO EN ACERO Ø24" ENTRE 67 1/2° Y 90° JUNTA ESPIGO Y CAMPANA, CON EMPAQUE DE CAUCHO, CON REVEST.INT. Y RECUBR. EXT. EN MORTERO DE CEMENTO. L= 1.65m x 1.65m PRESIÓN DE TRABAJO 150PSI.</v>
          </cell>
          <cell r="D2187" t="str">
            <v>UN</v>
          </cell>
          <cell r="E2187">
            <v>7122626</v>
          </cell>
          <cell r="F2187">
            <v>43455</v>
          </cell>
        </row>
        <row r="2188">
          <cell r="B2188">
            <v>10126</v>
          </cell>
          <cell r="C2188" t="str">
            <v>JUNTA DE DILATACIÓN 330 MOVIMIENTO 330mm+/-165mm MODULOS 1.22 m</v>
          </cell>
          <cell r="D2188" t="str">
            <v>ML</v>
          </cell>
          <cell r="E2188">
            <v>5352319</v>
          </cell>
          <cell r="F2188">
            <v>43455</v>
          </cell>
        </row>
        <row r="2189">
          <cell r="B2189">
            <v>10127</v>
          </cell>
          <cell r="C2189" t="str">
            <v>TUBERÍA EN ACERO Ø16" CON UNIONES ESPIGO/CAMPANA CON EMPAQUE DE CAUCHO. REVEST.INTERIOR Y RECUBR EXT. EN MORTERO CEMENTO. L= 6.00m PRESIÓN TRABAJO 150 PSI</v>
          </cell>
          <cell r="D2189" t="str">
            <v>ML</v>
          </cell>
          <cell r="E2189">
            <v>644028</v>
          </cell>
          <cell r="F2189">
            <v>43455</v>
          </cell>
        </row>
        <row r="2190">
          <cell r="B2190">
            <v>10128</v>
          </cell>
          <cell r="C2190" t="str">
            <v>TUBO EN ACERO Ø 20" CON UNIONES ESPIGO/CAMPANA CON EMPAQUE DE CAUCHO. REVEST.INTERIOR Y RECUBR EXT. EN MORTERO CEMENTO. L= 6.00m PRESIÓN TRABAJO 150 PSI</v>
          </cell>
          <cell r="D2190" t="str">
            <v>UN</v>
          </cell>
          <cell r="E2190">
            <v>805035</v>
          </cell>
          <cell r="F2190">
            <v>43455</v>
          </cell>
        </row>
        <row r="2191">
          <cell r="B2191">
            <v>10129</v>
          </cell>
          <cell r="C2191" t="str">
            <v>REDUCCIÓN  EN ACERO 24" x 16" CON ESPIGO Ø=24" Y CAMPANA Ø=16", REVESTIDA INTERIOR Y EXTERIOR CON MORTERO DE CEMENTO. L=0.90m. Presión de trabajo=150 psi</v>
          </cell>
          <cell r="D2191" t="str">
            <v>UN</v>
          </cell>
          <cell r="E2191">
            <v>4584475</v>
          </cell>
          <cell r="F2191">
            <v>43455</v>
          </cell>
        </row>
        <row r="2192">
          <cell r="B2192">
            <v>10130</v>
          </cell>
          <cell r="C2192" t="str">
            <v>CODO EN ACERO D=16" ENTRE 22 ½° Y 45° JUNTA ESPIGO-CAMPANA CON EMPAQUE DE CAUCHO, CON  REVEST.INT. Y RECUBR. EXT. EN MORTERO DE CEMENTO. L=0.60X0.60M. PRESIÓN DE TRABAJO 150PSI</v>
          </cell>
          <cell r="D2192" t="str">
            <v>UN</v>
          </cell>
          <cell r="E2192">
            <v>3032715</v>
          </cell>
          <cell r="F2192">
            <v>43455</v>
          </cell>
        </row>
        <row r="2193">
          <cell r="B2193">
            <v>10131</v>
          </cell>
          <cell r="C2193" t="str">
            <v>FLOTADOR ELÉCTRICO DE CONTROL DE NIVEL</v>
          </cell>
          <cell r="D2193" t="str">
            <v>UN</v>
          </cell>
          <cell r="E2193">
            <v>51601</v>
          </cell>
          <cell r="F2193">
            <v>43455</v>
          </cell>
        </row>
        <row r="2194">
          <cell r="B2194">
            <v>10132</v>
          </cell>
          <cell r="C2194" t="str">
            <v>CODO HD JUNTA HIDRAULICA PARA PVC 45ºX8"</v>
          </cell>
          <cell r="D2194" t="str">
            <v>UN</v>
          </cell>
          <cell r="E2194">
            <v>618800</v>
          </cell>
          <cell r="F2194">
            <v>43455</v>
          </cell>
        </row>
        <row r="2195">
          <cell r="B2195">
            <v>10133</v>
          </cell>
          <cell r="C2195" t="str">
            <v>TEE PVC 4"</v>
          </cell>
          <cell r="D2195" t="str">
            <v>UN</v>
          </cell>
          <cell r="E2195">
            <v>13227</v>
          </cell>
          <cell r="F2195">
            <v>43455</v>
          </cell>
        </row>
        <row r="2196">
          <cell r="B2196">
            <v>10134</v>
          </cell>
          <cell r="C2196" t="str">
            <v>TAPON HD EXTREMO JUNTA HIDRÁULICA D=6"</v>
          </cell>
          <cell r="D2196" t="str">
            <v>UN</v>
          </cell>
          <cell r="E2196">
            <v>261800</v>
          </cell>
          <cell r="F2196">
            <v>43455</v>
          </cell>
        </row>
        <row r="2197">
          <cell r="B2197">
            <v>10135</v>
          </cell>
          <cell r="C2197" t="str">
            <v>VÁLVULA CHEQUE DE 6" CLASE # 150</v>
          </cell>
          <cell r="D2197" t="str">
            <v>UN</v>
          </cell>
          <cell r="E2197">
            <v>1011273</v>
          </cell>
          <cell r="F2197">
            <v>43455</v>
          </cell>
        </row>
        <row r="2198">
          <cell r="B2198">
            <v>10136</v>
          </cell>
          <cell r="C2198" t="str">
            <v>TEE PVC E.L. D=2"</v>
          </cell>
          <cell r="D2198" t="str">
            <v>UN</v>
          </cell>
          <cell r="E2198">
            <v>11441</v>
          </cell>
          <cell r="F2198">
            <v>43455</v>
          </cell>
        </row>
        <row r="2199">
          <cell r="B2199">
            <v>10137</v>
          </cell>
          <cell r="C2199" t="str">
            <v>RACK (Gabinete) DE COMUNICACIONES DE PISO 28 RU. CALIBRE 20. Incluye puerta al frente con malla y tapas desmontables laterales. frente=72cm x Fondo=60cm x Alto= 130 cm</v>
          </cell>
          <cell r="D2199" t="str">
            <v>UN</v>
          </cell>
          <cell r="E2199">
            <v>522053</v>
          </cell>
          <cell r="F2199">
            <v>43455</v>
          </cell>
        </row>
        <row r="2200">
          <cell r="B2200">
            <v>10139</v>
          </cell>
          <cell r="C2200" t="str">
            <v>REDUCCIÓN EN ACERO Ø 16" x 8" CON EXTREMO LISO PARA CINTURÓN DE CIERRE DE Ø 16" Y ESPIGO LISO Ø 8", CON REVESTIMIENTO INTERIOR Y EXTERIOR EN MORTERO CEMENTO. L= 1.30 m PRESIÓN DE TRABAJO= 150 PSI</v>
          </cell>
          <cell r="D2200" t="str">
            <v>ML</v>
          </cell>
          <cell r="E2200">
            <v>3587969</v>
          </cell>
          <cell r="F2200">
            <v>43455</v>
          </cell>
        </row>
        <row r="2201">
          <cell r="B2201">
            <v>10140</v>
          </cell>
          <cell r="C2201" t="str">
            <v>YEE REDUCIDA PVC SANITARIA D=3" x 2"</v>
          </cell>
          <cell r="D2201" t="str">
            <v>UN</v>
          </cell>
          <cell r="E2201">
            <v>11135</v>
          </cell>
          <cell r="F2201">
            <v>43455</v>
          </cell>
        </row>
        <row r="2202">
          <cell r="B2202">
            <v>10141</v>
          </cell>
          <cell r="C2202" t="str">
            <v>TEE EN ACERO Ø 16" x 16" CON ESPIGO Y CAMPANA EN LA RAMA PRINCIPAL Y CAMPANA EN LA DERIVACIÓN, REVESTIDA INTERIOR Y EXTERIOR CON MORTERO DE CEMENTO. L= 1.10m x 0.60m PRESIÓN DE TRABAJO= 150 PSI</v>
          </cell>
          <cell r="D2202" t="str">
            <v>UN</v>
          </cell>
          <cell r="E2202">
            <v>3782058</v>
          </cell>
          <cell r="F2202">
            <v>43455</v>
          </cell>
        </row>
        <row r="2203">
          <cell r="B2203">
            <v>10142</v>
          </cell>
          <cell r="C2203" t="str">
            <v>YEE PVC SANITARIA D=3"</v>
          </cell>
          <cell r="D2203" t="str">
            <v>UN</v>
          </cell>
          <cell r="E2203">
            <v>7900</v>
          </cell>
          <cell r="F2203">
            <v>43455</v>
          </cell>
        </row>
        <row r="2204">
          <cell r="B2204">
            <v>10143</v>
          </cell>
          <cell r="C2204" t="str">
            <v>CODO 90° CxC PVC SANITARIA D=4"</v>
          </cell>
          <cell r="D2204" t="str">
            <v>UN</v>
          </cell>
          <cell r="E2204">
            <v>9984</v>
          </cell>
          <cell r="F2204">
            <v>43455</v>
          </cell>
        </row>
        <row r="2205">
          <cell r="B2205">
            <v>10144</v>
          </cell>
          <cell r="C2205" t="str">
            <v>TAPA PARA POZO DE INSPECCIÓN POLIPROPILENO D= 0.67m</v>
          </cell>
          <cell r="D2205" t="str">
            <v>UN</v>
          </cell>
          <cell r="E2205">
            <v>377162</v>
          </cell>
          <cell r="F2205">
            <v>43455</v>
          </cell>
        </row>
        <row r="2206">
          <cell r="B2206">
            <v>10145</v>
          </cell>
          <cell r="C2206" t="str">
            <v>TEE HD EXTREMO JUNTA HIDRÁULICA 4"X4" (100x100mm)</v>
          </cell>
          <cell r="D2206" t="str">
            <v>UN</v>
          </cell>
          <cell r="E2206">
            <v>228480</v>
          </cell>
          <cell r="F2206">
            <v>43455</v>
          </cell>
        </row>
        <row r="2207">
          <cell r="B2207">
            <v>10146</v>
          </cell>
          <cell r="C2207" t="str">
            <v>VÁLVULA VENTOSA HD DE DOBLE EFECTO  D=4" CLASE 150 EXTREMO EN BRIDA</v>
          </cell>
          <cell r="D2207" t="str">
            <v>UN</v>
          </cell>
          <cell r="E2207">
            <v>1487500</v>
          </cell>
          <cell r="F2207">
            <v>43455</v>
          </cell>
        </row>
        <row r="2208">
          <cell r="B2208">
            <v>10147</v>
          </cell>
          <cell r="C2208" t="str">
            <v>ADAPTADOR PVC MACHO ROSCADO D=1"</v>
          </cell>
          <cell r="D2208" t="str">
            <v>UN</v>
          </cell>
          <cell r="E2208">
            <v>1269</v>
          </cell>
          <cell r="F2208">
            <v>43455</v>
          </cell>
        </row>
        <row r="2209">
          <cell r="B2209">
            <v>10148</v>
          </cell>
          <cell r="C2209" t="str">
            <v>YEE PVC SANITARIA D=6"</v>
          </cell>
          <cell r="D2209" t="str">
            <v>UN</v>
          </cell>
          <cell r="E2209">
            <v>97105</v>
          </cell>
          <cell r="F2209">
            <v>43455</v>
          </cell>
        </row>
        <row r="2210">
          <cell r="B2210">
            <v>10149</v>
          </cell>
          <cell r="C2210" t="str">
            <v>REGISTRO BOLA 3/4" TIPO PESADO</v>
          </cell>
          <cell r="D2210" t="str">
            <v>UN</v>
          </cell>
          <cell r="E2210">
            <v>13447</v>
          </cell>
          <cell r="F2210">
            <v>43455</v>
          </cell>
        </row>
        <row r="2211">
          <cell r="B2211">
            <v>10150</v>
          </cell>
          <cell r="C2211" t="str">
            <v>VÁLVULA VENTOSA HD CÁMARA DOBLE ACCIÓN (DOBLE EFECTO) D=6" EXTREMO EN BRIDA CLASE 150</v>
          </cell>
          <cell r="D2211" t="str">
            <v>UN</v>
          </cell>
          <cell r="E2211">
            <v>4440651</v>
          </cell>
          <cell r="F2211">
            <v>43455</v>
          </cell>
        </row>
        <row r="2212">
          <cell r="B2212">
            <v>10151</v>
          </cell>
          <cell r="C2212" t="str">
            <v>UNIÓN JUNTA DE MONTAJE D=4" RÍGIDA CLASE 150</v>
          </cell>
          <cell r="D2212" t="str">
            <v>UN</v>
          </cell>
          <cell r="E2212">
            <v>493850</v>
          </cell>
          <cell r="F2212">
            <v>43455</v>
          </cell>
        </row>
        <row r="2213">
          <cell r="B2213">
            <v>10152</v>
          </cell>
          <cell r="C2213" t="str">
            <v>UNIÓN JUNTA DE MONTAJE D=8" RÍGIDA CLASE 150</v>
          </cell>
          <cell r="D2213" t="str">
            <v>UN</v>
          </cell>
          <cell r="E2213">
            <v>1176910</v>
          </cell>
          <cell r="F2213">
            <v>43455</v>
          </cell>
        </row>
        <row r="2214">
          <cell r="B2214">
            <v>10153</v>
          </cell>
          <cell r="C2214" t="str">
            <v>REDUCCIÓN EN ACERO Ø 24" x 20 " CON ESPIGO Ø 24" Y CAMPANA Ø 16, REVESTIDA INTERIOR Y EXTERIOR CON MORTERO CEMENTO. L= 0.45m PRESIÓN DE TRABAJO= 150 PSI</v>
          </cell>
          <cell r="D2214" t="str">
            <v>ML</v>
          </cell>
          <cell r="E2214">
            <v>4171426</v>
          </cell>
          <cell r="F2214">
            <v>43455</v>
          </cell>
        </row>
        <row r="2215">
          <cell r="B2215">
            <v>10154</v>
          </cell>
          <cell r="C2215" t="str">
            <v>UNION DRESSER HD D=16"</v>
          </cell>
          <cell r="D2215" t="str">
            <v>UN</v>
          </cell>
          <cell r="E2215">
            <v>1193677</v>
          </cell>
          <cell r="F2215">
            <v>43455</v>
          </cell>
        </row>
        <row r="2216">
          <cell r="B2216">
            <v>10155</v>
          </cell>
          <cell r="C2216" t="str">
            <v>VÁLVULA TIPO MARIPOSA DISCO INOX. DE Ø 24" CLASE 150. EXTREMOS BRIDADOS</v>
          </cell>
          <cell r="D2216" t="str">
            <v>UN</v>
          </cell>
          <cell r="E2216">
            <v>38080000</v>
          </cell>
          <cell r="F2216">
            <v>43455</v>
          </cell>
        </row>
        <row r="2217">
          <cell r="B2217">
            <v>10156</v>
          </cell>
          <cell r="C2217" t="str">
            <v>VÁLVULA TIPO MARIPOSA DISCO INOX. DE Ø 16" CLASE 150. EXTREMOS BRIDADOS</v>
          </cell>
          <cell r="D2217" t="str">
            <v>UN</v>
          </cell>
          <cell r="E2217">
            <v>14577500</v>
          </cell>
          <cell r="F2217">
            <v>43455</v>
          </cell>
        </row>
        <row r="2218">
          <cell r="B2218">
            <v>10157</v>
          </cell>
          <cell r="C2218" t="str">
            <v>VÁLVULA TIPO MARIPOSA DISCO INOX. DE Ø 45" CLASE 150. EXTREMOS BRIDADOS</v>
          </cell>
          <cell r="D2218" t="str">
            <v>UN</v>
          </cell>
          <cell r="E2218">
            <v>324012000</v>
          </cell>
          <cell r="F2218">
            <v>43455</v>
          </cell>
        </row>
        <row r="2219">
          <cell r="B2219">
            <v>10158</v>
          </cell>
          <cell r="C2219" t="str">
            <v>VÁLVULA COMPUERTA D=2" EXTREMOS BRIDADOS (A) (150 PSI)</v>
          </cell>
          <cell r="D2219" t="str">
            <v>UN</v>
          </cell>
          <cell r="E2219">
            <v>255255</v>
          </cell>
          <cell r="F2219">
            <v>43455</v>
          </cell>
        </row>
        <row r="2220">
          <cell r="B2220">
            <v>10159</v>
          </cell>
          <cell r="C2220" t="str">
            <v>VÁLVULA VENTOSA HD CÁMARA SENCILLA (DOBLE EFECTO) D=2" EXTREMOS BRIDADOS</v>
          </cell>
          <cell r="D2220" t="str">
            <v>UN</v>
          </cell>
          <cell r="E2220">
            <v>417571</v>
          </cell>
          <cell r="F2220">
            <v>43455</v>
          </cell>
        </row>
        <row r="2221">
          <cell r="B2221">
            <v>10160</v>
          </cell>
          <cell r="C2221" t="str">
            <v>VÁLVULA - PURGAS D= 3"</v>
          </cell>
          <cell r="D2221" t="str">
            <v>UN</v>
          </cell>
          <cell r="E2221">
            <v>833000</v>
          </cell>
          <cell r="F2221">
            <v>43455</v>
          </cell>
        </row>
        <row r="2222">
          <cell r="B2222">
            <v>10161</v>
          </cell>
          <cell r="C2222" t="str">
            <v>VÁLVULA - PURGAS D= 6"</v>
          </cell>
          <cell r="D2222" t="str">
            <v>UN</v>
          </cell>
          <cell r="E2222">
            <v>865130</v>
          </cell>
          <cell r="F2222">
            <v>43455</v>
          </cell>
        </row>
        <row r="2223">
          <cell r="B2223">
            <v>10162</v>
          </cell>
          <cell r="C2223" t="str">
            <v>UNIÓN JUNTA DE MONTAJE D=6" RÍGIDA CLASE 150</v>
          </cell>
          <cell r="D2223" t="str">
            <v>UN</v>
          </cell>
          <cell r="E2223">
            <v>648550</v>
          </cell>
          <cell r="F2223">
            <v>43455</v>
          </cell>
        </row>
        <row r="2224">
          <cell r="B2224">
            <v>10163</v>
          </cell>
          <cell r="C2224" t="str">
            <v>SEÑAL VERTICAL GRUPO DE PREVENTIVAS SR-38 Y SR-39 TIPO RECTÁNGULO (75cm x 25cm)</v>
          </cell>
          <cell r="D2224" t="str">
            <v>UN</v>
          </cell>
          <cell r="E2224">
            <v>190400</v>
          </cell>
          <cell r="F2224">
            <v>43455</v>
          </cell>
        </row>
        <row r="2225">
          <cell r="B2225">
            <v>10164</v>
          </cell>
          <cell r="C2225" t="str">
            <v>REDUCCION PVC U.M. NORMA NTC 382 2"x1 1/2"</v>
          </cell>
          <cell r="D2225" t="str">
            <v>UN</v>
          </cell>
          <cell r="E2225">
            <v>4253</v>
          </cell>
          <cell r="F2225">
            <v>43455</v>
          </cell>
        </row>
        <row r="2226">
          <cell r="B2226">
            <v>10165</v>
          </cell>
          <cell r="C2226" t="str">
            <v>MACROMEDIDOR TIPO WOLTMAN DE 3"</v>
          </cell>
          <cell r="D2226" t="str">
            <v>UN</v>
          </cell>
          <cell r="E2226">
            <v>1084090</v>
          </cell>
          <cell r="F2226">
            <v>43455</v>
          </cell>
        </row>
        <row r="2227">
          <cell r="B2227">
            <v>10166</v>
          </cell>
          <cell r="C2227" t="str">
            <v>VÁLVULA - PURGAS D= 12"</v>
          </cell>
          <cell r="D2227" t="str">
            <v>UN</v>
          </cell>
          <cell r="E2227">
            <v>2863437</v>
          </cell>
          <cell r="F2227">
            <v>43455</v>
          </cell>
        </row>
        <row r="2228">
          <cell r="B2228">
            <v>10167</v>
          </cell>
          <cell r="C2228" t="str">
            <v>LLAVE MANGUERA 1/2"</v>
          </cell>
          <cell r="D2228" t="str">
            <v>UN</v>
          </cell>
          <cell r="E2228">
            <v>35900</v>
          </cell>
          <cell r="F2228">
            <v>43455</v>
          </cell>
        </row>
        <row r="2229">
          <cell r="B2229">
            <v>10168</v>
          </cell>
          <cell r="C2229" t="str">
            <v>VÁLVULA VENTOSA HD CÁMARA SENCILLA D=4" EXTREMO EN BRIDA</v>
          </cell>
          <cell r="D2229" t="str">
            <v>UN</v>
          </cell>
          <cell r="E2229">
            <v>702100</v>
          </cell>
          <cell r="F2229">
            <v>43455</v>
          </cell>
        </row>
        <row r="2230">
          <cell r="B2230">
            <v>10169</v>
          </cell>
          <cell r="C2230" t="str">
            <v>TUBO EN ACERO Ø 27" CON UNIONES ESPIGO/CAMPANA CON EMPAQUE DE CAUCHO. REVEST.INTERIOR Y RECUBR EXT. EN MORTERO CEMENTO. L= 6.00m PRESIÓN TRABAJO 150 PSI</v>
          </cell>
          <cell r="D2230" t="str">
            <v>UN</v>
          </cell>
          <cell r="E2230">
            <v>1086827</v>
          </cell>
          <cell r="F2230">
            <v>43455</v>
          </cell>
        </row>
        <row r="2231">
          <cell r="B2231">
            <v>10170</v>
          </cell>
          <cell r="C2231" t="str">
            <v>TUBO EN ACERO Ø 27" CON UNIONES ESPIGO/CAMPANA CON EMPAQUE DE CAUCHO. REVEST.INTERIOR Y RECUBR EXT. EN MORTERO CEMENTO. L= 6.00m PRESIÓN TRABAJO 150 PSI</v>
          </cell>
          <cell r="D2231" t="str">
            <v>UN</v>
          </cell>
          <cell r="E2231">
            <v>965923</v>
          </cell>
          <cell r="F2231">
            <v>43455</v>
          </cell>
        </row>
        <row r="2232">
          <cell r="B2232">
            <v>10171</v>
          </cell>
          <cell r="C2232" t="str">
            <v>TABLERO METÁLICO. LÁMINA COLD ROLLED. PINTURA ELECTROSTÁTICA CON TAPA, CON BREAKER TOTALIZADOR DE 3x40A, BARRAJE PARA 3 FASES+NEUTRO Y TIERRA. SOPORTA 50A, 2 BREAKER DE 3x30A Y 3 RESERVAS. Ver OBSERV.</v>
          </cell>
          <cell r="D2232" t="str">
            <v>UN</v>
          </cell>
          <cell r="E2232">
            <v>1547000</v>
          </cell>
          <cell r="F2232">
            <v>43455</v>
          </cell>
        </row>
        <row r="2233">
          <cell r="B2233">
            <v>10172</v>
          </cell>
          <cell r="C2233" t="str">
            <v>VÁLVULA COMPUERTA ELÁSTICA VÁSTAGO NO ASCENDENTE JUNTA HIDRÁULICA D=6"</v>
          </cell>
          <cell r="D2233" t="str">
            <v>UN</v>
          </cell>
          <cell r="E2233">
            <v>1219750</v>
          </cell>
          <cell r="F2233">
            <v>43455</v>
          </cell>
        </row>
        <row r="2234">
          <cell r="B2234">
            <v>10173</v>
          </cell>
          <cell r="C2234" t="str">
            <v>CODO 45° PVC ALCANTARILLADO D=6"</v>
          </cell>
          <cell r="D2234" t="str">
            <v>UN</v>
          </cell>
          <cell r="E2234">
            <v>47282</v>
          </cell>
          <cell r="F2234">
            <v>43455</v>
          </cell>
        </row>
        <row r="2235">
          <cell r="B2235">
            <v>10174</v>
          </cell>
          <cell r="C2235" t="str">
            <v>FILTRO DE AGUA LLUVIA DE 6"x6"x4"</v>
          </cell>
          <cell r="D2235" t="str">
            <v>UN</v>
          </cell>
          <cell r="E2235">
            <v>4522000</v>
          </cell>
          <cell r="F2235">
            <v>43455</v>
          </cell>
        </row>
        <row r="2236">
          <cell r="B2236">
            <v>10176</v>
          </cell>
          <cell r="C2236" t="str">
            <v>ACCESORIOS Y TUBERIA PVC PARA FILTRO DE AGUA LLUVIA DE 6"x6"x4"</v>
          </cell>
          <cell r="D2236" t="str">
            <v>GLB</v>
          </cell>
          <cell r="E2236">
            <v>1113840</v>
          </cell>
          <cell r="F2236">
            <v>43455</v>
          </cell>
        </row>
        <row r="2237">
          <cell r="B2237">
            <v>10177</v>
          </cell>
          <cell r="C2237" t="str">
            <v>STOPPER PARA ESTACION MANUAL DE ALARMA DEL SISTEMA DE DETECCIÓN Y ALARMA DE INCENDIO</v>
          </cell>
          <cell r="D2237" t="str">
            <v>UN</v>
          </cell>
          <cell r="E2237">
            <v>342720</v>
          </cell>
          <cell r="F2237">
            <v>43455</v>
          </cell>
        </row>
        <row r="2238">
          <cell r="B2238">
            <v>10178</v>
          </cell>
          <cell r="C2238" t="str">
            <v>UNIÓN JUNTA DE MONTAJE D=6" RÍGIDA CLASE 300</v>
          </cell>
          <cell r="D2238" t="str">
            <v>UN</v>
          </cell>
          <cell r="E2238">
            <v>3227280</v>
          </cell>
          <cell r="F2238">
            <v>43455</v>
          </cell>
        </row>
        <row r="2239">
          <cell r="B2239">
            <v>10179</v>
          </cell>
          <cell r="C2239" t="str">
            <v>ANUNACIADOR REMOTO DEL SISTEMA DE DETECCIÓN Y ALARMA DE INCENDIO</v>
          </cell>
          <cell r="D2239" t="str">
            <v>UN</v>
          </cell>
          <cell r="E2239">
            <v>1959930</v>
          </cell>
          <cell r="F2239">
            <v>43455</v>
          </cell>
        </row>
        <row r="2240">
          <cell r="B2240">
            <v>10180</v>
          </cell>
          <cell r="C2240" t="str">
            <v>VÁLVULA VENTOSA HD COMBINADA TRIPLE ACCIÓN (TRIPLE EFECTO) D=6" EXTREMO EN BRIDA CLASE 150</v>
          </cell>
          <cell r="D2240" t="str">
            <v>UN</v>
          </cell>
          <cell r="E2240">
            <v>3879400</v>
          </cell>
          <cell r="F2240">
            <v>43455</v>
          </cell>
        </row>
        <row r="2241">
          <cell r="B2241">
            <v>10181</v>
          </cell>
          <cell r="C2241" t="str">
            <v>UNION PVC (PRESION) EXTREMO LISO D=1"</v>
          </cell>
          <cell r="D2241" t="str">
            <v>UN</v>
          </cell>
          <cell r="E2241">
            <v>801</v>
          </cell>
          <cell r="F2241">
            <v>43455</v>
          </cell>
        </row>
        <row r="2242">
          <cell r="B2242">
            <v>10182</v>
          </cell>
          <cell r="C2242" t="str">
            <v>TEE PVC U.M. D=2 1/2" SCH 80 CAMxCAMxCAM</v>
          </cell>
          <cell r="D2242" t="str">
            <v>UN</v>
          </cell>
          <cell r="E2242">
            <v>27138</v>
          </cell>
          <cell r="F2242">
            <v>43455</v>
          </cell>
        </row>
        <row r="2243">
          <cell r="B2243">
            <v>10183</v>
          </cell>
          <cell r="C2243" t="str">
            <v>CAJA PARA TRANSFERENCIA MANUAL DE 25X25X15CM, EN LÁMINA COLD ROLLED</v>
          </cell>
          <cell r="D2243" t="str">
            <v>UN</v>
          </cell>
          <cell r="E2243">
            <v>553350</v>
          </cell>
          <cell r="F2243">
            <v>43455</v>
          </cell>
        </row>
        <row r="2244">
          <cell r="B2244">
            <v>10184</v>
          </cell>
          <cell r="C2244" t="str">
            <v>MANGUERA DE POLIETILENO DE 3"</v>
          </cell>
          <cell r="D2244" t="str">
            <v>ML</v>
          </cell>
          <cell r="E2244">
            <v>8868</v>
          </cell>
          <cell r="F2244">
            <v>43455</v>
          </cell>
        </row>
        <row r="2245">
          <cell r="B2245">
            <v>10185</v>
          </cell>
          <cell r="C2245" t="str">
            <v>TEE PVC U.M. D=2" SCH 80 CAMxCAMxCAM</v>
          </cell>
          <cell r="D2245" t="str">
            <v>UN</v>
          </cell>
          <cell r="E2245">
            <v>27138</v>
          </cell>
          <cell r="F2245">
            <v>43455</v>
          </cell>
        </row>
        <row r="2246">
          <cell r="B2246">
            <v>10186</v>
          </cell>
          <cell r="C2246" t="str">
            <v>TEE PVC U.M. D=3" SCH 80</v>
          </cell>
          <cell r="D2246" t="str">
            <v>UN</v>
          </cell>
          <cell r="E2246">
            <v>43166</v>
          </cell>
          <cell r="F2246">
            <v>43455</v>
          </cell>
        </row>
        <row r="2247">
          <cell r="B2247">
            <v>10187</v>
          </cell>
          <cell r="C2247" t="str">
            <v>CODO HD 11.25° D= 24" BRIDADO CLASE 300 CON UNIONES MECÁNICAS SEGUN NORMA AWWA C153</v>
          </cell>
          <cell r="D2247" t="str">
            <v>UN</v>
          </cell>
          <cell r="E2247">
            <v>7021000</v>
          </cell>
          <cell r="F2247">
            <v>43455</v>
          </cell>
        </row>
        <row r="2248">
          <cell r="B2248">
            <v>10188</v>
          </cell>
          <cell r="C2248" t="str">
            <v>CÁMARA PREFABRICADA TIPO I - CÁMARA RECTA</v>
          </cell>
          <cell r="D2248" t="str">
            <v>UN</v>
          </cell>
          <cell r="E2248">
            <v>6163286</v>
          </cell>
          <cell r="F2248">
            <v>43455</v>
          </cell>
        </row>
        <row r="2249">
          <cell r="B2249">
            <v>10189</v>
          </cell>
          <cell r="C2249" t="str">
            <v>UNION DRESSER HD D=24"</v>
          </cell>
          <cell r="D2249" t="str">
            <v>UN</v>
          </cell>
          <cell r="E2249">
            <v>2060497</v>
          </cell>
          <cell r="F2249">
            <v>43455</v>
          </cell>
        </row>
        <row r="2250">
          <cell r="B2250">
            <v>10190</v>
          </cell>
          <cell r="C2250" t="str">
            <v>UNIÓN JUNTA DE MONTAJE D=2" RÍGIDA CLASE 300</v>
          </cell>
          <cell r="D2250" t="str">
            <v>UN</v>
          </cell>
          <cell r="E2250">
            <v>215985</v>
          </cell>
          <cell r="F2250">
            <v>43455</v>
          </cell>
        </row>
        <row r="2251">
          <cell r="B2251">
            <v>10191</v>
          </cell>
          <cell r="C2251" t="str">
            <v>UNIÓN JUNTA DE MONTAJE D=3" RÍGIDA CLASE 300</v>
          </cell>
          <cell r="D2251" t="str">
            <v>UN</v>
          </cell>
          <cell r="E2251">
            <v>355655</v>
          </cell>
          <cell r="F2251">
            <v>43455</v>
          </cell>
        </row>
        <row r="2252">
          <cell r="B2252">
            <v>10192</v>
          </cell>
          <cell r="C2252" t="str">
            <v>VÁLVULA COMPUERTA ELÁSTICA VNA (VÁSTAGO NO ASCENDENTE) D=4" EXTREMOS JUNTA HIDRÁULICA</v>
          </cell>
          <cell r="D2252" t="str">
            <v>UN</v>
          </cell>
          <cell r="E2252">
            <v>630700</v>
          </cell>
          <cell r="F2252">
            <v>43455</v>
          </cell>
        </row>
        <row r="2253">
          <cell r="B2253">
            <v>10193</v>
          </cell>
          <cell r="C2253" t="str">
            <v>UNIÓN JUNTA DE MONTAJE D=8" RÍGIDA CLASE 300</v>
          </cell>
          <cell r="D2253" t="str">
            <v>UN</v>
          </cell>
          <cell r="E2253">
            <v>4902800</v>
          </cell>
          <cell r="F2253">
            <v>43455</v>
          </cell>
        </row>
        <row r="2254">
          <cell r="B2254">
            <v>10194</v>
          </cell>
          <cell r="C2254" t="str">
            <v>EQUIPO PARA INYECCIONES DE LECHADA DE CEMENTO, CON BOMBA DE PRESIÓN Y CARRO DE PERFORACIÓN PARA TALADROS.</v>
          </cell>
          <cell r="D2254" t="str">
            <v>HR</v>
          </cell>
          <cell r="E2254">
            <v>148827</v>
          </cell>
          <cell r="F2254">
            <v>43455</v>
          </cell>
        </row>
        <row r="2255">
          <cell r="B2255">
            <v>10195</v>
          </cell>
          <cell r="C2255" t="str">
            <v>VÁLVULA TIPO MARIPOSA DISCO INOX. DE Ø 2" CLASE 300. EXTREMOS BRIDADOS</v>
          </cell>
          <cell r="D2255" t="str">
            <v>UN</v>
          </cell>
          <cell r="E2255">
            <v>288575</v>
          </cell>
          <cell r="F2255">
            <v>43455</v>
          </cell>
        </row>
        <row r="2256">
          <cell r="B2256">
            <v>10196</v>
          </cell>
          <cell r="C2256" t="str">
            <v>VÁLVULA COMPUERTA ELÁSTICA VA (VÁSTAGO ASCENDENTE) D=2" EXTREMOS BRIDADOS</v>
          </cell>
          <cell r="D2256" t="str">
            <v>UN</v>
          </cell>
          <cell r="E2256">
            <v>590359</v>
          </cell>
          <cell r="F2256">
            <v>43455</v>
          </cell>
        </row>
        <row r="2257">
          <cell r="B2257">
            <v>10197</v>
          </cell>
          <cell r="C2257" t="str">
            <v>REVEGETACIÓN CON HIDROSIEMBRA</v>
          </cell>
          <cell r="D2257" t="str">
            <v>M2</v>
          </cell>
          <cell r="E2257">
            <v>9103</v>
          </cell>
          <cell r="F2257">
            <v>43455</v>
          </cell>
        </row>
        <row r="2258">
          <cell r="B2258">
            <v>10198</v>
          </cell>
          <cell r="C2258" t="str">
            <v>CEMENTO ASFÁLTICO 60-70</v>
          </cell>
          <cell r="D2258" t="str">
            <v>KG</v>
          </cell>
          <cell r="E2258">
            <v>1239</v>
          </cell>
          <cell r="F2258">
            <v>43455</v>
          </cell>
        </row>
        <row r="2259">
          <cell r="B2259">
            <v>10199</v>
          </cell>
          <cell r="C2259" t="str">
            <v>DIFUSOR DE SUMINISTRO 1150 CFM 20" X 16" (Incluye suministro e instalación)</v>
          </cell>
          <cell r="D2259" t="str">
            <v>UN</v>
          </cell>
          <cell r="E2259">
            <v>157080</v>
          </cell>
          <cell r="F2259">
            <v>43455</v>
          </cell>
        </row>
        <row r="2260">
          <cell r="B2260">
            <v>10200</v>
          </cell>
          <cell r="C2260" t="str">
            <v>CINTA REFLECTIVA TIPO IV (ALTA DENSIDAD)</v>
          </cell>
          <cell r="D2260" t="str">
            <v>M2</v>
          </cell>
          <cell r="E2260">
            <v>97789</v>
          </cell>
          <cell r="F2260">
            <v>43455</v>
          </cell>
        </row>
        <row r="2261">
          <cell r="B2261">
            <v>10201</v>
          </cell>
          <cell r="C2261" t="str">
            <v>SALIDA NORMAL EN ACERO Ø6" CON EXTREMO BRIDADO. REVESTIMIENTO INTERIOR Y EXTERIOR EN PINTURA EPÓXICA. L= 0.15m. INSTALADA EN FABRICA SOBRE TUBO O ACCESORIO HASTA Ø45". NO INCLUYE VALOR DEL TUBO.</v>
          </cell>
          <cell r="D2261" t="str">
            <v>UN</v>
          </cell>
          <cell r="E2261">
            <v>1035062</v>
          </cell>
          <cell r="F2261">
            <v>43455</v>
          </cell>
        </row>
        <row r="2262">
          <cell r="B2262">
            <v>10202</v>
          </cell>
          <cell r="C2262" t="str">
            <v>SALIDA NORMAL EN ACERO Ø4" CON EXTREMO BRIDADO. REVESTIMIENTO INTERIOR Y EXTERIOR EN PINTURA EPÓXICA. L= 0.15m. INSTALADA EN FABRICA SOBRE TUBO O ACCESORIO HASTA Ø45". NO INCLUYE VALOR DEL TUBO.</v>
          </cell>
          <cell r="D2262" t="str">
            <v>UN</v>
          </cell>
          <cell r="E2262">
            <v>788970</v>
          </cell>
          <cell r="F2262">
            <v>43455</v>
          </cell>
        </row>
        <row r="2263">
          <cell r="B2263">
            <v>10203</v>
          </cell>
          <cell r="C2263" t="str">
            <v>ENCUESTA DE PERCEPCIÓN CIUDADANA. Incl. formato de encuesta de percepción ciudadana, diseño de muestra y metodología de recolección en campo, base de datos en formato excel, presentación de resultados</v>
          </cell>
          <cell r="D2263" t="str">
            <v>UN</v>
          </cell>
          <cell r="E2263">
            <v>77350</v>
          </cell>
          <cell r="F2263">
            <v>43455</v>
          </cell>
        </row>
        <row r="2264">
          <cell r="B2264">
            <v>10204</v>
          </cell>
          <cell r="C2264" t="str">
            <v>VÁLVULA COMPUERTA ELÁSTICA VA (VÁSTAGO ASCENDENTE) D=4" CLASE 150 EXTREMOS BRIDADOS</v>
          </cell>
          <cell r="D2264" t="str">
            <v>UN</v>
          </cell>
          <cell r="E2264">
            <v>845257</v>
          </cell>
          <cell r="F2264">
            <v>43455</v>
          </cell>
        </row>
        <row r="2265">
          <cell r="B2265">
            <v>10205</v>
          </cell>
          <cell r="C2265" t="str">
            <v>BREAKER BIPOLAR DE 2 x 16 A</v>
          </cell>
          <cell r="D2265" t="str">
            <v>UN</v>
          </cell>
          <cell r="E2265">
            <v>21706</v>
          </cell>
          <cell r="F2265">
            <v>43455</v>
          </cell>
        </row>
        <row r="2266">
          <cell r="B2266">
            <v>10206</v>
          </cell>
          <cell r="C2266" t="str">
            <v>REDUCCIÓN HD EXTREMO LISO  14" x 12"  (350x300mm)</v>
          </cell>
          <cell r="D2266" t="str">
            <v>UN</v>
          </cell>
          <cell r="E2266">
            <v>1844500</v>
          </cell>
          <cell r="F2266">
            <v>43455</v>
          </cell>
        </row>
        <row r="2267">
          <cell r="B2267">
            <v>10207</v>
          </cell>
          <cell r="C2267" t="str">
            <v>SECCIONADOR O CAJA DE MANIOBRAS 5 VÍAS, E-S 600, D200, SERIE 15 KV.</v>
          </cell>
          <cell r="D2267" t="str">
            <v>UN</v>
          </cell>
          <cell r="E2267">
            <v>20587000</v>
          </cell>
          <cell r="F2267">
            <v>43455</v>
          </cell>
        </row>
        <row r="2268">
          <cell r="B2268">
            <v>10208</v>
          </cell>
          <cell r="C2268" t="str">
            <v>LÁMINA TUNEL LINER 3.80 m DE DIÁMETRO. RECUBRIMIENTO:GALVANIZADO</v>
          </cell>
          <cell r="D2268" t="str">
            <v>ML</v>
          </cell>
          <cell r="E2268">
            <v>4930641</v>
          </cell>
          <cell r="F2268">
            <v>43455</v>
          </cell>
        </row>
        <row r="2269">
          <cell r="B2269">
            <v>10209</v>
          </cell>
          <cell r="C2269" t="str">
            <v>VÁLVULA TIPO MARIPOSA TIPO WAFER. DE Ø 24" OPERACIÓN POR RUEDA DE MANEJO.</v>
          </cell>
          <cell r="D2269" t="str">
            <v>UN</v>
          </cell>
          <cell r="E2269">
            <v>10186400</v>
          </cell>
          <cell r="F2269">
            <v>43455</v>
          </cell>
        </row>
        <row r="2270">
          <cell r="B2270">
            <v>10210</v>
          </cell>
          <cell r="C2270" t="str">
            <v>VÁLVULA VENTOSA HD CÁMARA SENCILLA (ADMISIÓN Y EXPULSIÓN) D=2" EXTREMOS ROSCADO</v>
          </cell>
          <cell r="D2270" t="str">
            <v>UN</v>
          </cell>
          <cell r="E2270">
            <v>416500</v>
          </cell>
          <cell r="F2270">
            <v>43455</v>
          </cell>
        </row>
        <row r="2271">
          <cell r="B2271">
            <v>10211</v>
          </cell>
          <cell r="C2271" t="str">
            <v>PLANTACIÓN DE ÁRBOL LIQUIDAMBAR H=1.5mt (Incluye siembra, caja, tierra abonada, tutor) SUMINISTRO Y SIEMBRA</v>
          </cell>
          <cell r="D2271" t="str">
            <v>UN</v>
          </cell>
          <cell r="E2271">
            <v>182005</v>
          </cell>
          <cell r="F2271">
            <v>43455</v>
          </cell>
        </row>
        <row r="2272">
          <cell r="B2272">
            <v>10212</v>
          </cell>
          <cell r="C2272" t="str">
            <v>PLANTACIÓN DE ÁRBOL CEDRO H=1.5mt (Incluye siembra, caja, tierra abonada, tutor) SUMINISTRO Y SIEMBRA</v>
          </cell>
          <cell r="D2272" t="str">
            <v>UN</v>
          </cell>
          <cell r="E2272">
            <v>174287</v>
          </cell>
          <cell r="F2272">
            <v>43455</v>
          </cell>
        </row>
        <row r="2273">
          <cell r="B2273">
            <v>10213</v>
          </cell>
          <cell r="C2273" t="str">
            <v>EQUIPO DE BOMBEO PARA EL PATIO GARAJE DE LA CALLE 26. SISTEMA TRANSMILENIO.</v>
          </cell>
          <cell r="D2273" t="str">
            <v>GLB</v>
          </cell>
          <cell r="E2273">
            <v>455447070</v>
          </cell>
          <cell r="F2273">
            <v>43455</v>
          </cell>
        </row>
        <row r="2274">
          <cell r="B2274">
            <v>10214</v>
          </cell>
          <cell r="C2274" t="str">
            <v>TELERRUPTOR 1X16 AMP</v>
          </cell>
          <cell r="D2274" t="str">
            <v>UN</v>
          </cell>
          <cell r="E2274">
            <v>10650</v>
          </cell>
          <cell r="F2274">
            <v>43455</v>
          </cell>
        </row>
        <row r="2275">
          <cell r="B2275">
            <v>10215</v>
          </cell>
          <cell r="C2275" t="str">
            <v>DETECTOR TÉRMICO DIRECCIONABLE FOTOELÉCTRICO DEL SISTEMA DE DETECCIÓN Y ALARMA DE INCENDIO</v>
          </cell>
          <cell r="D2275" t="str">
            <v>UN</v>
          </cell>
          <cell r="E2275">
            <v>178900</v>
          </cell>
          <cell r="F2275">
            <v>43455</v>
          </cell>
        </row>
        <row r="2276">
          <cell r="B2276">
            <v>10216</v>
          </cell>
          <cell r="C2276" t="str">
            <v>CAJA OCTOGONAL REDONDA CON SALIDA DE 3/4"</v>
          </cell>
          <cell r="D2276" t="str">
            <v>UN</v>
          </cell>
          <cell r="E2276">
            <v>10166</v>
          </cell>
          <cell r="F2276">
            <v>43455</v>
          </cell>
        </row>
        <row r="2277">
          <cell r="B2277">
            <v>10217</v>
          </cell>
          <cell r="C2277" t="str">
            <v>MODULO MONITOR DEL SISTEMA DE DETECCIÓN Y ALARMA DE INCENDIO</v>
          </cell>
          <cell r="D2277" t="str">
            <v>UN</v>
          </cell>
          <cell r="E2277">
            <v>207060</v>
          </cell>
          <cell r="F2277">
            <v>43455</v>
          </cell>
        </row>
        <row r="2278">
          <cell r="B2278">
            <v>10218</v>
          </cell>
          <cell r="C2278" t="str">
            <v>EMPALME DERIVACIÓN EN GEL 15 KV, USO EXTERIOR, CALIBRE 2/0 A 600 MCM</v>
          </cell>
          <cell r="D2278" t="str">
            <v>UN</v>
          </cell>
          <cell r="E2278">
            <v>34153</v>
          </cell>
          <cell r="F2278">
            <v>43455</v>
          </cell>
        </row>
        <row r="2279">
          <cell r="B2279">
            <v>10219</v>
          </cell>
          <cell r="C2279" t="str">
            <v>CAJA CUADRADA 3/4" 4x4 INTERPERIE</v>
          </cell>
          <cell r="D2279" t="str">
            <v>UN</v>
          </cell>
          <cell r="E2279">
            <v>14844</v>
          </cell>
          <cell r="F2279">
            <v>43455</v>
          </cell>
        </row>
        <row r="2280">
          <cell r="B2280">
            <v>10220</v>
          </cell>
          <cell r="C2280" t="str">
            <v>LUMINARIA SERIE HALO 120 V, 10.5 W</v>
          </cell>
          <cell r="D2280" t="str">
            <v>UN</v>
          </cell>
          <cell r="E2280">
            <v>503727</v>
          </cell>
          <cell r="F2280">
            <v>43455</v>
          </cell>
        </row>
        <row r="2281">
          <cell r="B2281">
            <v>10221</v>
          </cell>
          <cell r="C2281" t="str">
            <v>TUBERÍA HD, ACUEDUCTO, PN 16, D=300 MM - 12"</v>
          </cell>
          <cell r="D2281" t="str">
            <v>UN</v>
          </cell>
          <cell r="E2281">
            <v>55930</v>
          </cell>
          <cell r="F2281">
            <v>43455</v>
          </cell>
        </row>
        <row r="2282">
          <cell r="B2282">
            <v>10222</v>
          </cell>
          <cell r="C2282" t="str">
            <v>FUENTE DE POTENCIA AUXILIAR DEL SISTEMA DE DETECCIÓN Y ALARMA DE INCENDIO</v>
          </cell>
          <cell r="D2282" t="str">
            <v>UN</v>
          </cell>
          <cell r="E2282">
            <v>3509310</v>
          </cell>
          <cell r="F2282">
            <v>43455</v>
          </cell>
        </row>
        <row r="2283">
          <cell r="B2283">
            <v>10223</v>
          </cell>
          <cell r="C2283" t="str">
            <v>TUBERÍA HD, ACUEDUCTO, PN 16, D=400 MM - 14"</v>
          </cell>
          <cell r="D2283" t="str">
            <v>UN</v>
          </cell>
          <cell r="E2283">
            <v>70686</v>
          </cell>
          <cell r="F2283">
            <v>43455</v>
          </cell>
        </row>
        <row r="2284">
          <cell r="B2284">
            <v>10224</v>
          </cell>
          <cell r="C2284" t="str">
            <v>BATERIAS 12V @ 18AH</v>
          </cell>
          <cell r="D2284" t="str">
            <v>UN</v>
          </cell>
          <cell r="E2284">
            <v>689010</v>
          </cell>
          <cell r="F2284">
            <v>43455</v>
          </cell>
        </row>
        <row r="2285">
          <cell r="B2285">
            <v>10225</v>
          </cell>
          <cell r="C2285" t="str">
            <v>LUMINARIA SERIE METALUX, VT2, 120 V, 28.4 W, 2850LM</v>
          </cell>
          <cell r="D2285" t="str">
            <v>UN</v>
          </cell>
          <cell r="E2285">
            <v>576555</v>
          </cell>
          <cell r="F2285">
            <v>43455</v>
          </cell>
        </row>
        <row r="2286">
          <cell r="B2286">
            <v>10226</v>
          </cell>
          <cell r="C2286" t="str">
            <v>TUBERÍA HD, ACUEDUCTO, PN 16, D=150 MM - 6"</v>
          </cell>
          <cell r="D2286" t="str">
            <v>ML</v>
          </cell>
          <cell r="E2286">
            <v>24891</v>
          </cell>
          <cell r="F2286">
            <v>43455</v>
          </cell>
        </row>
        <row r="2287">
          <cell r="B2287">
            <v>10227</v>
          </cell>
          <cell r="C2287" t="str">
            <v>UNIÓN JUNTA DE MONTAJE D=44" TIPO DRESSER</v>
          </cell>
          <cell r="D2287" t="str">
            <v>UN</v>
          </cell>
          <cell r="E2287">
            <v>8371254</v>
          </cell>
          <cell r="F2287">
            <v>43455</v>
          </cell>
        </row>
        <row r="2288">
          <cell r="B2288">
            <v>10228</v>
          </cell>
          <cell r="C2288" t="str">
            <v>LUMINARIA SERIE METALUX, 22 GR, 120 V, 20.7 W, 2038 LM</v>
          </cell>
          <cell r="D2288" t="str">
            <v>UN</v>
          </cell>
          <cell r="E2288">
            <v>141658</v>
          </cell>
          <cell r="F2288">
            <v>43455</v>
          </cell>
        </row>
        <row r="2289">
          <cell r="B2289">
            <v>10229</v>
          </cell>
          <cell r="C2289" t="str">
            <v>CABLE MONOPOLAR DE ALUMINIO, HF FR PARA 600V C.A. CALIBRE No. 8 AWG</v>
          </cell>
          <cell r="D2289" t="str">
            <v>ML</v>
          </cell>
          <cell r="E2289">
            <v>13911</v>
          </cell>
          <cell r="F2289">
            <v>43455</v>
          </cell>
        </row>
        <row r="2290">
          <cell r="B2290">
            <v>10230</v>
          </cell>
          <cell r="C2290" t="str">
            <v>LUMINARIA SERIE METALUX, 14 GR, 120 V, 39.9 W, 3665 LM</v>
          </cell>
          <cell r="D2290" t="str">
            <v>UN</v>
          </cell>
          <cell r="E2290">
            <v>2014016</v>
          </cell>
          <cell r="F2290">
            <v>43455</v>
          </cell>
        </row>
        <row r="2291">
          <cell r="B2291">
            <v>10231</v>
          </cell>
          <cell r="C2291" t="str">
            <v>TRANSFORMADOR TRIFÁSICO AUTO REFRIGERADO, TIPO SECO, ABIERTO CLASE H, SERIE B.T. &lt;= 1,2 KV, - 112,5 KVA NTC-3445</v>
          </cell>
          <cell r="D2291" t="str">
            <v>UN</v>
          </cell>
          <cell r="E2291">
            <v>7635650</v>
          </cell>
          <cell r="F2291">
            <v>43455</v>
          </cell>
        </row>
        <row r="2292">
          <cell r="B2292">
            <v>10232</v>
          </cell>
          <cell r="C2292" t="str">
            <v>TUBERIA DB PVC TELEFÓNICO D=4"</v>
          </cell>
          <cell r="D2292" t="str">
            <v>ML</v>
          </cell>
          <cell r="E2292">
            <v>19848</v>
          </cell>
          <cell r="F2292">
            <v>43455</v>
          </cell>
        </row>
        <row r="2293">
          <cell r="B2293">
            <v>10233</v>
          </cell>
          <cell r="C2293" t="str">
            <v>LUMINARIA DE 54 W, 32 LEDS, 500 MA,  120 - 277 V, CLASE II, BLANCO NEUTRO</v>
          </cell>
          <cell r="D2293" t="str">
            <v>UN</v>
          </cell>
          <cell r="E2293">
            <v>892500</v>
          </cell>
          <cell r="F2293">
            <v>43455</v>
          </cell>
        </row>
        <row r="2294">
          <cell r="B2294">
            <v>10234</v>
          </cell>
          <cell r="C2294" t="str">
            <v>PANEL SOLAR FOTOVOLTAICO - CELDAS (6x12), 28kg, IP 67 18% -19% EFICIENCIA</v>
          </cell>
          <cell r="D2294" t="str">
            <v>UN</v>
          </cell>
          <cell r="E2294">
            <v>619457</v>
          </cell>
          <cell r="F2294">
            <v>43455</v>
          </cell>
        </row>
        <row r="2295">
          <cell r="B2295">
            <v>10235</v>
          </cell>
          <cell r="C2295" t="str">
            <v>LUMINARIA SERIE METALUX, 22 GR, 120 V, 22 W, 2459 LM</v>
          </cell>
          <cell r="D2295" t="str">
            <v>UN</v>
          </cell>
          <cell r="E2295">
            <v>181392</v>
          </cell>
          <cell r="F2295">
            <v>43455</v>
          </cell>
        </row>
        <row r="2296">
          <cell r="B2296">
            <v>10236</v>
          </cell>
          <cell r="C2296" t="str">
            <v>SECCIONADOR O CAJA DE MANIOBRAS 3 VÍAS, E-S 600, D200, SERIE 15 KV.</v>
          </cell>
          <cell r="D2296" t="str">
            <v>UN</v>
          </cell>
          <cell r="E2296">
            <v>9549750</v>
          </cell>
          <cell r="F2296">
            <v>43455</v>
          </cell>
        </row>
        <row r="2297">
          <cell r="B2297">
            <v>10237</v>
          </cell>
          <cell r="C2297" t="str">
            <v>EMPALME DERIVACIÓN EN GEL 15 KV, USO EXTERIOR, CALIBRE 2/0 A 600 MCM</v>
          </cell>
          <cell r="D2297" t="str">
            <v>UN</v>
          </cell>
          <cell r="E2297">
            <v>71757</v>
          </cell>
          <cell r="F2297">
            <v>43455</v>
          </cell>
        </row>
        <row r="2298">
          <cell r="B2298">
            <v>10238</v>
          </cell>
          <cell r="C2298" t="str">
            <v>CODO HD JUNTA HIDRÁULICA PARA PVC 45ºX6"</v>
          </cell>
          <cell r="D2298" t="str">
            <v>UN</v>
          </cell>
          <cell r="E2298">
            <v>339150</v>
          </cell>
          <cell r="F2298">
            <v>43455</v>
          </cell>
        </row>
        <row r="2299">
          <cell r="B2299">
            <v>10239</v>
          </cell>
          <cell r="C2299" t="str">
            <v>CELDA DUPLEX, ENTRADA - SALIDA, 17 KV</v>
          </cell>
          <cell r="D2299" t="str">
            <v>UN</v>
          </cell>
          <cell r="E2299">
            <v>11138400</v>
          </cell>
          <cell r="F2299">
            <v>43455</v>
          </cell>
        </row>
        <row r="2300">
          <cell r="B2300">
            <v>10240</v>
          </cell>
          <cell r="C2300" t="str">
            <v>CODO HD EXTREMO JUNTA HIDRÁULICA PARA PVC 45ºX12"</v>
          </cell>
          <cell r="D2300" t="str">
            <v>UN</v>
          </cell>
          <cell r="E2300">
            <v>1368500</v>
          </cell>
          <cell r="F2300">
            <v>43455</v>
          </cell>
        </row>
        <row r="2301">
          <cell r="B2301">
            <v>10241</v>
          </cell>
          <cell r="C2301" t="str">
            <v>CABLE MONOPOLAR DE ALUMINIO, HF FR PARA 600V C.A. CALIBRE No. 2 AWG</v>
          </cell>
          <cell r="D2301" t="str">
            <v>ML</v>
          </cell>
          <cell r="E2301">
            <v>2283</v>
          </cell>
          <cell r="F2301">
            <v>43455</v>
          </cell>
        </row>
        <row r="2302">
          <cell r="B2302">
            <v>10242</v>
          </cell>
          <cell r="C2302" t="str">
            <v>CODO HD EXTREMO JUNTA HIDRÁULICA PARA PVC 22.5ºX12"</v>
          </cell>
          <cell r="D2302" t="str">
            <v>UN</v>
          </cell>
          <cell r="E2302">
            <v>1332800</v>
          </cell>
          <cell r="F2302">
            <v>43455</v>
          </cell>
        </row>
        <row r="2303">
          <cell r="B2303">
            <v>10243</v>
          </cell>
          <cell r="C2303" t="str">
            <v>CABLE MONOPOLAR DE ALUMINIO, HF FR PARA 600V C.A. CALIBRE No. 1/0 AWG</v>
          </cell>
          <cell r="D2303" t="str">
            <v>ML</v>
          </cell>
          <cell r="E2303">
            <v>5640</v>
          </cell>
          <cell r="F2303">
            <v>43455</v>
          </cell>
        </row>
        <row r="2304">
          <cell r="B2304">
            <v>10244</v>
          </cell>
          <cell r="C2304" t="str">
            <v>VÁLVULA DE PURGAS TIPO MARIPOSA D= 12" CLASE 150</v>
          </cell>
          <cell r="D2304" t="str">
            <v>UN</v>
          </cell>
          <cell r="E2304">
            <v>11305000</v>
          </cell>
          <cell r="F2304">
            <v>43455</v>
          </cell>
        </row>
        <row r="2305">
          <cell r="B2305">
            <v>10245</v>
          </cell>
          <cell r="C2305" t="str">
            <v>INTERRUPTOR DE FLUJO D=2 1/2" (DN 65) ASOCIADO CON LA TUBERÍA DE LLEGADA A LOS GABINETES DE MANGUERAS DE LA RED CONTRAINCENDIO</v>
          </cell>
          <cell r="D2305" t="str">
            <v>UN</v>
          </cell>
          <cell r="E2305">
            <v>578340</v>
          </cell>
          <cell r="F2305">
            <v>43455</v>
          </cell>
        </row>
        <row r="2306">
          <cell r="B2306">
            <v>10246</v>
          </cell>
          <cell r="C2306" t="str">
            <v>CODO HD EXTREMO JUNTA HIDRÁULICA PARA PVC 90ºX4"</v>
          </cell>
          <cell r="D2306" t="str">
            <v>UN</v>
          </cell>
          <cell r="E2306">
            <v>214200</v>
          </cell>
          <cell r="F2306">
            <v>43455</v>
          </cell>
        </row>
        <row r="2307">
          <cell r="B2307">
            <v>10247</v>
          </cell>
          <cell r="C2307" t="str">
            <v>POSTE ORNAMENTAL METALICO, H=4M BRAZO SENCILLO</v>
          </cell>
          <cell r="D2307" t="str">
            <v>UN</v>
          </cell>
          <cell r="E2307">
            <v>196350</v>
          </cell>
          <cell r="F2307">
            <v>43455</v>
          </cell>
        </row>
        <row r="2308">
          <cell r="B2308">
            <v>10248</v>
          </cell>
          <cell r="C2308" t="str">
            <v>CODO HD EXTREMO JUNTA HIDRÁULICA PARA PVC 90ºX12"</v>
          </cell>
          <cell r="D2308" t="str">
            <v>UN</v>
          </cell>
          <cell r="E2308">
            <v>1475600</v>
          </cell>
          <cell r="F2308">
            <v>43455</v>
          </cell>
        </row>
        <row r="2309">
          <cell r="B2309">
            <v>10249</v>
          </cell>
          <cell r="C2309" t="str">
            <v>DETECTOR DE HUMO TIPO HAZ DE LUZ</v>
          </cell>
          <cell r="D2309" t="str">
            <v>UN</v>
          </cell>
          <cell r="E2309">
            <v>3398640</v>
          </cell>
          <cell r="F2309">
            <v>43455</v>
          </cell>
        </row>
        <row r="2310">
          <cell r="B2310">
            <v>10250</v>
          </cell>
          <cell r="C2310" t="str">
            <v>BASE PARA MONTAJE EN PARED DETECTOR DE HUMO HAZ DE LUZ REFLEJADO</v>
          </cell>
          <cell r="D2310" t="str">
            <v>UN</v>
          </cell>
          <cell r="E2310">
            <v>182070</v>
          </cell>
          <cell r="F2310">
            <v>43455</v>
          </cell>
        </row>
        <row r="2311">
          <cell r="B2311">
            <v>10251</v>
          </cell>
          <cell r="C2311" t="str">
            <v>TEE PVC SOLDAR E.L. D=3/4" SCHEDULE 40</v>
          </cell>
          <cell r="D2311" t="str">
            <v>UN</v>
          </cell>
          <cell r="E2311">
            <v>1083</v>
          </cell>
          <cell r="F2311">
            <v>43455</v>
          </cell>
        </row>
        <row r="2312">
          <cell r="B2312">
            <v>10252</v>
          </cell>
          <cell r="C2312" t="str">
            <v>MÓDULO RELÉ PARA CONTROL DE OTROS SISTEMAS INTEGRADOS CON EL SISTEMA DE DETECCIÓN Y ALARMA DE INCENDIOS</v>
          </cell>
          <cell r="D2312" t="str">
            <v>UN</v>
          </cell>
          <cell r="E2312">
            <v>264180</v>
          </cell>
          <cell r="F2312">
            <v>43455</v>
          </cell>
        </row>
        <row r="2313">
          <cell r="B2313">
            <v>10253</v>
          </cell>
          <cell r="C2313" t="str">
            <v>CAJA CUADRADA 4" (Soporte de dispositivo)</v>
          </cell>
          <cell r="D2313" t="str">
            <v>UN</v>
          </cell>
          <cell r="E2313">
            <v>14844</v>
          </cell>
          <cell r="F2313">
            <v>43455</v>
          </cell>
        </row>
        <row r="2314">
          <cell r="B2314">
            <v>10254</v>
          </cell>
          <cell r="C2314" t="str">
            <v>CAJA METALICA PARA DERIVACION EN ALUMINIO 20X20X15 MM.</v>
          </cell>
          <cell r="D2314" t="str">
            <v>UN</v>
          </cell>
          <cell r="E2314">
            <v>16850</v>
          </cell>
          <cell r="F2314">
            <v>43455</v>
          </cell>
        </row>
        <row r="2315">
          <cell r="B2315">
            <v>10255</v>
          </cell>
          <cell r="C2315" t="str">
            <v>MÓDULO DE CONTROL DEL SISTEMA DE DETECCIÓN Y ALARMA DE INCENDIO</v>
          </cell>
          <cell r="D2315" t="str">
            <v>UN</v>
          </cell>
          <cell r="E2315">
            <v>289170</v>
          </cell>
          <cell r="F2315">
            <v>43455</v>
          </cell>
        </row>
        <row r="2316">
          <cell r="B2316">
            <v>10256</v>
          </cell>
          <cell r="C2316" t="str">
            <v>REJILLA DE RETORNO 160 L/S (14X14)</v>
          </cell>
          <cell r="D2316" t="str">
            <v>UN</v>
          </cell>
          <cell r="E2316">
            <v>86751</v>
          </cell>
          <cell r="F2316">
            <v>43455</v>
          </cell>
        </row>
        <row r="2317">
          <cell r="B2317">
            <v>10257</v>
          </cell>
          <cell r="C2317" t="str">
            <v>UNIÓN JUNTA DE MONTAJE D=3" RÍGIDA CLASE 150 (Tipo ANSI)</v>
          </cell>
          <cell r="D2317" t="str">
            <v>UN</v>
          </cell>
          <cell r="E2317">
            <v>320110</v>
          </cell>
          <cell r="F2317">
            <v>43455</v>
          </cell>
        </row>
        <row r="2318">
          <cell r="B2318">
            <v>10258</v>
          </cell>
          <cell r="C2318" t="str">
            <v>CODO HD EXTREMO JUNTA HIDRÁULICA PARA PVC 45ºX4"</v>
          </cell>
          <cell r="D2318" t="str">
            <v>UN</v>
          </cell>
          <cell r="E2318">
            <v>154700</v>
          </cell>
          <cell r="F2318">
            <v>43455</v>
          </cell>
        </row>
        <row r="2319">
          <cell r="B2319">
            <v>10259</v>
          </cell>
          <cell r="C2319" t="str">
            <v>CODO HD EXTREMO JUNTA HIDRÁULICA PARA PVC 90ºX2"</v>
          </cell>
          <cell r="D2319" t="str">
            <v>UN</v>
          </cell>
          <cell r="E2319">
            <v>80920</v>
          </cell>
          <cell r="F2319">
            <v>43455</v>
          </cell>
        </row>
        <row r="2320">
          <cell r="B2320">
            <v>10260</v>
          </cell>
          <cell r="C2320" t="str">
            <v>CODO HD EXTREMO JUNTA HIDRÁULICA PARA PVC 90ºX6"</v>
          </cell>
          <cell r="D2320" t="str">
            <v>UN</v>
          </cell>
          <cell r="E2320">
            <v>392700</v>
          </cell>
          <cell r="F2320">
            <v>43455</v>
          </cell>
        </row>
        <row r="2321">
          <cell r="B2321">
            <v>10261</v>
          </cell>
          <cell r="C2321" t="str">
            <v>CODO HD EXTREMO JUNTA HIDRÁULICA PARA PVC 45ºX2"</v>
          </cell>
          <cell r="D2321" t="str">
            <v>UN</v>
          </cell>
          <cell r="E2321">
            <v>76160</v>
          </cell>
          <cell r="F2321">
            <v>43455</v>
          </cell>
        </row>
        <row r="2322">
          <cell r="B2322">
            <v>10262</v>
          </cell>
          <cell r="C2322" t="str">
            <v>CODO HD EXTREMO JUNTA HIDRÁULICA PARA PVC 22.5ºX4"</v>
          </cell>
          <cell r="D2322" t="str">
            <v>UN</v>
          </cell>
          <cell r="E2322">
            <v>154700</v>
          </cell>
          <cell r="F2322">
            <v>43455</v>
          </cell>
        </row>
        <row r="2323">
          <cell r="B2323">
            <v>10263</v>
          </cell>
          <cell r="C2323" t="str">
            <v>BARRA GW PLUS 28 MM 670/800</v>
          </cell>
          <cell r="D2323" t="str">
            <v>KG</v>
          </cell>
          <cell r="E2323">
            <v>37111</v>
          </cell>
          <cell r="F2323">
            <v>43455</v>
          </cell>
        </row>
        <row r="2324">
          <cell r="B2324">
            <v>10264</v>
          </cell>
          <cell r="C2324" t="str">
            <v>ACOPLE GW PLUS 28</v>
          </cell>
          <cell r="D2324" t="str">
            <v>UN</v>
          </cell>
          <cell r="E2324">
            <v>39994</v>
          </cell>
          <cell r="F2324">
            <v>43455</v>
          </cell>
        </row>
        <row r="2325">
          <cell r="B2325">
            <v>10265</v>
          </cell>
          <cell r="C2325" t="str">
            <v>TUERCA CALOTA GW PLUS 28MM</v>
          </cell>
          <cell r="D2325" t="str">
            <v>KG</v>
          </cell>
          <cell r="E2325">
            <v>16270</v>
          </cell>
          <cell r="F2325">
            <v>43455</v>
          </cell>
        </row>
        <row r="2326">
          <cell r="B2326">
            <v>10266</v>
          </cell>
          <cell r="C2326" t="str">
            <v>ESPACIADOR PARA BARRA DE 28MM</v>
          </cell>
          <cell r="D2326" t="str">
            <v>UN</v>
          </cell>
          <cell r="E2326">
            <v>5883</v>
          </cell>
          <cell r="F2326">
            <v>43455</v>
          </cell>
        </row>
        <row r="2327">
          <cell r="B2327">
            <v>10267</v>
          </cell>
          <cell r="C2327" t="str">
            <v>PLACA FC GW28 PLUS</v>
          </cell>
          <cell r="D2327" t="str">
            <v>UN</v>
          </cell>
          <cell r="E2327">
            <v>57201</v>
          </cell>
          <cell r="F2327">
            <v>43455</v>
          </cell>
        </row>
        <row r="2328">
          <cell r="B2328">
            <v>10268</v>
          </cell>
          <cell r="C2328" t="str">
            <v>REJILLA DE RETORNO 2700 CFM 34"X22"</v>
          </cell>
          <cell r="D2328" t="str">
            <v>UN</v>
          </cell>
          <cell r="E2328">
            <v>285486</v>
          </cell>
          <cell r="F2328">
            <v>43455</v>
          </cell>
        </row>
        <row r="2329">
          <cell r="B2329">
            <v>10269</v>
          </cell>
          <cell r="C2329" t="str">
            <v>CAJA OCTOGONAL REDONDA DE 3/4" (Soporte de dispositivo)</v>
          </cell>
          <cell r="D2329" t="str">
            <v>UN</v>
          </cell>
          <cell r="E2329">
            <v>10166</v>
          </cell>
          <cell r="F2329">
            <v>43455</v>
          </cell>
        </row>
        <row r="2330">
          <cell r="B2330">
            <v>10270</v>
          </cell>
          <cell r="C2330" t="str">
            <v>DETECTOR TÉRMICO DIRECCIONABLE DEL SISTEMA DE DETECCIÓN Y ALARMA DE INCENDIO</v>
          </cell>
          <cell r="D2330" t="str">
            <v>UN</v>
          </cell>
          <cell r="E2330">
            <v>153510</v>
          </cell>
          <cell r="F2330">
            <v>43455</v>
          </cell>
        </row>
        <row r="2331">
          <cell r="B2331">
            <v>10271</v>
          </cell>
          <cell r="C2331" t="str">
            <v>CANAL DRENAJE PREFABRICADO POLYCONCRETO A=260mm, H=530mm</v>
          </cell>
          <cell r="D2331" t="str">
            <v>ML</v>
          </cell>
          <cell r="E2331">
            <v>570315</v>
          </cell>
          <cell r="F2331">
            <v>43455</v>
          </cell>
        </row>
        <row r="2332">
          <cell r="B2332">
            <v>10272</v>
          </cell>
          <cell r="C2332" t="str">
            <v>MÓDULO DE CONTROL DE DESCARGA PARA LA ACTIVACIÓN DE LA INSTRUMENTACIÓN</v>
          </cell>
          <cell r="D2332" t="str">
            <v>UN</v>
          </cell>
          <cell r="E2332">
            <v>649740</v>
          </cell>
          <cell r="F2332">
            <v>43455</v>
          </cell>
        </row>
        <row r="2333">
          <cell r="B2333">
            <v>10273</v>
          </cell>
          <cell r="C2333" t="str">
            <v>CABLE MONOPOLAR DE ALUMINIO, AISLADO PARA 15 KV - XLPE, SECCIÓN 120MM2</v>
          </cell>
          <cell r="D2333" t="str">
            <v>ML</v>
          </cell>
          <cell r="E2333">
            <v>9571</v>
          </cell>
          <cell r="F2333">
            <v>43455</v>
          </cell>
        </row>
        <row r="2334">
          <cell r="B2334">
            <v>10274</v>
          </cell>
          <cell r="C2334" t="str">
            <v>PLACA GYPLAC (LÁMINA DRY-WALL) DE 1.22m x 2.44m DE 12 mm (1/2")</v>
          </cell>
          <cell r="D2334" t="str">
            <v>UN</v>
          </cell>
          <cell r="E2334">
            <v>20190</v>
          </cell>
          <cell r="F2334">
            <v>43455</v>
          </cell>
        </row>
        <row r="2335">
          <cell r="B2335">
            <v>10275</v>
          </cell>
          <cell r="C2335" t="str">
            <v>CANAL OMEGA  1.5/8" x 1" x 2.44 m   CAL. 26</v>
          </cell>
          <cell r="D2335" t="str">
            <v>UN</v>
          </cell>
          <cell r="E2335">
            <v>2514</v>
          </cell>
          <cell r="F2335">
            <v>43455</v>
          </cell>
        </row>
        <row r="2336">
          <cell r="B2336">
            <v>10276</v>
          </cell>
          <cell r="C2336" t="str">
            <v>PARAL 2.50m PERFIL C 2x4x0.85 METALCON ESTRUCTURAL PERFORADO CAL. 26</v>
          </cell>
          <cell r="D2336" t="str">
            <v>UN</v>
          </cell>
          <cell r="E2336">
            <v>4640</v>
          </cell>
          <cell r="F2336">
            <v>43455</v>
          </cell>
        </row>
        <row r="2337">
          <cell r="B2337">
            <v>10277</v>
          </cell>
          <cell r="C2337" t="str">
            <v>REJILLA DE RETORNO 4150 CFM</v>
          </cell>
          <cell r="D2337" t="str">
            <v>UN</v>
          </cell>
          <cell r="E2337">
            <v>205608</v>
          </cell>
          <cell r="F2337">
            <v>43455</v>
          </cell>
        </row>
        <row r="2338">
          <cell r="B2338">
            <v>10278</v>
          </cell>
          <cell r="C2338" t="str">
            <v>SUMIDERO PREFABRICADO PD200 REJA FUNDICIÓN PASARELA</v>
          </cell>
          <cell r="D2338" t="str">
            <v>UN</v>
          </cell>
          <cell r="E2338">
            <v>509683</v>
          </cell>
          <cell r="F2338">
            <v>43455</v>
          </cell>
        </row>
        <row r="2339">
          <cell r="B2339">
            <v>10279</v>
          </cell>
          <cell r="C2339" t="str">
            <v>ÁNGULO ALUMINIO BLANCO DE 3m DE 66mm x 39mm</v>
          </cell>
          <cell r="D2339" t="str">
            <v>UN</v>
          </cell>
          <cell r="E2339">
            <v>4900</v>
          </cell>
          <cell r="F2339">
            <v>43455</v>
          </cell>
        </row>
        <row r="2340">
          <cell r="B2340">
            <v>10280</v>
          </cell>
          <cell r="C2340" t="str">
            <v>TORNILLO PANEL DRY WALL 6" x 1" PUNTA AGUDA</v>
          </cell>
          <cell r="D2340" t="str">
            <v>UN</v>
          </cell>
          <cell r="E2340">
            <v>15</v>
          </cell>
          <cell r="F2340">
            <v>43455</v>
          </cell>
        </row>
        <row r="2341">
          <cell r="B2341">
            <v>10281</v>
          </cell>
          <cell r="C2341" t="str">
            <v>CANAL PD200 REJA FUNDICIÓN PASARELA D400</v>
          </cell>
          <cell r="D2341" t="str">
            <v>UN</v>
          </cell>
          <cell r="E2341">
            <v>329922</v>
          </cell>
          <cell r="F2341">
            <v>43455</v>
          </cell>
        </row>
        <row r="2342">
          <cell r="B2342">
            <v>10282</v>
          </cell>
          <cell r="C2342" t="str">
            <v>MASILLA JOINT COMPOUND TOPEX PARA DRY WALL - Presentación de 5 galones</v>
          </cell>
          <cell r="D2342" t="str">
            <v>GLN</v>
          </cell>
          <cell r="E2342">
            <v>30775</v>
          </cell>
          <cell r="F2342">
            <v>43455</v>
          </cell>
        </row>
        <row r="2343">
          <cell r="B2343">
            <v>10283</v>
          </cell>
          <cell r="C2343" t="str">
            <v>CINTA TOPEX FIBRA DE VIDRIO PARA DRY WALL 5cm DE ANCHO</v>
          </cell>
          <cell r="D2343" t="str">
            <v>ML</v>
          </cell>
          <cell r="E2343">
            <v>83</v>
          </cell>
          <cell r="F2343">
            <v>43455</v>
          </cell>
        </row>
        <row r="2344">
          <cell r="B2344">
            <v>10284</v>
          </cell>
          <cell r="C2344" t="str">
            <v>TRANSFORMADOR SEMISUMERGIBLE 45 KVA 11.4 /0.380-0.220 KV DYN5</v>
          </cell>
          <cell r="D2344" t="str">
            <v>UN</v>
          </cell>
          <cell r="E2344">
            <v>16065000</v>
          </cell>
          <cell r="F2344">
            <v>43455</v>
          </cell>
        </row>
        <row r="2345">
          <cell r="B2345">
            <v>10285</v>
          </cell>
          <cell r="C2345" t="str">
            <v>DILATACIÓN PLÁSTICA Z - 40 x 0.90mm x 2.05m</v>
          </cell>
          <cell r="D2345" t="str">
            <v>ML</v>
          </cell>
          <cell r="E2345">
            <v>1866</v>
          </cell>
          <cell r="F2345">
            <v>43455</v>
          </cell>
        </row>
        <row r="2346">
          <cell r="B2346">
            <v>10286</v>
          </cell>
          <cell r="C2346" t="str">
            <v>DPS CON TENSIÓN NOMINAL 208/120 VCA</v>
          </cell>
          <cell r="D2346" t="str">
            <v>UN</v>
          </cell>
          <cell r="E2346">
            <v>694365</v>
          </cell>
          <cell r="F2346">
            <v>43455</v>
          </cell>
        </row>
        <row r="2347">
          <cell r="B2347">
            <v>10287</v>
          </cell>
          <cell r="C2347" t="str">
            <v>CODO HD JUNTA HIDRAULICA PARA PVC 11.25º X 12"</v>
          </cell>
          <cell r="D2347" t="str">
            <v>UN</v>
          </cell>
          <cell r="E2347">
            <v>1178100</v>
          </cell>
          <cell r="F2347">
            <v>43455</v>
          </cell>
        </row>
        <row r="2348">
          <cell r="B2348">
            <v>10288</v>
          </cell>
          <cell r="C2348" t="str">
            <v>BARRAJE PREFORMADO BT DE 6 SALIDAS, AP 280 CON FUSIBLKE DE 175 AMP</v>
          </cell>
          <cell r="D2348" t="str">
            <v>UN</v>
          </cell>
          <cell r="E2348">
            <v>146608</v>
          </cell>
          <cell r="F2348">
            <v>43455</v>
          </cell>
        </row>
        <row r="2349">
          <cell r="B2349">
            <v>10289</v>
          </cell>
          <cell r="C2349" t="str">
            <v>PANEL EN FIBRA MINERAL DE 60 cm x 60 cm x 14 mm.</v>
          </cell>
          <cell r="D2349" t="str">
            <v>UN</v>
          </cell>
          <cell r="E2349">
            <v>7596</v>
          </cell>
          <cell r="F2349">
            <v>43455</v>
          </cell>
        </row>
        <row r="2350">
          <cell r="B2350">
            <v>10290</v>
          </cell>
          <cell r="C2350" t="str">
            <v>TEE ALUMINIO BLANCO DE 3m DE 18mm x 23mm</v>
          </cell>
          <cell r="D2350" t="str">
            <v>ML</v>
          </cell>
          <cell r="E2350">
            <v>1963</v>
          </cell>
          <cell r="F2350">
            <v>43455</v>
          </cell>
        </row>
        <row r="2351">
          <cell r="B2351">
            <v>10291</v>
          </cell>
          <cell r="C2351" t="str">
            <v>LUMINARIA DE EMERGENCIA 27 W, 32 LEDS, 500MA, 120-277V, CLASE II, BLANCO NEUTRO.</v>
          </cell>
          <cell r="D2351" t="str">
            <v>UN</v>
          </cell>
          <cell r="E2351">
            <v>892500</v>
          </cell>
          <cell r="F2351">
            <v>43455</v>
          </cell>
        </row>
        <row r="2352">
          <cell r="B2352">
            <v>10292</v>
          </cell>
          <cell r="C2352" t="str">
            <v>POSTE METÁLICO H=18m CON CANASTA DE ANCLAJE Y BRAZO SENCILLO</v>
          </cell>
          <cell r="D2352" t="str">
            <v>UN</v>
          </cell>
          <cell r="E2352">
            <v>8328810</v>
          </cell>
          <cell r="F2352">
            <v>43455</v>
          </cell>
        </row>
        <row r="2353">
          <cell r="B2353">
            <v>10293</v>
          </cell>
          <cell r="C2353" t="str">
            <v>TABLERO DE 4 CIRCUITOS TP AUTOSOPORTADO CON PUERTA Y CHAPA, EN LAMINA COLD ROLLED IP44 A 208/120 VC.A. BARRAJE TRIFASICO  225 A, 5 HILOS, 3F+N+T.</v>
          </cell>
          <cell r="D2353" t="str">
            <v>UN</v>
          </cell>
          <cell r="E2353">
            <v>32990</v>
          </cell>
          <cell r="F2353">
            <v>43455</v>
          </cell>
        </row>
        <row r="2354">
          <cell r="B2354">
            <v>10294</v>
          </cell>
          <cell r="C2354" t="str">
            <v>CABLE MONOPOLAR DE ALUMINIO, HF FR PARA 600V C.A. CALIBRE 4/0 AWG</v>
          </cell>
          <cell r="D2354" t="str">
            <v>ML</v>
          </cell>
          <cell r="E2354">
            <v>5806</v>
          </cell>
          <cell r="F2354">
            <v>43455</v>
          </cell>
        </row>
        <row r="2355">
          <cell r="B2355">
            <v>10295</v>
          </cell>
          <cell r="C2355" t="str">
            <v>UPS, ON LINE, TRIFASICA, 208-120V, 6KVA, AUTONOMIA 7 MIN PLENA CARGA</v>
          </cell>
          <cell r="D2355" t="str">
            <v>UN</v>
          </cell>
          <cell r="E2355">
            <v>4207000</v>
          </cell>
          <cell r="F2355">
            <v>43455</v>
          </cell>
        </row>
        <row r="2356">
          <cell r="B2356">
            <v>10296</v>
          </cell>
          <cell r="C2356" t="str">
            <v>VENTILADOR 231 L/S</v>
          </cell>
          <cell r="D2356" t="str">
            <v>UN</v>
          </cell>
          <cell r="E2356">
            <v>1253070</v>
          </cell>
          <cell r="F2356">
            <v>43455</v>
          </cell>
        </row>
        <row r="2357">
          <cell r="B2357">
            <v>10297</v>
          </cell>
          <cell r="C2357" t="str">
            <v>VENTILADOR 104 L/S</v>
          </cell>
          <cell r="D2357" t="str">
            <v>UN</v>
          </cell>
          <cell r="E2357">
            <v>1099560</v>
          </cell>
          <cell r="F2357">
            <v>43455</v>
          </cell>
        </row>
        <row r="2358">
          <cell r="B2358">
            <v>10298</v>
          </cell>
          <cell r="C2358" t="str">
            <v>DISPOSITIVO DE NOTIFICACION  AUDIOVISUAL, SIRENA-ESTROBO PARA INSTALACION EN INTERIORES DEL SISTEMA DE DETECCION Y ALARMA DE INCENDIO</v>
          </cell>
          <cell r="D2358" t="str">
            <v>UN</v>
          </cell>
          <cell r="E2358">
            <v>203490</v>
          </cell>
          <cell r="F2358">
            <v>43455</v>
          </cell>
        </row>
        <row r="2359">
          <cell r="B2359">
            <v>10299</v>
          </cell>
          <cell r="C2359" t="str">
            <v>TUBERIA PVC PRESION E.L. D=3/4"  RDE 21</v>
          </cell>
          <cell r="D2359" t="str">
            <v>ML</v>
          </cell>
          <cell r="E2359">
            <v>2643</v>
          </cell>
          <cell r="F2359">
            <v>43455</v>
          </cell>
        </row>
        <row r="2360">
          <cell r="B2360">
            <v>10300</v>
          </cell>
          <cell r="C2360" t="str">
            <v>PANEL EN LÁMINA FIBROCEMENTO e= 10 mm DE 1.22 x 2.44 ETERBOARD</v>
          </cell>
          <cell r="D2360" t="str">
            <v>M2</v>
          </cell>
          <cell r="E2360">
            <v>22978</v>
          </cell>
          <cell r="F2360">
            <v>43455</v>
          </cell>
        </row>
        <row r="2361">
          <cell r="B2361">
            <v>10301</v>
          </cell>
          <cell r="C2361" t="str">
            <v>PANEL PRODEX MADERA DE e=8mm, ACABADO CHAPA MADERA NATURAL, FIJACIÓN OCULTA POR PERFILES GUÍA ANCLADOS A LA SUBESTRUCTURA CON CLIPS O GANCHOS DE CUELGUE, EN MÓDULOS DE A=30cm Y L=3.80m. Sum. e Instal.</v>
          </cell>
          <cell r="D2361" t="str">
            <v>M2</v>
          </cell>
          <cell r="E2361">
            <v>656416</v>
          </cell>
          <cell r="F2361">
            <v>43455</v>
          </cell>
        </row>
        <row r="2362">
          <cell r="B2362">
            <v>10302</v>
          </cell>
          <cell r="C2362" t="str">
            <v>REVESTIMIENTO PANEL SOFTWAVE 50 ALUMINIO PINTURA UNA CARA LISO. (Suministro e Instalación)</v>
          </cell>
          <cell r="D2362" t="str">
            <v>M2</v>
          </cell>
          <cell r="E2362">
            <v>225420</v>
          </cell>
          <cell r="F2362">
            <v>43455</v>
          </cell>
        </row>
        <row r="2363">
          <cell r="B2363">
            <v>10303</v>
          </cell>
          <cell r="C2363" t="str">
            <v>LAMINA ACERO INOXIDABLE 304 Cal. 18</v>
          </cell>
          <cell r="D2363" t="str">
            <v>M2</v>
          </cell>
          <cell r="E2363">
            <v>89186</v>
          </cell>
          <cell r="F2363">
            <v>43455</v>
          </cell>
        </row>
        <row r="2364">
          <cell r="B2364">
            <v>10304</v>
          </cell>
          <cell r="C2364" t="str">
            <v>LAVAMANOS DE SOBREPONER EN ACERO INOXIDABLE BRILLANTE 42 CM + DESAGUE Y SIFON.</v>
          </cell>
          <cell r="D2364" t="str">
            <v>ML</v>
          </cell>
          <cell r="E2364">
            <v>258900</v>
          </cell>
          <cell r="F2364">
            <v>43455</v>
          </cell>
        </row>
        <row r="2365">
          <cell r="B2365">
            <v>10305</v>
          </cell>
          <cell r="C2365" t="str">
            <v>TABLERO DE CONTROL ILUMINACIÓN. INCLUYE INTERRUPTOR HORARIO PROGRAMABLE, REGLETAS, RIELES Y DEMÁS ACCESORIOS DE MONTAJE.</v>
          </cell>
          <cell r="D2365" t="str">
            <v>UN</v>
          </cell>
          <cell r="E2365">
            <v>15657950</v>
          </cell>
          <cell r="F2365">
            <v>43455</v>
          </cell>
        </row>
        <row r="2366">
          <cell r="B2366">
            <v>10306</v>
          </cell>
          <cell r="C2366" t="str">
            <v>GABINETE PARA TABLEROS DE ALUMBRADO Y FUERZA A 208/120VCA. TRIFÁSICOS 5 HILOS, CON BARRA DE NEUTRO Y DE TIERRA</v>
          </cell>
          <cell r="D2366" t="str">
            <v>UN</v>
          </cell>
          <cell r="E2366">
            <v>6937105</v>
          </cell>
          <cell r="F2366">
            <v>43455</v>
          </cell>
        </row>
        <row r="2367">
          <cell r="B2367">
            <v>10307</v>
          </cell>
          <cell r="C2367" t="str">
            <v>CAJA 4 CIRCUITOS TR2V2 AUTOSOPORTADO, EN LÁMINA COLD ROLLED IP44 A 120VC A BARRAJE MONOFÁSICO 100A, 3 HILOS, F+N+T</v>
          </cell>
          <cell r="D2367" t="str">
            <v>UN</v>
          </cell>
          <cell r="E2367">
            <v>28774</v>
          </cell>
          <cell r="F2367">
            <v>43455</v>
          </cell>
        </row>
        <row r="2368">
          <cell r="B2368">
            <v>10308</v>
          </cell>
          <cell r="C2368" t="str">
            <v>INTERRUPTOR INDUSTRIAL DE 3x300 AMP/10KA</v>
          </cell>
          <cell r="D2368" t="str">
            <v>UN</v>
          </cell>
          <cell r="E2368">
            <v>633794</v>
          </cell>
          <cell r="F2368">
            <v>43455</v>
          </cell>
        </row>
        <row r="2369">
          <cell r="B2369">
            <v>10309</v>
          </cell>
          <cell r="C2369" t="str">
            <v>CABLE CONDUCTOR MONOPOLAR DE ALUMINIO XLPE/PVC, 600 V. C.A., CALIBRE 4x500 KCMIL.</v>
          </cell>
          <cell r="D2369" t="str">
            <v>ML</v>
          </cell>
          <cell r="E2369">
            <v>13128</v>
          </cell>
          <cell r="F2369">
            <v>43455</v>
          </cell>
        </row>
        <row r="2370">
          <cell r="B2370">
            <v>10310</v>
          </cell>
          <cell r="C2370" t="str">
            <v>LUMINARIA SERIE METALUX, 22 GR, 120 V, 81.1 W</v>
          </cell>
          <cell r="D2370" t="str">
            <v>UN</v>
          </cell>
          <cell r="E2370">
            <v>952833</v>
          </cell>
          <cell r="F2370">
            <v>43455</v>
          </cell>
        </row>
        <row r="2371">
          <cell r="B2371">
            <v>10311</v>
          </cell>
          <cell r="C2371" t="str">
            <v>PIEZA EN ACERO INOXIDABLE CON PINES AL REVERSO.</v>
          </cell>
          <cell r="D2371" t="str">
            <v>M2</v>
          </cell>
          <cell r="E2371">
            <v>63000</v>
          </cell>
          <cell r="F2371">
            <v>43455</v>
          </cell>
        </row>
        <row r="2372">
          <cell r="B2372">
            <v>10312</v>
          </cell>
          <cell r="C2372" t="str">
            <v>LUMINARIA SERIE METALUX, 22 GR, 120 V, 46.6W</v>
          </cell>
          <cell r="D2372" t="str">
            <v>UN</v>
          </cell>
          <cell r="E2372">
            <v>588693</v>
          </cell>
          <cell r="F2372">
            <v>43455</v>
          </cell>
        </row>
        <row r="2373">
          <cell r="B2373">
            <v>10313</v>
          </cell>
          <cell r="C2373" t="str">
            <v>LUMINARIA SERIE METALUX, 22 GR, 120 V, 104W</v>
          </cell>
          <cell r="D2373" t="str">
            <v>UN</v>
          </cell>
          <cell r="E2373">
            <v>1207731</v>
          </cell>
          <cell r="F2373">
            <v>43455</v>
          </cell>
        </row>
        <row r="2374">
          <cell r="B2374">
            <v>10314</v>
          </cell>
          <cell r="C2374" t="str">
            <v>LUMINARIA TIPO TUNEL DE 312W, 160 LEDS, 1000MA, 120 -277V, CLASE II, BLANCO NEUTRO, SIMÉTRICA</v>
          </cell>
          <cell r="D2374" t="str">
            <v>UN</v>
          </cell>
          <cell r="E2374">
            <v>2261714</v>
          </cell>
          <cell r="F2374">
            <v>43455</v>
          </cell>
        </row>
        <row r="2375">
          <cell r="B2375">
            <v>10315</v>
          </cell>
          <cell r="C2375" t="str">
            <v>LUMINARIA SERIE METALUX, 22 GR, 120 V, 61.9W</v>
          </cell>
          <cell r="D2375" t="str">
            <v>UN</v>
          </cell>
          <cell r="E2375">
            <v>819315</v>
          </cell>
          <cell r="F2375">
            <v>43455</v>
          </cell>
        </row>
        <row r="2376">
          <cell r="B2376">
            <v>10316</v>
          </cell>
          <cell r="C2376" t="str">
            <v>BOTON EN ACERO INOXIDABLE CON PINES AL REVERSO.</v>
          </cell>
          <cell r="D2376" t="str">
            <v>M2</v>
          </cell>
          <cell r="E2376">
            <v>13800</v>
          </cell>
          <cell r="F2376">
            <v>43455</v>
          </cell>
        </row>
        <row r="2377">
          <cell r="B2377">
            <v>10317</v>
          </cell>
          <cell r="C2377" t="str">
            <v>PEGAMENTO PARA PINES (Tubo rinde para 40 unidades).</v>
          </cell>
          <cell r="D2377" t="str">
            <v>M2</v>
          </cell>
          <cell r="E2377">
            <v>55500</v>
          </cell>
          <cell r="F2377">
            <v>43455</v>
          </cell>
        </row>
        <row r="2378">
          <cell r="B2378">
            <v>10318</v>
          </cell>
          <cell r="C2378" t="str">
            <v>LUMINARIA SERIE METALUX, 22 GR, 120 V, 44W</v>
          </cell>
          <cell r="D2378" t="str">
            <v>UN</v>
          </cell>
          <cell r="E2378">
            <v>358071</v>
          </cell>
          <cell r="F2378">
            <v>43455</v>
          </cell>
        </row>
        <row r="2379">
          <cell r="B2379">
            <v>10319</v>
          </cell>
          <cell r="C2379" t="str">
            <v>PROYECTOR LED EN ALUMINIO, IP 66, 4000K, CRI70, 120-277V, 14600 LM, 129W</v>
          </cell>
          <cell r="D2379" t="str">
            <v>UN</v>
          </cell>
          <cell r="E2379">
            <v>1501899</v>
          </cell>
          <cell r="F2379">
            <v>43455</v>
          </cell>
        </row>
        <row r="2380">
          <cell r="B2380">
            <v>10320</v>
          </cell>
          <cell r="C2380" t="str">
            <v>LUMINARIA SERIE METALUX, 22 GR, 120 V, 52W</v>
          </cell>
          <cell r="D2380" t="str">
            <v>UN</v>
          </cell>
          <cell r="E2380">
            <v>1426215</v>
          </cell>
          <cell r="F2380">
            <v>43455</v>
          </cell>
        </row>
        <row r="2381">
          <cell r="B2381">
            <v>10321</v>
          </cell>
          <cell r="C2381" t="str">
            <v>TABLERO DE 8 CIRCUITOS  AUTOSOPORTADO EN LAMINA COLD ROLLED IP44 A 208/120 VC.A. BARRAJE MONOFASICO 3 HILOS, F+N+T.</v>
          </cell>
          <cell r="D2381" t="str">
            <v>UN</v>
          </cell>
          <cell r="E2381">
            <v>62900</v>
          </cell>
          <cell r="F2381">
            <v>43455</v>
          </cell>
        </row>
        <row r="2382">
          <cell r="B2382">
            <v>10322</v>
          </cell>
          <cell r="C2382" t="str">
            <v>LUMINARIA SERIE METALUX, 22 GR, 120 V, 130W</v>
          </cell>
          <cell r="D2382" t="str">
            <v>UN</v>
          </cell>
          <cell r="E2382">
            <v>11278495</v>
          </cell>
          <cell r="F2382">
            <v>43455</v>
          </cell>
        </row>
        <row r="2383">
          <cell r="B2383">
            <v>10323</v>
          </cell>
          <cell r="C2383" t="str">
            <v>LUMINARIA LED de 60W</v>
          </cell>
          <cell r="D2383" t="str">
            <v>UN</v>
          </cell>
          <cell r="E2383">
            <v>1035300</v>
          </cell>
          <cell r="F2383">
            <v>43455</v>
          </cell>
        </row>
        <row r="2384">
          <cell r="B2384">
            <v>10324</v>
          </cell>
          <cell r="C2384" t="str">
            <v>LAVAMANOS DE PEDESTAL COLOR BLANCO</v>
          </cell>
          <cell r="D2384" t="str">
            <v>ML</v>
          </cell>
          <cell r="E2384">
            <v>117416</v>
          </cell>
          <cell r="F2384">
            <v>43455</v>
          </cell>
        </row>
        <row r="2385">
          <cell r="B2385">
            <v>10325</v>
          </cell>
          <cell r="C2385" t="str">
            <v>DESAGUE AUTOMATICO LAVAMANOS.</v>
          </cell>
          <cell r="D2385" t="str">
            <v>ML</v>
          </cell>
          <cell r="E2385">
            <v>20590</v>
          </cell>
          <cell r="F2385">
            <v>43455</v>
          </cell>
        </row>
        <row r="2386">
          <cell r="B2386">
            <v>10326</v>
          </cell>
          <cell r="C2386" t="str">
            <v>PERCHA SENCILLA CROMADA</v>
          </cell>
          <cell r="D2386" t="str">
            <v>UN</v>
          </cell>
          <cell r="E2386">
            <v>15470</v>
          </cell>
          <cell r="F2386">
            <v>43455</v>
          </cell>
        </row>
        <row r="2387">
          <cell r="B2387">
            <v>10327</v>
          </cell>
          <cell r="C2387" t="str">
            <v>LUMINARIA SERIE METALUX, 22 GR, 120 V, 12.2 W, 2038 LM</v>
          </cell>
          <cell r="D2387" t="str">
            <v>UN</v>
          </cell>
          <cell r="E2387">
            <v>141658</v>
          </cell>
          <cell r="F2387">
            <v>43455</v>
          </cell>
        </row>
        <row r="2388">
          <cell r="B2388">
            <v>10328</v>
          </cell>
          <cell r="C2388" t="str">
            <v>LUMINARIA LED de 80W</v>
          </cell>
          <cell r="D2388" t="str">
            <v>UN</v>
          </cell>
          <cell r="E2388">
            <v>2227680</v>
          </cell>
          <cell r="F2388">
            <v>43455</v>
          </cell>
        </row>
        <row r="2389">
          <cell r="B2389">
            <v>10329</v>
          </cell>
          <cell r="C2389" t="str">
            <v>LUMINARIA SERIE METALUX, 22 GR, 120 V, 56.2W</v>
          </cell>
          <cell r="D2389" t="str">
            <v>UN</v>
          </cell>
          <cell r="E2389">
            <v>819315</v>
          </cell>
          <cell r="F2389">
            <v>43455</v>
          </cell>
        </row>
        <row r="2390">
          <cell r="B2390">
            <v>10330</v>
          </cell>
          <cell r="C2390" t="str">
            <v>LUMINARIA SERIE METALUX, 22 GR, 120 V, 53.5W</v>
          </cell>
          <cell r="D2390" t="str">
            <v>UN</v>
          </cell>
          <cell r="E2390">
            <v>1426215</v>
          </cell>
          <cell r="F2390">
            <v>43455</v>
          </cell>
        </row>
        <row r="2391">
          <cell r="B2391">
            <v>10331</v>
          </cell>
          <cell r="C2391" t="str">
            <v>LUMINARIA SERIE METALUX, 22 GR, 120 V, 21W</v>
          </cell>
          <cell r="D2391" t="str">
            <v>UN</v>
          </cell>
          <cell r="E2391">
            <v>576555</v>
          </cell>
          <cell r="F2391">
            <v>43455</v>
          </cell>
        </row>
        <row r="2392">
          <cell r="B2392">
            <v>10332</v>
          </cell>
          <cell r="C2392" t="str">
            <v>VALVULA ANTIVANDALICA DESCARGAS ALTA PRESION PARA SANITARIO.</v>
          </cell>
          <cell r="D2392" t="str">
            <v>UN</v>
          </cell>
          <cell r="E2392">
            <v>89250</v>
          </cell>
          <cell r="F2392">
            <v>43455</v>
          </cell>
        </row>
        <row r="2393">
          <cell r="B2393">
            <v>10333</v>
          </cell>
          <cell r="C2393" t="str">
            <v>BOTON ANTIVANDALICO.</v>
          </cell>
          <cell r="D2393" t="str">
            <v>UN</v>
          </cell>
          <cell r="E2393">
            <v>84490</v>
          </cell>
          <cell r="F2393">
            <v>43455</v>
          </cell>
        </row>
        <row r="2394">
          <cell r="B2394">
            <v>10334</v>
          </cell>
          <cell r="C2394" t="str">
            <v>ACCESORIOS DE CONEXION POSTERIOR PARA SANITARIO.</v>
          </cell>
          <cell r="D2394" t="str">
            <v>UN</v>
          </cell>
          <cell r="E2394">
            <v>69020</v>
          </cell>
          <cell r="F2394">
            <v>43455</v>
          </cell>
        </row>
        <row r="2395">
          <cell r="B2395">
            <v>10335</v>
          </cell>
          <cell r="C2395" t="str">
            <v>GABINETE PARA TOALLAS DE PAPEL</v>
          </cell>
          <cell r="D2395" t="str">
            <v>UN</v>
          </cell>
          <cell r="E2395">
            <v>185640</v>
          </cell>
          <cell r="F2395">
            <v>43455</v>
          </cell>
        </row>
        <row r="2396">
          <cell r="B2396">
            <v>10336</v>
          </cell>
          <cell r="C2396" t="str">
            <v>TABLERO LEG TRIFASICO TWCM 36 C/ESP- 3X160A, MINI INTERRUPTORES, UN 208/120V.</v>
          </cell>
          <cell r="D2396" t="str">
            <v>UN</v>
          </cell>
          <cell r="E2396">
            <v>355810</v>
          </cell>
          <cell r="F2396">
            <v>43455</v>
          </cell>
        </row>
        <row r="2397">
          <cell r="B2397">
            <v>10337</v>
          </cell>
          <cell r="C2397" t="str">
            <v>BREAKER 3X160 AMP.</v>
          </cell>
          <cell r="D2397" t="str">
            <v>UN</v>
          </cell>
          <cell r="E2397">
            <v>328868</v>
          </cell>
          <cell r="F2397">
            <v>43455</v>
          </cell>
        </row>
        <row r="2398">
          <cell r="B2398">
            <v>10338</v>
          </cell>
          <cell r="C2398" t="str">
            <v>CABLE CONDUCTOR MONOPOLAR DE ALUMINIO, AISLADO PARA 15 KV - XLPE, SECCION 240 MM2.</v>
          </cell>
          <cell r="D2398" t="str">
            <v>ML</v>
          </cell>
          <cell r="E2398">
            <v>16110</v>
          </cell>
          <cell r="F2398">
            <v>43455</v>
          </cell>
        </row>
        <row r="2399">
          <cell r="B2399">
            <v>10339</v>
          </cell>
          <cell r="C2399" t="str">
            <v>TABLERO DE 24 CIRCUITOS AUTOSOPORTADO EN LÁMINA COLD ROLLED IP44 A 380-220V BARRAJE TRIF. 5 HILOS, 3F+N+T, CON TOTALIZADOR CAJA MOLDEADA 3X125A, BARRAJES 12X2MM² PARA FASE NEUTRO Y TIERRA</v>
          </cell>
          <cell r="D2399" t="str">
            <v>UN</v>
          </cell>
          <cell r="E2399">
            <v>283553</v>
          </cell>
          <cell r="F2399">
            <v>43455</v>
          </cell>
        </row>
        <row r="2400">
          <cell r="B2400">
            <v>10340</v>
          </cell>
          <cell r="C2400" t="str">
            <v>BREAKER INDUSTRIAL 3X125 AMP</v>
          </cell>
          <cell r="D2400" t="str">
            <v>UN</v>
          </cell>
          <cell r="E2400">
            <v>307206</v>
          </cell>
          <cell r="F2400">
            <v>43455</v>
          </cell>
        </row>
        <row r="2401">
          <cell r="B2401">
            <v>10341</v>
          </cell>
          <cell r="C2401" t="str">
            <v>CABLE CONDUCTOR MONOPOLAR DE ALUMINIO XLPE/PVC, 600 VCA, CALIBRE 4X350 KCML</v>
          </cell>
          <cell r="D2401" t="str">
            <v>ML</v>
          </cell>
          <cell r="E2401">
            <v>9645</v>
          </cell>
          <cell r="F2401">
            <v>43455</v>
          </cell>
        </row>
        <row r="2402">
          <cell r="B2402">
            <v>10342</v>
          </cell>
          <cell r="C2402" t="str">
            <v>CELDA TRANSFORMADOR TRIFÁSICO SECO CLASE H, 112.5K VA  480/208 - 120V</v>
          </cell>
          <cell r="D2402" t="str">
            <v>UN</v>
          </cell>
          <cell r="E2402">
            <v>1904000</v>
          </cell>
          <cell r="F2402">
            <v>43455</v>
          </cell>
        </row>
        <row r="2403">
          <cell r="B2403">
            <v>10343</v>
          </cell>
          <cell r="C2403" t="str">
            <v>TRANSFORMADOR SECO CLASE F, TRIFÁSICO DE 400 KVA 11.4/0. 480-227 KV ZCC6% (Portal calle 200)</v>
          </cell>
          <cell r="D2403" t="str">
            <v>UN</v>
          </cell>
          <cell r="E2403">
            <v>29988000</v>
          </cell>
          <cell r="F2403">
            <v>43455</v>
          </cell>
        </row>
        <row r="2404">
          <cell r="B2404">
            <v>10344</v>
          </cell>
          <cell r="C2404" t="str">
            <v>GRUPO ELÉCTROGENO RECAUDO 480V, 30KVA. DIESEL</v>
          </cell>
          <cell r="D2404" t="str">
            <v>UN</v>
          </cell>
          <cell r="E2404">
            <v>26775000</v>
          </cell>
          <cell r="F2404">
            <v>43455</v>
          </cell>
        </row>
        <row r="2405">
          <cell r="B2405">
            <v>10345</v>
          </cell>
          <cell r="C2405" t="str">
            <v>TABLERO DE TRANSFERENCIA 480 V, 30 KVA</v>
          </cell>
          <cell r="D2405" t="str">
            <v>UN</v>
          </cell>
          <cell r="E2405">
            <v>3355743</v>
          </cell>
          <cell r="F2405">
            <v>43455</v>
          </cell>
        </row>
        <row r="2406">
          <cell r="B2406">
            <v>10346</v>
          </cell>
          <cell r="C2406" t="str">
            <v>BREAKER 3 X 50 AMP</v>
          </cell>
          <cell r="D2406" t="str">
            <v>UN</v>
          </cell>
          <cell r="E2406">
            <v>34034</v>
          </cell>
          <cell r="F2406">
            <v>43455</v>
          </cell>
        </row>
        <row r="2407">
          <cell r="B2407">
            <v>10347</v>
          </cell>
          <cell r="C2407" t="str">
            <v>TABLERO TRIFASICO DE 12 CIRCUITOS 225 A TRP312T</v>
          </cell>
          <cell r="D2407" t="str">
            <v>UN</v>
          </cell>
          <cell r="E2407">
            <v>232050</v>
          </cell>
          <cell r="F2407">
            <v>43455</v>
          </cell>
        </row>
        <row r="2408">
          <cell r="B2408">
            <v>10348</v>
          </cell>
          <cell r="C2408" t="str">
            <v>MEDIDOR PARA AGUA DE 1/2"</v>
          </cell>
          <cell r="D2408" t="str">
            <v>UN</v>
          </cell>
          <cell r="E2408">
            <v>169144</v>
          </cell>
          <cell r="F2408">
            <v>43455</v>
          </cell>
        </row>
        <row r="2409">
          <cell r="B2409">
            <v>10349</v>
          </cell>
          <cell r="C2409" t="str">
            <v>LUMINARIA SERIE METALUX, 22 GR, 120 V, 23.5W, 2873 LM</v>
          </cell>
          <cell r="D2409" t="str">
            <v>UN</v>
          </cell>
          <cell r="E2409">
            <v>497658</v>
          </cell>
          <cell r="F2409">
            <v>43455</v>
          </cell>
        </row>
        <row r="2410">
          <cell r="B2410">
            <v>10350</v>
          </cell>
          <cell r="C2410" t="str">
            <v>LUMINARIA SERIE METALUX, 22 GR, 120 V, 57.3W, 3842 LM</v>
          </cell>
          <cell r="D2410" t="str">
            <v>UN</v>
          </cell>
          <cell r="E2410">
            <v>952833</v>
          </cell>
          <cell r="F2410">
            <v>43455</v>
          </cell>
        </row>
        <row r="2411">
          <cell r="B2411">
            <v>10351</v>
          </cell>
          <cell r="C2411" t="str">
            <v>LUMINARIA LED 4VT2-LD4-4-DR-UNV-L840-CD1-U, 4000 LM, 400 K, 38,1 W</v>
          </cell>
          <cell r="D2411" t="str">
            <v>UN</v>
          </cell>
          <cell r="E2411">
            <v>546210</v>
          </cell>
          <cell r="F2411">
            <v>43455</v>
          </cell>
        </row>
        <row r="2412">
          <cell r="B2412">
            <v>10352</v>
          </cell>
          <cell r="C2412" t="str">
            <v>LUMINARIA LED PARA AP 85W, 100-240 V C.A FLUJO LUMINOSO DE 16309 LM. IP 66 INCL. ACCESORIO DE FIJACIÓN E INSTALACIÓN NO INCLUYE TUBERIA NI CABLEADO</v>
          </cell>
          <cell r="D2412" t="str">
            <v>UN</v>
          </cell>
          <cell r="E2412">
            <v>2227680</v>
          </cell>
          <cell r="F2412">
            <v>43455</v>
          </cell>
        </row>
        <row r="2413">
          <cell r="B2413">
            <v>10353</v>
          </cell>
          <cell r="C2413" t="str">
            <v>LUMINARIA TIPO TÚNEL DE 74 W, 32 LEDS, 700 MA, 120 - 277V, CLASE II, BLANCO NEUTRO.</v>
          </cell>
          <cell r="D2413" t="str">
            <v>UN</v>
          </cell>
          <cell r="E2413">
            <v>1130500</v>
          </cell>
          <cell r="F2413">
            <v>43455</v>
          </cell>
        </row>
        <row r="2414">
          <cell r="B2414">
            <v>10354</v>
          </cell>
          <cell r="C2414" t="str">
            <v>LUMINARIA TIPO LED, 22 GR, 120 V, 22 W, PR8M12WMW</v>
          </cell>
          <cell r="D2414" t="str">
            <v>UN</v>
          </cell>
          <cell r="E2414">
            <v>145656</v>
          </cell>
          <cell r="F2414">
            <v>43455</v>
          </cell>
        </row>
        <row r="2415">
          <cell r="B2415">
            <v>10355</v>
          </cell>
          <cell r="C2415" t="str">
            <v>LADRILLO PRENSADO LIVIANO 24x12x6</v>
          </cell>
          <cell r="D2415" t="str">
            <v>UN</v>
          </cell>
          <cell r="E2415">
            <v>500</v>
          </cell>
          <cell r="F2415">
            <v>43455</v>
          </cell>
        </row>
        <row r="2416">
          <cell r="B2416">
            <v>10356</v>
          </cell>
          <cell r="C2416" t="str">
            <v>PALMA COQUITO H=3.5m (Incluye tutor con manguera y almabre)</v>
          </cell>
          <cell r="D2416" t="str">
            <v>UN</v>
          </cell>
          <cell r="E2416">
            <v>357000</v>
          </cell>
          <cell r="F2416">
            <v>43455</v>
          </cell>
        </row>
        <row r="2417">
          <cell r="B2417">
            <v>10357</v>
          </cell>
          <cell r="C2417" t="str">
            <v>PIEDRA MUÑECA BOGOTANA PULIDA 600X400X60MM</v>
          </cell>
          <cell r="D2417" t="str">
            <v>M2</v>
          </cell>
          <cell r="E2417">
            <v>280000</v>
          </cell>
          <cell r="F2417">
            <v>43455</v>
          </cell>
        </row>
        <row r="2418">
          <cell r="B2418">
            <v>10358</v>
          </cell>
          <cell r="C2418" t="str">
            <v>PIEDRA MUÑECA BOGOTANA PULIDA 350 x 800 x 150 MM</v>
          </cell>
          <cell r="D2418" t="str">
            <v>M2</v>
          </cell>
          <cell r="E2418">
            <v>288512</v>
          </cell>
          <cell r="F2418">
            <v>43455</v>
          </cell>
        </row>
        <row r="2419">
          <cell r="B2419">
            <v>10359</v>
          </cell>
          <cell r="C2419" t="str">
            <v>BORDILLO PREFABRICADO A81 (800x150x350mm)</v>
          </cell>
          <cell r="D2419" t="str">
            <v>UN</v>
          </cell>
          <cell r="E2419">
            <v>19000</v>
          </cell>
          <cell r="F2419">
            <v>43455</v>
          </cell>
        </row>
        <row r="2420">
          <cell r="B2420">
            <v>10360</v>
          </cell>
          <cell r="C2420" t="str">
            <v>LUMINARIA SERIE METALUX, 22 GR, 120V, 14.8W</v>
          </cell>
          <cell r="D2420" t="str">
            <v>UN</v>
          </cell>
          <cell r="E2420">
            <v>182677</v>
          </cell>
          <cell r="F2420">
            <v>43455</v>
          </cell>
        </row>
        <row r="2421">
          <cell r="B2421">
            <v>10361</v>
          </cell>
          <cell r="C2421" t="str">
            <v>LUMINARIA LED PARA AP 52W, 100-240 V C.A FLUJO LUMINOSO DE 6128 LM. IP 66 INCL. ACCESORIO DE FIJACIÓN E INSTALACIÓN NO INCLUYE TUBERIA NI CABLEADO</v>
          </cell>
          <cell r="D2421" t="str">
            <v>UN</v>
          </cell>
          <cell r="E2421">
            <v>374850</v>
          </cell>
          <cell r="F2421">
            <v>43455</v>
          </cell>
        </row>
        <row r="2422">
          <cell r="B2422">
            <v>10362</v>
          </cell>
          <cell r="C2422" t="str">
            <v>LUMINARIA DE EMERGENCIA SURE-LITES</v>
          </cell>
          <cell r="D2422" t="str">
            <v>UN</v>
          </cell>
          <cell r="E2422">
            <v>182820</v>
          </cell>
          <cell r="F2422">
            <v>43455</v>
          </cell>
        </row>
        <row r="2423">
          <cell r="B2423">
            <v>10363</v>
          </cell>
          <cell r="C2423" t="str">
            <v>LUMINARIA SERIE METALUX, 14 GR, 120 V, 39.3 W</v>
          </cell>
          <cell r="D2423" t="str">
            <v>UN</v>
          </cell>
          <cell r="E2423">
            <v>782901</v>
          </cell>
          <cell r="F2423">
            <v>43455</v>
          </cell>
        </row>
        <row r="2424">
          <cell r="B2424">
            <v>10364</v>
          </cell>
          <cell r="C2424" t="str">
            <v>LUMINARIA SERIE METALUX, 14 GR, 120 V, 60 W</v>
          </cell>
          <cell r="D2424" t="str">
            <v>UN</v>
          </cell>
          <cell r="E2424">
            <v>643314</v>
          </cell>
          <cell r="F2424">
            <v>43455</v>
          </cell>
        </row>
        <row r="2425">
          <cell r="B2425">
            <v>10365</v>
          </cell>
          <cell r="C2425" t="str">
            <v>CONDUCTOR DE ALUMINIO DESNUDO, CALIBRE No4 AWG</v>
          </cell>
          <cell r="D2425" t="str">
            <v>ML</v>
          </cell>
          <cell r="E2425">
            <v>950</v>
          </cell>
          <cell r="F2425">
            <v>43455</v>
          </cell>
        </row>
        <row r="2426">
          <cell r="B2426">
            <v>10366</v>
          </cell>
          <cell r="C2426" t="str">
            <v>CAJA VERTICAL PARA 3 MEDIDORES TRIFÁSICOS DE ENERGÍA. DIMENSIONES 1550 X 300 X 180MM</v>
          </cell>
          <cell r="D2426" t="str">
            <v>UN</v>
          </cell>
          <cell r="E2426">
            <v>279250</v>
          </cell>
          <cell r="F2426">
            <v>43455</v>
          </cell>
        </row>
        <row r="2427">
          <cell r="B2427">
            <v>10367</v>
          </cell>
          <cell r="C2427" t="str">
            <v>BREAKER INDUSTRIAL ABB 3 X 50 AMP</v>
          </cell>
          <cell r="D2427" t="str">
            <v>UN</v>
          </cell>
          <cell r="E2427">
            <v>80849</v>
          </cell>
          <cell r="F2427">
            <v>43455</v>
          </cell>
        </row>
        <row r="2428">
          <cell r="B2428">
            <v>10368</v>
          </cell>
          <cell r="C2428" t="str">
            <v>BREAKER INDUSTRIAL ABB 3 X 40 AMP</v>
          </cell>
          <cell r="D2428" t="str">
            <v>UN</v>
          </cell>
          <cell r="E2428">
            <v>113621</v>
          </cell>
          <cell r="F2428">
            <v>43455</v>
          </cell>
        </row>
        <row r="2429">
          <cell r="B2429">
            <v>10369</v>
          </cell>
          <cell r="C2429" t="str">
            <v>CABLE ALUMINIO AISLADO THW, CALIBRE No 2/0 AWG.</v>
          </cell>
          <cell r="D2429" t="str">
            <v>ML</v>
          </cell>
          <cell r="E2429">
            <v>3500</v>
          </cell>
          <cell r="F2429">
            <v>43455</v>
          </cell>
        </row>
        <row r="2430">
          <cell r="B2430">
            <v>10370</v>
          </cell>
          <cell r="C2430" t="str">
            <v>CABLE MONOPOLAR DE ALUMINIO, THHW PARA 600 V C.A., CALIBRE No6 AWG.</v>
          </cell>
          <cell r="D2430" t="str">
            <v>ML</v>
          </cell>
          <cell r="E2430">
            <v>1424</v>
          </cell>
          <cell r="F2430">
            <v>43455</v>
          </cell>
        </row>
        <row r="2431">
          <cell r="B2431">
            <v>10371</v>
          </cell>
          <cell r="C2431" t="str">
            <v>TABLERO DE 12 CIRCUITOS AUTOSOPORTADO EN LÁMINA COLD ROLLED IP44 A 120 VC.A, BARRAJE TRAIFÁSICO DE 100A, 5 HILOS, F+N+T.</v>
          </cell>
          <cell r="D2431" t="str">
            <v>UN</v>
          </cell>
          <cell r="E2431">
            <v>149900</v>
          </cell>
          <cell r="F2431">
            <v>43455</v>
          </cell>
        </row>
        <row r="2432">
          <cell r="B2432">
            <v>10372</v>
          </cell>
          <cell r="C2432" t="str">
            <v>LUMINARIA LED 15W, 120 V, 60 HZ</v>
          </cell>
          <cell r="D2432" t="str">
            <v>UN</v>
          </cell>
          <cell r="E2432">
            <v>181392</v>
          </cell>
          <cell r="F2432">
            <v>43455</v>
          </cell>
        </row>
        <row r="2433">
          <cell r="B2433">
            <v>10373</v>
          </cell>
          <cell r="C2433" t="str">
            <v>MODULO AISLADOR DEL SISTEMA DE DETECCIÓN Y ALARMA DE INCENDIO</v>
          </cell>
          <cell r="D2433" t="str">
            <v>UN</v>
          </cell>
          <cell r="E2433">
            <v>242760</v>
          </cell>
          <cell r="F2433">
            <v>43455</v>
          </cell>
        </row>
        <row r="2434">
          <cell r="B2434">
            <v>10374</v>
          </cell>
          <cell r="C2434" t="str">
            <v>REJILLA DE RETORNO 3450 CFM</v>
          </cell>
          <cell r="D2434" t="str">
            <v>UN</v>
          </cell>
          <cell r="E2434">
            <v>178452</v>
          </cell>
          <cell r="F2434">
            <v>43455</v>
          </cell>
        </row>
        <row r="2435">
          <cell r="B2435">
            <v>10375</v>
          </cell>
          <cell r="C2435" t="str">
            <v>LIQUIDAMBAR H=2.5m (Incluye tutor con manguera y almabre)</v>
          </cell>
          <cell r="D2435" t="str">
            <v>UN</v>
          </cell>
          <cell r="E2435">
            <v>72233</v>
          </cell>
          <cell r="F2435">
            <v>43455</v>
          </cell>
        </row>
        <row r="2436">
          <cell r="B2436">
            <v>10376</v>
          </cell>
          <cell r="C2436" t="str">
            <v>TRANSFORMADOR SECO TRIFÁSICO CON TAG "13", SECO CLASE H, 122.5 KVA, 480/208-120V</v>
          </cell>
          <cell r="D2436" t="str">
            <v>UN</v>
          </cell>
          <cell r="E2436">
            <v>7259000</v>
          </cell>
          <cell r="F2436">
            <v>43455</v>
          </cell>
        </row>
        <row r="2437">
          <cell r="B2437">
            <v>10377</v>
          </cell>
          <cell r="C2437" t="str">
            <v>REJILLA DE RETORNO 3900 CFM</v>
          </cell>
          <cell r="D2437" t="str">
            <v>UN</v>
          </cell>
          <cell r="E2437">
            <v>205608</v>
          </cell>
          <cell r="F2437">
            <v>43455</v>
          </cell>
        </row>
        <row r="2438">
          <cell r="B2438">
            <v>10378</v>
          </cell>
          <cell r="C2438" t="str">
            <v>VENTILADOR CENTRÍFUGO 22400CFM</v>
          </cell>
          <cell r="D2438" t="str">
            <v>UN</v>
          </cell>
          <cell r="E2438">
            <v>42936390</v>
          </cell>
          <cell r="F2438">
            <v>43455</v>
          </cell>
        </row>
        <row r="2439">
          <cell r="B2439">
            <v>10379</v>
          </cell>
          <cell r="C2439" t="str">
            <v>NOGAL H=2.5m (Incluye tutor con manguera y almabre)</v>
          </cell>
          <cell r="D2439" t="str">
            <v>UN</v>
          </cell>
          <cell r="E2439">
            <v>129710</v>
          </cell>
          <cell r="F2439">
            <v>43455</v>
          </cell>
        </row>
        <row r="2440">
          <cell r="B2440">
            <v>10380</v>
          </cell>
          <cell r="C2440" t="str">
            <v>BANDEJA PORTACABLE TIPO ESCALERA 100X8 (2.40M)</v>
          </cell>
          <cell r="D2440" t="str">
            <v>UN</v>
          </cell>
          <cell r="E2440">
            <v>48332</v>
          </cell>
          <cell r="F2440">
            <v>43455</v>
          </cell>
        </row>
        <row r="2441">
          <cell r="B2441">
            <v>10381</v>
          </cell>
          <cell r="C2441" t="str">
            <v>PALMA PHOENIX H=3.5m (Incluye tutor con manguera y almabre)</v>
          </cell>
          <cell r="D2441" t="str">
            <v>UN</v>
          </cell>
          <cell r="E2441">
            <v>416500</v>
          </cell>
          <cell r="F2441">
            <v>43455</v>
          </cell>
        </row>
        <row r="2442">
          <cell r="B2442">
            <v>10382</v>
          </cell>
          <cell r="C2442" t="str">
            <v>TABLERO TRIFÁSICO 30 CIRCUITOS AUTOSOPORTADO CON PUERTA Y CHAPA</v>
          </cell>
          <cell r="D2442" t="str">
            <v>UN</v>
          </cell>
          <cell r="E2442">
            <v>264894</v>
          </cell>
          <cell r="F2442">
            <v>43455</v>
          </cell>
        </row>
        <row r="2443">
          <cell r="B2443">
            <v>10383</v>
          </cell>
          <cell r="C2443" t="str">
            <v>LUMINARIA DE 239 A 279 W, 128 LEDS, 700MA, 120 - 277V, CLASE II, BLANCO NEUTRO</v>
          </cell>
          <cell r="D2443" t="str">
            <v>UN</v>
          </cell>
          <cell r="E2443">
            <v>2491041</v>
          </cell>
          <cell r="F2443">
            <v>43455</v>
          </cell>
        </row>
        <row r="2444">
          <cell r="B2444">
            <v>10384</v>
          </cell>
          <cell r="C2444" t="str">
            <v>YARUMO H=2.5m (Incluye tutor con manguera y almabre)</v>
          </cell>
          <cell r="D2444" t="str">
            <v>UN</v>
          </cell>
          <cell r="E2444">
            <v>261800</v>
          </cell>
          <cell r="F2444">
            <v>43455</v>
          </cell>
        </row>
        <row r="2445">
          <cell r="B2445">
            <v>10385</v>
          </cell>
          <cell r="C2445" t="str">
            <v>CAUCHO SABANERO H=2.5m (Incluye tutor con manguera y almabre)</v>
          </cell>
          <cell r="D2445" t="str">
            <v>UN</v>
          </cell>
          <cell r="E2445">
            <v>95200</v>
          </cell>
          <cell r="F2445">
            <v>43455</v>
          </cell>
        </row>
        <row r="2446">
          <cell r="B2446">
            <v>10386</v>
          </cell>
          <cell r="C2446" t="str">
            <v>PIEDRA MUÑECA BOGOTANA PULIDA 300 x 400 x 300 MM</v>
          </cell>
          <cell r="D2446" t="str">
            <v>M2</v>
          </cell>
          <cell r="E2446">
            <v>340340</v>
          </cell>
          <cell r="F2446">
            <v>43455</v>
          </cell>
        </row>
        <row r="2447">
          <cell r="B2447">
            <v>10387</v>
          </cell>
          <cell r="C2447" t="str">
            <v>DETECTOR DE LLAMA UV/IR DEL SISTEMA DE DETECCIÓN Y ALARMA DE INCENDIO.</v>
          </cell>
          <cell r="D2447" t="str">
            <v>UN</v>
          </cell>
          <cell r="E2447">
            <v>17800020</v>
          </cell>
          <cell r="F2447">
            <v>43455</v>
          </cell>
        </row>
        <row r="2448">
          <cell r="B2448">
            <v>10388</v>
          </cell>
          <cell r="C2448" t="str">
            <v>GRAVILEA H=2.5m (Incluye tutor con manguera y almabre)</v>
          </cell>
          <cell r="D2448" t="str">
            <v>UN</v>
          </cell>
          <cell r="E2448">
            <v>72233</v>
          </cell>
          <cell r="F2448">
            <v>43455</v>
          </cell>
        </row>
        <row r="2449">
          <cell r="B2449">
            <v>10389</v>
          </cell>
          <cell r="C2449" t="str">
            <v>PINO ROMERON H=2.5m (Incluye tutor con manguera y almabre)</v>
          </cell>
          <cell r="D2449" t="str">
            <v>UN</v>
          </cell>
          <cell r="E2449">
            <v>119000</v>
          </cell>
          <cell r="F2449">
            <v>43455</v>
          </cell>
        </row>
        <row r="2450">
          <cell r="B2450">
            <v>10390</v>
          </cell>
          <cell r="C2450" t="str">
            <v>SOPORTE DE MONTAJE PARA DETECTOR DE LLAMA UV/IR.</v>
          </cell>
          <cell r="D2450" t="str">
            <v>UN</v>
          </cell>
          <cell r="E2450">
            <v>1142400</v>
          </cell>
          <cell r="F2450">
            <v>43455</v>
          </cell>
        </row>
        <row r="2451">
          <cell r="B2451">
            <v>10391</v>
          </cell>
          <cell r="C2451" t="str">
            <v>ROBLE H=2.5m (Incluye tutor con manguera y almabre)</v>
          </cell>
          <cell r="D2451" t="str">
            <v>UN</v>
          </cell>
          <cell r="E2451">
            <v>95200</v>
          </cell>
          <cell r="F2451">
            <v>43455</v>
          </cell>
        </row>
        <row r="2452">
          <cell r="B2452">
            <v>10392</v>
          </cell>
          <cell r="C2452" t="str">
            <v>CENIZA</v>
          </cell>
          <cell r="D2452" t="str">
            <v>M3</v>
          </cell>
          <cell r="E2452">
            <v>45220</v>
          </cell>
          <cell r="F2452">
            <v>43455</v>
          </cell>
        </row>
        <row r="2453">
          <cell r="B2453">
            <v>10393</v>
          </cell>
          <cell r="C2453" t="str">
            <v>LUMINARIA LED PARA TÚNEL REF. FZW-05B, LED INDICATION</v>
          </cell>
          <cell r="D2453" t="str">
            <v>UN</v>
          </cell>
          <cell r="E2453">
            <v>38308</v>
          </cell>
          <cell r="F2453">
            <v>43455</v>
          </cell>
        </row>
        <row r="2454">
          <cell r="B2454">
            <v>10394</v>
          </cell>
          <cell r="C2454" t="str">
            <v>SANGREGADO H=2.5m (Incluye tutor con manguera y almabre)</v>
          </cell>
          <cell r="D2454" t="str">
            <v>UN</v>
          </cell>
          <cell r="E2454">
            <v>72233</v>
          </cell>
          <cell r="F2454">
            <v>43455</v>
          </cell>
        </row>
        <row r="2455">
          <cell r="B2455">
            <v>10395</v>
          </cell>
          <cell r="C2455" t="str">
            <v>PIEDRA MUÑECA BOGOTANA PULIDA 600x350x60 mm</v>
          </cell>
          <cell r="D2455" t="str">
            <v>M2</v>
          </cell>
          <cell r="E2455">
            <v>280000</v>
          </cell>
          <cell r="F2455">
            <v>43455</v>
          </cell>
        </row>
        <row r="2456">
          <cell r="B2456">
            <v>10396</v>
          </cell>
          <cell r="C2456" t="str">
            <v>MAGNOLIO H=2.5m (Incluye tutor con manguera y almabre)</v>
          </cell>
          <cell r="D2456" t="str">
            <v>UN</v>
          </cell>
          <cell r="E2456">
            <v>238000</v>
          </cell>
          <cell r="F2456">
            <v>43455</v>
          </cell>
        </row>
        <row r="2457">
          <cell r="B2457">
            <v>10397</v>
          </cell>
          <cell r="C2457" t="str">
            <v>BREAKER 3 X 63 AMP</v>
          </cell>
          <cell r="D2457" t="str">
            <v>UN</v>
          </cell>
          <cell r="E2457">
            <v>44750</v>
          </cell>
          <cell r="F2457">
            <v>43455</v>
          </cell>
        </row>
        <row r="2458">
          <cell r="B2458">
            <v>10398</v>
          </cell>
          <cell r="C2458" t="str">
            <v>PERSIANA EN ALUMINIO EXTRUIDO NATURAL MATE O ACERO GALVANIZADO (Suministro e instalación)</v>
          </cell>
          <cell r="D2458" t="str">
            <v>M2</v>
          </cell>
          <cell r="E2458">
            <v>182394</v>
          </cell>
          <cell r="F2458">
            <v>43455</v>
          </cell>
        </row>
        <row r="2459">
          <cell r="B2459">
            <v>10399</v>
          </cell>
          <cell r="C2459" t="str">
            <v>LUMINARIA SERIE METALUX, 14 GR, 120 V, 29.5 W, 3309 LM</v>
          </cell>
          <cell r="D2459" t="str">
            <v>UN</v>
          </cell>
          <cell r="E2459">
            <v>2014016</v>
          </cell>
          <cell r="F2459">
            <v>43455</v>
          </cell>
        </row>
        <row r="2460">
          <cell r="B2460">
            <v>10400</v>
          </cell>
          <cell r="C2460" t="str">
            <v>DISPOSITIVO DE NOTIFICACION  AUDIOVISUAL, SIRENA-ESTROBO PARA INSTALACIÓN EN EXTERIORES DEL SISTEMA DE DETECCIÓN Y ALARMA DE INCENDIO</v>
          </cell>
          <cell r="D2460" t="str">
            <v>UN</v>
          </cell>
          <cell r="E2460">
            <v>229730</v>
          </cell>
          <cell r="F2460">
            <v>43455</v>
          </cell>
        </row>
        <row r="2461">
          <cell r="B2461">
            <v>10401</v>
          </cell>
          <cell r="C2461" t="str">
            <v>CAJA 4X2 DE 3/4" (Soporte de dispositivo)</v>
          </cell>
          <cell r="D2461" t="str">
            <v>UN</v>
          </cell>
          <cell r="E2461">
            <v>8547</v>
          </cell>
          <cell r="F2461">
            <v>43455</v>
          </cell>
        </row>
        <row r="2462">
          <cell r="B2462">
            <v>10402</v>
          </cell>
          <cell r="C2462" t="str">
            <v>CABLE MONOPOLAR DE COBRE, HF FR PARA 600 V C.A., CALIBRE No. 4/0 AWG.</v>
          </cell>
          <cell r="D2462" t="str">
            <v>ML</v>
          </cell>
          <cell r="E2462">
            <v>34957</v>
          </cell>
          <cell r="F2462">
            <v>43455</v>
          </cell>
        </row>
        <row r="2463">
          <cell r="B2463">
            <v>10403</v>
          </cell>
          <cell r="C2463" t="str">
            <v>TABLERO 18 CIRCUITOS TNACSOT EMPOTRADO, LÁMINA COLD ROLLED IP44 A 208/120V BARRAJE TRIFÁSICO 5 HILOS, 3F+N+T INTERRUPTOR ENCHUFABLE, TOTALIZADOR DE 3x20A INTERRUPT. ENCHUFABLES: 6 DE 1x20A INC ACCESOR</v>
          </cell>
          <cell r="D2463" t="str">
            <v>UN</v>
          </cell>
          <cell r="E2463">
            <v>237024</v>
          </cell>
          <cell r="F2463">
            <v>43455</v>
          </cell>
        </row>
        <row r="2464">
          <cell r="B2464">
            <v>10404</v>
          </cell>
          <cell r="C2464" t="str">
            <v>ESTACION MANUAL DE ALARMA DIRECCIONABLE PARA USO INTERIOR DEL SISTEMA DE DETECCIÓN Y ALARMA DE INCENDIO</v>
          </cell>
          <cell r="D2464" t="str">
            <v>UN</v>
          </cell>
          <cell r="E2464">
            <v>317730</v>
          </cell>
          <cell r="F2464">
            <v>43455</v>
          </cell>
        </row>
        <row r="2465">
          <cell r="B2465">
            <v>10405</v>
          </cell>
          <cell r="C2465" t="str">
            <v>CAPTAFARO METALICO CON REFLECTIVO</v>
          </cell>
          <cell r="D2465" t="str">
            <v>UN</v>
          </cell>
          <cell r="E2465">
            <v>7140</v>
          </cell>
          <cell r="F2465">
            <v>43455</v>
          </cell>
        </row>
        <row r="2466">
          <cell r="B2466">
            <v>10406</v>
          </cell>
          <cell r="C2466" t="str">
            <v>CODO HD 45º BRIDADO D=28"</v>
          </cell>
          <cell r="D2466" t="str">
            <v>UN</v>
          </cell>
          <cell r="E2466">
            <v>1588427</v>
          </cell>
          <cell r="F2466">
            <v>43455</v>
          </cell>
        </row>
        <row r="2467">
          <cell r="B2467">
            <v>10407</v>
          </cell>
          <cell r="C2467" t="str">
            <v>CODO HD BRIDADO 22.5º HD, D=28"</v>
          </cell>
          <cell r="D2467" t="str">
            <v>UN</v>
          </cell>
          <cell r="E2467">
            <v>1270636</v>
          </cell>
          <cell r="F2467">
            <v>43455</v>
          </cell>
        </row>
        <row r="2468">
          <cell r="B2468">
            <v>10408</v>
          </cell>
          <cell r="C2468" t="str">
            <v>CODO HD BRIDADO 11.25º D=28"</v>
          </cell>
          <cell r="D2468" t="str">
            <v>UN</v>
          </cell>
          <cell r="E2468">
            <v>1207104</v>
          </cell>
          <cell r="F2468">
            <v>43455</v>
          </cell>
        </row>
      </sheetData>
      <sheetData sheetId="17" refreshError="1">
        <row r="3">
          <cell r="B3">
            <v>3007</v>
          </cell>
        </row>
        <row r="5">
          <cell r="B5">
            <v>3010</v>
          </cell>
          <cell r="C5" t="str">
            <v>DEMOLICION PAVIMENTO ASFALTICO (Incluye Cargue). No incluye transporte y disposición final de sobrantes. Rendimiento estimado para espesores max. 0.15m</v>
          </cell>
          <cell r="D5" t="str">
            <v>M3</v>
          </cell>
          <cell r="E5">
            <v>26441</v>
          </cell>
        </row>
        <row r="6">
          <cell r="B6">
            <v>3011</v>
          </cell>
          <cell r="C6" t="str">
            <v>DEMOLICION MANUAL SARDINEL EXISTENTE (Incluye Cargue). No incluye transporte y disposición final de sobrantes.</v>
          </cell>
          <cell r="D6" t="str">
            <v>ML</v>
          </cell>
          <cell r="E6">
            <v>3821</v>
          </cell>
        </row>
        <row r="7">
          <cell r="B7">
            <v>3012</v>
          </cell>
          <cell r="C7" t="str">
            <v>DEMOLICION PISOS DE CONCRETO (Espesor variable. Incluye Cargue). No incluye transporte y disposición final de sobrantes. Rendimiento estimado para un espesor de 0.10m</v>
          </cell>
          <cell r="D7" t="str">
            <v>M2</v>
          </cell>
          <cell r="E7">
            <v>5430</v>
          </cell>
        </row>
        <row r="8">
          <cell r="B8">
            <v>3015</v>
          </cell>
          <cell r="C8" t="str">
            <v>RETIRO DE POSTES DE AP/LA (Incluye Traslado a Sitio de Acopio)</v>
          </cell>
          <cell r="D8" t="str">
            <v>UN</v>
          </cell>
          <cell r="E8">
            <v>226079</v>
          </cell>
        </row>
        <row r="9">
          <cell r="B9">
            <v>3017</v>
          </cell>
          <cell r="C9" t="str">
            <v>TRANSPORTE Y DISPOSICIÓN FINAL DE ESCOMBROS EN SITIO AUTORIZADO (distancia de transporte 21 Km). A distancia mayor del acarreo libre (90 m) en sitio autorizado por la entidad Ambiental competente.</v>
          </cell>
          <cell r="D9" t="str">
            <v>M3</v>
          </cell>
          <cell r="E9">
            <v>24083</v>
          </cell>
        </row>
        <row r="10">
          <cell r="B10">
            <v>3018</v>
          </cell>
          <cell r="C10" t="str">
            <v>RELLENO EN TIERRA NEGRA PARA EMPRADIZACION (Suministro y Extendido)</v>
          </cell>
          <cell r="D10" t="str">
            <v>M3</v>
          </cell>
          <cell r="E10">
            <v>61206</v>
          </cell>
        </row>
        <row r="11">
          <cell r="B11">
            <v>3021</v>
          </cell>
          <cell r="C11" t="str">
            <v>DEMOLICION PAVIMENTO ASFALTICO (Espesor Variable. Incluye Cargue). No incluye transporte y disposición final de sobrantes. Rendimiento estimado para espesores max. 0.15m</v>
          </cell>
          <cell r="D11" t="str">
            <v>M2</v>
          </cell>
          <cell r="E11">
            <v>5039</v>
          </cell>
        </row>
        <row r="12">
          <cell r="B12">
            <v>3022</v>
          </cell>
          <cell r="C12" t="str">
            <v>DEMOLICION PISOS DE CONCRETO (incluye cargue). No incluye transporte y disposición final de sobrantes. Rendimiento estimado para espesores de 0.20m.</v>
          </cell>
          <cell r="D12" t="str">
            <v>M3</v>
          </cell>
          <cell r="E12">
            <v>40211</v>
          </cell>
        </row>
        <row r="13">
          <cell r="B13">
            <v>3024</v>
          </cell>
          <cell r="C13" t="str">
            <v>RELLENO PARA REDES EN ARENA DE PEÑA (Suministro, Extendido, Humedecimiento y Compactación)</v>
          </cell>
          <cell r="D13" t="str">
            <v>M3</v>
          </cell>
          <cell r="E13">
            <v>91358</v>
          </cell>
        </row>
        <row r="14">
          <cell r="B14">
            <v>3027</v>
          </cell>
          <cell r="C14" t="str">
            <v>SARDINEL TIPO A10 (Suministro e Instalación. Incluye 3cm Mortero 1:5)</v>
          </cell>
          <cell r="D14" t="str">
            <v>ML</v>
          </cell>
          <cell r="E14">
            <v>48659</v>
          </cell>
        </row>
        <row r="15">
          <cell r="B15">
            <v>3041</v>
          </cell>
          <cell r="C15" t="str">
            <v>TUBERIA PVC U.M. EXT CORRUGADO/INT LISO U.M. NORMA NTC 3722-1 D=4" (Incluye Suministro e Instalación)</v>
          </cell>
          <cell r="D15" t="str">
            <v>ML</v>
          </cell>
          <cell r="E15">
            <v>20787</v>
          </cell>
        </row>
        <row r="16">
          <cell r="B16">
            <v>3042</v>
          </cell>
          <cell r="C16" t="str">
            <v>TUBERIA PVC U.M. EXT CORRUGADO/INT LISO U.M. NORMA NTC 3722-1 D=6" (Incluye Suministro e Instalación)</v>
          </cell>
          <cell r="D16" t="str">
            <v>ML</v>
          </cell>
          <cell r="E16">
            <v>35964</v>
          </cell>
        </row>
        <row r="17">
          <cell r="B17">
            <v>3043</v>
          </cell>
          <cell r="C17" t="str">
            <v>TUBERIA PVC U.M. EXT CORRUGADO/INT LISO U.M. NORMA NTC 3722-1 D=8" (Incluye Suministro e Instalación)</v>
          </cell>
          <cell r="D17" t="str">
            <v>ML</v>
          </cell>
          <cell r="E17">
            <v>47897</v>
          </cell>
        </row>
        <row r="18">
          <cell r="B18">
            <v>3044</v>
          </cell>
          <cell r="C18" t="str">
            <v>TUBERIA PVC U.M. EXT CORRUGADO/INT LISO U.M. NORMA NTC 3722-1 D=10" (Incluye Suministro e Instalación)</v>
          </cell>
          <cell r="D18" t="str">
            <v>ML</v>
          </cell>
          <cell r="E18">
            <v>67537</v>
          </cell>
        </row>
        <row r="19">
          <cell r="B19">
            <v>3045</v>
          </cell>
          <cell r="C19" t="str">
            <v>TUBERIA PVC U.M. EXT CORRUGADO/INT LISO U.M. NORMA NTC 3722-1 D=12" (Incluye Suministro e Instalación)</v>
          </cell>
          <cell r="D19" t="str">
            <v>ML</v>
          </cell>
          <cell r="E19">
            <v>96812</v>
          </cell>
        </row>
        <row r="20">
          <cell r="B20">
            <v>3046</v>
          </cell>
          <cell r="C20" t="str">
            <v>TUBERIA PVC U.M. EXT CORRUGADO/INT LISO U.M. NORMA NTC 3722-1 D=16" (Incluye Suministro e Instalación)</v>
          </cell>
          <cell r="D20" t="str">
            <v>ML</v>
          </cell>
          <cell r="E20">
            <v>164544</v>
          </cell>
        </row>
        <row r="21">
          <cell r="B21">
            <v>3047</v>
          </cell>
          <cell r="C21" t="str">
            <v>TUBERIA PVC U.M. EXT CORRUGADO/INT LISO U.M. NORMA NTC 3722-1 D=18" (Incluye Suministro e Instalación)</v>
          </cell>
          <cell r="D21" t="str">
            <v>ML</v>
          </cell>
          <cell r="E21">
            <v>210555</v>
          </cell>
        </row>
        <row r="22">
          <cell r="B22">
            <v>3048</v>
          </cell>
          <cell r="C22" t="str">
            <v>TUBERIA PVC U.M. EXT CORRUGADO/INT LISO U.M. NORMA NTC 3722-1 D=20" (Incluye Suministro e Instalación)</v>
          </cell>
          <cell r="D22" t="str">
            <v>ML</v>
          </cell>
          <cell r="E22">
            <v>272196</v>
          </cell>
        </row>
        <row r="23">
          <cell r="B23">
            <v>3050</v>
          </cell>
          <cell r="C23" t="str">
            <v>RELLENO EN MATERIAL SELECCIONADO PROVENIENTE DE LA EXCAVACIÓN (Extendido manual, Humedecimiento y Compactación)</v>
          </cell>
          <cell r="D23" t="str">
            <v>M3</v>
          </cell>
          <cell r="E23">
            <v>23538</v>
          </cell>
        </row>
        <row r="24">
          <cell r="B24">
            <v>3052</v>
          </cell>
          <cell r="C24" t="str">
            <v>RELLENO PARA REDES EN SUBBASE GRANULAR B-200 (Suministro, Extendido, Humedecimiento y Compactación)</v>
          </cell>
          <cell r="D24" t="str">
            <v>M3</v>
          </cell>
          <cell r="E24">
            <v>63173</v>
          </cell>
        </row>
        <row r="25">
          <cell r="B25">
            <v>3055</v>
          </cell>
          <cell r="C25" t="str">
            <v>12 DUCTOS D=4" PVC-TDP (Incluye Suministro e Instalación. No Incluye Rellenos)</v>
          </cell>
          <cell r="D25" t="str">
            <v>ML</v>
          </cell>
          <cell r="E25">
            <v>163585</v>
          </cell>
        </row>
        <row r="26">
          <cell r="B26">
            <v>3056</v>
          </cell>
          <cell r="C26" t="str">
            <v>16 DUCTOS D=4" PVC-TDP (Incluye Suministro e Instalación. No Incluye Rellenos)</v>
          </cell>
          <cell r="D26" t="str">
            <v>ML</v>
          </cell>
          <cell r="E26">
            <v>216803</v>
          </cell>
        </row>
        <row r="27">
          <cell r="B27">
            <v>3057</v>
          </cell>
          <cell r="C27" t="str">
            <v>CAMARA DE INSPECCIÓN T-13 ETB (H=2.3m. Incluye Base, Muros, Cubierta, Aro-Base y Aro-Tapa)</v>
          </cell>
          <cell r="D27" t="str">
            <v>UN</v>
          </cell>
          <cell r="E27">
            <v>2771455</v>
          </cell>
        </row>
        <row r="28">
          <cell r="B28">
            <v>3058</v>
          </cell>
          <cell r="C28" t="str">
            <v>CAMARA DE INSPECCIÓN T-13A ETB (H=2.3m. Incluye Base, Muros, Cubierta, Aro-Base y Aro-Tapa)</v>
          </cell>
          <cell r="D28" t="str">
            <v>UN</v>
          </cell>
          <cell r="E28">
            <v>4555583</v>
          </cell>
        </row>
        <row r="29">
          <cell r="B29">
            <v>3059</v>
          </cell>
          <cell r="C29" t="str">
            <v>CAMARA DE INSPECCIÓN T-14 ETB (H=2.3m. Incluye Base, Muros, Cubierta, Aro-Base y Aro-Tapa)</v>
          </cell>
          <cell r="D29" t="str">
            <v>UN</v>
          </cell>
          <cell r="E29">
            <v>2667207</v>
          </cell>
        </row>
        <row r="30">
          <cell r="B30">
            <v>3062</v>
          </cell>
          <cell r="C30" t="str">
            <v>PISO EN LOSETA PREFABRICADA A30 (Suministro e Instalación. Incluye Base 4cm Arena Nivelación y Arena de Sello)</v>
          </cell>
          <cell r="D30" t="str">
            <v>M2</v>
          </cell>
          <cell r="E30">
            <v>56276</v>
          </cell>
        </row>
        <row r="31">
          <cell r="B31">
            <v>3064</v>
          </cell>
          <cell r="C31" t="str">
            <v>TUBERIA CONCRETO D=8" CL. I SIN REFUERZO (Incluye Suministro e Instalación)</v>
          </cell>
          <cell r="D31" t="str">
            <v>ML</v>
          </cell>
          <cell r="E31">
            <v>52363</v>
          </cell>
        </row>
        <row r="32">
          <cell r="B32">
            <v>3065</v>
          </cell>
          <cell r="C32" t="str">
            <v>TUBERIA CONCRETO D=10" CL. I SIN REFUERZO (Incluye Suministro e instalación)</v>
          </cell>
          <cell r="D32" t="str">
            <v>ML</v>
          </cell>
          <cell r="E32">
            <v>62419</v>
          </cell>
        </row>
        <row r="33">
          <cell r="B33">
            <v>3066</v>
          </cell>
          <cell r="C33" t="str">
            <v>TUBERIA CONCRETO D=12" CL. I SIN REFUERZO (Incluye Suministro e Instalación)</v>
          </cell>
          <cell r="D33" t="str">
            <v>ML</v>
          </cell>
          <cell r="E33">
            <v>89889</v>
          </cell>
        </row>
        <row r="34">
          <cell r="B34">
            <v>3067</v>
          </cell>
          <cell r="C34" t="str">
            <v>TUBERIA CONCRETO D=14" CL. I SIN REFUERZO (Incluye Suministro e Instalación)</v>
          </cell>
          <cell r="D34" t="str">
            <v>ML</v>
          </cell>
          <cell r="E34">
            <v>105835</v>
          </cell>
        </row>
        <row r="35">
          <cell r="B35">
            <v>3068</v>
          </cell>
          <cell r="C35" t="str">
            <v>TUBERIA CONCRETO D=16" CL. I SIN REFUERZO (Incluye Suministro e Instalación)</v>
          </cell>
          <cell r="D35" t="str">
            <v>ML</v>
          </cell>
          <cell r="E35">
            <v>133077</v>
          </cell>
        </row>
        <row r="36">
          <cell r="B36">
            <v>3069</v>
          </cell>
          <cell r="C36" t="str">
            <v>TUBERIA CONCRETO D=18" CL. I SIN REFUERZO (Incluye Suministro e Instalación)</v>
          </cell>
          <cell r="D36" t="str">
            <v>ML</v>
          </cell>
          <cell r="E36">
            <v>167360</v>
          </cell>
        </row>
        <row r="37">
          <cell r="B37">
            <v>3070</v>
          </cell>
          <cell r="C37" t="str">
            <v>TUBERIA CONCRETO D=20" CL. I SIN REFUERZO (Incluye Suministro e Instalación)</v>
          </cell>
          <cell r="D37" t="str">
            <v>ML</v>
          </cell>
          <cell r="E37">
            <v>213437</v>
          </cell>
        </row>
        <row r="38">
          <cell r="B38">
            <v>3071</v>
          </cell>
          <cell r="C38" t="str">
            <v>TUBERIA CONCRETO D=24" CL. I SIN REFUERZO (Incluye Suministro e Instalación)</v>
          </cell>
          <cell r="D38" t="str">
            <v>ML</v>
          </cell>
          <cell r="E38">
            <v>295825</v>
          </cell>
        </row>
        <row r="39">
          <cell r="B39">
            <v>3151</v>
          </cell>
          <cell r="C39" t="str">
            <v>SUMIDERO LATERAL SL-100, H=1.25m (Fundido en Sitio, Concreto Premezclado. Incl. Sumin, Form, Ref. y Constr. Incl. Tapa)</v>
          </cell>
          <cell r="D39" t="str">
            <v>UN</v>
          </cell>
          <cell r="E39">
            <v>1584071</v>
          </cell>
        </row>
        <row r="40">
          <cell r="B40">
            <v>3155</v>
          </cell>
          <cell r="C40" t="str">
            <v>DEMOLICION SUMIDERO EXISTENTE (Incluye Cargue)</v>
          </cell>
          <cell r="D40" t="str">
            <v>UN</v>
          </cell>
          <cell r="E40">
            <v>134789</v>
          </cell>
        </row>
        <row r="41">
          <cell r="B41">
            <v>3159</v>
          </cell>
          <cell r="C41" t="str">
            <v>2 DUCTOS D=3" PVC-EB (Incluye Suministro e Instalación. No Incluye Rellenos). NORMA CS207.</v>
          </cell>
          <cell r="D41" t="str">
            <v>ML</v>
          </cell>
          <cell r="E41">
            <v>19473</v>
          </cell>
        </row>
        <row r="42">
          <cell r="B42">
            <v>3163</v>
          </cell>
          <cell r="C42" t="str">
            <v>SEPARADOR 'NEW JERSEY' BIDIRECCIONAL 1.5m x 0.6m x 1.1m (Prefabricado. Incluye Sum. e Inst. No Inc. material de base)</v>
          </cell>
          <cell r="D42" t="str">
            <v>ML</v>
          </cell>
          <cell r="E42">
            <v>233457</v>
          </cell>
        </row>
        <row r="43">
          <cell r="B43">
            <v>3172</v>
          </cell>
          <cell r="C43" t="str">
            <v>SIEMBRA DE GRAMA (Incluye Suministro e Instalación. No Incluye Tierra Negra)</v>
          </cell>
          <cell r="D43" t="str">
            <v>M2</v>
          </cell>
          <cell r="E43">
            <v>8016</v>
          </cell>
        </row>
        <row r="44">
          <cell r="B44">
            <v>3178</v>
          </cell>
          <cell r="C44" t="str">
            <v>DEMARCACION PASO PEATONAL-CEBRA (e=15 mils, Acrílica Base Agua. Inc. Sumin. y Aplic. con Equipo. Incl. Microesferas)</v>
          </cell>
          <cell r="D44" t="str">
            <v>M2</v>
          </cell>
          <cell r="E44">
            <v>17500</v>
          </cell>
        </row>
        <row r="45">
          <cell r="B45">
            <v>3180</v>
          </cell>
          <cell r="C45" t="str">
            <v>DEMARCACION PASO PEATONAL-LINEA CONT. A=0.15m (e=15 mils, Acrílica B. Agua. Inc. Sum y Aplic. con Equipo. Inc Microesf.)</v>
          </cell>
          <cell r="D45" t="str">
            <v>ML</v>
          </cell>
          <cell r="E45">
            <v>1225</v>
          </cell>
        </row>
        <row r="46">
          <cell r="B46">
            <v>3189</v>
          </cell>
          <cell r="C46" t="str">
            <v>6  DUCTOS D=4"  Y 3 DUCTOS D=6" PVC-TDP (Incluye Suministro e Instalación. No Incluye Rellenos). NORMA CS215.</v>
          </cell>
          <cell r="D46" t="str">
            <v>ML</v>
          </cell>
          <cell r="E46">
            <v>172496</v>
          </cell>
        </row>
        <row r="47">
          <cell r="B47">
            <v>3194</v>
          </cell>
          <cell r="C47" t="str">
            <v>6 DUCTOS D=3" PVC-TDP (Incluye Suministro e Instalación. No Incluye Rellenos)</v>
          </cell>
          <cell r="D47" t="str">
            <v>ML</v>
          </cell>
          <cell r="E47">
            <v>67108</v>
          </cell>
        </row>
        <row r="48">
          <cell r="B48">
            <v>3195</v>
          </cell>
          <cell r="C48" t="str">
            <v>2 DUCTOS D=4" PVC-TDP (Incluye Suministro e Instalación. No Incluye Rellenos)</v>
          </cell>
          <cell r="D48" t="str">
            <v>ML</v>
          </cell>
          <cell r="E48">
            <v>29272</v>
          </cell>
        </row>
        <row r="49">
          <cell r="B49">
            <v>3196</v>
          </cell>
          <cell r="C49" t="str">
            <v>UNION GIBAULT D=3" (Suministro e Instalación)</v>
          </cell>
          <cell r="D49" t="str">
            <v>UN</v>
          </cell>
          <cell r="E49">
            <v>121220</v>
          </cell>
        </row>
        <row r="50">
          <cell r="B50">
            <v>3197</v>
          </cell>
          <cell r="C50" t="str">
            <v>UNION GIBAULT D=4" (Suministro e Instalación)</v>
          </cell>
          <cell r="D50" t="str">
            <v>UN</v>
          </cell>
          <cell r="E50">
            <v>141733</v>
          </cell>
        </row>
        <row r="51">
          <cell r="B51">
            <v>3198</v>
          </cell>
          <cell r="C51" t="str">
            <v>UNION GIBAULT D=6" (Suministro e Instalación)</v>
          </cell>
          <cell r="D51" t="str">
            <v>UN</v>
          </cell>
          <cell r="E51">
            <v>222367</v>
          </cell>
        </row>
        <row r="52">
          <cell r="B52">
            <v>3199</v>
          </cell>
          <cell r="C52" t="str">
            <v>UNION GIBAULT D=8" (Suministro e Instalación)</v>
          </cell>
          <cell r="D52" t="str">
            <v>UN</v>
          </cell>
          <cell r="E52">
            <v>332153</v>
          </cell>
        </row>
        <row r="53">
          <cell r="B53">
            <v>3200</v>
          </cell>
          <cell r="C53" t="str">
            <v>UNION GIBAULT D=10" (Suministro e Instalación)</v>
          </cell>
          <cell r="D53" t="str">
            <v>UN</v>
          </cell>
          <cell r="E53">
            <v>558058</v>
          </cell>
        </row>
        <row r="54">
          <cell r="B54">
            <v>3201</v>
          </cell>
          <cell r="C54" t="str">
            <v>UNION GIBAULT D=12" (Suministro e Instalación)</v>
          </cell>
          <cell r="D54" t="str">
            <v>UN</v>
          </cell>
          <cell r="E54">
            <v>704242</v>
          </cell>
        </row>
        <row r="55">
          <cell r="B55">
            <v>3202</v>
          </cell>
          <cell r="C55" t="str">
            <v>CONCRETO 3000 PSI PARA REDES (Suministro y Colocación)</v>
          </cell>
          <cell r="D55" t="str">
            <v>M3</v>
          </cell>
          <cell r="E55">
            <v>389287</v>
          </cell>
        </row>
        <row r="56">
          <cell r="B56">
            <v>3203</v>
          </cell>
          <cell r="C56" t="str">
            <v>CONCRETO 2500 PSI PARA REDES (Suministro y Colocación)</v>
          </cell>
          <cell r="D56" t="str">
            <v>M3</v>
          </cell>
          <cell r="E56">
            <v>339778</v>
          </cell>
        </row>
        <row r="57">
          <cell r="B57">
            <v>3204</v>
          </cell>
          <cell r="C57" t="str">
            <v>LOSA DE CONCRETO MR43 (Suministro, Formaleteado, Colocación y Acabado. No Incluye Acero, Curado, Juntas)</v>
          </cell>
          <cell r="D57" t="str">
            <v>M3</v>
          </cell>
          <cell r="E57">
            <v>499745</v>
          </cell>
        </row>
        <row r="58">
          <cell r="B58">
            <v>3207</v>
          </cell>
          <cell r="C58" t="str">
            <v>SARDINEL ESPECIAL A100 PARA RAMPA TIPO A (Suministro e Instalación. Incluye 3cm Mortero 1:5)</v>
          </cell>
          <cell r="D58" t="str">
            <v>UN</v>
          </cell>
          <cell r="E58">
            <v>34720</v>
          </cell>
        </row>
        <row r="59">
          <cell r="B59">
            <v>3209</v>
          </cell>
          <cell r="C59" t="str">
            <v>BORDE SEPARADOR VERDE TIPO A170 (Suministro e Instalación. Incluye 3cm Mortero 1:5)</v>
          </cell>
          <cell r="D59" t="str">
            <v>ML</v>
          </cell>
          <cell r="E59">
            <v>174496</v>
          </cell>
        </row>
        <row r="60">
          <cell r="B60">
            <v>3210</v>
          </cell>
          <cell r="C60" t="str">
            <v>BORDILLO PREFABRICADO A80 (Suministro e Instalación. Incluye 3cm Mortero de Nivelación 2000 PSI)</v>
          </cell>
          <cell r="D60" t="str">
            <v>ML</v>
          </cell>
          <cell r="E60">
            <v>41083</v>
          </cell>
        </row>
        <row r="61">
          <cell r="B61">
            <v>3221</v>
          </cell>
          <cell r="C61" t="str">
            <v>CAJA DE INSPECCIÓN PARA ALUMBRADO PÚBLICO NORMA CODENSA CS 274  (ZVerde. Incluye Base, Muros, Pañete, Marco y Tapa). Medidas Externas: 0.90 x 0.90m. Medidas Internas: 0.60 x 0.60m. Altura: 0.93m.</v>
          </cell>
          <cell r="D61" t="str">
            <v>UN</v>
          </cell>
          <cell r="E61">
            <v>406473</v>
          </cell>
        </row>
        <row r="62">
          <cell r="B62">
            <v>3223</v>
          </cell>
          <cell r="C62" t="str">
            <v>TUBERIA PVC D=2" TIPO U.M. RDE 21 (Suministro e Instalación)</v>
          </cell>
          <cell r="D62" t="str">
            <v>ML</v>
          </cell>
          <cell r="E62">
            <v>12183</v>
          </cell>
        </row>
        <row r="63">
          <cell r="B63">
            <v>3224</v>
          </cell>
          <cell r="C63" t="str">
            <v>TUBERIA PVC D=2 1/2" TIPO U.M. RDE 21 (Suministro e Instalación)</v>
          </cell>
          <cell r="D63" t="str">
            <v>ML</v>
          </cell>
          <cell r="E63">
            <v>16298</v>
          </cell>
        </row>
        <row r="64">
          <cell r="B64">
            <v>3225</v>
          </cell>
          <cell r="C64" t="str">
            <v>TUBERIA PVC D=3" TIPO U.M. RDE 21 (Suministro e Instalación)</v>
          </cell>
          <cell r="D64" t="str">
            <v>ML</v>
          </cell>
          <cell r="E64">
            <v>22861</v>
          </cell>
        </row>
        <row r="65">
          <cell r="B65">
            <v>3226</v>
          </cell>
          <cell r="C65" t="str">
            <v>TUBERIA PVC D=4" TIPO U.M. RDE 21 (Suministro e Instalación)</v>
          </cell>
          <cell r="D65" t="str">
            <v>ML</v>
          </cell>
          <cell r="E65">
            <v>36371</v>
          </cell>
        </row>
        <row r="66">
          <cell r="B66">
            <v>3227</v>
          </cell>
          <cell r="C66" t="str">
            <v>TUBERIA PVC D=6" TIPO U.M. RDE 21 (Suministro e Instalación)</v>
          </cell>
          <cell r="D66" t="str">
            <v>ML</v>
          </cell>
          <cell r="E66">
            <v>76218</v>
          </cell>
        </row>
        <row r="67">
          <cell r="B67">
            <v>3228</v>
          </cell>
          <cell r="C67" t="str">
            <v>TUBERIA PVC D=8" TIPO U.M. RDE 21 (Suministro e Instalación)</v>
          </cell>
          <cell r="D67" t="str">
            <v>ML</v>
          </cell>
          <cell r="E67">
            <v>125876</v>
          </cell>
        </row>
        <row r="68">
          <cell r="B68">
            <v>3229</v>
          </cell>
          <cell r="C68" t="str">
            <v>TUBERIA PVC D=10" TIPO U.M. RDE 21 (Suministro e Instalación)</v>
          </cell>
          <cell r="D68" t="str">
            <v>ML</v>
          </cell>
          <cell r="E68">
            <v>195872</v>
          </cell>
        </row>
        <row r="69">
          <cell r="B69">
            <v>3230</v>
          </cell>
          <cell r="C69" t="str">
            <v>TUBERIA PVC D=12" TIPO U.M. RDE 21 (Suministro e Instalación)</v>
          </cell>
          <cell r="D69" t="str">
            <v>ML</v>
          </cell>
          <cell r="E69">
            <v>268381</v>
          </cell>
        </row>
        <row r="70">
          <cell r="B70">
            <v>3231</v>
          </cell>
          <cell r="C70" t="str">
            <v>TUBERIA PVC D=2" TIPO U.M. RDE 26 (Suministro e Instalación)</v>
          </cell>
          <cell r="D70" t="str">
            <v>ML</v>
          </cell>
          <cell r="E70">
            <v>10687</v>
          </cell>
        </row>
        <row r="71">
          <cell r="B71">
            <v>3232</v>
          </cell>
          <cell r="C71" t="str">
            <v>TUBERIA PVC D=2 1/2" TIPO U.M. RDE 26 (Suministro e Instalación)</v>
          </cell>
          <cell r="D71" t="str">
            <v>ML</v>
          </cell>
          <cell r="E71">
            <v>14172</v>
          </cell>
        </row>
        <row r="72">
          <cell r="B72">
            <v>3233</v>
          </cell>
          <cell r="C72" t="str">
            <v>TUBERIA PVC D=3" TIPO U.M. RDE 26 (Suministro e Instalación)</v>
          </cell>
          <cell r="D72" t="str">
            <v>ML</v>
          </cell>
          <cell r="E72">
            <v>19667</v>
          </cell>
        </row>
        <row r="73">
          <cell r="B73">
            <v>3234</v>
          </cell>
          <cell r="C73" t="str">
            <v>TUBERIA PVC D=4" TIPO U.M. RDE 26 (Suministro e Instalación)</v>
          </cell>
          <cell r="D73" t="str">
            <v>ML</v>
          </cell>
          <cell r="E73">
            <v>31080</v>
          </cell>
        </row>
        <row r="74">
          <cell r="B74">
            <v>3235</v>
          </cell>
          <cell r="C74" t="str">
            <v>TUBERIA PVC D=6" TIPO U.M. RDE 26 (Suministro e Instalación)</v>
          </cell>
          <cell r="D74" t="str">
            <v>ML</v>
          </cell>
          <cell r="E74">
            <v>63640</v>
          </cell>
        </row>
        <row r="75">
          <cell r="B75">
            <v>3236</v>
          </cell>
          <cell r="C75" t="str">
            <v>TUBERIA PVC D=8" TIPO U.M. RDE 26 (Suministro e Instalación)</v>
          </cell>
          <cell r="D75" t="str">
            <v>ML</v>
          </cell>
          <cell r="E75">
            <v>105050</v>
          </cell>
        </row>
        <row r="76">
          <cell r="B76">
            <v>3237</v>
          </cell>
          <cell r="C76" t="str">
            <v>TUBERIA PVC D=10" TIPO U.M. RDE 26 (Suministro e Instalación)</v>
          </cell>
          <cell r="D76" t="str">
            <v>ML</v>
          </cell>
          <cell r="E76">
            <v>161380</v>
          </cell>
        </row>
        <row r="77">
          <cell r="B77">
            <v>3238</v>
          </cell>
          <cell r="C77" t="str">
            <v>TUBERIA PVC D=12" TIPO U.M. RDE 26 (Suministro e Instalación)</v>
          </cell>
          <cell r="D77" t="str">
            <v>ML</v>
          </cell>
          <cell r="E77">
            <v>221692</v>
          </cell>
        </row>
        <row r="78">
          <cell r="B78">
            <v>3239</v>
          </cell>
          <cell r="C78" t="str">
            <v>TUBERIA PVC D=3" TIPO U.M. RDE 32.5 (Suministro e Instalación)</v>
          </cell>
          <cell r="D78" t="str">
            <v>ML</v>
          </cell>
          <cell r="E78">
            <v>16512</v>
          </cell>
        </row>
        <row r="79">
          <cell r="B79">
            <v>3240</v>
          </cell>
          <cell r="C79" t="str">
            <v>TUBERIA PVC D=4" TIPO U.M. RDE 32.5 (Suministro e Instalación)</v>
          </cell>
          <cell r="D79" t="str">
            <v>ML</v>
          </cell>
          <cell r="E79">
            <v>25879</v>
          </cell>
        </row>
        <row r="80">
          <cell r="B80">
            <v>3241</v>
          </cell>
          <cell r="C80" t="str">
            <v>TUBERIA PVC D=6" TIPO U.M. RDE 32.5 (Suministro e Instalación)</v>
          </cell>
          <cell r="D80" t="str">
            <v>ML</v>
          </cell>
          <cell r="E80">
            <v>53226</v>
          </cell>
        </row>
        <row r="81">
          <cell r="B81">
            <v>3242</v>
          </cell>
          <cell r="C81" t="str">
            <v>TUBERIA PVC D=8" TIPO U.M. RDE 32.5 (Suministro e Instalación)</v>
          </cell>
          <cell r="D81" t="str">
            <v>ML</v>
          </cell>
          <cell r="E81">
            <v>87287</v>
          </cell>
        </row>
        <row r="82">
          <cell r="B82">
            <v>3243</v>
          </cell>
          <cell r="C82" t="str">
            <v>TUBERIA PVC D=10" TIPO U.M. RDE 32.5 (Suministro e Instalación)</v>
          </cell>
          <cell r="D82" t="str">
            <v>ML</v>
          </cell>
          <cell r="E82">
            <v>134253</v>
          </cell>
        </row>
        <row r="83">
          <cell r="B83">
            <v>3245</v>
          </cell>
          <cell r="C83" t="str">
            <v>TUBERIA PVC D=12" TIPO U.M. RDE 32.5 (Suministro e Instalación)</v>
          </cell>
          <cell r="D83" t="str">
            <v>ML</v>
          </cell>
          <cell r="E83">
            <v>183340</v>
          </cell>
        </row>
        <row r="84">
          <cell r="B84">
            <v>3246</v>
          </cell>
          <cell r="C84" t="str">
            <v>TUBERIA PVC D=4" TIPO U.M. RDE 41 (Suministro e Instalación)</v>
          </cell>
          <cell r="D84" t="str">
            <v>ML</v>
          </cell>
          <cell r="E84">
            <v>22241</v>
          </cell>
        </row>
        <row r="85">
          <cell r="B85">
            <v>3247</v>
          </cell>
          <cell r="C85" t="str">
            <v>TUBERIA PVC D=6" TIPO U.M. RDE 41 (Suministro e Instalación)</v>
          </cell>
          <cell r="D85" t="str">
            <v>ML</v>
          </cell>
          <cell r="E85">
            <v>44244</v>
          </cell>
        </row>
        <row r="86">
          <cell r="B86">
            <v>3248</v>
          </cell>
          <cell r="C86" t="str">
            <v>TUBERIA PVC D=8" TIPO U.M. RDE 41 (Suministro e Instalación)</v>
          </cell>
          <cell r="D86" t="str">
            <v>ML</v>
          </cell>
          <cell r="E86">
            <v>71536</v>
          </cell>
        </row>
        <row r="87">
          <cell r="B87">
            <v>3249</v>
          </cell>
          <cell r="C87" t="str">
            <v>TUBERIA PVC D=10" TIPO U.M. RDE 41 (Suministro e Instalación)</v>
          </cell>
          <cell r="D87" t="str">
            <v>ML</v>
          </cell>
          <cell r="E87">
            <v>109672</v>
          </cell>
        </row>
        <row r="88">
          <cell r="B88">
            <v>3250</v>
          </cell>
          <cell r="C88" t="str">
            <v>TUBERIA PVC D=12" TIPO U.M. RDE 41 (Suministro e Instalación)</v>
          </cell>
          <cell r="D88" t="str">
            <v>ML</v>
          </cell>
          <cell r="E88">
            <v>149452</v>
          </cell>
        </row>
        <row r="89">
          <cell r="B89">
            <v>3251</v>
          </cell>
          <cell r="C89" t="str">
            <v>TEE HD EXTREMO LISO 6"x2" (Suministro e Instalación)</v>
          </cell>
          <cell r="D89" t="str">
            <v>UN</v>
          </cell>
          <cell r="E89">
            <v>364469</v>
          </cell>
        </row>
        <row r="90">
          <cell r="B90">
            <v>3252</v>
          </cell>
          <cell r="C90" t="str">
            <v>TEE HD EXTREMO LISO 6"x3" (Suministro e Instalación)</v>
          </cell>
          <cell r="D90" t="str">
            <v>UN</v>
          </cell>
          <cell r="E90">
            <v>355201</v>
          </cell>
        </row>
        <row r="91">
          <cell r="B91">
            <v>3253</v>
          </cell>
          <cell r="C91" t="str">
            <v>TEE HD EXTREMO LISO 6"x4" (Suministro e Instalación)</v>
          </cell>
          <cell r="D91" t="str">
            <v>UN</v>
          </cell>
          <cell r="E91">
            <v>418402</v>
          </cell>
        </row>
        <row r="92">
          <cell r="B92">
            <v>3254</v>
          </cell>
          <cell r="C92" t="str">
            <v>TEE HD EXTREMO LISO 6"x6" (Suministro e Instalación)</v>
          </cell>
          <cell r="D92" t="str">
            <v>UN</v>
          </cell>
          <cell r="E92">
            <v>497597</v>
          </cell>
        </row>
        <row r="93">
          <cell r="B93">
            <v>3255</v>
          </cell>
          <cell r="C93" t="str">
            <v>TEE HD EXTREMO LISO 8"x2" (Suministro e Instalación)</v>
          </cell>
          <cell r="D93" t="str">
            <v>UN</v>
          </cell>
          <cell r="E93">
            <v>600869</v>
          </cell>
        </row>
        <row r="94">
          <cell r="B94">
            <v>3256</v>
          </cell>
          <cell r="C94" t="str">
            <v>TEE HD EXTREMO LISO 8"x3" (Suministro e Instalación)</v>
          </cell>
          <cell r="D94" t="str">
            <v>UN</v>
          </cell>
          <cell r="E94">
            <v>685823</v>
          </cell>
        </row>
        <row r="95">
          <cell r="B95">
            <v>3257</v>
          </cell>
          <cell r="C95" t="str">
            <v>TEE HD EXTREMO LISO 8"x4" (Suministro e Instalación)</v>
          </cell>
          <cell r="D95" t="str">
            <v>UN</v>
          </cell>
          <cell r="E95">
            <v>780857</v>
          </cell>
        </row>
        <row r="96">
          <cell r="B96">
            <v>3258</v>
          </cell>
          <cell r="C96" t="str">
            <v>TEE HD EXTREMO LISO 8"x6" (Suministro e Instalación)</v>
          </cell>
          <cell r="D96" t="str">
            <v>UN</v>
          </cell>
          <cell r="E96">
            <v>818294</v>
          </cell>
        </row>
        <row r="97">
          <cell r="B97">
            <v>3259</v>
          </cell>
          <cell r="C97" t="str">
            <v>TEE HD EXTREMO LISO 8"x8" (Suministro e Instalación)</v>
          </cell>
          <cell r="D97" t="str">
            <v>UN</v>
          </cell>
          <cell r="E97">
            <v>878770</v>
          </cell>
        </row>
        <row r="98">
          <cell r="B98">
            <v>3260</v>
          </cell>
          <cell r="C98" t="str">
            <v>TEE HD EXTREMO LISO 10"x2" (Suministro e Instalación)</v>
          </cell>
          <cell r="D98" t="str">
            <v>UN</v>
          </cell>
          <cell r="E98">
            <v>916728</v>
          </cell>
        </row>
        <row r="99">
          <cell r="B99">
            <v>3261</v>
          </cell>
          <cell r="C99" t="str">
            <v>TEE HD EXTREMO LISO 10"x3" (Suministro e Instalación)</v>
          </cell>
          <cell r="D99" t="str">
            <v>UN</v>
          </cell>
          <cell r="E99">
            <v>1101036</v>
          </cell>
        </row>
        <row r="100">
          <cell r="B100">
            <v>3262</v>
          </cell>
          <cell r="C100" t="str">
            <v>TEE HD EXTREMO LISO 10"x4" (Suministro e Instalación)</v>
          </cell>
          <cell r="D100" t="str">
            <v>UN</v>
          </cell>
          <cell r="E100">
            <v>1139913</v>
          </cell>
        </row>
        <row r="101">
          <cell r="B101">
            <v>3263</v>
          </cell>
          <cell r="C101" t="str">
            <v>TEE HD EXTREMO LISO 10"x6" (Suministro e Instalación)</v>
          </cell>
          <cell r="D101" t="str">
            <v>UN</v>
          </cell>
          <cell r="E101">
            <v>1196069</v>
          </cell>
        </row>
        <row r="102">
          <cell r="B102">
            <v>3264</v>
          </cell>
          <cell r="C102" t="str">
            <v>TEE HD EXTREMO LISO 10"x8" (Suministro e Instalación)</v>
          </cell>
          <cell r="D102" t="str">
            <v>UN</v>
          </cell>
          <cell r="E102">
            <v>1387576</v>
          </cell>
        </row>
        <row r="103">
          <cell r="B103">
            <v>3265</v>
          </cell>
          <cell r="C103" t="str">
            <v>TEE HD EXTREMO LISO 10"x10" (Suministro e Instalación)</v>
          </cell>
          <cell r="D103" t="str">
            <v>UN</v>
          </cell>
          <cell r="E103">
            <v>1527246</v>
          </cell>
        </row>
        <row r="104">
          <cell r="B104">
            <v>3267</v>
          </cell>
          <cell r="C104" t="str">
            <v>TEE HD EXTREMO LISO 12"x3" (Suministro e Instalación)</v>
          </cell>
          <cell r="D104" t="str">
            <v>UN</v>
          </cell>
          <cell r="E104">
            <v>1623412</v>
          </cell>
        </row>
        <row r="105">
          <cell r="B105">
            <v>3268</v>
          </cell>
          <cell r="C105" t="str">
            <v>TEE HD EXTREMO LISO 12"x4" (Suministro e Instalación)</v>
          </cell>
          <cell r="D105" t="str">
            <v>UN</v>
          </cell>
          <cell r="E105">
            <v>1660850</v>
          </cell>
        </row>
        <row r="106">
          <cell r="B106">
            <v>3269</v>
          </cell>
          <cell r="C106" t="str">
            <v>TEE HD EXTREMO LISO 12"x6" (Suministro e Instalación)</v>
          </cell>
          <cell r="D106" t="str">
            <v>UN</v>
          </cell>
          <cell r="E106">
            <v>2006426</v>
          </cell>
        </row>
        <row r="107">
          <cell r="B107">
            <v>3270</v>
          </cell>
          <cell r="C107" t="str">
            <v>TEE HD EXTREMO LISO 12"x8" (Suministro e Instalación)</v>
          </cell>
          <cell r="D107" t="str">
            <v>UN</v>
          </cell>
          <cell r="E107">
            <v>2199372</v>
          </cell>
        </row>
        <row r="108">
          <cell r="B108">
            <v>3271</v>
          </cell>
          <cell r="C108" t="str">
            <v>TEE HD EXTREMO LISO 12"x10" (Suministro e Instalación)</v>
          </cell>
          <cell r="D108" t="str">
            <v>UN</v>
          </cell>
          <cell r="E108">
            <v>2583826</v>
          </cell>
        </row>
        <row r="109">
          <cell r="B109">
            <v>3272</v>
          </cell>
          <cell r="C109" t="str">
            <v>TEE HD EXTREMO LISO 12"x12" (Suministro e Instalación)</v>
          </cell>
          <cell r="D109" t="str">
            <v>UN</v>
          </cell>
          <cell r="E109">
            <v>2968279</v>
          </cell>
        </row>
        <row r="110">
          <cell r="B110">
            <v>3273</v>
          </cell>
          <cell r="C110" t="str">
            <v>TEE HD EXTREMO LISO 24"x8" (Suministro e Instalación)</v>
          </cell>
          <cell r="D110" t="str">
            <v>UN</v>
          </cell>
          <cell r="E110">
            <v>8389577</v>
          </cell>
        </row>
        <row r="111">
          <cell r="B111">
            <v>3274</v>
          </cell>
          <cell r="C111" t="str">
            <v>TEE HD EXTREMO LISO 24"x10" (Suministro e Instalación)</v>
          </cell>
          <cell r="D111" t="str">
            <v>UN</v>
          </cell>
          <cell r="E111">
            <v>9162804</v>
          </cell>
        </row>
        <row r="112">
          <cell r="B112">
            <v>3275</v>
          </cell>
          <cell r="C112" t="str">
            <v>TEE HD EXTREMO LISO 24"x12" (Suministro e Instalación)</v>
          </cell>
          <cell r="D112" t="str">
            <v>UN</v>
          </cell>
          <cell r="E112">
            <v>9381669</v>
          </cell>
        </row>
        <row r="113">
          <cell r="B113">
            <v>3276</v>
          </cell>
          <cell r="C113" t="str">
            <v>TEE HD EXTREMO LISO 24"x14" (Suministro e Instalación)</v>
          </cell>
          <cell r="D113" t="str">
            <v>UN</v>
          </cell>
          <cell r="E113">
            <v>9757482</v>
          </cell>
        </row>
        <row r="114">
          <cell r="B114">
            <v>3277</v>
          </cell>
          <cell r="C114" t="str">
            <v>TEE HD EXTREMO LISO 24"x16" (Suministro e Instalación)</v>
          </cell>
          <cell r="D114" t="str">
            <v>UN</v>
          </cell>
          <cell r="E114">
            <v>11105229</v>
          </cell>
        </row>
        <row r="115">
          <cell r="B115">
            <v>3278</v>
          </cell>
          <cell r="C115" t="str">
            <v>TEE HD EXTREMO LISO 24"x18" (Suministro e Instalación)</v>
          </cell>
          <cell r="D115" t="str">
            <v>UN</v>
          </cell>
          <cell r="E115">
            <v>12414098</v>
          </cell>
        </row>
        <row r="116">
          <cell r="B116">
            <v>3279</v>
          </cell>
          <cell r="C116" t="str">
            <v>TEE HD EXTREMO LISO 24"x20" (Suministro e Instalación)</v>
          </cell>
          <cell r="D116" t="str">
            <v>UN</v>
          </cell>
          <cell r="E116">
            <v>13841039</v>
          </cell>
        </row>
        <row r="117">
          <cell r="B117">
            <v>3280</v>
          </cell>
          <cell r="C117" t="str">
            <v>TEE HD EXTREMO LISO 24"x24" (Suministro e Instalación)</v>
          </cell>
          <cell r="D117" t="str">
            <v>UN</v>
          </cell>
          <cell r="E117">
            <v>15170067</v>
          </cell>
        </row>
        <row r="118">
          <cell r="B118">
            <v>3281</v>
          </cell>
          <cell r="C118" t="str">
            <v>TEE HD EXTREMO LISO 4"x3" (Suministro e Instalación)</v>
          </cell>
          <cell r="D118" t="str">
            <v>UN</v>
          </cell>
          <cell r="E118">
            <v>264931</v>
          </cell>
        </row>
        <row r="119">
          <cell r="B119">
            <v>3282</v>
          </cell>
          <cell r="C119" t="str">
            <v>TEE HD EXTREMO LISO 4"x4" (Suministro e Instalación)</v>
          </cell>
          <cell r="D119" t="str">
            <v>UN</v>
          </cell>
          <cell r="E119">
            <v>262422</v>
          </cell>
        </row>
        <row r="120">
          <cell r="B120">
            <v>3283</v>
          </cell>
          <cell r="C120" t="str">
            <v>TUBERIA CONDUIT PVC D=1" (Incluye Suministro e Instalación)</v>
          </cell>
          <cell r="D120" t="str">
            <v>ML</v>
          </cell>
          <cell r="E120">
            <v>4933</v>
          </cell>
        </row>
        <row r="121">
          <cell r="B121">
            <v>3284</v>
          </cell>
          <cell r="C121" t="str">
            <v>TUBERIA CONDUIT PVC D=1 1/2" (Incluye Suministro e Instalación)</v>
          </cell>
          <cell r="D121" t="str">
            <v>ML</v>
          </cell>
          <cell r="E121">
            <v>7767</v>
          </cell>
        </row>
        <row r="122">
          <cell r="B122">
            <v>3285</v>
          </cell>
          <cell r="C122" t="str">
            <v>TUBERIA CONDUIT PVC D=1 1/4" (Incluye Suministro e Instalación)</v>
          </cell>
          <cell r="D122" t="str">
            <v>ML</v>
          </cell>
          <cell r="E122">
            <v>6527</v>
          </cell>
        </row>
        <row r="123">
          <cell r="B123">
            <v>3286</v>
          </cell>
          <cell r="C123" t="str">
            <v>TUBERIA CONDUIT PVC D=2" (Incluye Suministro e Instalación)</v>
          </cell>
          <cell r="D123" t="str">
            <v>ML</v>
          </cell>
          <cell r="E123">
            <v>10865</v>
          </cell>
        </row>
        <row r="124">
          <cell r="B124">
            <v>3287</v>
          </cell>
          <cell r="C124" t="str">
            <v>TUBERIA CONDUIT METALICO D=1 1/2" TIPO RMC (Incluye Suministro e Instalación)</v>
          </cell>
          <cell r="D124" t="str">
            <v>ML</v>
          </cell>
          <cell r="E124">
            <v>43215</v>
          </cell>
        </row>
        <row r="125">
          <cell r="B125">
            <v>3288</v>
          </cell>
          <cell r="C125" t="str">
            <v>TUBERIA CONDUIT METALICO D=1" TIPO RMC (Incluye Suministro e Instalación)</v>
          </cell>
          <cell r="D125" t="str">
            <v>ML</v>
          </cell>
          <cell r="E125">
            <v>26766</v>
          </cell>
        </row>
        <row r="126">
          <cell r="B126">
            <v>3291</v>
          </cell>
          <cell r="C126" t="str">
            <v>CODO HD 90° EXTREMO LISO PARA PVC D=2" (Suministro e Instalación)</v>
          </cell>
          <cell r="D126" t="str">
            <v>UN</v>
          </cell>
          <cell r="E126">
            <v>96025</v>
          </cell>
        </row>
        <row r="127">
          <cell r="B127">
            <v>3292</v>
          </cell>
          <cell r="C127" t="str">
            <v>CODO HD 90° EXTREMO LISO PARA PVC D=3" (Suministro e Instalación)</v>
          </cell>
          <cell r="D127" t="str">
            <v>UN</v>
          </cell>
          <cell r="E127">
            <v>132044</v>
          </cell>
        </row>
        <row r="128">
          <cell r="B128">
            <v>3293</v>
          </cell>
          <cell r="C128" t="str">
            <v>CODO HD 90° EXTREMO LISO PARA PVC D=4" (Suministro e Instalación)</v>
          </cell>
          <cell r="D128" t="str">
            <v>UN</v>
          </cell>
          <cell r="E128">
            <v>207335</v>
          </cell>
        </row>
        <row r="129">
          <cell r="B129">
            <v>3294</v>
          </cell>
          <cell r="C129" t="str">
            <v>CODO HD 90° EXTREMO LISO PARA PVC D=6" (Suministro e Instalación)</v>
          </cell>
          <cell r="D129" t="str">
            <v>UN</v>
          </cell>
          <cell r="E129">
            <v>412005</v>
          </cell>
        </row>
        <row r="130">
          <cell r="B130">
            <v>3295</v>
          </cell>
          <cell r="C130" t="str">
            <v>CODO HD 90° EXTREMO LISO PARA PVC D=8" (Suministro e Instalación)</v>
          </cell>
          <cell r="D130" t="str">
            <v>UN</v>
          </cell>
          <cell r="E130">
            <v>763879</v>
          </cell>
        </row>
        <row r="131">
          <cell r="B131">
            <v>3296</v>
          </cell>
          <cell r="C131" t="str">
            <v>CODO HD 90° EXTREMO LISO PARA PVC D=10" (Suministro e Instalación)</v>
          </cell>
          <cell r="D131" t="str">
            <v>UN</v>
          </cell>
          <cell r="E131">
            <v>1393494</v>
          </cell>
        </row>
        <row r="132">
          <cell r="B132">
            <v>3297</v>
          </cell>
          <cell r="C132" t="str">
            <v>CODO HD 90° EXTREMO LISO PARA PVC D=12" (Suministro e Instalación)</v>
          </cell>
          <cell r="D132" t="str">
            <v>UN</v>
          </cell>
          <cell r="E132">
            <v>1660949</v>
          </cell>
        </row>
        <row r="133">
          <cell r="B133">
            <v>3298</v>
          </cell>
          <cell r="C133" t="str">
            <v>CODO HD 90° EXTREMO LISO PARA PVC D=14" (Suministro e Instalación)</v>
          </cell>
          <cell r="D133" t="str">
            <v>UN</v>
          </cell>
          <cell r="E133">
            <v>2561164</v>
          </cell>
        </row>
        <row r="134">
          <cell r="B134">
            <v>3299</v>
          </cell>
          <cell r="C134" t="str">
            <v>CODO HD 90° EXTREMO LISO PARA PVC D=16" (Suministro e Instalación)</v>
          </cell>
          <cell r="D134" t="str">
            <v>UN</v>
          </cell>
          <cell r="E134">
            <v>3583407</v>
          </cell>
        </row>
        <row r="135">
          <cell r="B135">
            <v>3300</v>
          </cell>
          <cell r="C135" t="str">
            <v>CODO HD 90° EXTREMO LISO PARA PVC D=18" (Suministro e Instalación)</v>
          </cell>
          <cell r="D135" t="str">
            <v>UN</v>
          </cell>
          <cell r="E135">
            <v>4280736</v>
          </cell>
        </row>
        <row r="136">
          <cell r="B136">
            <v>3301</v>
          </cell>
          <cell r="C136" t="str">
            <v>CODO HD 90° EXTREMO LISO PARA PVC D=20" (Suministro e Instalación)</v>
          </cell>
          <cell r="D136" t="str">
            <v>UN</v>
          </cell>
          <cell r="E136">
            <v>5358650</v>
          </cell>
        </row>
        <row r="137">
          <cell r="B137">
            <v>3303</v>
          </cell>
          <cell r="C137" t="str">
            <v>CODO HD 45° EXTREMO LISO PARA PVC D=2" (Suministro e Instalación)</v>
          </cell>
          <cell r="D137" t="str">
            <v>UN</v>
          </cell>
          <cell r="E137">
            <v>111864</v>
          </cell>
        </row>
        <row r="138">
          <cell r="B138">
            <v>3304</v>
          </cell>
          <cell r="C138" t="str">
            <v>CODO HD 45° EXTREMO LISO PARA PVC D=3" (Suministro e Instalación)</v>
          </cell>
          <cell r="D138" t="str">
            <v>UN</v>
          </cell>
          <cell r="E138">
            <v>134924</v>
          </cell>
        </row>
        <row r="139">
          <cell r="B139">
            <v>3305</v>
          </cell>
          <cell r="C139" t="str">
            <v>CODO HD 45° EXTREMO LISO PARA PVC D=4" (Suministro e Instalación)</v>
          </cell>
          <cell r="D139" t="str">
            <v>UN</v>
          </cell>
          <cell r="E139">
            <v>172778</v>
          </cell>
        </row>
        <row r="140">
          <cell r="B140">
            <v>3306</v>
          </cell>
          <cell r="C140" t="str">
            <v>CODO HD 45° EXTREMO LISO PARA PVC D=6" (Suministro e Instalación)</v>
          </cell>
          <cell r="D140" t="str">
            <v>UN</v>
          </cell>
          <cell r="E140">
            <v>344330</v>
          </cell>
        </row>
        <row r="141">
          <cell r="B141">
            <v>3307</v>
          </cell>
          <cell r="C141" t="str">
            <v>CODO HD 45° EXTREMO LISO PARA PVC D=8" (Suministro e Instalación)</v>
          </cell>
          <cell r="D141" t="str">
            <v>UN</v>
          </cell>
          <cell r="E141">
            <v>730761</v>
          </cell>
        </row>
        <row r="142">
          <cell r="B142">
            <v>3308</v>
          </cell>
          <cell r="C142" t="str">
            <v>CODO HD 45° EXTREMO LISO PARA PVC D=10" (Suministro e Instalación)</v>
          </cell>
          <cell r="D142" t="str">
            <v>UN</v>
          </cell>
          <cell r="E142">
            <v>1184609</v>
          </cell>
        </row>
        <row r="143">
          <cell r="B143">
            <v>3309</v>
          </cell>
          <cell r="C143" t="str">
            <v>CODO HD 45° EXTREMO LISO PARA PVC D=12" (Suministro e Instalación)</v>
          </cell>
          <cell r="D143" t="str">
            <v>UN</v>
          </cell>
          <cell r="E143">
            <v>1295214</v>
          </cell>
        </row>
        <row r="144">
          <cell r="B144">
            <v>3310</v>
          </cell>
          <cell r="C144" t="str">
            <v>CODO HD 45° EXTREMO LISO PARA PVC D=14" (Suministro e Instalación)</v>
          </cell>
          <cell r="D144" t="str">
            <v>UN</v>
          </cell>
          <cell r="E144">
            <v>1841568</v>
          </cell>
        </row>
        <row r="145">
          <cell r="B145">
            <v>3311</v>
          </cell>
          <cell r="C145" t="str">
            <v>CODO HD 45° EXTREMO LISO PARA PVC D=16" (Suministro e Instalación)</v>
          </cell>
          <cell r="D145" t="str">
            <v>UN</v>
          </cell>
          <cell r="E145">
            <v>2709388</v>
          </cell>
        </row>
        <row r="146">
          <cell r="B146">
            <v>3312</v>
          </cell>
          <cell r="C146" t="str">
            <v>CODO HD 45° EXTREMO LISO PARA PVC D=18" (Suministro e Instalación)</v>
          </cell>
          <cell r="D146" t="str">
            <v>UN</v>
          </cell>
          <cell r="E146">
            <v>3583824</v>
          </cell>
        </row>
        <row r="147">
          <cell r="B147">
            <v>3313</v>
          </cell>
          <cell r="C147" t="str">
            <v>CODO HD 45° EXTREMO LISO PARA PVC D=20" (Suministro e Instalación)</v>
          </cell>
          <cell r="D147" t="str">
            <v>UN</v>
          </cell>
          <cell r="E147">
            <v>5178663</v>
          </cell>
        </row>
        <row r="148">
          <cell r="B148">
            <v>3315</v>
          </cell>
          <cell r="C148" t="str">
            <v>CODO HD 22.5° EXTREMO LISO PARA PVC D=6" (Suministro e Instalación)</v>
          </cell>
          <cell r="D148" t="str">
            <v>UN</v>
          </cell>
          <cell r="E148">
            <v>298253</v>
          </cell>
        </row>
        <row r="149">
          <cell r="B149">
            <v>3316</v>
          </cell>
          <cell r="C149" t="str">
            <v>CODO HD 22.5° EXTREMO LISO PARA PVC D=12" (Suministro e Instalación)</v>
          </cell>
          <cell r="D149" t="str">
            <v>UN</v>
          </cell>
          <cell r="E149">
            <v>1381608</v>
          </cell>
        </row>
        <row r="150">
          <cell r="B150">
            <v>3317</v>
          </cell>
          <cell r="C150" t="str">
            <v>CODO HD 11.25° EXTREMO LISO PARA PVC D=6" (Suministro e Instalación)</v>
          </cell>
          <cell r="D150" t="str">
            <v>UN</v>
          </cell>
          <cell r="E150">
            <v>286734</v>
          </cell>
        </row>
        <row r="151">
          <cell r="B151">
            <v>3318</v>
          </cell>
          <cell r="C151" t="str">
            <v>CODO HD 11.25° EXTREMO LISO PARA PVC D=12" (Suministro e Instalación)</v>
          </cell>
          <cell r="D151" t="str">
            <v>UN</v>
          </cell>
          <cell r="E151">
            <v>1207380</v>
          </cell>
        </row>
        <row r="152">
          <cell r="B152">
            <v>3320</v>
          </cell>
          <cell r="C152" t="str">
            <v>TAPON HD EXTREMO LISO D=6" (Suministro e Instalación)</v>
          </cell>
          <cell r="D152" t="str">
            <v>UN</v>
          </cell>
          <cell r="E152">
            <v>276654</v>
          </cell>
        </row>
        <row r="153">
          <cell r="B153">
            <v>3321</v>
          </cell>
          <cell r="C153" t="str">
            <v>TAPON HD EXTREMO LISO D=12" (Suministro e Instalación)</v>
          </cell>
          <cell r="D153" t="str">
            <v>UN</v>
          </cell>
          <cell r="E153">
            <v>1179823</v>
          </cell>
        </row>
        <row r="154">
          <cell r="B154">
            <v>3322</v>
          </cell>
          <cell r="C154" t="str">
            <v>VALVULA COMPUERTA ELASTICA VASTAGO NO ASCENDENTE EXTREMO LISO D=2" (Suministro e Instalación)</v>
          </cell>
          <cell r="D154" t="str">
            <v>UN</v>
          </cell>
          <cell r="E154">
            <v>392568</v>
          </cell>
        </row>
        <row r="155">
          <cell r="B155">
            <v>3323</v>
          </cell>
          <cell r="C155" t="str">
            <v>VALVULA COMPUERTA ELASTICA VASTAGO NO ASCENDENTE EXTREMO LISO D=3" (Suministro e Instalación)</v>
          </cell>
          <cell r="D155" t="str">
            <v>UN</v>
          </cell>
          <cell r="E155">
            <v>572255</v>
          </cell>
        </row>
        <row r="156">
          <cell r="B156">
            <v>3324</v>
          </cell>
          <cell r="C156" t="str">
            <v>VALVULA COMPUERTA ELASTICA VASTAGO NO ASCENDENTE EXTREMO LISO D=6" (Suministro e Instalación)</v>
          </cell>
          <cell r="D156" t="str">
            <v>UN</v>
          </cell>
          <cell r="E156">
            <v>1349363</v>
          </cell>
        </row>
        <row r="157">
          <cell r="B157">
            <v>3325</v>
          </cell>
          <cell r="C157" t="str">
            <v>VALVULA COMPUERTA ELASTICA VASTAGO NO ASCENDENTE EXTREMO LISO D=8" (Suministro e Instalación)</v>
          </cell>
          <cell r="D157" t="str">
            <v>UN</v>
          </cell>
          <cell r="E157">
            <v>1992571</v>
          </cell>
        </row>
        <row r="158">
          <cell r="B158">
            <v>3327</v>
          </cell>
          <cell r="C158" t="str">
            <v>HIDRANTE EXTREMO BRIDA D=3" (Suministro e Instalación. No incluye kit de nivelación)</v>
          </cell>
          <cell r="D158" t="str">
            <v>UN</v>
          </cell>
          <cell r="E158">
            <v>2461295</v>
          </cell>
        </row>
        <row r="159">
          <cell r="B159">
            <v>3328</v>
          </cell>
          <cell r="C159" t="str">
            <v>HIDRANTE EXTREMO BRIDA D=4" TIPO POSTE (Suministro e Instalación. No incluye kit de nivelación)</v>
          </cell>
          <cell r="D159" t="str">
            <v>UN</v>
          </cell>
          <cell r="E159">
            <v>2294581</v>
          </cell>
        </row>
        <row r="160">
          <cell r="B160">
            <v>3329</v>
          </cell>
          <cell r="C160" t="str">
            <v>HIDRANTE EXTREMO BRIDA D=6" TIPO POSTE (Suministro e Instalación. No incluye kit de nivelación)</v>
          </cell>
          <cell r="D160" t="str">
            <v>UN</v>
          </cell>
          <cell r="E160">
            <v>3206351</v>
          </cell>
        </row>
        <row r="161">
          <cell r="B161">
            <v>3330</v>
          </cell>
          <cell r="C161" t="str">
            <v>HIDRANTE EXTREMO BRIDA D=4" TIPO TRÁFICO (Suministro e Instalación. No incluye kit de nivelación)</v>
          </cell>
          <cell r="D161" t="str">
            <v>UN</v>
          </cell>
          <cell r="E161">
            <v>3531455</v>
          </cell>
        </row>
        <row r="162">
          <cell r="B162">
            <v>3331</v>
          </cell>
          <cell r="C162" t="str">
            <v>HIDRANTE EXTREMO BRIDA D=6" TIPO TRAFICO (Suministro e Instalación. No incluye kit de nivelación)</v>
          </cell>
          <cell r="D162" t="str">
            <v>UN</v>
          </cell>
          <cell r="E162">
            <v>4711047</v>
          </cell>
        </row>
        <row r="163">
          <cell r="B163">
            <v>3347</v>
          </cell>
          <cell r="C163" t="str">
            <v>POSTE EN CONCRETO AP, H=8m, CR=510 Kg (Inc. Suministro, Izaje, Hincado, Aplomado y Cimentación según Norma LA009)</v>
          </cell>
          <cell r="D163" t="str">
            <v>UN</v>
          </cell>
          <cell r="E163">
            <v>779448</v>
          </cell>
        </row>
        <row r="164">
          <cell r="B164">
            <v>3348</v>
          </cell>
          <cell r="C164" t="str">
            <v>POSTE EN CONCRETO AP, H=8m, CR=750 Kg (Inc. Suministro, Izaje, Hincado, Aplomado y Cimentación según Norma LA009)</v>
          </cell>
          <cell r="D164" t="str">
            <v>UN</v>
          </cell>
          <cell r="E164">
            <v>759468</v>
          </cell>
        </row>
        <row r="165">
          <cell r="B165">
            <v>3350</v>
          </cell>
          <cell r="C165" t="str">
            <v>POSTE EN CONCRETO AP, H=10m, CR=510 Kg (Inc. Suministro, Izaje, Hincado, Aplomado y Cimentación según Norma LA009)</v>
          </cell>
          <cell r="D165" t="str">
            <v>UN</v>
          </cell>
          <cell r="E165">
            <v>779448</v>
          </cell>
        </row>
        <row r="166">
          <cell r="B166">
            <v>3351</v>
          </cell>
          <cell r="C166" t="str">
            <v>POSTE EN CONCRETO AP, H=10m, CR=750 Kg (Inc. Suministro, Izaje, Hincado, Aplomado y Cimentación según Norma LA009)</v>
          </cell>
          <cell r="D166" t="str">
            <v>UN</v>
          </cell>
          <cell r="E166">
            <v>915094</v>
          </cell>
        </row>
        <row r="167">
          <cell r="B167">
            <v>3352</v>
          </cell>
          <cell r="C167" t="str">
            <v>POSTE EN CONCRETO AP, H=10m, CR=1050 Kg (Inc. Suministro, Izaje, Hincado, Aplomado y Cimentación según Norma LA009)</v>
          </cell>
          <cell r="D167" t="str">
            <v>UN</v>
          </cell>
          <cell r="E167">
            <v>1039831</v>
          </cell>
        </row>
        <row r="168">
          <cell r="B168">
            <v>3353</v>
          </cell>
          <cell r="C168" t="str">
            <v>POSTE EN CONCRETO AP, H=12m, CR=510 Kg (Inc. Suministro, Izaje, Hincado, Aplomado y Cimentación según Norma LA009)</v>
          </cell>
          <cell r="D168" t="str">
            <v>UN</v>
          </cell>
          <cell r="E168">
            <v>937527</v>
          </cell>
        </row>
        <row r="169">
          <cell r="B169">
            <v>3354</v>
          </cell>
          <cell r="C169" t="str">
            <v>POSTE EN CONCRETO AP, H=12m, CR=1050 Kg (Inc. Suministro, Izaje, Hincado, Aplomado y Cimentación según Norma LA009)</v>
          </cell>
          <cell r="D169" t="str">
            <v>UN</v>
          </cell>
          <cell r="E169">
            <v>1324197</v>
          </cell>
        </row>
        <row r="170">
          <cell r="B170">
            <v>3355</v>
          </cell>
          <cell r="C170" t="str">
            <v>POSTE EN CONCRETO AP, H=14m, CR=750 Kg (Inc. Suministro, Izaje, Hincado, Aplomado y Cimentación según Norma LA009)</v>
          </cell>
          <cell r="D170" t="str">
            <v>UN</v>
          </cell>
          <cell r="E170">
            <v>1351295</v>
          </cell>
        </row>
        <row r="171">
          <cell r="B171">
            <v>3356</v>
          </cell>
          <cell r="C171" t="str">
            <v>POSTE EN CONCRETO AP, H=14m, CR=1050 Kg (Inc. Suministro, Izaje, Hincado, Aplomado y Cimentación según Norma LA009)</v>
          </cell>
          <cell r="D171" t="str">
            <v>UN</v>
          </cell>
          <cell r="E171">
            <v>1696659</v>
          </cell>
        </row>
        <row r="172">
          <cell r="B172">
            <v>3357</v>
          </cell>
          <cell r="C172" t="str">
            <v>POSTE EN CONCRETO AP, H=14m, CR=1350 Kg (Inc. Suministro, Izaje, Hincado, Aplomado y Cimentación según Norma LA009)</v>
          </cell>
          <cell r="D172" t="str">
            <v>UN</v>
          </cell>
          <cell r="E172">
            <v>1843720</v>
          </cell>
        </row>
        <row r="173">
          <cell r="B173">
            <v>3358</v>
          </cell>
          <cell r="C173" t="str">
            <v>POSTE METALICO AP, H=6m TIPO M130 SENCILLO (Inc. Sumin., Izaje, Aplomado, Inst., Base según Norma AP330 y Luminaria 70W)</v>
          </cell>
          <cell r="D173" t="str">
            <v>UN</v>
          </cell>
          <cell r="E173">
            <v>1231077</v>
          </cell>
        </row>
        <row r="174">
          <cell r="B174">
            <v>3359</v>
          </cell>
          <cell r="C174" t="str">
            <v>POSTE METALICO AP, H=6m TIPO M130 DOBLE (Inc. Sumin., Izaje, Aplomado, Inst., Base según Norma AP330 y Luminarias 70W)</v>
          </cell>
          <cell r="D174" t="str">
            <v>UN</v>
          </cell>
          <cell r="E174">
            <v>1617476</v>
          </cell>
        </row>
        <row r="175">
          <cell r="B175">
            <v>3360</v>
          </cell>
          <cell r="C175" t="str">
            <v>POSTE METALICO AP, H=9m (Inc. Suministro, Izaje, Aplomado e Instalación. Inc. Brazo Sencillo y Base según Norma AP802)</v>
          </cell>
          <cell r="D175" t="str">
            <v>UN</v>
          </cell>
          <cell r="E175">
            <v>2045074</v>
          </cell>
        </row>
        <row r="176">
          <cell r="B176">
            <v>3361</v>
          </cell>
          <cell r="C176" t="str">
            <v>POSTE METALICO AP, H=10m (Inc. Suministro, Izaje, Aplomado e Instalación. Incluye Brazo Doble y Base según Norma AP802)</v>
          </cell>
          <cell r="D176" t="str">
            <v>UN</v>
          </cell>
          <cell r="E176">
            <v>2366209</v>
          </cell>
        </row>
        <row r="177">
          <cell r="B177">
            <v>3363</v>
          </cell>
          <cell r="C177" t="str">
            <v>POSTE METALICO AP, H=12m (Inc. Suministro, Izaje, Aplomado e Instalación. Inc. Brazo Doble y Base según Norma AP802)</v>
          </cell>
          <cell r="D177" t="str">
            <v>UN</v>
          </cell>
          <cell r="E177">
            <v>2710902</v>
          </cell>
        </row>
        <row r="178">
          <cell r="B178">
            <v>3364</v>
          </cell>
          <cell r="C178" t="str">
            <v>POSTE EN CONCRETO LA, H=8m, CR=510 Kg (Inc. Suministro, Izaje, Hincado, Aplomado y Cimentación según Norma LA009)</v>
          </cell>
          <cell r="D178" t="str">
            <v>UN</v>
          </cell>
          <cell r="E178">
            <v>633078</v>
          </cell>
        </row>
        <row r="179">
          <cell r="B179">
            <v>3365</v>
          </cell>
          <cell r="C179" t="str">
            <v>POSTE EN CONCRETO LA, H=8m, CR=750 Kg (Inc. Suministro, Izaje, Hincado, Aplomado y Cimentación según Norma LA009)</v>
          </cell>
          <cell r="D179" t="str">
            <v>UN</v>
          </cell>
          <cell r="E179">
            <v>765418</v>
          </cell>
        </row>
        <row r="180">
          <cell r="B180">
            <v>3366</v>
          </cell>
          <cell r="C180" t="str">
            <v>POSTE EN CONCRETO LA, H=8m, CR=1050 Kg (Inc. Suministro, Izaje, Hincado, Aplomado y Cimentación según Norma LA009)</v>
          </cell>
          <cell r="D180" t="str">
            <v>UN</v>
          </cell>
          <cell r="E180">
            <v>887518</v>
          </cell>
        </row>
        <row r="181">
          <cell r="B181">
            <v>3368</v>
          </cell>
          <cell r="C181" t="str">
            <v>POSTE EN CONCRETO LA, H=10m, CR=510 Kg (Inc. Suministro, Izaje, Hincado, Aplomado y Cimentación según Norma LA009)</v>
          </cell>
          <cell r="D181" t="str">
            <v>UN</v>
          </cell>
          <cell r="E181">
            <v>768959</v>
          </cell>
        </row>
        <row r="182">
          <cell r="B182">
            <v>3369</v>
          </cell>
          <cell r="C182" t="str">
            <v>POSTE EN CONCRETO LA, H=10m, CR=750 Kg (Inc. Suministro, Izaje, Hincado, Aplomado y Cimentación según Norma LA009)</v>
          </cell>
          <cell r="D182" t="str">
            <v>UN</v>
          </cell>
          <cell r="E182">
            <v>892484</v>
          </cell>
        </row>
        <row r="183">
          <cell r="B183">
            <v>3370</v>
          </cell>
          <cell r="C183" t="str">
            <v>POSTE EN CONCRETO LA, H=10m, CR=1050 Kg (Inc. Suministro, Izaje, Hincado, Aplomado y Cimentación según Norma LA009)</v>
          </cell>
          <cell r="D183" t="str">
            <v>UN</v>
          </cell>
          <cell r="E183">
            <v>982116</v>
          </cell>
        </row>
        <row r="184">
          <cell r="B184">
            <v>3371</v>
          </cell>
          <cell r="C184" t="str">
            <v>POSTE EN CONCRETO LA, H=12m, CR=510 Kg (Inc. Suministro, Izaje, Hincado, Aplomado y Cimentación según Norma LA009)</v>
          </cell>
          <cell r="D184" t="str">
            <v>UN</v>
          </cell>
          <cell r="E184">
            <v>924437</v>
          </cell>
        </row>
        <row r="185">
          <cell r="B185">
            <v>3372</v>
          </cell>
          <cell r="C185" t="str">
            <v>POSTE EN CONCRETO LA, H=12m, CR=750 Kg (Inc. Suministro, Izaje, Hincado, Aplomado y Cimentación según Norma LA009)</v>
          </cell>
          <cell r="D185" t="str">
            <v>UN</v>
          </cell>
          <cell r="E185">
            <v>1033271</v>
          </cell>
        </row>
        <row r="186">
          <cell r="B186">
            <v>3373</v>
          </cell>
          <cell r="C186" t="str">
            <v>POSTE EN CONCRETO LA, H=12m, CR=1050 Kg (Inc. Suministro, Izaje, Hincado, Aplomado y Cimentación según Norma LA009)</v>
          </cell>
          <cell r="D186" t="str">
            <v>UN</v>
          </cell>
          <cell r="E186">
            <v>1293852</v>
          </cell>
        </row>
        <row r="187">
          <cell r="B187">
            <v>3374</v>
          </cell>
          <cell r="C187" t="str">
            <v>POSTE EN CONCRETO LA, H=14m, CR=750 Kg (Inc. Suministro, Izaje, Hincado, Aplomado y Cimentación según Norma LA009)</v>
          </cell>
          <cell r="D187" t="str">
            <v>UN</v>
          </cell>
          <cell r="E187">
            <v>1325115</v>
          </cell>
        </row>
        <row r="188">
          <cell r="B188">
            <v>3375</v>
          </cell>
          <cell r="C188" t="str">
            <v>POSTE EN CONCRETO LA, H=14m, CR=1050 Kg (Inc. Suministro, Izaje, Hincado, Aplomado y Cimentación según Norma LA009)</v>
          </cell>
          <cell r="D188" t="str">
            <v>UN</v>
          </cell>
          <cell r="E188">
            <v>1544339</v>
          </cell>
        </row>
        <row r="189">
          <cell r="B189">
            <v>3376</v>
          </cell>
          <cell r="C189" t="str">
            <v>POSTE EN CONCRETO LA, H=14m, CR=1350 Kg (Inc. Suministro, Izaje, Hincado, Aplomado y Cimentación según Norma LA009)</v>
          </cell>
          <cell r="D189" t="str">
            <v>UN</v>
          </cell>
          <cell r="E189">
            <v>1702110</v>
          </cell>
        </row>
        <row r="190">
          <cell r="B190">
            <v>3378</v>
          </cell>
          <cell r="C190" t="str">
            <v>DESCAPOTE A MANO EN MATERIAL COMUN (e=0.1m. Incluye Cargue)</v>
          </cell>
          <cell r="D190" t="str">
            <v>M2</v>
          </cell>
          <cell r="E190">
            <v>2317</v>
          </cell>
        </row>
        <row r="191">
          <cell r="B191">
            <v>3379</v>
          </cell>
          <cell r="C191" t="str">
            <v>4 DUCTOS D=6" PVC-TDP (Incluye Suministro e Instalación. No Incluye Rellenos). NORMA CS217.</v>
          </cell>
          <cell r="D191" t="str">
            <v>ML</v>
          </cell>
          <cell r="E191">
            <v>122670</v>
          </cell>
        </row>
        <row r="192">
          <cell r="B192">
            <v>3380</v>
          </cell>
          <cell r="C192" t="str">
            <v>4 DUCTOS D=4" PVC-TDP (Incluye Suministro e Instalación. No Incluye Rellenos) NORMA CS209.</v>
          </cell>
          <cell r="D192" t="str">
            <v>ML</v>
          </cell>
          <cell r="E192">
            <v>55881</v>
          </cell>
        </row>
        <row r="193">
          <cell r="B193">
            <v>3382</v>
          </cell>
          <cell r="C193" t="str">
            <v>1 DUCTO D=3" PVC-TDP (Incluye Suministro e Instalación. No Incluye Rellenos) NORMA CS220.</v>
          </cell>
          <cell r="D193" t="str">
            <v>ML</v>
          </cell>
          <cell r="E193">
            <v>13404</v>
          </cell>
        </row>
        <row r="194">
          <cell r="B194">
            <v>3385</v>
          </cell>
          <cell r="C194" t="str">
            <v>6 DUCTOS D=4" PVC-TDP (Incluye Suministro e Instalación. No Incluye Rellenos)</v>
          </cell>
          <cell r="D194" t="str">
            <v>ML</v>
          </cell>
          <cell r="E194">
            <v>82490</v>
          </cell>
        </row>
        <row r="195">
          <cell r="B195">
            <v>3388</v>
          </cell>
          <cell r="C195" t="str">
            <v>9  DUCTOS D=6" PVC-TDP (Incluye Suministro e Instalación. No Incluye Rellenos) NORMA CS213.</v>
          </cell>
          <cell r="D195" t="str">
            <v>ML</v>
          </cell>
          <cell r="E195">
            <v>272680</v>
          </cell>
        </row>
        <row r="196">
          <cell r="B196">
            <v>3391</v>
          </cell>
          <cell r="C196" t="str">
            <v>CODO HD 22.5° EXTREMO LISO PARA PVC D=4" (Suministro e Instalación)</v>
          </cell>
          <cell r="D196" t="str">
            <v>UN</v>
          </cell>
          <cell r="E196">
            <v>192936</v>
          </cell>
        </row>
        <row r="197">
          <cell r="B197">
            <v>3393</v>
          </cell>
          <cell r="C197" t="str">
            <v>UNION DE REPARACION PVC TIPO U.M. D=12" (Suministro e Instalación)</v>
          </cell>
          <cell r="D197" t="str">
            <v>UN</v>
          </cell>
          <cell r="E197">
            <v>781515</v>
          </cell>
        </row>
        <row r="198">
          <cell r="B198">
            <v>3394</v>
          </cell>
          <cell r="C198" t="str">
            <v>LOSA DE CONCRETO MR41 (Suministro, Formaleteado, Colocación y Acabado. No Incluye Acero, Curado, Juntas)</v>
          </cell>
          <cell r="D198" t="str">
            <v>M3</v>
          </cell>
          <cell r="E198">
            <v>491873</v>
          </cell>
        </row>
        <row r="199">
          <cell r="B199">
            <v>3396</v>
          </cell>
          <cell r="C199" t="str">
            <v>BANCA EN CONCRETO TIPO M30 (Suministro e Instalación. No Incluye material de base)</v>
          </cell>
          <cell r="D199" t="str">
            <v>UN</v>
          </cell>
          <cell r="E199">
            <v>625135</v>
          </cell>
        </row>
        <row r="200">
          <cell r="B200">
            <v>3397</v>
          </cell>
          <cell r="C200" t="str">
            <v>CANECA TIPO M120 (En malla metálica. Incluye Suministro e Instalación. Incluye base en Concreto 1500 PSI, Hecho en Obra)</v>
          </cell>
          <cell r="D200" t="str">
            <v>UN</v>
          </cell>
          <cell r="E200">
            <v>304022</v>
          </cell>
        </row>
        <row r="201">
          <cell r="B201">
            <v>3400</v>
          </cell>
          <cell r="C201" t="str">
            <v>BANCA EN CONCRETO TIPO M40 (Suministro e Instalación)</v>
          </cell>
          <cell r="D201" t="str">
            <v>UN</v>
          </cell>
          <cell r="E201">
            <v>131820</v>
          </cell>
        </row>
        <row r="202">
          <cell r="B202">
            <v>3401</v>
          </cell>
          <cell r="C202" t="str">
            <v>BANCA EN CONCRETO TIPO M31 (Suministro e Instalación)</v>
          </cell>
          <cell r="D202" t="str">
            <v>UN</v>
          </cell>
          <cell r="E202">
            <v>298960</v>
          </cell>
        </row>
        <row r="203">
          <cell r="B203">
            <v>3403</v>
          </cell>
          <cell r="C203" t="str">
            <v>CONTENEDOR DE RAICES TIPO B20 (TIPO A) (1.2x1.2x1.40m. Inc. Suministro, Construcción y filtro en gravilla. No Inc. Tierra)</v>
          </cell>
          <cell r="D203" t="str">
            <v>UN</v>
          </cell>
          <cell r="E203">
            <v>564147</v>
          </cell>
        </row>
        <row r="204">
          <cell r="B204">
            <v>3404</v>
          </cell>
          <cell r="C204" t="str">
            <v>TAPON HD EXTREMO LISO D=4"  (Suministro e Instalación)</v>
          </cell>
          <cell r="D204" t="str">
            <v>UN</v>
          </cell>
          <cell r="E204">
            <v>119501</v>
          </cell>
        </row>
        <row r="205">
          <cell r="B205">
            <v>3405</v>
          </cell>
          <cell r="C205" t="str">
            <v>UNION DE REPARACION HD EL D=6" (Suministro e Instalación)</v>
          </cell>
          <cell r="D205" t="str">
            <v>UN</v>
          </cell>
          <cell r="E205">
            <v>291853</v>
          </cell>
        </row>
        <row r="206">
          <cell r="B206">
            <v>3408</v>
          </cell>
          <cell r="C206" t="str">
            <v>6  DUCTOS D=6" PVC-TDP (Incluye Suministro e Instalación. No Incluye Rellenos). NORMA CS212.</v>
          </cell>
          <cell r="D206" t="str">
            <v>ML</v>
          </cell>
          <cell r="E206">
            <v>182674</v>
          </cell>
        </row>
        <row r="207">
          <cell r="B207">
            <v>3410</v>
          </cell>
          <cell r="C207" t="str">
            <v>CAMARA DE INSPECCIÓN T-14A ETB (H=2.3m. Incluye Base, Muros, Cubierta, Aro-Base y Aro-Tapa)</v>
          </cell>
          <cell r="D207" t="str">
            <v>UN</v>
          </cell>
          <cell r="E207">
            <v>4630692</v>
          </cell>
        </row>
        <row r="208">
          <cell r="B208">
            <v>3411</v>
          </cell>
          <cell r="C208" t="str">
            <v>CAMARA DE INSPECCIÓN T-18A ETB (H=2.3m. Incluye Base, Muros, Cubierta, Aro-Base y Aro-Tapa)</v>
          </cell>
          <cell r="D208" t="str">
            <v>UN</v>
          </cell>
          <cell r="E208">
            <v>4811719</v>
          </cell>
        </row>
        <row r="209">
          <cell r="B209">
            <v>3412</v>
          </cell>
          <cell r="C209" t="str">
            <v>UNION DE REPARACION PVC TIPO U.M. D=8" (Suministro e Instalación)</v>
          </cell>
          <cell r="D209" t="str">
            <v>UN</v>
          </cell>
          <cell r="E209">
            <v>254695</v>
          </cell>
        </row>
        <row r="210">
          <cell r="B210">
            <v>3413</v>
          </cell>
          <cell r="C210" t="str">
            <v>ADAPTADOR TERMINAL CAMPANA PVC D=3" (Suministro e Instalación)</v>
          </cell>
          <cell r="D210" t="str">
            <v>UN</v>
          </cell>
          <cell r="E210">
            <v>6960</v>
          </cell>
        </row>
        <row r="211">
          <cell r="B211">
            <v>3414</v>
          </cell>
          <cell r="C211" t="str">
            <v>ADAPTADOR TERMINAL CAMPANA PVC D=4" (Suministro e Instalación)</v>
          </cell>
          <cell r="D211" t="str">
            <v>UN</v>
          </cell>
          <cell r="E211">
            <v>7704</v>
          </cell>
        </row>
        <row r="212">
          <cell r="B212">
            <v>3415</v>
          </cell>
          <cell r="C212" t="str">
            <v>2 DUCTOS D=3" PVC-TDP (Incluye Suministro e Instalación. No Incluye Rellenos)</v>
          </cell>
          <cell r="D212" t="str">
            <v>ML</v>
          </cell>
          <cell r="E212">
            <v>24145</v>
          </cell>
        </row>
        <row r="213">
          <cell r="B213">
            <v>3425</v>
          </cell>
          <cell r="C213" t="str">
            <v>ANDEN CONCRETO 3000 PSI (210 Kg/cm2) PREMEZCLADO e=0.10m (Incluye Suministro, Formaleteo, Fundida y Curado)</v>
          </cell>
          <cell r="D213" t="str">
            <v>M2</v>
          </cell>
          <cell r="E213">
            <v>50273</v>
          </cell>
        </row>
        <row r="214">
          <cell r="B214">
            <v>3426</v>
          </cell>
          <cell r="C214" t="str">
            <v>SARDINEL H=0.40m, e=0.15m CONCRETO 3000 PSI (Fundido en Sitio, Concreto Hecho en Obra. Inc. Sumin, Formalet. y Const.)</v>
          </cell>
          <cell r="D214" t="str">
            <v>ML</v>
          </cell>
          <cell r="E214">
            <v>26846</v>
          </cell>
        </row>
        <row r="215">
          <cell r="B215">
            <v>3429</v>
          </cell>
          <cell r="C215" t="str">
            <v>SEÑAL DOBLE DE CICLORUTA (Incluye Suministro e Instalación)</v>
          </cell>
          <cell r="D215" t="str">
            <v>UN</v>
          </cell>
          <cell r="E215">
            <v>406936</v>
          </cell>
        </row>
        <row r="216">
          <cell r="B216">
            <v>3430</v>
          </cell>
          <cell r="C216" t="str">
            <v>SEÑAL VERTICAL GRUPO I (60x60cm) (Incluye Suministro e Instalación)</v>
          </cell>
          <cell r="D216" t="str">
            <v>UN</v>
          </cell>
          <cell r="E216">
            <v>151086</v>
          </cell>
        </row>
        <row r="217">
          <cell r="B217">
            <v>3431</v>
          </cell>
          <cell r="C217" t="str">
            <v>SEÑAL VERTICAL GRUPO I (75x75cm) (Incluye Suministro e Instalación)</v>
          </cell>
          <cell r="D217" t="str">
            <v>UN</v>
          </cell>
          <cell r="E217">
            <v>151086</v>
          </cell>
        </row>
        <row r="218">
          <cell r="B218">
            <v>3432</v>
          </cell>
          <cell r="C218" t="str">
            <v>SEÑAL VERTICAL GRUPO I (90x90cm) (Incluye Suministro e Instalación)</v>
          </cell>
          <cell r="D218" t="str">
            <v>UN</v>
          </cell>
          <cell r="E218">
            <v>406936</v>
          </cell>
        </row>
        <row r="219">
          <cell r="B219">
            <v>3433</v>
          </cell>
          <cell r="C219" t="str">
            <v>TACHA REFLECTIVA UNIDIRECCIONAL (Incluye Suministro e Instalación)</v>
          </cell>
          <cell r="D219" t="str">
            <v>UN</v>
          </cell>
          <cell r="E219">
            <v>4769</v>
          </cell>
        </row>
        <row r="220">
          <cell r="B220">
            <v>3434</v>
          </cell>
          <cell r="C220" t="str">
            <v>TACHON EN CONCRETO L=0.40m Hi=0.15m, Hs=0.08m (Incluye Suminitro e Instalación) INCLUYE PINTURA PARA INSTALAR</v>
          </cell>
          <cell r="D220" t="str">
            <v>UN</v>
          </cell>
          <cell r="E220">
            <v>32805</v>
          </cell>
        </row>
        <row r="221">
          <cell r="B221">
            <v>3436</v>
          </cell>
          <cell r="C221" t="str">
            <v>RELLENO PARA REDES EN SUBBASE GRANULAR B-400 (Suministro, Extendido, Humedecimiento y Compactación)</v>
          </cell>
          <cell r="D221" t="str">
            <v>M3</v>
          </cell>
          <cell r="E221">
            <v>70134</v>
          </cell>
        </row>
        <row r="222">
          <cell r="B222">
            <v>3442</v>
          </cell>
          <cell r="C222" t="str">
            <v>CONCRETO 2000 PSI PARA REDES (Suministro y Colocación)</v>
          </cell>
          <cell r="D222" t="str">
            <v>M3</v>
          </cell>
          <cell r="E222">
            <v>341050</v>
          </cell>
        </row>
        <row r="223">
          <cell r="B223">
            <v>3443</v>
          </cell>
          <cell r="C223" t="str">
            <v>SUBBASE GRANULAR B-200 (Suministro, Extendido, Nivelación, Humedecimiento y Compactación con vibrocompactador)</v>
          </cell>
          <cell r="D223" t="str">
            <v>M3</v>
          </cell>
          <cell r="E223">
            <v>54484</v>
          </cell>
        </row>
        <row r="224">
          <cell r="B224">
            <v>3450</v>
          </cell>
          <cell r="C224" t="str">
            <v>LUMINARIA DE SODIO 70W PARA AP (Inc. Suministro e Instalación. Inc. Bombillo y Fotocelda con Base. No Inc Brazo Soporte)</v>
          </cell>
          <cell r="D224" t="str">
            <v>UN</v>
          </cell>
          <cell r="E224">
            <v>290338</v>
          </cell>
        </row>
        <row r="225">
          <cell r="B225">
            <v>3451</v>
          </cell>
          <cell r="C225" t="str">
            <v>LUMINARIA DE SODIO 250W PARA AP (Inc.Suministro e Instalación. Inc. Bombillo y Fotocelda con Base. No Inc Brazo Soporte)</v>
          </cell>
          <cell r="D225" t="str">
            <v>UN</v>
          </cell>
          <cell r="E225">
            <v>423672</v>
          </cell>
        </row>
        <row r="226">
          <cell r="B226">
            <v>3452</v>
          </cell>
          <cell r="C226" t="str">
            <v>LUMINARIA DE SODIO 150W PARA AP (Inc.Suministro e Instalación. Inc. Bombillo y Fotocelda con Base. No Inc Brazo Soporte)</v>
          </cell>
          <cell r="D226" t="str">
            <v>UN</v>
          </cell>
          <cell r="E226">
            <v>332490</v>
          </cell>
        </row>
        <row r="227">
          <cell r="B227">
            <v>3454</v>
          </cell>
          <cell r="C227" t="str">
            <v>ESTABILIZACIÓN DE SUBRASANTE CON RAJÓN (Suministro, Extendido, Nivelación y Compactación Manual)</v>
          </cell>
          <cell r="D227" t="str">
            <v>M3</v>
          </cell>
          <cell r="E227">
            <v>61261</v>
          </cell>
        </row>
        <row r="228">
          <cell r="B228">
            <v>3463</v>
          </cell>
          <cell r="C228" t="str">
            <v>UNION DE REPARACION PVC TIPO U.M. D=6"  (Suministro e Instalación)</v>
          </cell>
          <cell r="D228" t="str">
            <v>UN</v>
          </cell>
          <cell r="E228">
            <v>140981</v>
          </cell>
        </row>
        <row r="229">
          <cell r="B229">
            <v>3464</v>
          </cell>
          <cell r="C229" t="str">
            <v>EXCAVACION MANUAL EN MATERIAL COMUN. Incluye cargue.</v>
          </cell>
          <cell r="D229" t="str">
            <v>M3</v>
          </cell>
          <cell r="E229">
            <v>26499</v>
          </cell>
        </row>
        <row r="230">
          <cell r="B230">
            <v>3465</v>
          </cell>
          <cell r="C230" t="str">
            <v>CONCRETO 3000 PSI (Hecho en Obra 1:2:2 con arena de río y triturado de 3/4")</v>
          </cell>
          <cell r="D230" t="str">
            <v>M3</v>
          </cell>
          <cell r="E230">
            <v>306420</v>
          </cell>
        </row>
        <row r="231">
          <cell r="B231">
            <v>3466</v>
          </cell>
          <cell r="C231" t="str">
            <v>CONCRETO 4000 PSI (Hecho en Obra con arena de río y triturado de 3/4")</v>
          </cell>
          <cell r="D231" t="str">
            <v>M3</v>
          </cell>
          <cell r="E231">
            <v>316921</v>
          </cell>
        </row>
        <row r="232">
          <cell r="B232">
            <v>3467</v>
          </cell>
          <cell r="C232" t="str">
            <v>CONCRETO 3500 PSI (Hecho en Obra con arena de río y triturado de 3/4")</v>
          </cell>
          <cell r="D232" t="str">
            <v>M3</v>
          </cell>
          <cell r="E232">
            <v>306101</v>
          </cell>
        </row>
        <row r="233">
          <cell r="B233">
            <v>3468</v>
          </cell>
          <cell r="C233" t="str">
            <v>CONCRETO 2000 PSI (Hecho en Obra 1:3:3 con arena de río y triturado de 3/4")</v>
          </cell>
          <cell r="D233" t="str">
            <v>M3</v>
          </cell>
          <cell r="E233">
            <v>258934</v>
          </cell>
        </row>
        <row r="234">
          <cell r="B234">
            <v>3470</v>
          </cell>
          <cell r="C234" t="str">
            <v>CILINDRO POZO INSP. EN MAMPOSTERIA e=0.37m  (Inc. Sumin. y Const, Acero para Escaleras, Geotextil y Pañete Impermeab.)</v>
          </cell>
          <cell r="D234" t="str">
            <v>ML</v>
          </cell>
          <cell r="E234">
            <v>620669</v>
          </cell>
        </row>
        <row r="235">
          <cell r="B235">
            <v>3471</v>
          </cell>
          <cell r="C235" t="str">
            <v>CILINDRO POZO INSP. EN MAMPOSTERIA e=0.25m (Inc. Sumin. y Const, Acero para Escaleras, Geotextil y Pañete Impermeab.)</v>
          </cell>
          <cell r="D235" t="str">
            <v>ML</v>
          </cell>
          <cell r="E235">
            <v>427104</v>
          </cell>
        </row>
        <row r="236">
          <cell r="B236">
            <v>3472</v>
          </cell>
          <cell r="C236" t="str">
            <v>PLACA CUBIERTA D=1.70m POZO INSPEC. (Fundida en Sitio. Inc. Suministro, Formaleteo, Refuerzo e Instalación. No Inc.Tapa)</v>
          </cell>
          <cell r="D236" t="str">
            <v>UN</v>
          </cell>
          <cell r="E236">
            <v>386717</v>
          </cell>
        </row>
        <row r="237">
          <cell r="B237">
            <v>3473</v>
          </cell>
          <cell r="C237" t="str">
            <v>PLACA FONDO D=1.70m POZO INSPEC. (Fundida en Sitio. Incl. Sumin, Formalet, Ref, Inst. Incl. Concreto 2000 PSI de base)</v>
          </cell>
          <cell r="D237" t="str">
            <v>UN</v>
          </cell>
          <cell r="E237">
            <v>515773</v>
          </cell>
        </row>
        <row r="238">
          <cell r="B238">
            <v>3474</v>
          </cell>
          <cell r="C238" t="str">
            <v>PLACA FONDO D=1.95m POZO INSPEC. (Fundida en Sitio. Incl. Sumin, Formalet, Ref, Inst. Incl. Concreto 2000 PSI de base)</v>
          </cell>
          <cell r="D238" t="str">
            <v>UN</v>
          </cell>
          <cell r="E238">
            <v>637002</v>
          </cell>
        </row>
        <row r="239">
          <cell r="B239">
            <v>3475</v>
          </cell>
          <cell r="C239" t="str">
            <v>MORTERO 1:4 (Hecho en Obra)</v>
          </cell>
          <cell r="D239" t="str">
            <v>M3</v>
          </cell>
          <cell r="E239">
            <v>250445</v>
          </cell>
        </row>
        <row r="240">
          <cell r="B240">
            <v>3476</v>
          </cell>
          <cell r="C240" t="str">
            <v>MORTERO 1:3 (Hecho en Obra)</v>
          </cell>
          <cell r="D240" t="str">
            <v>M3</v>
          </cell>
          <cell r="E240">
            <v>283643</v>
          </cell>
        </row>
        <row r="241">
          <cell r="B241">
            <v>3477</v>
          </cell>
          <cell r="C241" t="str">
            <v>MORTERO 1:2 (Hecho en Obra)</v>
          </cell>
          <cell r="D241" t="str">
            <v>M3</v>
          </cell>
          <cell r="E241">
            <v>351069</v>
          </cell>
        </row>
        <row r="242">
          <cell r="B242">
            <v>3478</v>
          </cell>
          <cell r="C242" t="str">
            <v>RELLENO PARA REDES EN GRAVILLA 1/2" (Suministro, disposición y Extendido manual)</v>
          </cell>
          <cell r="D242" t="str">
            <v>M3</v>
          </cell>
          <cell r="E242">
            <v>74370</v>
          </cell>
        </row>
        <row r="243">
          <cell r="B243">
            <v>3486</v>
          </cell>
          <cell r="C243" t="str">
            <v>DEMOLICIÓN CONCRETO ESTRUCTURAL (Incluye Cargue manual). No incluye transporte y disposición final de sobrantes.</v>
          </cell>
          <cell r="D243" t="str">
            <v>M3</v>
          </cell>
          <cell r="E243">
            <v>134198</v>
          </cell>
        </row>
        <row r="244">
          <cell r="B244">
            <v>3487</v>
          </cell>
          <cell r="C244" t="str">
            <v>LUMINARIA DE SODIO 400W PARA AP (Inc.Suministro e Instalación. Inc. Bombillo y Fotocelda con Base. No Inc Brazo Soporte)</v>
          </cell>
          <cell r="D244" t="str">
            <v>UN</v>
          </cell>
          <cell r="E244">
            <v>688178</v>
          </cell>
        </row>
        <row r="245">
          <cell r="B245">
            <v>3490</v>
          </cell>
          <cell r="C245" t="str">
            <v>FLECHA DIRECCIONAL "A LA DERECHA" (e=15 mils, Acrílica Base Agua. Inc. Sumin. y Aplic. con Equipo. Incl. Microesferas)</v>
          </cell>
          <cell r="D245" t="str">
            <v>UN</v>
          </cell>
          <cell r="E245">
            <v>26425</v>
          </cell>
        </row>
        <row r="246">
          <cell r="B246">
            <v>3491</v>
          </cell>
          <cell r="C246" t="str">
            <v>FLECHA DIRECCIONAL "DE FRENTE" (e=15 mils, Acrílica Base Agua. Inc. Sumin. y Aplic. con Equipo. Incl. Microesferas)</v>
          </cell>
          <cell r="D246" t="str">
            <v>UN</v>
          </cell>
          <cell r="E246">
            <v>21000</v>
          </cell>
        </row>
        <row r="247">
          <cell r="B247">
            <v>3492</v>
          </cell>
          <cell r="C247" t="str">
            <v>FLECHA DIRECCIONAL "DE FRENTE A LA DERECHA" (e=15 mils, Acrílica Base Agua. Inc. Sumin. y Aplic. con Equipo. Incl. Micr</v>
          </cell>
          <cell r="D247" t="str">
            <v>UN</v>
          </cell>
          <cell r="E247">
            <v>38150</v>
          </cell>
        </row>
        <row r="248">
          <cell r="B248">
            <v>3499</v>
          </cell>
          <cell r="C248" t="str">
            <v>UNION DE REPARACION HD EL D=8" (Suministro e Instalación)</v>
          </cell>
          <cell r="D248" t="str">
            <v>UN</v>
          </cell>
          <cell r="E248">
            <v>445021</v>
          </cell>
        </row>
        <row r="249">
          <cell r="B249">
            <v>3500</v>
          </cell>
          <cell r="C249" t="str">
            <v>UNION DE REPARACION HD EL D=10" (Suministro e Instalación)</v>
          </cell>
          <cell r="D249" t="str">
            <v>UN</v>
          </cell>
          <cell r="E249">
            <v>648167</v>
          </cell>
        </row>
        <row r="250">
          <cell r="B250">
            <v>3501</v>
          </cell>
          <cell r="C250" t="str">
            <v>UNION DE REPARACION HD EL D=12" (Suministro e Instalación)</v>
          </cell>
          <cell r="D250" t="str">
            <v>UN</v>
          </cell>
          <cell r="E250">
            <v>1026454</v>
          </cell>
        </row>
        <row r="251">
          <cell r="B251">
            <v>3502</v>
          </cell>
          <cell r="C251" t="str">
            <v>UNION DE REPARACION HD EL D=14" (Suministro e Instalación)</v>
          </cell>
          <cell r="D251" t="str">
            <v>UN</v>
          </cell>
          <cell r="E251">
            <v>1365108</v>
          </cell>
        </row>
        <row r="252">
          <cell r="B252">
            <v>3503</v>
          </cell>
          <cell r="C252" t="str">
            <v>UNION DE REPARACION HD EL D=16" (Suministro e Instalación)</v>
          </cell>
          <cell r="D252" t="str">
            <v>UN</v>
          </cell>
          <cell r="E252">
            <v>1748027</v>
          </cell>
        </row>
        <row r="253">
          <cell r="B253">
            <v>3504</v>
          </cell>
          <cell r="C253" t="str">
            <v>YEE EN CONCRETO 8" x 6" x 0.60m (Incluye Suministro e Instalación)</v>
          </cell>
          <cell r="D253" t="str">
            <v>UN</v>
          </cell>
          <cell r="E253">
            <v>79887</v>
          </cell>
        </row>
        <row r="254">
          <cell r="B254">
            <v>3505</v>
          </cell>
          <cell r="C254" t="str">
            <v>YEE EN CONCRETO 10" x 6" x 1.25m (Incluye Suministro e Instalación)</v>
          </cell>
          <cell r="D254" t="str">
            <v>UN</v>
          </cell>
          <cell r="E254">
            <v>163730</v>
          </cell>
        </row>
        <row r="255">
          <cell r="B255">
            <v>3506</v>
          </cell>
          <cell r="C255" t="str">
            <v>YEE EN CONCRETO 12" x 6" x 1.25 m (Incluye Suministro e Instalación)</v>
          </cell>
          <cell r="D255" t="str">
            <v>UN</v>
          </cell>
          <cell r="E255">
            <v>212217</v>
          </cell>
        </row>
        <row r="256">
          <cell r="B256">
            <v>3507</v>
          </cell>
          <cell r="C256" t="str">
            <v>YEE EN CONCRETO 14" x 6" x 1.25m (Incluye Suministro e Instalación)</v>
          </cell>
          <cell r="D256" t="str">
            <v>UN</v>
          </cell>
          <cell r="E256">
            <v>252364</v>
          </cell>
        </row>
        <row r="257">
          <cell r="B257">
            <v>3508</v>
          </cell>
          <cell r="C257" t="str">
            <v>YEE EN CONCRETO 16" x 6" x 1.25 m (Incluye Suministro e Instalación)</v>
          </cell>
          <cell r="D257" t="str">
            <v>UN</v>
          </cell>
          <cell r="E257">
            <v>317015</v>
          </cell>
        </row>
        <row r="258">
          <cell r="B258">
            <v>3509</v>
          </cell>
          <cell r="C258" t="str">
            <v>YEE EN CONCRETO 18" x 6" x 1.25m (Incluye Suministro e Instalación)</v>
          </cell>
          <cell r="D258" t="str">
            <v>UN</v>
          </cell>
          <cell r="E258">
            <v>367171</v>
          </cell>
        </row>
        <row r="259">
          <cell r="B259">
            <v>3510</v>
          </cell>
          <cell r="C259" t="str">
            <v>YEE EN CONCRETO 20" x 6" x 1.25m (Incluye Suministro e Instalación)</v>
          </cell>
          <cell r="D259" t="str">
            <v>UN</v>
          </cell>
          <cell r="E259">
            <v>456240</v>
          </cell>
        </row>
        <row r="260">
          <cell r="B260">
            <v>3511</v>
          </cell>
          <cell r="C260" t="str">
            <v>YEE EN CONCRETO 24" x 6" x 1.25m (Incluye Suministro e Instalación)</v>
          </cell>
          <cell r="D260" t="str">
            <v>UN</v>
          </cell>
          <cell r="E260">
            <v>697232</v>
          </cell>
        </row>
        <row r="261">
          <cell r="B261">
            <v>3512</v>
          </cell>
          <cell r="C261" t="str">
            <v>CODO G.RAD. PVC 90º TIPO U.M. D=2" (Suministro e Instalación)</v>
          </cell>
          <cell r="D261" t="str">
            <v>UN</v>
          </cell>
          <cell r="E261">
            <v>12340</v>
          </cell>
        </row>
        <row r="262">
          <cell r="B262">
            <v>3513</v>
          </cell>
          <cell r="C262" t="str">
            <v>CODO G.RAD. PVC 90º TIPO U.M. D=2 1/2" (Suministro e Instalación)</v>
          </cell>
          <cell r="D262" t="str">
            <v>UN</v>
          </cell>
          <cell r="E262">
            <v>28164</v>
          </cell>
        </row>
        <row r="263">
          <cell r="B263">
            <v>3514</v>
          </cell>
          <cell r="C263" t="str">
            <v>CODO G.RAD. PVC 90º TIPO U.M. D=3" (Suministro e Instalación)</v>
          </cell>
          <cell r="D263" t="str">
            <v>UN</v>
          </cell>
          <cell r="E263">
            <v>58089</v>
          </cell>
        </row>
        <row r="264">
          <cell r="B264">
            <v>3515</v>
          </cell>
          <cell r="C264" t="str">
            <v>CODO G.RAD. PVC 90º TIPO U.M. D=4" (Suministro e Instalación)</v>
          </cell>
          <cell r="D264" t="str">
            <v>UN</v>
          </cell>
          <cell r="E264">
            <v>90357</v>
          </cell>
        </row>
        <row r="265">
          <cell r="B265">
            <v>3516</v>
          </cell>
          <cell r="C265" t="str">
            <v>CODO G.RAD. PVC 90º TIPO U.M. D=6" (Suministro e Instalación)</v>
          </cell>
          <cell r="D265" t="str">
            <v>UN</v>
          </cell>
          <cell r="E265">
            <v>191256</v>
          </cell>
        </row>
        <row r="266">
          <cell r="B266">
            <v>3517</v>
          </cell>
          <cell r="C266" t="str">
            <v>CODO G.RAD. PVC 90º TIPO U.M. D=8" (Suministro e Instalación)</v>
          </cell>
          <cell r="D266" t="str">
            <v>UN</v>
          </cell>
          <cell r="E266">
            <v>670358</v>
          </cell>
        </row>
        <row r="267">
          <cell r="B267">
            <v>3518</v>
          </cell>
          <cell r="C267" t="str">
            <v>CODO G.RAD. PVC 90º TIPO U.M. D=10" (Suministro e Instalación)</v>
          </cell>
          <cell r="D267" t="str">
            <v>UN</v>
          </cell>
          <cell r="E267">
            <v>1450087</v>
          </cell>
        </row>
        <row r="268">
          <cell r="B268">
            <v>3519</v>
          </cell>
          <cell r="C268" t="str">
            <v>CODO G.RAD. PVC 90º TIPO U.M. D=12" (Suministro e Instalación)</v>
          </cell>
          <cell r="D268" t="str">
            <v>UN</v>
          </cell>
          <cell r="E268">
            <v>1614597</v>
          </cell>
        </row>
        <row r="269">
          <cell r="B269">
            <v>3520</v>
          </cell>
          <cell r="C269" t="str">
            <v>CODO G.RAD. PVC 45º TIPO U.M. D=2" (Suministro e Instalación)</v>
          </cell>
          <cell r="D269" t="str">
            <v>UN</v>
          </cell>
          <cell r="E269">
            <v>23726</v>
          </cell>
        </row>
        <row r="270">
          <cell r="B270">
            <v>3521</v>
          </cell>
          <cell r="C270" t="str">
            <v>CODO G.RAD. PVC 45º TIPO U.M. D=2 1/2" (Suministro e Instalación)</v>
          </cell>
          <cell r="D270" t="str">
            <v>UN</v>
          </cell>
          <cell r="E270">
            <v>26590</v>
          </cell>
        </row>
        <row r="271">
          <cell r="B271">
            <v>3522</v>
          </cell>
          <cell r="C271" t="str">
            <v>CODO G.RAD. PVC 45º TIPO U.M. D=3" (Suministro e Instalación)</v>
          </cell>
          <cell r="D271" t="str">
            <v>UN</v>
          </cell>
          <cell r="E271">
            <v>40209</v>
          </cell>
        </row>
        <row r="272">
          <cell r="B272">
            <v>3523</v>
          </cell>
          <cell r="C272" t="str">
            <v>CODO G.RAD. PVC 45º TIPO U.M. D=4" (Suministro e Instalación)</v>
          </cell>
          <cell r="D272" t="str">
            <v>UN</v>
          </cell>
          <cell r="E272">
            <v>78714</v>
          </cell>
        </row>
        <row r="273">
          <cell r="B273">
            <v>3524</v>
          </cell>
          <cell r="C273" t="str">
            <v>CODO G.RAD. PVC 45º TIPO U.M. D=6" (Suministro e Instalación)</v>
          </cell>
          <cell r="D273" t="str">
            <v>UN</v>
          </cell>
          <cell r="E273">
            <v>166989</v>
          </cell>
        </row>
        <row r="274">
          <cell r="B274">
            <v>3525</v>
          </cell>
          <cell r="C274" t="str">
            <v>CODO G.RAD. PVC 45º TIPO U.M. D=8" (Suministro e Instalación)</v>
          </cell>
          <cell r="D274" t="str">
            <v>UN</v>
          </cell>
          <cell r="E274">
            <v>448432</v>
          </cell>
        </row>
        <row r="275">
          <cell r="B275">
            <v>3526</v>
          </cell>
          <cell r="C275" t="str">
            <v>CODO G.RAD. PVC 45º TIPO U.M. D=10" (Suministro e Instalación)</v>
          </cell>
          <cell r="D275" t="str">
            <v>UN</v>
          </cell>
          <cell r="E275">
            <v>952754</v>
          </cell>
        </row>
        <row r="276">
          <cell r="B276">
            <v>3527</v>
          </cell>
          <cell r="C276" t="str">
            <v>CODO G.RAD. PVC 45º TIPO U.M. D=12" (Suministro e Instalación)</v>
          </cell>
          <cell r="D276" t="str">
            <v>UN</v>
          </cell>
          <cell r="E276">
            <v>1334337</v>
          </cell>
        </row>
        <row r="277">
          <cell r="B277">
            <v>3528</v>
          </cell>
          <cell r="C277" t="str">
            <v>CODO G.RAD. PVC 22.5° TIPO U.M. D=2" (Suministro e Instalación)</v>
          </cell>
          <cell r="D277" t="str">
            <v>UN</v>
          </cell>
          <cell r="E277">
            <v>21301</v>
          </cell>
        </row>
        <row r="278">
          <cell r="B278">
            <v>3529</v>
          </cell>
          <cell r="C278" t="str">
            <v>CODO G.RAD. PVC 22.5° TIPO U.M. D=2 1/2" (Suministro e Instalación)</v>
          </cell>
          <cell r="D278" t="str">
            <v>UN</v>
          </cell>
          <cell r="E278">
            <v>27162</v>
          </cell>
        </row>
        <row r="279">
          <cell r="B279">
            <v>3530</v>
          </cell>
          <cell r="C279" t="str">
            <v>CODO G.RAD. PVC 22.5° TIPO U.M. D=3" (Suministro e Instalación)</v>
          </cell>
          <cell r="D279" t="str">
            <v>UN</v>
          </cell>
          <cell r="E279">
            <v>39709</v>
          </cell>
        </row>
        <row r="280">
          <cell r="B280">
            <v>3531</v>
          </cell>
          <cell r="C280" t="str">
            <v>CODO G.RAD. PVC 22.5° TIPO U.M. D=4" (Suministro e Instalación)</v>
          </cell>
          <cell r="D280" t="str">
            <v>UN</v>
          </cell>
          <cell r="E280">
            <v>70706</v>
          </cell>
        </row>
        <row r="281">
          <cell r="B281">
            <v>3532</v>
          </cell>
          <cell r="C281" t="str">
            <v>CODO G.RAD. PVC 22.5° TIPO U.M D=6" (Suministro e Instalación)</v>
          </cell>
          <cell r="D281" t="str">
            <v>UN</v>
          </cell>
          <cell r="E281">
            <v>168996</v>
          </cell>
        </row>
        <row r="282">
          <cell r="B282">
            <v>3533</v>
          </cell>
          <cell r="C282" t="str">
            <v>CODO G.RAD. PVC 22.5° TIPO U.M. D=8" (Suministro e Instalación)</v>
          </cell>
          <cell r="D282" t="str">
            <v>UN</v>
          </cell>
          <cell r="E282">
            <v>350996</v>
          </cell>
        </row>
        <row r="283">
          <cell r="B283">
            <v>3534</v>
          </cell>
          <cell r="C283" t="str">
            <v>CODO G.RAD. PVC 22.5° TIPO U.M. D=10" (Suministro e Instalación)</v>
          </cell>
          <cell r="D283" t="str">
            <v>UN</v>
          </cell>
          <cell r="E283">
            <v>777991</v>
          </cell>
        </row>
        <row r="284">
          <cell r="B284">
            <v>3535</v>
          </cell>
          <cell r="C284" t="str">
            <v>CODO G.RAD. PVC 22.5° TIPO U.M. D=12" (Suministro e Instalación)</v>
          </cell>
          <cell r="D284" t="str">
            <v>UN</v>
          </cell>
          <cell r="E284">
            <v>1045292</v>
          </cell>
        </row>
        <row r="285">
          <cell r="B285">
            <v>3536</v>
          </cell>
          <cell r="C285" t="str">
            <v>CODO G.RAD. PVC 11.25° TIPO U.M. D=2" (Suministro e Instalación)</v>
          </cell>
          <cell r="D285" t="str">
            <v>UN</v>
          </cell>
          <cell r="E285">
            <v>24068</v>
          </cell>
        </row>
        <row r="286">
          <cell r="B286">
            <v>3537</v>
          </cell>
          <cell r="C286" t="str">
            <v>CODO G.RAD. PVC 11.25° TIPO U.M. D=2 1/2" (Suministro e Instalación)</v>
          </cell>
          <cell r="D286" t="str">
            <v>UN</v>
          </cell>
          <cell r="E286">
            <v>27144</v>
          </cell>
        </row>
        <row r="287">
          <cell r="B287">
            <v>3538</v>
          </cell>
          <cell r="C287" t="str">
            <v>CODO G.RAD. PVC 11.25° TIPO U.M. D=3" (Suministro e Instalación)</v>
          </cell>
          <cell r="D287" t="str">
            <v>UN</v>
          </cell>
          <cell r="E287">
            <v>36532</v>
          </cell>
        </row>
        <row r="288">
          <cell r="B288">
            <v>3539</v>
          </cell>
          <cell r="C288" t="str">
            <v>CODO G.RAD. PVC 11.25° TIPO U.M. D=4" (Suministro e Instalación)</v>
          </cell>
          <cell r="D288" t="str">
            <v>UN</v>
          </cell>
          <cell r="E288">
            <v>67424</v>
          </cell>
        </row>
        <row r="289">
          <cell r="B289">
            <v>3540</v>
          </cell>
          <cell r="C289" t="str">
            <v>CODO G.RAD. PVC 11.25° TIPO U.M. D=6" (Suministro e Instalación)</v>
          </cell>
          <cell r="D289" t="str">
            <v>UN</v>
          </cell>
          <cell r="E289">
            <v>125915</v>
          </cell>
        </row>
        <row r="290">
          <cell r="B290">
            <v>3541</v>
          </cell>
          <cell r="C290" t="str">
            <v>CODO G.RAD. PVC 11.25° TIPO U.M. D=8" (Suministro e Instalación)</v>
          </cell>
          <cell r="D290" t="str">
            <v>UN</v>
          </cell>
          <cell r="E290">
            <v>302684</v>
          </cell>
        </row>
        <row r="291">
          <cell r="B291">
            <v>3542</v>
          </cell>
          <cell r="C291" t="str">
            <v>CODO G.RAD. PVC 11.25° TIPO U.M. D=10" (Suministro e Instalación)</v>
          </cell>
          <cell r="D291" t="str">
            <v>UN</v>
          </cell>
          <cell r="E291">
            <v>638631</v>
          </cell>
        </row>
        <row r="292">
          <cell r="B292">
            <v>3543</v>
          </cell>
          <cell r="C292" t="str">
            <v>CODO G.RAD. PVC 11.25° TIPO U.M. D=12" (Suministro e Instalación)</v>
          </cell>
          <cell r="D292" t="str">
            <v>UN</v>
          </cell>
          <cell r="E292">
            <v>828414</v>
          </cell>
        </row>
        <row r="293">
          <cell r="B293">
            <v>3544</v>
          </cell>
          <cell r="C293" t="str">
            <v>ADAPTADOR AC-PVC TIPO U.S. D=3" (Suministro e Instalación) REVISAR LIMPIADOR SOLDADURA</v>
          </cell>
          <cell r="D293" t="str">
            <v>UN</v>
          </cell>
          <cell r="E293">
            <v>23376</v>
          </cell>
        </row>
        <row r="294">
          <cell r="B294">
            <v>3545</v>
          </cell>
          <cell r="C294" t="str">
            <v>ADAPTADOR AC-PVC TIPO U.S. D=4" (Suministro e Instalación) REVISAR SOLDADURA LIMPIADOR</v>
          </cell>
          <cell r="D294" t="str">
            <v>UN</v>
          </cell>
          <cell r="E294">
            <v>39223</v>
          </cell>
        </row>
        <row r="295">
          <cell r="B295">
            <v>3546</v>
          </cell>
          <cell r="C295" t="str">
            <v>ADAPTADOR AC-PVC TIPO U.S. D=2" (Suministro e Instalación) REVISAR SOLDADURA LIMPIADOR</v>
          </cell>
          <cell r="D295" t="str">
            <v>UN</v>
          </cell>
          <cell r="E295">
            <v>9704</v>
          </cell>
        </row>
        <row r="296">
          <cell r="B296">
            <v>3548</v>
          </cell>
          <cell r="C296" t="str">
            <v>BOLARDO EN HIERRO TIPO M63 (Suministro e Instalación. Incluye base en Concreto 1500 PSI, hecho en obra)</v>
          </cell>
          <cell r="D296" t="str">
            <v>UN</v>
          </cell>
          <cell r="E296">
            <v>134253</v>
          </cell>
        </row>
        <row r="297">
          <cell r="B297">
            <v>3549</v>
          </cell>
          <cell r="C297" t="str">
            <v>BOLARDO EN CONCRETO TIPO M60 (Suministro e Instalación. Incluye base en Concreto 1500 PSI, Premezclado)</v>
          </cell>
          <cell r="D297" t="str">
            <v>UN</v>
          </cell>
          <cell r="E297">
            <v>105303</v>
          </cell>
        </row>
        <row r="298">
          <cell r="B298">
            <v>3550</v>
          </cell>
          <cell r="C298" t="str">
            <v>BANCA EN MADERA TIPO M50 (Suministro e Instalación)</v>
          </cell>
          <cell r="D298" t="str">
            <v>UN</v>
          </cell>
          <cell r="E298">
            <v>500038</v>
          </cell>
        </row>
        <row r="299">
          <cell r="B299">
            <v>3551</v>
          </cell>
          <cell r="C299" t="str">
            <v>PROTECTOR DE ARBOL TIPO M90 (Incluye Suministro e Instalación. No Incluye bases)</v>
          </cell>
          <cell r="D299" t="str">
            <v>UN</v>
          </cell>
          <cell r="E299">
            <v>544567</v>
          </cell>
        </row>
        <row r="300">
          <cell r="B300">
            <v>3552</v>
          </cell>
          <cell r="C300" t="str">
            <v>PROTECTOR DE ARBOL DE DOS TUBOS TIPO M91 (Incluye Suministro e Instalación. No Incluye bases)</v>
          </cell>
          <cell r="D300" t="str">
            <v>UN</v>
          </cell>
          <cell r="E300">
            <v>153687</v>
          </cell>
        </row>
        <row r="301">
          <cell r="B301">
            <v>3554</v>
          </cell>
          <cell r="C301" t="str">
            <v>CICLO-PARQUEADERO TIPO M100 (TIPO 1) (H=1m, L=2m. Incluye Suministro e Instalación. No Incluye bases)</v>
          </cell>
          <cell r="D301" t="str">
            <v>UN</v>
          </cell>
          <cell r="E301">
            <v>395088</v>
          </cell>
        </row>
        <row r="302">
          <cell r="B302">
            <v>3555</v>
          </cell>
          <cell r="C302" t="str">
            <v>CICLO-PARQUEADERO TIPO M101 (TIPO 2) (H=0.6m, L=2m, A=0.6m. Incluye Suministro e Instalación. No Incluye bases)</v>
          </cell>
          <cell r="D302" t="str">
            <v>UN</v>
          </cell>
          <cell r="E302">
            <v>595987</v>
          </cell>
        </row>
        <row r="303">
          <cell r="B303">
            <v>3556</v>
          </cell>
          <cell r="C303" t="str">
            <v>TELEFONO PUBLICO DE PEDESTAL TIPO M20 (Incluye Suministro e Instalación. No Incluye base)</v>
          </cell>
          <cell r="D303" t="str">
            <v>UN</v>
          </cell>
          <cell r="E303">
            <v>4696547</v>
          </cell>
        </row>
        <row r="304">
          <cell r="B304">
            <v>3557</v>
          </cell>
          <cell r="C304" t="str">
            <v>PARADERO TIPO M10 (Inc. Sum. e Inst. Inc. bases en Concreto 3000 PSI, Hecho en Obra. No incluye losas de Concreto)</v>
          </cell>
          <cell r="D304" t="str">
            <v>UN</v>
          </cell>
          <cell r="E304">
            <v>10733256</v>
          </cell>
        </row>
        <row r="305">
          <cell r="B305">
            <v>3559</v>
          </cell>
          <cell r="C305" t="str">
            <v>POSTE LUMINARIA HISTORICA TIPO M131 H=5m (Inc. Suministro e Instalación. No Inc.: Luminarias, Cableado y Base Pedestal)</v>
          </cell>
          <cell r="D305" t="str">
            <v>UN</v>
          </cell>
          <cell r="E305">
            <v>3400666</v>
          </cell>
        </row>
        <row r="306">
          <cell r="B306">
            <v>3560</v>
          </cell>
          <cell r="C306" t="str">
            <v>BOLARDO EN CONCRETO TIPO M61 (Suministro e Instalación. Incluye base en Concreto 1500 PSI, Premezclado)</v>
          </cell>
          <cell r="D306" t="str">
            <v>UN</v>
          </cell>
          <cell r="E306">
            <v>96797</v>
          </cell>
        </row>
        <row r="307">
          <cell r="B307">
            <v>3561</v>
          </cell>
          <cell r="C307" t="str">
            <v>BOLARDO EN HIERRO TIPO M62 (Suministro e Instalación. Incluye base en Concreto 1500 PSI, Premezclado)</v>
          </cell>
          <cell r="D307" t="str">
            <v>UN</v>
          </cell>
          <cell r="E307">
            <v>141295</v>
          </cell>
        </row>
        <row r="308">
          <cell r="B308">
            <v>3562</v>
          </cell>
          <cell r="C308" t="str">
            <v>9 DUCTOS D=4" PVC-TDP (Incluye Suministro e Instalacion. NORMA CS211.</v>
          </cell>
          <cell r="D308" t="str">
            <v>ML</v>
          </cell>
          <cell r="E308">
            <v>122404</v>
          </cell>
        </row>
        <row r="309">
          <cell r="B309">
            <v>3567</v>
          </cell>
          <cell r="C309" t="str">
            <v>MURO EN BLOQUE ESTRUCTURAL TIPO PIEDRA GRIS (Referencia: PI-16. Incluye Suministro y Construcción)</v>
          </cell>
          <cell r="D309" t="str">
            <v>M2</v>
          </cell>
          <cell r="E309">
            <v>69263</v>
          </cell>
        </row>
        <row r="310">
          <cell r="B310">
            <v>3569</v>
          </cell>
          <cell r="C310" t="str">
            <v>POSTE METALICO AP, H=10m (Inc. Suministro, Izaje, Aplomado e Instalación. Inc. Brazo Sencillo y Base según Norma AP802)</v>
          </cell>
          <cell r="D310" t="str">
            <v>UN</v>
          </cell>
          <cell r="E310">
            <v>2295404</v>
          </cell>
        </row>
        <row r="311">
          <cell r="B311">
            <v>3589</v>
          </cell>
          <cell r="C311" t="str">
            <v>TAPON HD EXTREMO LISO D=8" (Suministro e Instalación)</v>
          </cell>
          <cell r="D311" t="str">
            <v>UN</v>
          </cell>
          <cell r="E311">
            <v>534935</v>
          </cell>
        </row>
        <row r="312">
          <cell r="B312">
            <v>3591</v>
          </cell>
          <cell r="C312" t="str">
            <v>2 DUCTOS D=4" PVC-TDP (Incluye Suministro e Instalación. No Incluye Rellenos). NORMA CS208.</v>
          </cell>
          <cell r="D312" t="str">
            <v>ML</v>
          </cell>
          <cell r="E312">
            <v>29272</v>
          </cell>
        </row>
        <row r="313">
          <cell r="B313">
            <v>3599</v>
          </cell>
          <cell r="C313" t="str">
            <v>36 DUCTOS D=4" PVC-TDP (Incluye Suministro e Instalación. No Incluye Rellenos). SUMINISTRO Y COLOCACION SIN EXCAVACION.</v>
          </cell>
          <cell r="D313" t="str">
            <v>ML</v>
          </cell>
          <cell r="E313">
            <v>489731</v>
          </cell>
        </row>
        <row r="314">
          <cell r="B314">
            <v>3600</v>
          </cell>
          <cell r="C314" t="str">
            <v>UNION PVC TIPO U.M. D= 2" (Suministro e Instalación)</v>
          </cell>
          <cell r="D314" t="str">
            <v>UN</v>
          </cell>
          <cell r="E314">
            <v>20344</v>
          </cell>
        </row>
        <row r="315">
          <cell r="B315">
            <v>3601</v>
          </cell>
          <cell r="C315" t="str">
            <v>UNION PVC TIPO U.M. D= 3" (Suministro e Instalación)</v>
          </cell>
          <cell r="D315" t="str">
            <v>UN</v>
          </cell>
          <cell r="E315">
            <v>32860</v>
          </cell>
        </row>
        <row r="316">
          <cell r="B316">
            <v>3602</v>
          </cell>
          <cell r="C316" t="str">
            <v>UNION PVC TIPO U.M. D= 4" (Suministro e Instalación)</v>
          </cell>
          <cell r="D316" t="str">
            <v>UN</v>
          </cell>
          <cell r="E316">
            <v>52236</v>
          </cell>
        </row>
        <row r="317">
          <cell r="B317">
            <v>3603</v>
          </cell>
          <cell r="C317" t="str">
            <v>UNION PVC TIPO U.M. D= 6" (Suministro e Instalación)</v>
          </cell>
          <cell r="D317" t="str">
            <v>UN</v>
          </cell>
          <cell r="E317">
            <v>117648</v>
          </cell>
        </row>
        <row r="318">
          <cell r="B318">
            <v>3604</v>
          </cell>
          <cell r="C318" t="str">
            <v>UNION PVC TIPO U.M. D= 8" (Suministro e Instalación)</v>
          </cell>
          <cell r="D318" t="str">
            <v>UN</v>
          </cell>
          <cell r="E318">
            <v>214081</v>
          </cell>
        </row>
        <row r="319">
          <cell r="B319">
            <v>3605</v>
          </cell>
          <cell r="C319" t="str">
            <v>UNION PVC TIPO U.M. D= 10" (Suministro e Instalación)</v>
          </cell>
          <cell r="D319" t="str">
            <v>UN</v>
          </cell>
          <cell r="E319">
            <v>386304</v>
          </cell>
        </row>
        <row r="320">
          <cell r="B320">
            <v>3606</v>
          </cell>
          <cell r="C320" t="str">
            <v>UNION PVC TIPO U.M. D= 12" (Suministro e Instalación)</v>
          </cell>
          <cell r="D320" t="str">
            <v>UN</v>
          </cell>
          <cell r="E320">
            <v>593896</v>
          </cell>
        </row>
        <row r="321">
          <cell r="B321">
            <v>3607</v>
          </cell>
          <cell r="C321" t="str">
            <v>UNION PVC TIPO U.M. D= 2 1/2" (Suministro e Instalación)</v>
          </cell>
          <cell r="D321" t="str">
            <v>UN</v>
          </cell>
          <cell r="E321">
            <v>26470</v>
          </cell>
        </row>
        <row r="322">
          <cell r="B322">
            <v>3611</v>
          </cell>
          <cell r="C322" t="str">
            <v>CONCRETO 2500 PSI PARA ANCLAJE TUBERIA (Premezclado. Incluye Suministro, Formaleteo y Colocación)</v>
          </cell>
          <cell r="D322" t="str">
            <v>M3</v>
          </cell>
          <cell r="E322">
            <v>399262</v>
          </cell>
        </row>
        <row r="323">
          <cell r="B323">
            <v>3618</v>
          </cell>
          <cell r="C323" t="str">
            <v>CODO HD 11.25° EXTREMO LISO PARA PVC D=3" (Suministro e Instalación)</v>
          </cell>
          <cell r="D323" t="str">
            <v>UN</v>
          </cell>
          <cell r="E323">
            <v>130604</v>
          </cell>
        </row>
        <row r="324">
          <cell r="B324">
            <v>3619</v>
          </cell>
          <cell r="C324" t="str">
            <v>CODO HD 11.25° EXTREMO LISO PARA PVC D=2" (Suministro e Instalación)</v>
          </cell>
          <cell r="D324" t="str">
            <v>UN</v>
          </cell>
          <cell r="E324">
            <v>84506</v>
          </cell>
        </row>
        <row r="325">
          <cell r="B325">
            <v>3620</v>
          </cell>
          <cell r="C325" t="str">
            <v>CODO HD 11.25° EXTREMO LISO PARA PVC D=4" (Suministro e Instalación)</v>
          </cell>
          <cell r="D325" t="str">
            <v>UN</v>
          </cell>
          <cell r="E325">
            <v>161258</v>
          </cell>
        </row>
        <row r="326">
          <cell r="B326">
            <v>3621</v>
          </cell>
          <cell r="C326" t="str">
            <v>RAMPA TIPO A B10 incluye Base en Mortero 1:5,  Desarrollo: 1m.</v>
          </cell>
          <cell r="D326" t="str">
            <v>UN</v>
          </cell>
          <cell r="E326">
            <v>549622</v>
          </cell>
        </row>
        <row r="327">
          <cell r="B327">
            <v>3636</v>
          </cell>
          <cell r="C327" t="str">
            <v>CONCRETO 5000 PSI PARA SUPER ESTRUCTURA (Premezclado. Incluye Sumin, Formaleteo y Colocación. No incl. Refuerzo, Curado)</v>
          </cell>
          <cell r="D327" t="str">
            <v>M3</v>
          </cell>
          <cell r="E327">
            <v>706560</v>
          </cell>
        </row>
        <row r="328">
          <cell r="B328">
            <v>3637</v>
          </cell>
          <cell r="C328" t="str">
            <v>CONCRETO 4000 PSI PARA DADOS (Premezclado. Incluye Sumin., Formaleteo y Colocación. No incl. Refuerzo, Curado)</v>
          </cell>
          <cell r="D328" t="str">
            <v>M3</v>
          </cell>
          <cell r="E328">
            <v>571393</v>
          </cell>
        </row>
        <row r="329">
          <cell r="B329">
            <v>3639</v>
          </cell>
          <cell r="C329" t="str">
            <v>CONCRETO 3500 PSI PARA VIGA (Premezclado. Incluye Sumin., Formaleteo y Colocación. No incl. Refuerzo, Curado)</v>
          </cell>
          <cell r="D329" t="str">
            <v>M3</v>
          </cell>
          <cell r="E329">
            <v>701874</v>
          </cell>
        </row>
        <row r="330">
          <cell r="B330">
            <v>3640</v>
          </cell>
          <cell r="C330" t="str">
            <v>CONCRETO 3500 PSI PARA ZAPATAS (Premezclado. Incluye bombeo, Sumin., Formaleteo y Colocación. No incl. Refuerzo, Curado)</v>
          </cell>
          <cell r="D330" t="str">
            <v>M3</v>
          </cell>
          <cell r="E330">
            <v>539985</v>
          </cell>
        </row>
        <row r="331">
          <cell r="B331">
            <v>3641</v>
          </cell>
          <cell r="C331" t="str">
            <v>CONCRETO 3000 PSI PARA ESTR. DE TRANSICION (Premezclado. Incl. Sumin, Formalet. y Colocación. No incl. Refuerzo, Curado)</v>
          </cell>
          <cell r="D331" t="str">
            <v>M3</v>
          </cell>
          <cell r="E331">
            <v>584214</v>
          </cell>
        </row>
        <row r="332">
          <cell r="B332">
            <v>3642</v>
          </cell>
          <cell r="C332" t="str">
            <v>CONCRETO 3000 PSI PARA ESTRIBOS (Premezclado. Incluye Suministro, Formaleteo y Colocación. No incl. Refuerzo, Curado)</v>
          </cell>
          <cell r="D332" t="str">
            <v>M3</v>
          </cell>
          <cell r="E332">
            <v>584214</v>
          </cell>
        </row>
        <row r="333">
          <cell r="B333">
            <v>3643</v>
          </cell>
          <cell r="C333" t="str">
            <v>CONCRETO 3000 PSI PARA PUENTE CAJON (Premezclado. Incluye Sumin., Formaleteo y Colocación. No incl. Refuerzo, Curado)</v>
          </cell>
          <cell r="D333" t="str">
            <v>M3</v>
          </cell>
          <cell r="E333">
            <v>583114</v>
          </cell>
        </row>
        <row r="334">
          <cell r="B334">
            <v>3644</v>
          </cell>
          <cell r="C334" t="str">
            <v>CONCRETO 3000 PSI PARA MURO DE CONTENCIÓN (Premezclado. Incl. Sumin, Formaleteo y Colocación. No incl. Refuerzo, Curado)</v>
          </cell>
          <cell r="D334" t="str">
            <v>M3</v>
          </cell>
          <cell r="E334">
            <v>617396</v>
          </cell>
        </row>
        <row r="335">
          <cell r="B335">
            <v>3645</v>
          </cell>
          <cell r="C335" t="str">
            <v>CONCRETO 3000 PSI PARA BOX CULVERT (Premezclado. Incluye Sumin., Formaleteo y Colocación. No incl. Refuerzo, Curado)</v>
          </cell>
          <cell r="D335" t="str">
            <v>M3</v>
          </cell>
          <cell r="E335">
            <v>617396</v>
          </cell>
        </row>
        <row r="336">
          <cell r="B336">
            <v>3646</v>
          </cell>
          <cell r="C336" t="str">
            <v>CONCRETO 3000 PSI PARA ALETA VIGA SOLERA (Premezclado. Incl. Sumin., Formaleteo y Colocación. No incl. Refuerzo, Curado)</v>
          </cell>
          <cell r="D336" t="str">
            <v>M3</v>
          </cell>
          <cell r="E336">
            <v>679225</v>
          </cell>
        </row>
        <row r="337">
          <cell r="B337">
            <v>3647</v>
          </cell>
          <cell r="C337" t="str">
            <v>CONCRETO 2000 PSI PARA SUB-BASE PUENTE (Premezclado. Incluye Sumin., Formaleteo y Colocación. No incl. Refuerzo, Curado)</v>
          </cell>
          <cell r="D337" t="str">
            <v>M3</v>
          </cell>
          <cell r="E337">
            <v>462982</v>
          </cell>
        </row>
        <row r="338">
          <cell r="B338">
            <v>3649</v>
          </cell>
          <cell r="C338" t="str">
            <v>CONCRETO 2500 PSI (Hecho en Obra con arena de río y triturado de 3/4")</v>
          </cell>
          <cell r="D338" t="str">
            <v>M3</v>
          </cell>
          <cell r="E338">
            <v>259269</v>
          </cell>
        </row>
        <row r="339">
          <cell r="B339">
            <v>3650</v>
          </cell>
          <cell r="C339" t="str">
            <v>CONCRETO 1500 PSI (Hecho en Obra) 1:3:5 con arena de río y triturado de 3/4")</v>
          </cell>
          <cell r="D339" t="str">
            <v>M3</v>
          </cell>
          <cell r="E339">
            <v>231020</v>
          </cell>
        </row>
        <row r="340">
          <cell r="B340">
            <v>3652</v>
          </cell>
          <cell r="C340" t="str">
            <v>CAJA DE INSPECCIÓN TIPO VEHICULAR NORMA CODENSA CS 280  (Incluye Base, Muros, Pasos, Pañete, Cubierta, Aro y Tapa)</v>
          </cell>
          <cell r="D340" t="str">
            <v>UN</v>
          </cell>
          <cell r="E340">
            <v>2627775</v>
          </cell>
        </row>
        <row r="341">
          <cell r="B341">
            <v>3653</v>
          </cell>
          <cell r="C341" t="str">
            <v>CAMARA DE INSPECCIÓN T-16 ETB (H=2.3m. Incluye Base, Muros, Cubierta, Aro-Base y Aro-Tapa)</v>
          </cell>
          <cell r="D341" t="str">
            <v>UN</v>
          </cell>
          <cell r="E341">
            <v>3523025</v>
          </cell>
        </row>
        <row r="342">
          <cell r="B342">
            <v>3654</v>
          </cell>
          <cell r="C342" t="str">
            <v>CAMARA DE INSPECCIÓN T-18 ETB (H=2.3m. Incluye Base, Muros, Cubierta, Aro-Base y Aro-Tapa)</v>
          </cell>
          <cell r="D342" t="str">
            <v>UN</v>
          </cell>
          <cell r="E342">
            <v>2438480</v>
          </cell>
        </row>
        <row r="343">
          <cell r="B343">
            <v>3655</v>
          </cell>
          <cell r="C343" t="str">
            <v>CAMARA DE INSPECCIÓN T-16A ETB (H=2.3m. Incluye Base, Muros, Cubierta, Aro-Base y Aro-Tapa)</v>
          </cell>
          <cell r="D343" t="str">
            <v>UN</v>
          </cell>
          <cell r="E343">
            <v>4274101</v>
          </cell>
        </row>
        <row r="344">
          <cell r="B344">
            <v>3665</v>
          </cell>
          <cell r="C344" t="str">
            <v>CONCRETO CICLOPEO (60%-40%) (Concreto premezclado. Incluye Suministro y Colocación)</v>
          </cell>
          <cell r="D344" t="str">
            <v>M3</v>
          </cell>
          <cell r="E344">
            <v>252507</v>
          </cell>
        </row>
        <row r="345">
          <cell r="B345">
            <v>3684</v>
          </cell>
          <cell r="C345" t="str">
            <v>CODO HD 22.5° EXTREMO LISO PARA PVC D=3" (Suministro e Instalación)</v>
          </cell>
          <cell r="D345" t="str">
            <v>UN</v>
          </cell>
          <cell r="E345">
            <v>153642</v>
          </cell>
        </row>
        <row r="346">
          <cell r="B346">
            <v>3685</v>
          </cell>
          <cell r="C346" t="str">
            <v>CODO HD 11.25° EXTREMO LISO PARA PVC D=8" (Suministro e Instalación)</v>
          </cell>
          <cell r="D346" t="str">
            <v>UN</v>
          </cell>
          <cell r="E346">
            <v>468700</v>
          </cell>
        </row>
        <row r="347">
          <cell r="B347">
            <v>3687</v>
          </cell>
          <cell r="C347" t="str">
            <v>CAJA PARA VALVULA 0.4x0.4m H=0.8m (Incluye Marco y Tapa)</v>
          </cell>
          <cell r="D347" t="str">
            <v>UN</v>
          </cell>
          <cell r="E347">
            <v>147988</v>
          </cell>
        </row>
        <row r="348">
          <cell r="B348">
            <v>3688</v>
          </cell>
          <cell r="C348" t="str">
            <v>DESMONTE Y REINSTALACION DE SEÑALES VIALES (Incluye Dado de Anclaje)</v>
          </cell>
          <cell r="D348" t="str">
            <v>UN</v>
          </cell>
          <cell r="E348">
            <v>34748</v>
          </cell>
        </row>
        <row r="349">
          <cell r="B349">
            <v>3689</v>
          </cell>
          <cell r="C349" t="str">
            <v>BASE GRANULAR B-600 (Suministro, Extendido, Nivelación, Humedecimiento y Compactación con vibrocompactador)</v>
          </cell>
          <cell r="D349" t="str">
            <v>M3</v>
          </cell>
          <cell r="E349">
            <v>82330</v>
          </cell>
        </row>
        <row r="350">
          <cell r="B350">
            <v>3695</v>
          </cell>
          <cell r="C350" t="str">
            <v>TALA DE ARBOLES CLASE IV (20m&lt;H&lt;30m. Incluye Desenraíce, Retiro y Disposición Final)</v>
          </cell>
          <cell r="D350" t="str">
            <v>UN</v>
          </cell>
          <cell r="E350">
            <v>490879</v>
          </cell>
        </row>
        <row r="351">
          <cell r="B351">
            <v>3696</v>
          </cell>
          <cell r="C351" t="str">
            <v>PISO EN ADOQUIN DE ARCILLA 26x6x6cm (Suministro e Instalación. Incluye Base 4cm Arena Nivelación y Arena de Sello)</v>
          </cell>
          <cell r="D351" t="str">
            <v>M2</v>
          </cell>
          <cell r="E351">
            <v>40888</v>
          </cell>
        </row>
        <row r="352">
          <cell r="B352">
            <v>3698</v>
          </cell>
          <cell r="C352" t="str">
            <v>TALA DE ARBOLES CLASE III (10m &lt; H &lt;  20 m. Incluye Desenraíce, Retiro y Disposición Final)</v>
          </cell>
          <cell r="D352" t="str">
            <v>UN</v>
          </cell>
          <cell r="E352">
            <v>226117</v>
          </cell>
        </row>
        <row r="353">
          <cell r="B353">
            <v>3699</v>
          </cell>
          <cell r="C353" t="str">
            <v>TALA DE ARBOLES CLASE I (H&lt;5m. Incluye Desenraíce, Retiro y Disposición Final)</v>
          </cell>
          <cell r="D353" t="str">
            <v>UN</v>
          </cell>
          <cell r="E353">
            <v>129617</v>
          </cell>
        </row>
        <row r="354">
          <cell r="B354">
            <v>3704</v>
          </cell>
          <cell r="C354" t="str">
            <v>SUBDREN EN GRAVILLA 3/4", 0.5x1m  (Inc. Sumin. y Extendido manual. Inc. Geotextil NT CR=700N y Tubería PVC Corrug.-Filtro D=6")</v>
          </cell>
          <cell r="D354" t="str">
            <v>ML</v>
          </cell>
          <cell r="E354">
            <v>160263</v>
          </cell>
        </row>
        <row r="355">
          <cell r="B355">
            <v>3708</v>
          </cell>
          <cell r="C355" t="str">
            <v>ACERO DE REFUERZO (Incluye Suministro, Figurado y Fijación)</v>
          </cell>
          <cell r="D355" t="str">
            <v>KG</v>
          </cell>
          <cell r="E355">
            <v>2990</v>
          </cell>
        </row>
        <row r="356">
          <cell r="B356">
            <v>3710</v>
          </cell>
          <cell r="C356" t="str">
            <v>EXCAVACION MECANICA EN MATERIAL COMUN (Incluye Cargue)</v>
          </cell>
          <cell r="D356" t="str">
            <v>M3</v>
          </cell>
          <cell r="E356">
            <v>4558</v>
          </cell>
        </row>
        <row r="357">
          <cell r="B357">
            <v>3712</v>
          </cell>
          <cell r="C357" t="str">
            <v>SUMIDERO LATERAL SL-100, H=0.85m (Prefabricado. Incluye Suministro e Instalación. Incluye Sobretapa y Tapa)</v>
          </cell>
          <cell r="D357" t="str">
            <v>UN</v>
          </cell>
          <cell r="E357">
            <v>1708816</v>
          </cell>
        </row>
        <row r="358">
          <cell r="B358">
            <v>3716</v>
          </cell>
          <cell r="C358" t="str">
            <v>CILINDRO POZO INSPECCION PREFABRICADO D=1.2m, H=1m, e=0.10m (Incluye Suministro e Instalación. No inc. Aro de Ajuste)</v>
          </cell>
          <cell r="D358" t="str">
            <v>UN</v>
          </cell>
          <cell r="E358">
            <v>955906</v>
          </cell>
        </row>
        <row r="359">
          <cell r="B359">
            <v>3721</v>
          </cell>
          <cell r="C359" t="str">
            <v>SIEMBRA DE GRAMA (incluye Suministro e Instalación. Incluye 10cm de Tierra Negra)</v>
          </cell>
          <cell r="D359" t="str">
            <v>M2</v>
          </cell>
          <cell r="E359">
            <v>14048</v>
          </cell>
        </row>
        <row r="360">
          <cell r="B360">
            <v>3722</v>
          </cell>
          <cell r="C360" t="str">
            <v>NIVELACIÓN DE POZO (Hasta rasante en Concreto 3000 PSI Hecho en Obra, h=0.15m. Incluye Suministro y Construcción)</v>
          </cell>
          <cell r="D360" t="str">
            <v>UN</v>
          </cell>
          <cell r="E360">
            <v>76486</v>
          </cell>
        </row>
        <row r="361">
          <cell r="B361">
            <v>3723</v>
          </cell>
          <cell r="C361" t="str">
            <v>LIMPIEZA DE POZOS (Incluye Cargue, Retiro y Disposición Final de Sobrantes)</v>
          </cell>
          <cell r="D361" t="str">
            <v>UN</v>
          </cell>
          <cell r="E361">
            <v>58320</v>
          </cell>
        </row>
        <row r="362">
          <cell r="B362">
            <v>3724</v>
          </cell>
          <cell r="C362" t="str">
            <v>LIMPIEZA DE SUMIDEROS (Incluye Cargue, Retiro y Disposición Final de Sobrantes)</v>
          </cell>
          <cell r="D362" t="str">
            <v>UN</v>
          </cell>
          <cell r="E362">
            <v>58320</v>
          </cell>
        </row>
        <row r="363">
          <cell r="B363">
            <v>3727</v>
          </cell>
          <cell r="C363" t="str">
            <v>CENEFA EN ADOQUIN DE ARCILLA a=6cm (Suministro e Instalación. No Incluye Material de Base)</v>
          </cell>
          <cell r="D363" t="str">
            <v>ML</v>
          </cell>
          <cell r="E363">
            <v>4286</v>
          </cell>
        </row>
        <row r="364">
          <cell r="B364">
            <v>3729</v>
          </cell>
          <cell r="C364" t="str">
            <v>CONCRETO 1500 PSI PARA SOLADOS (Premezclado. Incluye Suministro y Colocación)</v>
          </cell>
          <cell r="D364" t="str">
            <v>M3</v>
          </cell>
          <cell r="E364">
            <v>379321</v>
          </cell>
        </row>
        <row r="365">
          <cell r="B365">
            <v>3730</v>
          </cell>
          <cell r="C365" t="str">
            <v>GROUTING 1500 PSI (Incluye Suministro y Colocación)</v>
          </cell>
          <cell r="D365" t="str">
            <v>M3</v>
          </cell>
          <cell r="E365">
            <v>397487</v>
          </cell>
        </row>
        <row r="366">
          <cell r="B366">
            <v>3733</v>
          </cell>
          <cell r="C366" t="str">
            <v>SUMIDERO TRANSVERSAL ST-1, H=1.9m (Fundido en Sitio, Concreto Hecho en Obra. Incl. Sum, Form, Ref. y Const. Incl. Reja)</v>
          </cell>
          <cell r="D366" t="str">
            <v>ML</v>
          </cell>
          <cell r="E366">
            <v>1066707</v>
          </cell>
        </row>
        <row r="367">
          <cell r="B367">
            <v>3735</v>
          </cell>
          <cell r="C367" t="str">
            <v>TUBERIA PF D=1/2" PARA ACOMETIDA DOMICILIARIA (Suministro e Instalación)</v>
          </cell>
          <cell r="D367" t="str">
            <v>ML</v>
          </cell>
          <cell r="E367">
            <v>1756</v>
          </cell>
        </row>
        <row r="368">
          <cell r="B368">
            <v>3745</v>
          </cell>
          <cell r="C368" t="str">
            <v>PISO EN ADOQUIN DE CONCRETO A25 20x10x6cm (Suministro e Instalación. Incluye Base 3cm Arena Nivelación y Arena de Sello)</v>
          </cell>
          <cell r="D368" t="str">
            <v>M2</v>
          </cell>
          <cell r="E368">
            <v>55384</v>
          </cell>
        </row>
        <row r="369">
          <cell r="B369">
            <v>3748</v>
          </cell>
          <cell r="C369" t="str">
            <v>LOSA DE CONCRETO MR45 (Suministro, Formaleteado, Colocación y Acabado. No Incluye Acero, Curado, Juntas)</v>
          </cell>
          <cell r="D369" t="str">
            <v>M3</v>
          </cell>
          <cell r="E369">
            <v>503681</v>
          </cell>
        </row>
        <row r="370">
          <cell r="B370">
            <v>3749</v>
          </cell>
          <cell r="C370" t="str">
            <v>LOSA DE CONCRETO MR50 (Suministro, Formaleteado, Colocación y Acabado. No Incluye Acero, Curado, Juntas)</v>
          </cell>
          <cell r="D370" t="str">
            <v>M3</v>
          </cell>
          <cell r="E370">
            <v>508928</v>
          </cell>
        </row>
        <row r="371">
          <cell r="B371">
            <v>3751</v>
          </cell>
          <cell r="C371" t="str">
            <v>CAÑUELA TIPO A120 (Suministro e Instalación. Incluye 3cm Mortero 1:5)</v>
          </cell>
          <cell r="D371" t="str">
            <v>ML</v>
          </cell>
          <cell r="E371">
            <v>36770</v>
          </cell>
        </row>
        <row r="372">
          <cell r="B372">
            <v>3753</v>
          </cell>
          <cell r="C372" t="str">
            <v>SARDINEL H=0.20m, e=0.15m CONCRETO 3000 PSI (Fundido en Sitio, Concreto Hecho en Obra. Inc. Sumin, Formalet. y Const.)</v>
          </cell>
          <cell r="D372" t="str">
            <v>ML</v>
          </cell>
          <cell r="E372">
            <v>17194</v>
          </cell>
        </row>
        <row r="373">
          <cell r="B373">
            <v>3754</v>
          </cell>
          <cell r="C373" t="str">
            <v>FRESADO PAVIMENTO ASFÁLTICO Profundidad de Fresado 0 - 18 cm. (Incluye Cargue). Incluye agua, puntas. No incluye transporte de maquinaria, transporte del fresado ni disposición final.</v>
          </cell>
          <cell r="D373" t="str">
            <v>M3</v>
          </cell>
          <cell r="E373">
            <v>68619</v>
          </cell>
        </row>
        <row r="374">
          <cell r="B374">
            <v>3758</v>
          </cell>
          <cell r="C374" t="str">
            <v>PILOTE D=40 CM (Incl. Excavación, Cargue y Retiro de Sobrantes, Movilización, montaje y desmontaje equipo, y concreto). Incluye  movilización hacia y desde la obra y entre perforaciones, montaje y desmontaje, registro de muestras correspondientes al perfi</v>
          </cell>
          <cell r="D374" t="str">
            <v>ML</v>
          </cell>
          <cell r="E374">
            <v>316139</v>
          </cell>
        </row>
        <row r="375">
          <cell r="B375">
            <v>3760</v>
          </cell>
          <cell r="C375" t="str">
            <v xml:space="preserve">PILOTE D=50 CM (Incl. Excavación, concreto, cargue y Retiro de Sobrantes, Movilización, montaje y desmontaje equipo. Incluye , movilización hacia y desde la obra y entre perforaciones, montaje y desmontaje, registro de muestras correspondientes al perfil </v>
          </cell>
          <cell r="D375" t="str">
            <v>ML</v>
          </cell>
          <cell r="E375">
            <v>379861</v>
          </cell>
        </row>
        <row r="376">
          <cell r="B376">
            <v>3761</v>
          </cell>
          <cell r="C376" t="str">
            <v xml:space="preserve">PILOTE D=60 CM (Incl. Excavación, concreto, cargue y Retiro de Sobrantes, Movilización, montaje y desmontaje equipo. Incluye , movilización hacia y desde la obra y entre perforaciones, montaje y desmontaje, registro de muestras correspondientes al perfil </v>
          </cell>
          <cell r="D376" t="str">
            <v>ML</v>
          </cell>
          <cell r="E376">
            <v>461264</v>
          </cell>
        </row>
        <row r="377">
          <cell r="B377">
            <v>3770</v>
          </cell>
          <cell r="C377" t="str">
            <v>CUADRILLA (OFICIAL + 6 AYUDANTES). INCLUYE FACTOR DE PRESTACIONES.</v>
          </cell>
          <cell r="D377" t="str">
            <v>JR</v>
          </cell>
          <cell r="E377">
            <v>338104</v>
          </cell>
        </row>
        <row r="378">
          <cell r="B378">
            <v>3776</v>
          </cell>
          <cell r="C378" t="str">
            <v>ENTIBADO TIPO ED1, DISCONTINUO EN MADERA (Incluye Suministro e Instalación)</v>
          </cell>
          <cell r="D378" t="str">
            <v>M2</v>
          </cell>
          <cell r="E378">
            <v>29253</v>
          </cell>
        </row>
        <row r="379">
          <cell r="B379">
            <v>3777</v>
          </cell>
          <cell r="C379" t="str">
            <v>CIMENTACION DE POSTES H=8m, CR=510Kg (Incluye Izaje, Aplomado e Hincado. Incluye Rellenos). NORMA LA009.</v>
          </cell>
          <cell r="D379" t="str">
            <v>UN</v>
          </cell>
          <cell r="E379">
            <v>288848</v>
          </cell>
        </row>
        <row r="380">
          <cell r="B380">
            <v>3779</v>
          </cell>
          <cell r="C380" t="str">
            <v>CAJA DE INSPECCIÓN DE 0.6x0.6m (H=0.6m. Incluye Suministro y Construcción. Incluye Marco y Tapa. No Inc. Base y Cañuela)</v>
          </cell>
          <cell r="D380" t="str">
            <v>UN</v>
          </cell>
          <cell r="E380">
            <v>293110</v>
          </cell>
        </row>
        <row r="381">
          <cell r="B381">
            <v>3780</v>
          </cell>
          <cell r="C381" t="str">
            <v>3 DUCTOS D=4" PVC-TDP (Incluye Suministro e Instalación. No Incluye Rellenos)</v>
          </cell>
          <cell r="D381" t="str">
            <v>ML</v>
          </cell>
          <cell r="E381">
            <v>42577</v>
          </cell>
        </row>
        <row r="382">
          <cell r="B382">
            <v>3784</v>
          </cell>
          <cell r="C382" t="str">
            <v>SARDINEL H=0.25m, e=0.15m CONCRETO 3000 PSI (Fundido en Sitio, Concreto Hecho en Obra. Inc. Sumin, Formalet. y Const.)</v>
          </cell>
          <cell r="D382" t="str">
            <v>ML</v>
          </cell>
          <cell r="E382">
            <v>19615</v>
          </cell>
        </row>
        <row r="383">
          <cell r="B383">
            <v>3787</v>
          </cell>
          <cell r="C383" t="str">
            <v>TUBERIA PVC PARA DRENAJE D=2 1/2" CON FILTRO (Incluye Suministro e Instalación)</v>
          </cell>
          <cell r="D383" t="str">
            <v>ML</v>
          </cell>
          <cell r="E383">
            <v>15800</v>
          </cell>
        </row>
        <row r="384">
          <cell r="B384">
            <v>3795</v>
          </cell>
          <cell r="C384" t="str">
            <v>8 DUCTOS D=4" PVC-EB (Incluye Suministro e Instalación. No Incluye Rellenos)</v>
          </cell>
          <cell r="D384" t="str">
            <v>ML</v>
          </cell>
          <cell r="E384">
            <v>118419</v>
          </cell>
        </row>
        <row r="385">
          <cell r="B385">
            <v>3796</v>
          </cell>
          <cell r="C385" t="str">
            <v>12 DUCTOS D=4" PVC-EB (LIVIANO) (Incluye Suministro e instal</v>
          </cell>
          <cell r="D385" t="str">
            <v>ML</v>
          </cell>
          <cell r="E385">
            <v>177564</v>
          </cell>
        </row>
        <row r="386">
          <cell r="B386">
            <v>3797</v>
          </cell>
          <cell r="C386" t="str">
            <v>16 DUCTOS D=4" PVC-EB (LIVIANO) (Incluye Suministro e Instalación. No Incluye Rellenos)</v>
          </cell>
          <cell r="D386" t="str">
            <v>ML</v>
          </cell>
          <cell r="E386">
            <v>235442</v>
          </cell>
        </row>
        <row r="387">
          <cell r="B387">
            <v>3798</v>
          </cell>
          <cell r="C387" t="str">
            <v>24 DUCTOS D=4" PVC-EB (LIVIANO) (Incluye Suministro e Instalación. No Incluye Rellenos)</v>
          </cell>
          <cell r="D387" t="str">
            <v>ML</v>
          </cell>
          <cell r="E387">
            <v>352175</v>
          </cell>
        </row>
        <row r="388">
          <cell r="B388">
            <v>3800</v>
          </cell>
          <cell r="C388" t="str">
            <v>NIVELACION Y COMPACTACIÓN DE SUBRASANTE</v>
          </cell>
          <cell r="D388" t="str">
            <v>M2</v>
          </cell>
          <cell r="E388">
            <v>1125</v>
          </cell>
        </row>
        <row r="389">
          <cell r="B389">
            <v>3806</v>
          </cell>
          <cell r="C389" t="str">
            <v>CURADO DE LOSAS DE CONCRETO (Suministro y Aplicación)</v>
          </cell>
          <cell r="D389" t="str">
            <v>M2</v>
          </cell>
          <cell r="E389">
            <v>1399</v>
          </cell>
        </row>
        <row r="390">
          <cell r="B390">
            <v>3811</v>
          </cell>
          <cell r="C390" t="str">
            <v>CORTE DE PAVIMENTO - INCLUYE EQUIPO: CORTADORA DE CONCRETO INCLUYE OPERARIO Y COMBUSTIBLE.  INCLUYE DISCO DIAMANTADO ASFALTO-CONCRETO 350 mm, AGUA Y MANO DE OBRA</v>
          </cell>
          <cell r="D390" t="str">
            <v>ML</v>
          </cell>
          <cell r="E390">
            <v>1643</v>
          </cell>
        </row>
        <row r="391">
          <cell r="B391">
            <v>3819</v>
          </cell>
          <cell r="C391" t="str">
            <v>PINTURA EN ESMALTE URETANO GRIS (e=1mil. Inc. Sumin. y Aplic. No Inc. Imprimante, Barrera, Esmalte Epóxico o Similares)</v>
          </cell>
          <cell r="D391" t="str">
            <v>ML</v>
          </cell>
          <cell r="E391">
            <v>3685</v>
          </cell>
        </row>
        <row r="392">
          <cell r="B392">
            <v>3837</v>
          </cell>
          <cell r="C392" t="str">
            <v>SELLADO DE JUNTAS EN PAVIMENTO DE CONCRETO HIDRAULICO (Incluye Limpieza, Suministro e Instalación de Fondo y Sellante)</v>
          </cell>
          <cell r="D392" t="str">
            <v>ML</v>
          </cell>
          <cell r="E392">
            <v>7313</v>
          </cell>
        </row>
        <row r="393">
          <cell r="B393">
            <v>3841</v>
          </cell>
          <cell r="C393" t="str">
            <v>MEZCLA DENSA EN CALIENTE MD20 Asfalto 80-100 (Suministro, Extendido, Nivelación y Compactación)</v>
          </cell>
          <cell r="D393" t="str">
            <v>M3</v>
          </cell>
          <cell r="E393">
            <v>647988</v>
          </cell>
        </row>
        <row r="394">
          <cell r="B394">
            <v>3847</v>
          </cell>
          <cell r="C394" t="str">
            <v>RELLENO PARA REDES EN BASE GRANULAR B-600 (Suministro, Extendido, Humedecimiento y Compactación)</v>
          </cell>
          <cell r="D394" t="str">
            <v>M3</v>
          </cell>
          <cell r="E394">
            <v>91019</v>
          </cell>
        </row>
        <row r="395">
          <cell r="B395">
            <v>3851</v>
          </cell>
          <cell r="C395" t="str">
            <v>RELLENO PARA ANDENES EN SUBBASE GRANULAR B-400 (Suministro, Extendido, Humedecimiento y Compactación)</v>
          </cell>
          <cell r="D395" t="str">
            <v>M3</v>
          </cell>
          <cell r="E395">
            <v>64535</v>
          </cell>
        </row>
        <row r="396">
          <cell r="B396">
            <v>3864</v>
          </cell>
          <cell r="C396" t="str">
            <v>IMPRIMACION CON EMULSION ASFALTICA CRL-0 (Suministro, Barrido Superficie y Riego)</v>
          </cell>
          <cell r="D396" t="str">
            <v>M2</v>
          </cell>
          <cell r="E396">
            <v>1717</v>
          </cell>
        </row>
        <row r="397">
          <cell r="B397">
            <v>3866</v>
          </cell>
          <cell r="C397" t="str">
            <v>RIEGO DE LIGA CON EMULSION ASFALTICA CRR-1 (Suministro, Barrido Superficie y Riego)</v>
          </cell>
          <cell r="D397" t="str">
            <v>M2</v>
          </cell>
          <cell r="E397">
            <v>1429</v>
          </cell>
        </row>
        <row r="398">
          <cell r="B398">
            <v>3867</v>
          </cell>
          <cell r="C398" t="str">
            <v>RIEGO DE LIGA CON EMULSION ASFALTICA CRR-2 (Suministro, Barrido Superficie y Riego)</v>
          </cell>
          <cell r="D398" t="str">
            <v>M2</v>
          </cell>
          <cell r="E398">
            <v>1505</v>
          </cell>
        </row>
        <row r="399">
          <cell r="B399">
            <v>3872</v>
          </cell>
          <cell r="C399" t="str">
            <v>DEMARCACION LINEA DISCONTINUA A=0.12m (e=15 mils, Acrílica Base Agua. Inc. Sumin. y Aplic. con Equipo. Inc Microesferas)</v>
          </cell>
          <cell r="D399" t="str">
            <v>ML</v>
          </cell>
          <cell r="E399">
            <v>980</v>
          </cell>
        </row>
        <row r="400">
          <cell r="B400">
            <v>3873</v>
          </cell>
          <cell r="C400" t="str">
            <v>CONCRETO CICLOPEO (60%-40%) (Concreto hecho en Obra. Incluye Suministro y Colocación)</v>
          </cell>
          <cell r="D400" t="str">
            <v>M3</v>
          </cell>
          <cell r="E400">
            <v>197240</v>
          </cell>
        </row>
        <row r="401">
          <cell r="B401">
            <v>3874</v>
          </cell>
          <cell r="C401" t="str">
            <v>MORTERO 1:5 (Hecho en Obra)</v>
          </cell>
          <cell r="D401" t="str">
            <v>M3</v>
          </cell>
          <cell r="E401">
            <v>226129</v>
          </cell>
        </row>
        <row r="402">
          <cell r="B402">
            <v>3875</v>
          </cell>
          <cell r="C402" t="str">
            <v>CONCRETO 2500 PSI PARA ANCLAJE TUBERIA (Hecho en Obra. Incluye Suministro, Formaleteo y Colocación)</v>
          </cell>
          <cell r="D402" t="str">
            <v>M3</v>
          </cell>
          <cell r="E402">
            <v>301960</v>
          </cell>
        </row>
        <row r="403">
          <cell r="B403">
            <v>3876</v>
          </cell>
          <cell r="C403" t="str">
            <v>SUBDREN EN GRAVILLA 1/2", 0.4x0.8m (Inc. Sumin. y Compact. Inc. Geotextil NT CR=700N y Tubería PVC Corrug.-Filtro D=4")</v>
          </cell>
          <cell r="D403" t="str">
            <v>ML</v>
          </cell>
          <cell r="E403">
            <v>101612</v>
          </cell>
        </row>
        <row r="404">
          <cell r="B404">
            <v>3877</v>
          </cell>
          <cell r="C404" t="str">
            <v>SUBDREN EN GRAVILLA 1/2", 0.5x1m  (Inc. Sumin. y Compact. Inc. Geotextil NT CR=700N y Tubería PVC Corrug.-Filtro D=6")</v>
          </cell>
          <cell r="D404" t="str">
            <v>ML</v>
          </cell>
          <cell r="E404">
            <v>157192</v>
          </cell>
        </row>
        <row r="405">
          <cell r="B405">
            <v>3878</v>
          </cell>
          <cell r="C405" t="str">
            <v>PLACA CUBIERTA D=1.70m POZO INSPEC. (Prefabricada. Incluye Suministro e Instalación. Incluye Tapa)</v>
          </cell>
          <cell r="D405" t="str">
            <v>UN</v>
          </cell>
          <cell r="E405">
            <v>881895</v>
          </cell>
        </row>
        <row r="406">
          <cell r="B406">
            <v>3879</v>
          </cell>
          <cell r="C406" t="str">
            <v>PLACA FONDO D=1.70m POZO INSPEC. (Prefabricada. Incl. Sumin, Inst.)</v>
          </cell>
          <cell r="D406" t="str">
            <v>UN</v>
          </cell>
          <cell r="E406">
            <v>572496</v>
          </cell>
        </row>
        <row r="407">
          <cell r="B407">
            <v>3880</v>
          </cell>
          <cell r="C407" t="str">
            <v>CILINDRO POZO INSPECCION PREFABRICADO D=1.2m, H=0.5m, e=0.10m (Incluye Suministro e Instalación. No inc. Aro de Ajuste)</v>
          </cell>
          <cell r="D407" t="str">
            <v>UN</v>
          </cell>
          <cell r="E407">
            <v>516656</v>
          </cell>
        </row>
        <row r="408">
          <cell r="B408">
            <v>3881</v>
          </cell>
          <cell r="C408" t="str">
            <v>CILINDRO POZO INSPECCION PREFABRICADO D=1.2m, H=0.25m, e=0.10m (Incluye Suministro e Instalación. No inc. Aro de Ajuste)</v>
          </cell>
          <cell r="D408" t="str">
            <v>UN</v>
          </cell>
          <cell r="E408">
            <v>367430</v>
          </cell>
        </row>
        <row r="409">
          <cell r="B409">
            <v>3882</v>
          </cell>
          <cell r="C409" t="str">
            <v>SUMIDERO LATERAL SL-100, H=1.25m (Fundido en Sitio, Concreto Hecho en Obra. Incl. Sumin, Form, Ref. y Const. Incl. Tapa)</v>
          </cell>
          <cell r="D409" t="str">
            <v>UN</v>
          </cell>
          <cell r="E409">
            <v>1475729</v>
          </cell>
        </row>
        <row r="410">
          <cell r="B410">
            <v>3883</v>
          </cell>
          <cell r="C410" t="str">
            <v>SUMIDERO LATERAL SL-150A, H=1.7m (Fundido en Sitio, Concreto Premezclado. Incl. Sumin, Form, Ref. y Constr. Incl. Tapa)</v>
          </cell>
          <cell r="D410" t="str">
            <v>UN</v>
          </cell>
          <cell r="E410">
            <v>2229281</v>
          </cell>
        </row>
        <row r="411">
          <cell r="B411">
            <v>3884</v>
          </cell>
          <cell r="C411" t="str">
            <v>SUMIDERO LATERAL SL-150, H=1.25m (Fundido en Sitio, Concreto Hecho en Obra. Incl. Sumin, Form, Ref. y Const. Incl. Tapa)</v>
          </cell>
          <cell r="D411" t="str">
            <v>UN</v>
          </cell>
          <cell r="E411">
            <v>1875927</v>
          </cell>
        </row>
        <row r="412">
          <cell r="B412">
            <v>3885</v>
          </cell>
          <cell r="C412" t="str">
            <v>SUMIDERO LATERAL SL-200, H=1.25m (Fundido en Sitio, Concreto Premezclado. Incl. Sumin, Form, Ref. y Constr. Incl. Tapa)</v>
          </cell>
          <cell r="D412" t="str">
            <v>UN</v>
          </cell>
          <cell r="E412">
            <v>2537881</v>
          </cell>
        </row>
        <row r="413">
          <cell r="B413">
            <v>3886</v>
          </cell>
          <cell r="C413" t="str">
            <v>SUMIDERO LATERAL SL-200, H=1.25m (Fundido en Sitio, Concreto Hecho en Obra. Incl. Sumin, Form, Ref. y Const. Incl. Tapa)</v>
          </cell>
          <cell r="D413" t="str">
            <v>UN</v>
          </cell>
          <cell r="E413">
            <v>2351199</v>
          </cell>
        </row>
        <row r="414">
          <cell r="B414">
            <v>3887</v>
          </cell>
          <cell r="C414" t="str">
            <v>SUMIDERO LATERAL SL-250, H=1.25m (Fundido en Sitio, Concreto Hecho en Obra. Incl. Sumin, Form, Ref. y Const. Incl. Tapa)</v>
          </cell>
          <cell r="D414" t="str">
            <v>UN</v>
          </cell>
          <cell r="E414">
            <v>2582194</v>
          </cell>
        </row>
        <row r="415">
          <cell r="B415">
            <v>3888</v>
          </cell>
          <cell r="C415" t="str">
            <v>SUMIDERO LATERAL SL-250, H=1.25m (Fundido en Sitio, Concreto Premezclado. Incl. Sumin, Form, Ref. y Constr. Incl. Tapa)</v>
          </cell>
          <cell r="D415" t="str">
            <v>UN</v>
          </cell>
          <cell r="E415">
            <v>2796656</v>
          </cell>
        </row>
        <row r="416">
          <cell r="B416">
            <v>3889</v>
          </cell>
          <cell r="C416" t="str">
            <v>SUMIDERO LATERAL SL-100A, H=1.7m (Fundido en Sitio, Concreto Hecho en Obra. Incl. Sum, Form, Ref. y Const. Incl. Tapa)</v>
          </cell>
          <cell r="D416" t="str">
            <v>UN</v>
          </cell>
          <cell r="E416">
            <v>1536148</v>
          </cell>
        </row>
        <row r="417">
          <cell r="B417">
            <v>3890</v>
          </cell>
          <cell r="C417" t="str">
            <v>SUMIDERO LATERAL SL-100A, H=1.7m (Fundido en Sitio, Concreto Premezclado. Incl. Sumin, Form, Ref. y Constr. Incl. Tapa)</v>
          </cell>
          <cell r="D417" t="str">
            <v>UN</v>
          </cell>
          <cell r="E417">
            <v>1650046</v>
          </cell>
        </row>
        <row r="418">
          <cell r="B418">
            <v>3891</v>
          </cell>
          <cell r="C418" t="str">
            <v>SUMIDERO LATERAL SL-150A, H=1.7m (Fundido en Sitio, Concreto Hecho en Obra. Incl. Sum, Form, Ref. y Const. Incl. Tapa)</v>
          </cell>
          <cell r="D418" t="str">
            <v>UN</v>
          </cell>
          <cell r="E418">
            <v>2050377</v>
          </cell>
        </row>
        <row r="419">
          <cell r="B419">
            <v>3892</v>
          </cell>
          <cell r="C419" t="str">
            <v>SUMIDERO LATERAL SL-200A, H=1.7m (Fundido en Sitio, Concreto Hecho en Obra. Incl. Sum, Form, Ref. y Const. Incl. Tapa)</v>
          </cell>
          <cell r="D419" t="str">
            <v>UN</v>
          </cell>
          <cell r="E419">
            <v>2548656</v>
          </cell>
        </row>
        <row r="420">
          <cell r="B420">
            <v>3893</v>
          </cell>
          <cell r="C420" t="str">
            <v>SUMIDERO LATERAL SL-200A, H=1.7m (Fundido en Sitio, Concreto Premezclado. Incl. Sumin, Form, Ref. y Constr. Incl. Tapa)</v>
          </cell>
          <cell r="D420" t="str">
            <v>UN</v>
          </cell>
          <cell r="E420">
            <v>2763118</v>
          </cell>
        </row>
        <row r="421">
          <cell r="B421">
            <v>3894</v>
          </cell>
          <cell r="C421" t="str">
            <v>SUMIDERO LATERAL SL-250A, H=1.7m (Fundido en Sitio, Concreto Hecho en Obra. Incl. Sum, Form, Ref. y Const. Incl. Tapa)</v>
          </cell>
          <cell r="D421" t="str">
            <v>UN</v>
          </cell>
          <cell r="E421">
            <v>2822160</v>
          </cell>
        </row>
        <row r="422">
          <cell r="B422">
            <v>3895</v>
          </cell>
          <cell r="C422" t="str">
            <v>SUMIDERO LATERAL SL-250A, H=1.7m (Fundido en Sitio, Concreto Premezclado. Incl. Sumin, Form, Ref. y Constr. Incl. Tapa)</v>
          </cell>
          <cell r="D422" t="str">
            <v>UN</v>
          </cell>
          <cell r="E422">
            <v>3064402</v>
          </cell>
        </row>
        <row r="423">
          <cell r="B423">
            <v>3896</v>
          </cell>
          <cell r="C423" t="str">
            <v>SUMIDERO LATERAL SL-150, H=1.25m (Fundido en Sitio, Concreto Premezclado. Incl. Sumin, Form, Ref. y Constr. Incl. Tapa)</v>
          </cell>
          <cell r="D423" t="str">
            <v>UN</v>
          </cell>
          <cell r="E423">
            <v>2027051</v>
          </cell>
        </row>
        <row r="424">
          <cell r="B424">
            <v>3897</v>
          </cell>
          <cell r="C424" t="str">
            <v>SUMIDERO LATERAL SL-150, H=0.85m (Prefabricado. Incluye Suministro e Instalación. Incluye Sobretapa y Tapa)</v>
          </cell>
          <cell r="D424" t="str">
            <v>UN</v>
          </cell>
          <cell r="E424">
            <v>2435578</v>
          </cell>
        </row>
        <row r="425">
          <cell r="B425">
            <v>3898</v>
          </cell>
          <cell r="C425" t="str">
            <v>SUMIDERO LATERAL SL-200, H=0.85m (Prefabricado. Incluye Suministro e Instalación. Incluye Sobretapa y Tapa)</v>
          </cell>
          <cell r="D425" t="str">
            <v>UN</v>
          </cell>
          <cell r="E425">
            <v>2804330</v>
          </cell>
        </row>
        <row r="426">
          <cell r="B426">
            <v>3899</v>
          </cell>
          <cell r="C426" t="str">
            <v>SUMIDERO LATERAL SL-250, H=0.85m (Prefabricado. Incluye Suministro e Instalación. Incluye Sobretapa y Tapa)</v>
          </cell>
          <cell r="D426" t="str">
            <v>UN</v>
          </cell>
          <cell r="E426">
            <v>3590742</v>
          </cell>
        </row>
        <row r="427">
          <cell r="B427">
            <v>3900</v>
          </cell>
          <cell r="C427" t="str">
            <v>SUMIDERO TRANSVERSAL ST-1, H=1.9m (Fundido en Sitio, Concreto Premezclado. Incl. Sumin, Form, Ref. y Const. Incl. Reja)</v>
          </cell>
          <cell r="D427" t="str">
            <v>ML</v>
          </cell>
          <cell r="E427">
            <v>1152497</v>
          </cell>
        </row>
        <row r="428">
          <cell r="B428">
            <v>3901</v>
          </cell>
          <cell r="C428" t="str">
            <v>TUBERIA PVC PARA DRENAJE D=2 1/2" SIN FILTRO (Incluye Suministro e Instalación)</v>
          </cell>
          <cell r="D428" t="str">
            <v>ML</v>
          </cell>
          <cell r="E428">
            <v>12625</v>
          </cell>
        </row>
        <row r="429">
          <cell r="B429">
            <v>3902</v>
          </cell>
          <cell r="C429" t="str">
            <v>TUBERIA PVC PARA DRENAJE D=4" CON FILTRO (Incluye Suministro e Instalación)</v>
          </cell>
          <cell r="D429" t="str">
            <v>ML</v>
          </cell>
          <cell r="E429">
            <v>22628</v>
          </cell>
        </row>
        <row r="430">
          <cell r="B430">
            <v>3903</v>
          </cell>
          <cell r="C430" t="str">
            <v>TUBERIA PVC PARA DRENAJE D=6" SIN FILTRO (Incluye Suministro e Instalación)</v>
          </cell>
          <cell r="D430" t="str">
            <v>ML</v>
          </cell>
          <cell r="E430">
            <v>39891</v>
          </cell>
        </row>
        <row r="431">
          <cell r="B431">
            <v>3904</v>
          </cell>
          <cell r="C431" t="str">
            <v>TUBERIA PVC PARA DRENAJE D=4" SIN FILTRO (Incluye Suministro e Instalación)</v>
          </cell>
          <cell r="D431" t="str">
            <v>ML</v>
          </cell>
          <cell r="E431">
            <v>17831</v>
          </cell>
        </row>
        <row r="432">
          <cell r="B432">
            <v>3905</v>
          </cell>
          <cell r="C432" t="str">
            <v>TUBERIA PVC PARA DRENAJE D=6" CON FILTRO (Incluye Suministro e Instalación)</v>
          </cell>
          <cell r="D432" t="str">
            <v>ML</v>
          </cell>
          <cell r="E432">
            <v>52923</v>
          </cell>
        </row>
        <row r="433">
          <cell r="B433">
            <v>3906</v>
          </cell>
          <cell r="C433" t="str">
            <v>SUMIDERO TRANSVERSAL ST-2, H=1.77m (Fundido en Sitio, Concreto Hecho en Obra. Incl. Sum, Form, Ref. y Const. Incl. Reja)</v>
          </cell>
          <cell r="D433" t="str">
            <v>ML</v>
          </cell>
          <cell r="E433">
            <v>853347</v>
          </cell>
        </row>
        <row r="434">
          <cell r="B434">
            <v>3907</v>
          </cell>
          <cell r="C434" t="str">
            <v>SUMIDERO TRANSVERSAL ST-2, H=1.77m (Fundido en Sitio, Concreto Premezclado. Incl. Sumin, Form, Ref. y Const. Incl. Reja)</v>
          </cell>
          <cell r="D434" t="str">
            <v>ML</v>
          </cell>
          <cell r="E434">
            <v>916043</v>
          </cell>
        </row>
        <row r="435">
          <cell r="B435">
            <v>3908</v>
          </cell>
          <cell r="C435" t="str">
            <v>SUMIDERO ESPECIAL TIPO 1, H=1.65m (Fundido en Sitio, Concreto Hecho en Obra. Incl. Sum, Form, Ref. y Const. Incl. Reja)</v>
          </cell>
          <cell r="D435" t="str">
            <v>UN</v>
          </cell>
          <cell r="E435">
            <v>1797111</v>
          </cell>
        </row>
        <row r="436">
          <cell r="B436">
            <v>3909</v>
          </cell>
          <cell r="C436" t="str">
            <v>SUMIDERO ESPECIAL TIPO 1, H=1.65m (Fundido en Sitio, Concreto Premezclado. Incl. Sum, Form, Ref. y Const. Incl. Reja)</v>
          </cell>
          <cell r="D436" t="str">
            <v>UN</v>
          </cell>
          <cell r="E436">
            <v>2004533</v>
          </cell>
        </row>
        <row r="437">
          <cell r="B437">
            <v>3910</v>
          </cell>
          <cell r="C437" t="str">
            <v>CONCRETO 4000 PSI IMPERMEABILIZADO (Hecho en Obra)</v>
          </cell>
          <cell r="D437" t="str">
            <v>M3</v>
          </cell>
          <cell r="E437">
            <v>393709</v>
          </cell>
        </row>
        <row r="438">
          <cell r="B438">
            <v>3919</v>
          </cell>
          <cell r="C438" t="str">
            <v>TUBERIA PVC  U.M. EXT/INT LISO NORMA NTC 5070 D=24" (Incluye Suministro e Instalación)</v>
          </cell>
          <cell r="D438" t="str">
            <v>ML</v>
          </cell>
          <cell r="E438">
            <v>437184</v>
          </cell>
        </row>
        <row r="439">
          <cell r="B439">
            <v>3920</v>
          </cell>
          <cell r="C439" t="str">
            <v>TUBERIA PVC  U.M. EXT/INT LISO NORMA NTC 5070 D=27" (Incluye Suministro e Instalación)</v>
          </cell>
          <cell r="D439" t="str">
            <v>ML</v>
          </cell>
          <cell r="E439">
            <v>497864</v>
          </cell>
        </row>
        <row r="440">
          <cell r="B440">
            <v>3921</v>
          </cell>
          <cell r="C440" t="str">
            <v>TUBERIA PVC  U.M. EXT/INT LISO NORMA NTC 5070 D=30" (Incluye Suministro e Instalación)</v>
          </cell>
          <cell r="D440" t="str">
            <v>ML</v>
          </cell>
          <cell r="E440">
            <v>640559</v>
          </cell>
        </row>
        <row r="441">
          <cell r="B441">
            <v>3922</v>
          </cell>
          <cell r="C441" t="str">
            <v>TUBERIA PVC  U.M. EXT/INT LISO NORMA NTC 5070 D=33" (Incluye Suministro e Instalación)</v>
          </cell>
          <cell r="D441" t="str">
            <v>ML</v>
          </cell>
          <cell r="E441">
            <v>814094</v>
          </cell>
        </row>
        <row r="442">
          <cell r="B442">
            <v>3923</v>
          </cell>
          <cell r="C442" t="str">
            <v>TUBERIA PVC  U.M. EXT/INT LISO NORMA NTC 5070 D=36" (Incluye Suministro e Instalación)</v>
          </cell>
          <cell r="D442" t="str">
            <v>ML</v>
          </cell>
          <cell r="E442">
            <v>1163745</v>
          </cell>
        </row>
        <row r="443">
          <cell r="B443">
            <v>3924</v>
          </cell>
          <cell r="C443" t="str">
            <v>TUBERIA PVC  U.M. EXT/INT LISO NORMA NTC 5070 D=39" (Incluye Suministro e Instalación)</v>
          </cell>
          <cell r="D443" t="str">
            <v>ML</v>
          </cell>
          <cell r="E443">
            <v>1543956</v>
          </cell>
        </row>
        <row r="444">
          <cell r="B444">
            <v>3925</v>
          </cell>
          <cell r="C444" t="str">
            <v>TUBERIA PVC  U.M. EXT/INT LISO NORMA NTC 5070 D=42" (Incluye Suministro e Instalación)</v>
          </cell>
          <cell r="D444" t="str">
            <v>ML</v>
          </cell>
          <cell r="E444">
            <v>1758840</v>
          </cell>
        </row>
        <row r="445">
          <cell r="B445">
            <v>3932</v>
          </cell>
          <cell r="C445" t="str">
            <v>TUBERIA CONCRETO D=6" CL. II SIN REFUERZO (Incluye Suministro e Instalación)</v>
          </cell>
          <cell r="D445" t="str">
            <v>ML</v>
          </cell>
          <cell r="E445">
            <v>40606</v>
          </cell>
        </row>
        <row r="446">
          <cell r="B446">
            <v>3933</v>
          </cell>
          <cell r="C446" t="str">
            <v>TUBERIA CONCRETO D=8" CL. II SIN REFUERZO (Incluye Suministro e Instalación)</v>
          </cell>
          <cell r="D446" t="str">
            <v>ML</v>
          </cell>
          <cell r="E446">
            <v>61883</v>
          </cell>
        </row>
        <row r="447">
          <cell r="B447">
            <v>3934</v>
          </cell>
          <cell r="C447" t="str">
            <v>TUBERIA CONCRETO D=12" CL. II SIN REFUERZO (Incluye Suministro e Instalación)</v>
          </cell>
          <cell r="D447" t="str">
            <v>ML</v>
          </cell>
          <cell r="E447">
            <v>113237</v>
          </cell>
        </row>
        <row r="448">
          <cell r="B448">
            <v>3935</v>
          </cell>
          <cell r="C448" t="str">
            <v>TUBERIA CONCRETO D=14" CL. II SIN REFUERZO (Incluye Suministro e Instalación)</v>
          </cell>
          <cell r="D448" t="str">
            <v>ML</v>
          </cell>
          <cell r="E448">
            <v>133627</v>
          </cell>
        </row>
        <row r="449">
          <cell r="B449">
            <v>3936</v>
          </cell>
          <cell r="C449" t="str">
            <v>TUBERIA CONCRETO D=16" CL. II SIN REFUERZO (Incluye Suministro e Instalación)</v>
          </cell>
          <cell r="D449" t="str">
            <v>ML</v>
          </cell>
          <cell r="E449">
            <v>171752</v>
          </cell>
        </row>
        <row r="450">
          <cell r="B450">
            <v>3937</v>
          </cell>
          <cell r="C450" t="str">
            <v>TUBERIA CONCRETO D=18" CL. II SIN REFUERZO (Incluye Suministro e Instalación)</v>
          </cell>
          <cell r="D450" t="str">
            <v>ML</v>
          </cell>
          <cell r="E450">
            <v>226860</v>
          </cell>
        </row>
        <row r="451">
          <cell r="B451">
            <v>3938</v>
          </cell>
          <cell r="C451" t="str">
            <v>TUBERIA CONCRETO D=20" CL. II SIN REFUERZO (Incluye Suministro e Instalación)</v>
          </cell>
          <cell r="D451" t="str">
            <v>ML</v>
          </cell>
          <cell r="E451">
            <v>280125</v>
          </cell>
        </row>
        <row r="452">
          <cell r="B452">
            <v>3939</v>
          </cell>
          <cell r="C452" t="str">
            <v>TUBERIA CONCRETO D=24" CL. II SIN REFUERZO (Incluye Suministro e Instalación)</v>
          </cell>
          <cell r="D452" t="str">
            <v>ML</v>
          </cell>
          <cell r="E452">
            <v>393405</v>
          </cell>
        </row>
        <row r="453">
          <cell r="B453">
            <v>3944</v>
          </cell>
          <cell r="C453" t="str">
            <v>TUBERIA CONCRETO D=24" CL. I REFORZADO (Incluye Suministro e Instalación)</v>
          </cell>
          <cell r="D453" t="str">
            <v>ML</v>
          </cell>
          <cell r="E453">
            <v>403829</v>
          </cell>
        </row>
        <row r="454">
          <cell r="B454">
            <v>3945</v>
          </cell>
          <cell r="C454" t="str">
            <v>TUBERIA CONCRETO D=27" CL. I REFORZADO (Incluye Suministro e Instalación)</v>
          </cell>
          <cell r="D454" t="str">
            <v>ML</v>
          </cell>
          <cell r="E454">
            <v>488667</v>
          </cell>
        </row>
        <row r="455">
          <cell r="B455">
            <v>3946</v>
          </cell>
          <cell r="C455" t="str">
            <v>TUBERIA CONCRETO D=32" CL. I REFORZADO (Incluye Suministro e Instalación)</v>
          </cell>
          <cell r="D455" t="str">
            <v>ML</v>
          </cell>
          <cell r="E455">
            <v>615304</v>
          </cell>
        </row>
        <row r="456">
          <cell r="B456">
            <v>3947</v>
          </cell>
          <cell r="C456" t="str">
            <v>TUBERIA CONCRETO D=36" CL. I REFORZADO (Incluye Suministro e Instalación)</v>
          </cell>
          <cell r="D456" t="str">
            <v>ML</v>
          </cell>
          <cell r="E456">
            <v>772492</v>
          </cell>
        </row>
        <row r="457">
          <cell r="B457">
            <v>3948</v>
          </cell>
          <cell r="C457" t="str">
            <v>TUBERIA CONCRETO D=40" CL. I REFORZADO (Incluye Suministro e Instalación)</v>
          </cell>
          <cell r="D457" t="str">
            <v>ML</v>
          </cell>
          <cell r="E457">
            <v>947593</v>
          </cell>
        </row>
        <row r="458">
          <cell r="B458">
            <v>3949</v>
          </cell>
          <cell r="C458" t="str">
            <v>TUBERIA CONCRETO D=44" CL. I REFORZADO (Incluye Suministro e Instalación)</v>
          </cell>
          <cell r="D458" t="str">
            <v>ML</v>
          </cell>
          <cell r="E458">
            <v>1079390</v>
          </cell>
        </row>
        <row r="459">
          <cell r="B459">
            <v>3950</v>
          </cell>
          <cell r="C459" t="str">
            <v>TUBERIA CONCRETO D=48" CL. I REFORZADO (Incluye Suministro e Instalación)</v>
          </cell>
          <cell r="D459" t="str">
            <v>ML</v>
          </cell>
          <cell r="E459">
            <v>1302828</v>
          </cell>
        </row>
        <row r="460">
          <cell r="B460">
            <v>3951</v>
          </cell>
          <cell r="C460" t="str">
            <v>TUBERIA CONCRETO D=52" CL. I REFORZADO (Incluye Suministro e Instalación)</v>
          </cell>
          <cell r="D460" t="str">
            <v>ML</v>
          </cell>
          <cell r="E460">
            <v>1486691</v>
          </cell>
        </row>
        <row r="461">
          <cell r="B461">
            <v>3952</v>
          </cell>
          <cell r="C461" t="str">
            <v>TUBERIA CONCRETO D=56" CL. I REFORZADO (Incluye Suministro e Instalación)</v>
          </cell>
          <cell r="D461" t="str">
            <v>ML</v>
          </cell>
          <cell r="E461">
            <v>1697359</v>
          </cell>
        </row>
        <row r="462">
          <cell r="B462">
            <v>3953</v>
          </cell>
          <cell r="C462" t="str">
            <v>TUBERIA CONCRETO D=60" CL. I REFORZADO (Incluye Suministro e Instalación)</v>
          </cell>
          <cell r="D462" t="str">
            <v>ML</v>
          </cell>
          <cell r="E462">
            <v>1914575</v>
          </cell>
        </row>
        <row r="463">
          <cell r="B463">
            <v>3954</v>
          </cell>
          <cell r="C463" t="str">
            <v>TUBERIA CONCRETO D=64" CL. I REFORZADO (Incluye Suministro e Instalación)</v>
          </cell>
          <cell r="D463" t="str">
            <v>ML</v>
          </cell>
          <cell r="E463">
            <v>2118973</v>
          </cell>
        </row>
        <row r="464">
          <cell r="B464">
            <v>3955</v>
          </cell>
          <cell r="C464" t="str">
            <v>TUBERIA CONCRETO D=68" CL. I REFORZADO (Incluye Suministro e Instalación)</v>
          </cell>
          <cell r="D464" t="str">
            <v>ML</v>
          </cell>
          <cell r="E464">
            <v>2345336</v>
          </cell>
        </row>
        <row r="465">
          <cell r="B465">
            <v>3956</v>
          </cell>
          <cell r="C465" t="str">
            <v>TUBERIA CONCRETO D=72" CL. I REFORZADO (Incluye Suministro e Instalación)</v>
          </cell>
          <cell r="D465" t="str">
            <v>ML</v>
          </cell>
          <cell r="E465">
            <v>2598927</v>
          </cell>
        </row>
        <row r="466">
          <cell r="B466">
            <v>3957</v>
          </cell>
          <cell r="C466" t="str">
            <v>TUBERIA CONCRETO D=80" CL. I REFORZADO (Incluye Suministro e Instalación)</v>
          </cell>
          <cell r="D466" t="str">
            <v>ML</v>
          </cell>
          <cell r="E466">
            <v>3166559</v>
          </cell>
        </row>
        <row r="467">
          <cell r="B467">
            <v>3958</v>
          </cell>
          <cell r="C467" t="str">
            <v>TUBERIA CONCRETO D=86" CL. I REFORZADO (Incluye Suministro e Instalación)</v>
          </cell>
          <cell r="D467" t="str">
            <v>ML</v>
          </cell>
          <cell r="E467">
            <v>3532063</v>
          </cell>
        </row>
        <row r="468">
          <cell r="B468">
            <v>3959</v>
          </cell>
          <cell r="C468" t="str">
            <v>TUBERIA CONCRETO D=92" CL. I REFORZADO (Incluye Suministro e Instalación)</v>
          </cell>
          <cell r="D468" t="str">
            <v>ML</v>
          </cell>
          <cell r="E468">
            <v>3931029</v>
          </cell>
        </row>
        <row r="469">
          <cell r="B469">
            <v>3960</v>
          </cell>
          <cell r="C469" t="str">
            <v>TUBERIA CONCRETO D=24" CL. II REFORZADO (Incluye Suministro e Instalación)</v>
          </cell>
          <cell r="D469" t="str">
            <v>ML</v>
          </cell>
          <cell r="E469">
            <v>403829</v>
          </cell>
        </row>
        <row r="470">
          <cell r="B470">
            <v>3961</v>
          </cell>
          <cell r="C470" t="str">
            <v>TUBERIA CONCRETO D=27" CL. II REFORZADO (Incluye Suministro e Instalación)</v>
          </cell>
          <cell r="D470" t="str">
            <v>ML</v>
          </cell>
          <cell r="E470">
            <v>500948</v>
          </cell>
        </row>
        <row r="471">
          <cell r="B471">
            <v>3962</v>
          </cell>
          <cell r="C471" t="str">
            <v>TUBERIA CONCRETO D=30" CL. II REFORZADO (Incluye Suministro e Instalación)</v>
          </cell>
          <cell r="D471" t="str">
            <v>ML</v>
          </cell>
          <cell r="E471">
            <v>630536</v>
          </cell>
        </row>
        <row r="472">
          <cell r="B472">
            <v>3963</v>
          </cell>
          <cell r="C472" t="str">
            <v>TUBERIA CONCRETO D=36" CL. II REFORZADO (Incluye Suministro e Instalación)</v>
          </cell>
          <cell r="D472" t="str">
            <v>ML</v>
          </cell>
          <cell r="E472">
            <v>789533</v>
          </cell>
        </row>
        <row r="473">
          <cell r="B473">
            <v>3964</v>
          </cell>
          <cell r="C473" t="str">
            <v>TUBERIA CONCRETO D=40" CL. II REFORZADO (Incluye Suministro e Instalación)</v>
          </cell>
          <cell r="D473" t="str">
            <v>ML</v>
          </cell>
          <cell r="E473">
            <v>969347</v>
          </cell>
        </row>
        <row r="474">
          <cell r="B474">
            <v>3965</v>
          </cell>
          <cell r="C474" t="str">
            <v>TUBERIA CONCRETO D=44" CL. II REFORZADO (Incluye Suministro e Instalación)</v>
          </cell>
          <cell r="D474" t="str">
            <v>ML</v>
          </cell>
          <cell r="E474">
            <v>1099335</v>
          </cell>
        </row>
        <row r="475">
          <cell r="B475">
            <v>3966</v>
          </cell>
          <cell r="C475" t="str">
            <v>TUBERIA CONCRETO D=48" CL. II REFORZADO (Incluye Suministro e Instalación)</v>
          </cell>
          <cell r="D475" t="str">
            <v>ML</v>
          </cell>
          <cell r="E475">
            <v>1331245</v>
          </cell>
        </row>
        <row r="476">
          <cell r="B476">
            <v>3967</v>
          </cell>
          <cell r="C476" t="str">
            <v>TUBERIA CONCRETO D=52" CL. II REFORZADO (Incluye Suministro e Instalación)</v>
          </cell>
          <cell r="D476" t="str">
            <v>ML</v>
          </cell>
          <cell r="E476">
            <v>1520772</v>
          </cell>
        </row>
        <row r="477">
          <cell r="B477">
            <v>3968</v>
          </cell>
          <cell r="C477" t="str">
            <v>TUBERIA CONCRETO D=56" CL. II REFORZADO (Incluye Suministro e Instalación)</v>
          </cell>
          <cell r="D477" t="str">
            <v>ML</v>
          </cell>
          <cell r="E477">
            <v>1717351</v>
          </cell>
        </row>
        <row r="478">
          <cell r="B478">
            <v>3969</v>
          </cell>
          <cell r="C478" t="str">
            <v>TUBERIA CONCRETO D=60" CL. III REFORZADO (Incluye Suministro e Instalación)</v>
          </cell>
          <cell r="D478" t="str">
            <v>ML</v>
          </cell>
          <cell r="E478">
            <v>2141960</v>
          </cell>
        </row>
        <row r="479">
          <cell r="B479">
            <v>3970</v>
          </cell>
          <cell r="C479" t="str">
            <v>TUBERIA CONCRETO D=64" CL. II REFORZADO (Incluye Suministro e Instalación)</v>
          </cell>
          <cell r="D479" t="str">
            <v>ML</v>
          </cell>
          <cell r="E479">
            <v>2162527</v>
          </cell>
        </row>
        <row r="480">
          <cell r="B480">
            <v>3971</v>
          </cell>
          <cell r="C480" t="str">
            <v>TUBERIA CONCRETO D=68" CL. III REFORZADO (Incluye Suministro e Instalación)</v>
          </cell>
          <cell r="D480" t="str">
            <v>ML</v>
          </cell>
          <cell r="E480">
            <v>2484614</v>
          </cell>
        </row>
        <row r="481">
          <cell r="B481">
            <v>3972</v>
          </cell>
          <cell r="C481" t="str">
            <v>TUBERIA CONCRETO D=72" CL. II REFORZADO (Incluye Suministro e Instalación)</v>
          </cell>
          <cell r="D481" t="str">
            <v>ML</v>
          </cell>
          <cell r="E481">
            <v>2609256</v>
          </cell>
        </row>
        <row r="482">
          <cell r="B482">
            <v>3973</v>
          </cell>
          <cell r="C482" t="str">
            <v>TUBERIA CONCRETO D=80" CL. II REFORZADO (Incluye Suministro e Instalación)</v>
          </cell>
          <cell r="D482" t="str">
            <v>ML</v>
          </cell>
          <cell r="E482">
            <v>3179792</v>
          </cell>
        </row>
        <row r="483">
          <cell r="B483">
            <v>3974</v>
          </cell>
          <cell r="C483" t="str">
            <v>TUBERIA CONCRETO D=86" CL. II REFORZADO (Incluye Suministro e Instalación)</v>
          </cell>
          <cell r="D483" t="str">
            <v>ML</v>
          </cell>
          <cell r="E483">
            <v>3583233</v>
          </cell>
        </row>
        <row r="484">
          <cell r="B484">
            <v>3975</v>
          </cell>
          <cell r="C484" t="str">
            <v>TUBERIA CONCRETO D=24" CL. III REFORZADO (Incluye Suministro e Instalación)</v>
          </cell>
          <cell r="D484" t="str">
            <v>ML</v>
          </cell>
          <cell r="E484">
            <v>403829</v>
          </cell>
        </row>
        <row r="485">
          <cell r="B485">
            <v>3976</v>
          </cell>
          <cell r="C485" t="str">
            <v>TUBERIA CONCRETO D=27" CL. III REFORZADO (Incluye Suministro e Instalación)</v>
          </cell>
          <cell r="D485" t="str">
            <v>ML</v>
          </cell>
          <cell r="E485">
            <v>526604</v>
          </cell>
        </row>
        <row r="486">
          <cell r="B486">
            <v>3977</v>
          </cell>
          <cell r="C486" t="str">
            <v>TUBERIA CONCRETO D=30" CL. III REFORZADO (Incluye Suministro e Instalación)</v>
          </cell>
          <cell r="D486" t="str">
            <v>ML</v>
          </cell>
          <cell r="E486">
            <v>661762</v>
          </cell>
        </row>
        <row r="487">
          <cell r="B487">
            <v>3978</v>
          </cell>
          <cell r="C487" t="str">
            <v>TUBERIA CONCRETO D=36" CL. III REFORZADO (Incluye Suministro e Instalación)</v>
          </cell>
          <cell r="D487" t="str">
            <v>ML</v>
          </cell>
          <cell r="E487">
            <v>828422</v>
          </cell>
        </row>
        <row r="488">
          <cell r="B488">
            <v>3979</v>
          </cell>
          <cell r="C488" t="str">
            <v>TUBERIA CONCRETO D=40" CL. III REFORZADO (Incluye Suministro e Instalación)</v>
          </cell>
          <cell r="D488" t="str">
            <v>ML</v>
          </cell>
          <cell r="E488">
            <v>1019565</v>
          </cell>
        </row>
        <row r="489">
          <cell r="B489">
            <v>3980</v>
          </cell>
          <cell r="C489" t="str">
            <v>TUBERIA CONCRETO D=44" CL. III REFORZADO (Incluye Suministro e Instalación)</v>
          </cell>
          <cell r="D489" t="str">
            <v>ML</v>
          </cell>
          <cell r="E489">
            <v>1154218</v>
          </cell>
        </row>
        <row r="490">
          <cell r="B490">
            <v>3981</v>
          </cell>
          <cell r="C490" t="str">
            <v>TUBERIA CONCRETO D=48" CL. III REFORZADO (Incluye Suministro e Instalación)</v>
          </cell>
          <cell r="D490" t="str">
            <v>ML</v>
          </cell>
          <cell r="E490">
            <v>1396647</v>
          </cell>
        </row>
        <row r="491">
          <cell r="B491">
            <v>3982</v>
          </cell>
          <cell r="C491" t="str">
            <v>TUBERIA CONCRETO D=52" CL. III REFORZADO (Incluye Suministro e Instalación)</v>
          </cell>
          <cell r="D491" t="str">
            <v>ML</v>
          </cell>
          <cell r="E491">
            <v>1592839</v>
          </cell>
        </row>
        <row r="492">
          <cell r="B492">
            <v>3983</v>
          </cell>
          <cell r="C492" t="str">
            <v>TUBERIA CONCRETO D=56" CL. III REFORZADO (Incluye Suministro e Instalación)</v>
          </cell>
          <cell r="D492" t="str">
            <v>ML</v>
          </cell>
          <cell r="E492">
            <v>1795034</v>
          </cell>
        </row>
        <row r="493">
          <cell r="B493">
            <v>3984</v>
          </cell>
          <cell r="C493" t="str">
            <v>TUBERIA CONCRETO D=60" CL. II REFORZADO (Incluye Suministro e Instalación)</v>
          </cell>
          <cell r="D493" t="str">
            <v>ML</v>
          </cell>
          <cell r="E493">
            <v>1945848</v>
          </cell>
        </row>
        <row r="494">
          <cell r="B494">
            <v>3985</v>
          </cell>
          <cell r="C494" t="str">
            <v>TUBERIA CONCRETO D=64" CL. III REFORZADO (Incluye Suministro e Instalación)</v>
          </cell>
          <cell r="D494" t="str">
            <v>ML</v>
          </cell>
          <cell r="E494">
            <v>2241209</v>
          </cell>
        </row>
        <row r="495">
          <cell r="B495">
            <v>3986</v>
          </cell>
          <cell r="C495" t="str">
            <v>TUBERIA CONCRETO D=72" CL. III REFORZADO (Incluye Suministro e Instalación)</v>
          </cell>
          <cell r="D495" t="str">
            <v>ML</v>
          </cell>
          <cell r="E495">
            <v>2837641</v>
          </cell>
        </row>
        <row r="496">
          <cell r="B496">
            <v>3987</v>
          </cell>
          <cell r="C496" t="str">
            <v>TUBERIA CONCRETO D=68" CL. II REFORZADO (Incluye Suministro e Instalación)</v>
          </cell>
          <cell r="D496" t="str">
            <v>ML</v>
          </cell>
          <cell r="E496">
            <v>2394554</v>
          </cell>
        </row>
        <row r="497">
          <cell r="B497">
            <v>3988</v>
          </cell>
          <cell r="C497" t="str">
            <v>TUBERIA CONCRETO D=80" CL. III REFORZADO (Incluye Suministro e Instalación)</v>
          </cell>
          <cell r="D497" t="str">
            <v>ML</v>
          </cell>
          <cell r="E497">
            <v>3300125</v>
          </cell>
        </row>
        <row r="498">
          <cell r="B498">
            <v>3989</v>
          </cell>
          <cell r="C498" t="str">
            <v>TUBERIA CONCRETO D=86" CL. III REFORZADO (Incluye Suministro e Instalación)</v>
          </cell>
          <cell r="D498" t="str">
            <v>ML</v>
          </cell>
          <cell r="E498">
            <v>3665629</v>
          </cell>
        </row>
        <row r="499">
          <cell r="B499">
            <v>3990</v>
          </cell>
          <cell r="C499" t="str">
            <v>TUBERIA CONCRETO D=92" CL. II REFORZADO (Incluye Suministro e Instalación)</v>
          </cell>
          <cell r="D499" t="str">
            <v>ML</v>
          </cell>
          <cell r="E499">
            <v>3987911</v>
          </cell>
        </row>
        <row r="500">
          <cell r="B500">
            <v>3991</v>
          </cell>
          <cell r="C500" t="str">
            <v>TUBERIA CONCRETO D=92" CL. III REFORZADO (Incluye Suministro e Instalación)</v>
          </cell>
          <cell r="D500" t="str">
            <v>ML</v>
          </cell>
          <cell r="E500">
            <v>4049505</v>
          </cell>
        </row>
        <row r="501">
          <cell r="B501">
            <v>3992</v>
          </cell>
          <cell r="C501" t="str">
            <v>TUBERIA CONCRETO D=24" CL. IV REFORZADO (Incluye Suministro e Instalación)</v>
          </cell>
          <cell r="D501" t="str">
            <v>ML</v>
          </cell>
          <cell r="E501">
            <v>450239</v>
          </cell>
        </row>
        <row r="502">
          <cell r="B502">
            <v>3993</v>
          </cell>
          <cell r="C502" t="str">
            <v>TUBERIA CONCRETO D=27" CL. IV REFORZADO (Incluye Suministro e Instalación)</v>
          </cell>
          <cell r="D502" t="str">
            <v>ML</v>
          </cell>
          <cell r="E502">
            <v>590055</v>
          </cell>
        </row>
        <row r="503">
          <cell r="B503">
            <v>3994</v>
          </cell>
          <cell r="C503" t="str">
            <v>TUBERIA CONCRETO D=30" CL. IV REFORZADO (Incluye Suministro e Instalación)</v>
          </cell>
          <cell r="D503" t="str">
            <v>ML</v>
          </cell>
          <cell r="E503">
            <v>744157</v>
          </cell>
        </row>
        <row r="504">
          <cell r="B504">
            <v>3995</v>
          </cell>
          <cell r="C504" t="str">
            <v>TUBERIA CONCRETO D=36" CL. IV REFORZADO (Incluye Suministro e Instalación)</v>
          </cell>
          <cell r="D504" t="str">
            <v>ML</v>
          </cell>
          <cell r="E504">
            <v>931666</v>
          </cell>
        </row>
        <row r="505">
          <cell r="B505">
            <v>3996</v>
          </cell>
          <cell r="C505" t="str">
            <v>TUBERIA CONCRETO D=40" CL. IV REFORZADO (Incluye Suministro e Instalación)</v>
          </cell>
          <cell r="D505" t="str">
            <v>ML</v>
          </cell>
          <cell r="E505">
            <v>1147513</v>
          </cell>
        </row>
        <row r="506">
          <cell r="B506">
            <v>3997</v>
          </cell>
          <cell r="C506" t="str">
            <v>TUBERIA CONCRETO D=44" CL. IV REFORZADO (Incluye Suministro e Instalación)</v>
          </cell>
          <cell r="D506" t="str">
            <v>ML</v>
          </cell>
          <cell r="E506">
            <v>1298255</v>
          </cell>
        </row>
        <row r="507">
          <cell r="B507">
            <v>3998</v>
          </cell>
          <cell r="C507" t="str">
            <v>TUBERIA CONCRETO D=48" CL. IV REFORZADO (Incluye Suministro e Instalación)</v>
          </cell>
          <cell r="D507" t="str">
            <v>ML</v>
          </cell>
          <cell r="E507">
            <v>1565389</v>
          </cell>
        </row>
        <row r="508">
          <cell r="B508">
            <v>3999</v>
          </cell>
          <cell r="C508" t="str">
            <v>TUBERIA CONCRETO D=52" CL. IV REFORZADO (Incluye Suministro e Instalación)</v>
          </cell>
          <cell r="D508" t="str">
            <v>ML</v>
          </cell>
          <cell r="E508">
            <v>1791854</v>
          </cell>
        </row>
        <row r="509">
          <cell r="B509">
            <v>4000</v>
          </cell>
          <cell r="C509" t="str">
            <v>TUBERIA CONCRETO D=56" CL. IV REFORZADO (Incluye Suministro e Instalación)</v>
          </cell>
          <cell r="D509" t="str">
            <v>ML</v>
          </cell>
          <cell r="E509">
            <v>1944736</v>
          </cell>
        </row>
        <row r="510">
          <cell r="B510">
            <v>4001</v>
          </cell>
          <cell r="C510" t="str">
            <v>TUBERIA CONCRETO D=60" CL. IV REFORZADO (Incluye Suministro e Instalación)</v>
          </cell>
          <cell r="D510" t="str">
            <v>ML</v>
          </cell>
          <cell r="E510">
            <v>2245252</v>
          </cell>
        </row>
        <row r="511">
          <cell r="B511">
            <v>4002</v>
          </cell>
          <cell r="C511" t="str">
            <v>TUBERIA CONCRETO D=64" CL. IV REFORZADO (Incluye Suministro e Instalación)</v>
          </cell>
          <cell r="D511" t="str">
            <v>ML</v>
          </cell>
          <cell r="E511">
            <v>2503676</v>
          </cell>
        </row>
        <row r="512">
          <cell r="B512">
            <v>4004</v>
          </cell>
          <cell r="C512" t="str">
            <v>TUBERIA CONCRETO D=68" CL. IV REFORZADO (Incluye Suministro e Instalación)</v>
          </cell>
          <cell r="D512" t="str">
            <v>ML</v>
          </cell>
          <cell r="E512">
            <v>2783113</v>
          </cell>
        </row>
        <row r="513">
          <cell r="B513">
            <v>4005</v>
          </cell>
          <cell r="C513" t="str">
            <v>TUBERIA CONCRETO D=72" CL. IV REFORZADO (Incluye Suministro e Instalación)</v>
          </cell>
          <cell r="D513" t="str">
            <v>ML</v>
          </cell>
          <cell r="E513">
            <v>3068977</v>
          </cell>
        </row>
        <row r="514">
          <cell r="B514">
            <v>4006</v>
          </cell>
          <cell r="C514" t="str">
            <v>TUBERIA CONCRETO D=80" CL. IV REFORZADO (Incluye Suministro e Instalación)</v>
          </cell>
          <cell r="D514" t="str">
            <v>ML</v>
          </cell>
          <cell r="E514">
            <v>3711484</v>
          </cell>
        </row>
        <row r="515">
          <cell r="B515">
            <v>4007</v>
          </cell>
          <cell r="C515" t="str">
            <v>TUBERIA CONCRETO D=86" CL. IV REFORZADO (Incluye Suministro e Instalación)</v>
          </cell>
          <cell r="D515" t="str">
            <v>ML</v>
          </cell>
          <cell r="E515">
            <v>4378201</v>
          </cell>
        </row>
        <row r="516">
          <cell r="B516">
            <v>4008</v>
          </cell>
          <cell r="C516" t="str">
            <v>TUBERIA CONCRETO D=92" CL. IV REFORZADO (Incluye Suministro e Instalación)</v>
          </cell>
          <cell r="D516" t="str">
            <v>ML</v>
          </cell>
          <cell r="E516">
            <v>4754461</v>
          </cell>
        </row>
        <row r="517">
          <cell r="B517">
            <v>4009</v>
          </cell>
          <cell r="C517" t="str">
            <v>GEOTEXTIL NT 3000 PARA SUBDRENES/FILTROS (Incluye Suministro e Instalación)</v>
          </cell>
          <cell r="D517" t="str">
            <v>M2</v>
          </cell>
          <cell r="E517">
            <v>8404</v>
          </cell>
        </row>
        <row r="518">
          <cell r="B518">
            <v>4010</v>
          </cell>
          <cell r="C518" t="str">
            <v>GEOTEXTIL NT 4000 PARA SUBDRENES/FILTROS (Incluye Suministro e Instalación)</v>
          </cell>
          <cell r="D518" t="str">
            <v>M2</v>
          </cell>
          <cell r="E518">
            <v>12295</v>
          </cell>
        </row>
        <row r="519">
          <cell r="B519">
            <v>4011</v>
          </cell>
          <cell r="C519" t="str">
            <v>GEOTEXTIL NT 5000 PARA SUBDRENES/FILTROS (Incluye Suministro e Instalación)</v>
          </cell>
          <cell r="D519" t="str">
            <v>M2</v>
          </cell>
          <cell r="E519">
            <v>14752</v>
          </cell>
        </row>
        <row r="520">
          <cell r="B520">
            <v>4012</v>
          </cell>
          <cell r="C520" t="str">
            <v>GEOTEXTIL NT 6000 PARA SUBDRENES/FILTROS (Incluye Suministro e Instalación)</v>
          </cell>
          <cell r="D520" t="str">
            <v>M2</v>
          </cell>
          <cell r="E520">
            <v>16630</v>
          </cell>
        </row>
        <row r="521">
          <cell r="B521">
            <v>4013</v>
          </cell>
          <cell r="C521" t="str">
            <v>GEOTEXTIL NT 7000 PARA SEPARACION SUBRASANTE/CAPAS GRANULARES (Incluye Suministro e Instalación)</v>
          </cell>
          <cell r="D521" t="str">
            <v>M2</v>
          </cell>
          <cell r="E521">
            <v>20486</v>
          </cell>
        </row>
        <row r="522">
          <cell r="B522">
            <v>4014</v>
          </cell>
          <cell r="C522" t="str">
            <v>GEOTEXTIL NT 3000 PARA SEPARACION SUBRASANTE/CAPAS GRANULARES (Incluye Suministro e Instalación)</v>
          </cell>
          <cell r="D522" t="str">
            <v>M2</v>
          </cell>
          <cell r="E522">
            <v>8404</v>
          </cell>
        </row>
        <row r="523">
          <cell r="B523">
            <v>4015</v>
          </cell>
          <cell r="C523" t="str">
            <v>GEOTEXTIL NT 4000 PARA SEPARACION SUBRASANTE/CAPAS GRANULARES (Incluye Suministro e Instalación)</v>
          </cell>
          <cell r="D523" t="str">
            <v>M2</v>
          </cell>
          <cell r="E523">
            <v>12295</v>
          </cell>
        </row>
        <row r="524">
          <cell r="B524">
            <v>4016</v>
          </cell>
          <cell r="C524" t="str">
            <v>GEOTEXTIL NT 5000 PARA SEPARACION SUBRASANTE/CAPAS GRANULARES (Incluye Suministro e Instalación)</v>
          </cell>
          <cell r="D524" t="str">
            <v>M2</v>
          </cell>
          <cell r="E524">
            <v>14752</v>
          </cell>
        </row>
        <row r="525">
          <cell r="B525">
            <v>4017</v>
          </cell>
          <cell r="C525" t="str">
            <v>GEOTEXTIL NT 6000 PARA SEPARACION SUBRASANTE/CAPAS GRANULARES (Incluye Suministro e Instalación)</v>
          </cell>
          <cell r="D525" t="str">
            <v>M2</v>
          </cell>
          <cell r="E525">
            <v>16630</v>
          </cell>
        </row>
        <row r="526">
          <cell r="B526">
            <v>4018</v>
          </cell>
          <cell r="C526" t="str">
            <v>GEOTEXTIL NT 7000 PARA SUBDRENES/FILTROS (Incluye Suministro e Instalación)</v>
          </cell>
          <cell r="D526" t="str">
            <v>M2</v>
          </cell>
          <cell r="E526">
            <v>20486</v>
          </cell>
        </row>
        <row r="527">
          <cell r="B527">
            <v>4019</v>
          </cell>
          <cell r="C527" t="str">
            <v>GEOTEXTIL REPAV 400 PARA PAVIMENTACION Y REPAVIMENTACION (Incluye Suministro e Instalación)</v>
          </cell>
          <cell r="D527" t="str">
            <v>M2</v>
          </cell>
          <cell r="E527">
            <v>6426</v>
          </cell>
        </row>
        <row r="528">
          <cell r="B528">
            <v>4020</v>
          </cell>
          <cell r="C528" t="str">
            <v>GEOTEXTIL REPAV 450 PARA PAVIMENTACION Y REPAVIMENTACION (Incluye Suministro e Instalación)</v>
          </cell>
          <cell r="D528" t="str">
            <v>M2</v>
          </cell>
          <cell r="E528">
            <v>6218</v>
          </cell>
        </row>
        <row r="529">
          <cell r="B529">
            <v>4021</v>
          </cell>
          <cell r="C529" t="str">
            <v>GEOTEXTIL NT 4000 PARA ESTABILIZACION SUBRASANTE/CAPAS GRANULARES (Inc. Suministro e Instalación)</v>
          </cell>
          <cell r="D529" t="str">
            <v>M2</v>
          </cell>
          <cell r="E529">
            <v>12295</v>
          </cell>
        </row>
        <row r="530">
          <cell r="B530">
            <v>4022</v>
          </cell>
          <cell r="C530" t="str">
            <v>GEOTEXTIL NT 5000 PARA ESTABILIZACION SUBRASANTE/CAPAS GRANULARES (Inc. Suministro e Instalación)</v>
          </cell>
          <cell r="D530" t="str">
            <v>M2</v>
          </cell>
          <cell r="E530">
            <v>14752</v>
          </cell>
        </row>
        <row r="531">
          <cell r="B531">
            <v>4023</v>
          </cell>
          <cell r="C531" t="str">
            <v>GEOTEXTIL NT 6000 PARA ESTABILIZACION SUBRASANTE/CAPAS GRANULARES (Inc. Suministro e Instalación)</v>
          </cell>
          <cell r="D531" t="str">
            <v>M2</v>
          </cell>
          <cell r="E531">
            <v>16630</v>
          </cell>
        </row>
        <row r="532">
          <cell r="B532">
            <v>4024</v>
          </cell>
          <cell r="C532" t="str">
            <v>GEOTEXTIL NT 7000 PARA ESTABILIZACION SUBRASANTE/CAPAS GRANULARES (Inc. Suministro e Instalación)</v>
          </cell>
          <cell r="D532" t="str">
            <v>M2</v>
          </cell>
          <cell r="E532">
            <v>20486</v>
          </cell>
        </row>
        <row r="533">
          <cell r="B533">
            <v>4026</v>
          </cell>
          <cell r="C533" t="str">
            <v>GEOTEXTIL T, RESIST. ULTIMA (TIRA ANCHA)=30 kN/m PARA SUBDRENES/FILTROS (Incluye Suministro e Instalación)</v>
          </cell>
          <cell r="D533" t="str">
            <v>M2</v>
          </cell>
          <cell r="E533">
            <v>7453</v>
          </cell>
        </row>
        <row r="534">
          <cell r="B534">
            <v>4027</v>
          </cell>
          <cell r="C534" t="str">
            <v>GEOTEXTIL T, RESIST. ULTIMA (TIRA ANCHA)=40 kN/m PARA SUBDRENES/FILTROS (Incluye Suministro e Instalación)</v>
          </cell>
          <cell r="D534" t="str">
            <v>M2</v>
          </cell>
          <cell r="E534">
            <v>8322</v>
          </cell>
        </row>
        <row r="535">
          <cell r="B535">
            <v>4028</v>
          </cell>
          <cell r="C535" t="str">
            <v>GEOTEXTIL T, RESIST. ULTIMA (TIRA ANCHA)=60 kN/m PARA SUBDRENES/FILTROS (Incluye Suministro e Instalación)</v>
          </cell>
          <cell r="D535" t="str">
            <v>M2</v>
          </cell>
          <cell r="E535">
            <v>11677</v>
          </cell>
        </row>
        <row r="536">
          <cell r="B536">
            <v>4029</v>
          </cell>
          <cell r="C536" t="str">
            <v>GEOTEXTIL T, RESIST. ULTIMA (TIRA ANCHA)=90 kN/m PARA SUBDRENES/FILTROS (Incluye Suministro e Instalación)</v>
          </cell>
          <cell r="D536" t="str">
            <v>M2</v>
          </cell>
          <cell r="E536">
            <v>16536</v>
          </cell>
        </row>
        <row r="537">
          <cell r="B537">
            <v>4030</v>
          </cell>
          <cell r="C537" t="str">
            <v>GEOTEXTIL T, RESIST. ULTIMA (TIRA ANCHA)=30 kN/m PARA SEPARACION SUBRASANTE/CAPAS GRANULARES (Inc. Sumin. e Instalación)</v>
          </cell>
          <cell r="D537" t="str">
            <v>M2</v>
          </cell>
          <cell r="E537">
            <v>7453</v>
          </cell>
        </row>
        <row r="538">
          <cell r="B538">
            <v>4032</v>
          </cell>
          <cell r="C538" t="str">
            <v>GEOTEXTIL T, RESIST. ULTIMA (TIRA ANCHA)=40 kN/m PARA SEPARACION SUBRASANTE/CAPAS GRANULARES (Inc. Sumin. e Instalación)</v>
          </cell>
          <cell r="D538" t="str">
            <v>M2</v>
          </cell>
          <cell r="E538">
            <v>8322</v>
          </cell>
        </row>
        <row r="539">
          <cell r="B539">
            <v>4033</v>
          </cell>
          <cell r="C539" t="str">
            <v>GEOTEXTIL T, RESIST. ULTIMA (TIRA ANCHA)=60 kN/m PARA SEPARACION SUBRASANTE/CAPAS GRANULARES (Inc. Sumin. e Instalación)</v>
          </cell>
          <cell r="D539" t="str">
            <v>M2</v>
          </cell>
          <cell r="E539">
            <v>11677</v>
          </cell>
        </row>
        <row r="540">
          <cell r="B540">
            <v>4034</v>
          </cell>
          <cell r="C540" t="str">
            <v>GEOTEXTIL T, RESIST. ULTIMA (TIRA ANCHA)=90 kN/m PARA SEPARACION SUBRASANTE/CAPAS GRANULARES (Inc. Sumin. e Instalación)</v>
          </cell>
          <cell r="D540" t="str">
            <v>M2</v>
          </cell>
          <cell r="E540">
            <v>16536</v>
          </cell>
        </row>
        <row r="541">
          <cell r="B541">
            <v>4036</v>
          </cell>
          <cell r="C541" t="str">
            <v>GEOTEXTIL T, RESIST. ULTIMA (TIRA ANCHA)=40 kN/m PARA ESTABILIZACION SUBRASANTE/CAPAS GRANULARES (Inc. Sumin. e Inst.)</v>
          </cell>
          <cell r="D541" t="str">
            <v>M2</v>
          </cell>
          <cell r="E541">
            <v>8322</v>
          </cell>
        </row>
        <row r="542">
          <cell r="B542">
            <v>4037</v>
          </cell>
          <cell r="C542" t="str">
            <v>GEOTEXTIL T, RESIST. ULTIMA (TIRA ANCHA)=60 kN/m PARA ESTABILIZACION SUBRASANTE/CAPAS GRANULARES (Inc. Sumin. e Inst.)</v>
          </cell>
          <cell r="D542" t="str">
            <v>M2</v>
          </cell>
          <cell r="E542">
            <v>11677</v>
          </cell>
        </row>
        <row r="543">
          <cell r="B543">
            <v>4038</v>
          </cell>
          <cell r="C543" t="str">
            <v>GEOTEXTIL T, RESIST. ULTIMA (TIRA ANCHA)=90 kN/m PARA ESTABILIZACION SUBRASANTE/CAPAS GRANULARES (Inc. Sumin. e Inst.)</v>
          </cell>
          <cell r="D543" t="str">
            <v>M2</v>
          </cell>
          <cell r="E543">
            <v>16536</v>
          </cell>
        </row>
        <row r="544">
          <cell r="B544">
            <v>4039</v>
          </cell>
          <cell r="C544" t="str">
            <v>SARDINEL H=0.20m, e=0.15m CONCRETO 3000 PSI (Fundido en Sitio, Concreto Premezclado. Inc. Sumin, Formalet. y Const.)</v>
          </cell>
          <cell r="D544" t="str">
            <v>ML</v>
          </cell>
          <cell r="E544">
            <v>18944</v>
          </cell>
        </row>
        <row r="545">
          <cell r="B545">
            <v>4040</v>
          </cell>
          <cell r="C545" t="str">
            <v>SARDINEL H=0.25m, e=0.15m CONCRETO 3000 PSI (Fundido en Sitio, Concreto Premezclado. Inc. Sumin, Formalet. y Const.)</v>
          </cell>
          <cell r="D545" t="str">
            <v>ML</v>
          </cell>
          <cell r="E545">
            <v>21804</v>
          </cell>
        </row>
        <row r="546">
          <cell r="B546">
            <v>4041</v>
          </cell>
          <cell r="C546" t="str">
            <v>SARDINEL H=0.40m, e=0.15m CONCRETO 3000 PSI (Fundido en Sitio, Concreto Premezclado. Inc. Sumin, Formalet. y Const.)</v>
          </cell>
          <cell r="D546" t="str">
            <v>ML</v>
          </cell>
          <cell r="E546">
            <v>30347</v>
          </cell>
        </row>
        <row r="547">
          <cell r="B547">
            <v>4042</v>
          </cell>
          <cell r="C547" t="str">
            <v>SARDINEL H=0.30m, e=0.15m CONCRETO 3000 PSI (Fundido en Sitio, Concreto Hecho en Obra. Inc. Sumin, Formalet. y Const.)</v>
          </cell>
          <cell r="D547" t="str">
            <v>ML</v>
          </cell>
          <cell r="E547">
            <v>22036</v>
          </cell>
        </row>
        <row r="548">
          <cell r="B548">
            <v>4043</v>
          </cell>
          <cell r="C548" t="str">
            <v>SARDINEL H=0.30m, e=0.15m CONCRETO 3000 PSI (Fundido en Sitio, Concreto Premezclado. Inc. Sumin, Formalet. y Const.)</v>
          </cell>
          <cell r="D548" t="str">
            <v>ML</v>
          </cell>
          <cell r="E548">
            <v>24664</v>
          </cell>
        </row>
        <row r="549">
          <cell r="B549">
            <v>4044</v>
          </cell>
          <cell r="C549" t="str">
            <v>BORDE SEPARADOR VERDE TIPO A170 (Suministro e Instalación. Incluye 3cm Mortero 2000 PSI)</v>
          </cell>
          <cell r="D549" t="str">
            <v>ML</v>
          </cell>
          <cell r="E549">
            <v>175870</v>
          </cell>
        </row>
        <row r="550">
          <cell r="B550">
            <v>4045</v>
          </cell>
          <cell r="C550" t="str">
            <v>SEPARADOR 'NEW JERSEY' MONODIRECCIONAL 1.5m x 0.6m x 1.1m (Prefabricado. Incluye Sum. e Inst. No Inc. material de base)</v>
          </cell>
          <cell r="D550" t="str">
            <v>ML</v>
          </cell>
          <cell r="E550">
            <v>269969</v>
          </cell>
        </row>
        <row r="551">
          <cell r="B551">
            <v>4046</v>
          </cell>
          <cell r="C551" t="str">
            <v>BORDE SEPARADOR VERDE TIPO A170 (Suministro e Instalación. No Incluye material de base)</v>
          </cell>
          <cell r="D551" t="str">
            <v>ML</v>
          </cell>
          <cell r="E551">
            <v>171850</v>
          </cell>
        </row>
        <row r="552">
          <cell r="B552">
            <v>4047</v>
          </cell>
          <cell r="C552" t="str">
            <v>BORDILLO PREFABRICADO A80 (Suministro e Instalación. Incluye 3cm Mortero de Nivelación 1:5)</v>
          </cell>
          <cell r="D552" t="str">
            <v>ML</v>
          </cell>
          <cell r="E552">
            <v>40307</v>
          </cell>
        </row>
        <row r="553">
          <cell r="B553">
            <v>4048</v>
          </cell>
          <cell r="C553" t="str">
            <v>BORDILLO PREFABRICADO A80 (Suministro e Instalación. No Incluye material de base)</v>
          </cell>
          <cell r="D553" t="str">
            <v>ML</v>
          </cell>
          <cell r="E553">
            <v>38815</v>
          </cell>
        </row>
        <row r="554">
          <cell r="B554">
            <v>4049</v>
          </cell>
          <cell r="C554" t="str">
            <v>CAÑUELA TIPO A120 (Suministro e Instalación. Incluye 3cm Mortero 2000 PSI)</v>
          </cell>
          <cell r="D554" t="str">
            <v>ML</v>
          </cell>
          <cell r="E554">
            <v>37933</v>
          </cell>
        </row>
        <row r="555">
          <cell r="B555">
            <v>4050</v>
          </cell>
          <cell r="C555" t="str">
            <v>CAÑUELA TIPO A120 (Suministro e Instalación. No Incluye material de base)</v>
          </cell>
          <cell r="D555" t="str">
            <v>ML</v>
          </cell>
          <cell r="E555">
            <v>34531</v>
          </cell>
        </row>
        <row r="556">
          <cell r="B556">
            <v>4051</v>
          </cell>
          <cell r="C556" t="str">
            <v>ANDEN CONCRETO 3000 PSI (210 Kg/cm2) HECHO EN OBRA e=0.10m (Incluye Mezcla, Formaleteo, Fundida y Curado)</v>
          </cell>
          <cell r="D556" t="str">
            <v>M2</v>
          </cell>
          <cell r="E556">
            <v>44439</v>
          </cell>
        </row>
        <row r="557">
          <cell r="B557">
            <v>4052</v>
          </cell>
          <cell r="C557" t="str">
            <v>SARDINEL ESPECIAL A100 PARA RAMPA TIPO A (Suministro e Instalación. Incluye 3cm Mortero 2000 PSI)</v>
          </cell>
          <cell r="D557" t="str">
            <v>UN</v>
          </cell>
          <cell r="E557">
            <v>35189</v>
          </cell>
        </row>
        <row r="558">
          <cell r="B558">
            <v>4053</v>
          </cell>
          <cell r="C558" t="str">
            <v>SARDINEL ESPECIAL A100 PARA RAMPA TIPO A (Suministro e Instalación. No Incluye material de base)</v>
          </cell>
          <cell r="D558" t="str">
            <v>UN</v>
          </cell>
          <cell r="E558">
            <v>33815</v>
          </cell>
        </row>
        <row r="559">
          <cell r="B559">
            <v>4054</v>
          </cell>
          <cell r="C559" t="str">
            <v>SARDINEL TIPO A10 (Suministro e Instalación. Incluye 3cm Mortero 2000 PSI)</v>
          </cell>
          <cell r="D559" t="str">
            <v>ML</v>
          </cell>
          <cell r="E559">
            <v>49435</v>
          </cell>
        </row>
        <row r="560">
          <cell r="B560">
            <v>4055</v>
          </cell>
          <cell r="C560" t="str">
            <v>SARDINEL TIPO A10 (Suministro e Instalación. No Incluye material de base)</v>
          </cell>
          <cell r="D560" t="str">
            <v>ML</v>
          </cell>
          <cell r="E560">
            <v>47167</v>
          </cell>
        </row>
        <row r="561">
          <cell r="B561">
            <v>4061</v>
          </cell>
          <cell r="C561" t="str">
            <v>ADOQUIN DE ARCILLA TR. PESADO 20x10x8cm (Suministro e Instalación. Incluye Base 4cm Arena Nivelación y Arena de Sello)</v>
          </cell>
          <cell r="D561" t="str">
            <v>M2</v>
          </cell>
          <cell r="E561">
            <v>49749</v>
          </cell>
        </row>
        <row r="562">
          <cell r="B562">
            <v>4064</v>
          </cell>
          <cell r="C562" t="str">
            <v>PISO EN ADOQUIN DE ARCILLA 20x10x6cm (Suministro e Instalación. Incluye Base 3cm Arena Nivelacion y Arena de Sello)</v>
          </cell>
          <cell r="D562" t="str">
            <v>M2</v>
          </cell>
          <cell r="E562">
            <v>42748</v>
          </cell>
        </row>
        <row r="563">
          <cell r="B563">
            <v>4068</v>
          </cell>
          <cell r="C563" t="str">
            <v>PISO EN LOSETA PREFABRICADA A30 (Suministro e Instalación. Incluye Base 4cm Mortero 1:5 y Arena de Sello)</v>
          </cell>
          <cell r="D563" t="str">
            <v>M2</v>
          </cell>
          <cell r="E563">
            <v>62259</v>
          </cell>
        </row>
        <row r="564">
          <cell r="B564">
            <v>4069</v>
          </cell>
          <cell r="C564" t="str">
            <v>PISO EN LOSETA PREFABRICADA A30 (Suministro e Instalación. Incluye Base 4cm Mortero 2000 PSI y Arena de Sello)</v>
          </cell>
          <cell r="D564" t="str">
            <v>M2</v>
          </cell>
          <cell r="E564">
            <v>67428</v>
          </cell>
        </row>
        <row r="565">
          <cell r="B565">
            <v>4073</v>
          </cell>
          <cell r="C565" t="str">
            <v>PISO EN LOSETA PREFABRICADA A50 (Suministro e Instalación. Incluye Base 4cm Mortero 2000 PSI y Arena de Sello)</v>
          </cell>
          <cell r="D565" t="str">
            <v>M2</v>
          </cell>
          <cell r="E565">
            <v>63535</v>
          </cell>
        </row>
        <row r="566">
          <cell r="B566">
            <v>4074</v>
          </cell>
          <cell r="C566" t="str">
            <v>PISO EN LOSETA PREFABRICADA A50 (Suministro e Instalación. Incluye Base 4cm Arena Nivelacion y Arena de Sello)</v>
          </cell>
          <cell r="D566" t="str">
            <v>M2</v>
          </cell>
          <cell r="E566">
            <v>53070</v>
          </cell>
        </row>
        <row r="567">
          <cell r="B567">
            <v>4075</v>
          </cell>
          <cell r="C567" t="str">
            <v>PISO EN LOSETA PREFABRICADA A50 (Suministro e Instalación. Incluye Base 4cm Mortero 1:5 y Arena de Sello)</v>
          </cell>
          <cell r="D567" t="str">
            <v>M2</v>
          </cell>
          <cell r="E567">
            <v>59053</v>
          </cell>
        </row>
        <row r="568">
          <cell r="B568">
            <v>4077</v>
          </cell>
          <cell r="C568" t="str">
            <v>PISO EN LOSETA PREFABRICADA A60 (Suministro e Instalación. Incluye Base 4cm Arena Nivelacion y Arena de Sello)</v>
          </cell>
          <cell r="D568" t="str">
            <v>M2</v>
          </cell>
          <cell r="E568">
            <v>65876</v>
          </cell>
        </row>
        <row r="569">
          <cell r="B569">
            <v>4078</v>
          </cell>
          <cell r="C569" t="str">
            <v>PISO EN LOSETA PREFABRICADA A60 (Suministro e Instalación. Incluye Base 4cm Mortero 1:5 y Arena de Sello)</v>
          </cell>
          <cell r="D569" t="str">
            <v>M2</v>
          </cell>
          <cell r="E569">
            <v>71859</v>
          </cell>
        </row>
        <row r="570">
          <cell r="B570">
            <v>4079</v>
          </cell>
          <cell r="C570" t="str">
            <v>PISO EN LOSETA PREFABRICADA A60 (Suministro e Instalación. Incluye Base 4cm Mortero 2000 PSI y Arena de Sello)</v>
          </cell>
          <cell r="D570" t="str">
            <v>M2</v>
          </cell>
          <cell r="E570">
            <v>77028</v>
          </cell>
        </row>
        <row r="571">
          <cell r="B571">
            <v>4080</v>
          </cell>
          <cell r="C571" t="str">
            <v>BOLARDO EN CONCRETO TIPO M60 (Suministro e Instalación. Incluye base en Concreto 1500 PSI, Hecho en Obra)</v>
          </cell>
          <cell r="D571" t="str">
            <v>UN</v>
          </cell>
          <cell r="E571">
            <v>98208</v>
          </cell>
        </row>
        <row r="572">
          <cell r="B572">
            <v>4081</v>
          </cell>
          <cell r="C572" t="str">
            <v>BOLARDO EN CONCRETO TIPO M61 (Suministro e Instalación. Incluye base en Concreto 1500 PSI, Hecho en Obra)</v>
          </cell>
          <cell r="D572" t="str">
            <v>UN</v>
          </cell>
          <cell r="E572">
            <v>96797</v>
          </cell>
        </row>
        <row r="573">
          <cell r="B573">
            <v>4082</v>
          </cell>
          <cell r="C573" t="str">
            <v>BOLARDO EN HIERRO TIPO M62 (Suministro e Instalación. Incluye base en Concreto 1500 PSI, Hecho en Obra)</v>
          </cell>
          <cell r="D573" t="str">
            <v>UN</v>
          </cell>
          <cell r="E573">
            <v>139718</v>
          </cell>
        </row>
        <row r="574">
          <cell r="B574">
            <v>4083</v>
          </cell>
          <cell r="C574" t="str">
            <v>BOLARDO EN HIERRO TIPO M63 (Suministro e Instalación. Incluye base en Concreto 1500 PSI premezclado)</v>
          </cell>
          <cell r="D574" t="str">
            <v>UN</v>
          </cell>
          <cell r="E574">
            <v>136027</v>
          </cell>
        </row>
        <row r="575">
          <cell r="B575">
            <v>4085</v>
          </cell>
          <cell r="C575" t="str">
            <v>PIEZA REMATE A105 PARA RAMPA TIPO A (Suministro e Instalación. Incluye 3cm Mortero 2000 PSI)</v>
          </cell>
          <cell r="D575" t="str">
            <v>UN</v>
          </cell>
          <cell r="E575">
            <v>59292</v>
          </cell>
        </row>
        <row r="576">
          <cell r="B576">
            <v>4086</v>
          </cell>
          <cell r="C576" t="str">
            <v>PIEZA REMATE A105 PARA RAMPA TIPO A (Suministro e Instalación. No Incluye material de base)</v>
          </cell>
          <cell r="D576" t="str">
            <v>UN</v>
          </cell>
          <cell r="E576">
            <v>55615</v>
          </cell>
        </row>
        <row r="577">
          <cell r="B577">
            <v>4087</v>
          </cell>
          <cell r="C577" t="str">
            <v>PIEZA REMATE A105 PARA RAMPA TIPO A (Suministro e Instalación. Incluye 3cm Mortero 1:5)</v>
          </cell>
          <cell r="D577" t="str">
            <v>UN</v>
          </cell>
          <cell r="E577">
            <v>58035</v>
          </cell>
        </row>
        <row r="578">
          <cell r="B578">
            <v>4088</v>
          </cell>
          <cell r="C578" t="str">
            <v>SARDINEL BAJO A85 PARA RAMPAS (Suministro e Instalación. Incluye 3cm Mortero 2000 PSI)</v>
          </cell>
          <cell r="D578" t="str">
            <v>ML</v>
          </cell>
          <cell r="E578">
            <v>36261</v>
          </cell>
        </row>
        <row r="579">
          <cell r="B579">
            <v>4089</v>
          </cell>
          <cell r="C579" t="str">
            <v>SARDINEL BAJO A85 PARA RAMPAS (Suministro e Instalación. Incluye 3cm Mortero 1:5)</v>
          </cell>
          <cell r="D579" t="str">
            <v>ML</v>
          </cell>
          <cell r="E579">
            <v>35485</v>
          </cell>
        </row>
        <row r="580">
          <cell r="B580">
            <v>4090</v>
          </cell>
          <cell r="C580" t="str">
            <v>SARDINEL BAJO A85 PARA RAMPAS (Suministro e Instalación. No Incluye material de base)</v>
          </cell>
          <cell r="D580" t="str">
            <v>ML</v>
          </cell>
          <cell r="E580">
            <v>33993</v>
          </cell>
        </row>
        <row r="581">
          <cell r="B581">
            <v>4091</v>
          </cell>
          <cell r="C581" t="str">
            <v>RAMPA TIPO A (B10) (Base en Mortero 2000 PSI, Desarrollo: 1 m.</v>
          </cell>
          <cell r="D581" t="str">
            <v>UN</v>
          </cell>
          <cell r="E581">
            <v>523724</v>
          </cell>
        </row>
        <row r="582">
          <cell r="B582">
            <v>4100</v>
          </cell>
          <cell r="C582" t="str">
            <v>TALA DE ARBOLES CLASE V (H&gt;30m. Incluye Desenraíce, Cargue, Transporte y Disposición Final)</v>
          </cell>
          <cell r="D582" t="str">
            <v>UN</v>
          </cell>
          <cell r="E582">
            <v>625329</v>
          </cell>
        </row>
        <row r="583">
          <cell r="B583">
            <v>4101</v>
          </cell>
          <cell r="C583" t="str">
            <v>TALA DE ARBOLES CLASE II (5m &lt; H &lt; 10m. Incluye Desenraíce, Retiro y Disposición Final)</v>
          </cell>
          <cell r="D583" t="str">
            <v>UN</v>
          </cell>
          <cell r="E583">
            <v>219017</v>
          </cell>
        </row>
        <row r="584">
          <cell r="B584">
            <v>4102</v>
          </cell>
          <cell r="C584" t="str">
            <v>3  DUCTOS D=4"  Y 3 DUCTOS D=3" PVC-TDP (Incluye Suministro e Instalación. No Incluye Rellenos) NORMA CS214</v>
          </cell>
          <cell r="D584" t="str">
            <v>ML</v>
          </cell>
          <cell r="E584">
            <v>74800</v>
          </cell>
        </row>
        <row r="585">
          <cell r="B585">
            <v>4103</v>
          </cell>
          <cell r="C585" t="str">
            <v>6  DUCTOS D=4" PVC-TDP (Incluye Suministro e Instalación. No Incluye Rellenos) NORMA CS210.</v>
          </cell>
          <cell r="D585" t="str">
            <v>ML</v>
          </cell>
          <cell r="E585">
            <v>82490</v>
          </cell>
        </row>
        <row r="586">
          <cell r="B586">
            <v>4104</v>
          </cell>
          <cell r="C586" t="str">
            <v>CAJA DE INSPECCIÓN PARA ALUMBRADO PÚBLICO NORMA CODENSA CS 274  (Anden. Incluye Base, Muros, Pañete, Marco y Tapa). Medidas Externas: 0.90 x 0.90m. Medidas Internas: 0.60 x 0.60m. Altura: 0.93m.</v>
          </cell>
          <cell r="D586" t="str">
            <v>UN</v>
          </cell>
          <cell r="E586">
            <v>400080</v>
          </cell>
        </row>
        <row r="587">
          <cell r="B587">
            <v>4105</v>
          </cell>
          <cell r="C587" t="str">
            <v>CAJA DE INSPECCIÓN SENCILLA PARA CANALIZACIÓN NORMA CODENSA CS 275  (ZVerde. Incluye Base, Muros, Pañete, Marco y Tapa). Medidas Externas: 1.49 x 0.99m. Medidas Internas: 1.19 x 0.69m. Altura: 1.37m.</v>
          </cell>
          <cell r="D587" t="str">
            <v>UN</v>
          </cell>
          <cell r="E587">
            <v>717990</v>
          </cell>
        </row>
        <row r="588">
          <cell r="B588">
            <v>4106</v>
          </cell>
          <cell r="C588" t="str">
            <v>CAJA DE INSPECCIÓN SENCILLA PARA CANALIZACIÓN NORMA CODENSA CS 275  (Anden. Incluye Base, Muros, Pañete, Marco y Tapa). Medidas Externas: 1.49 x 0.99m. Medidas Internas: 1.19 x 0.69m. Altura: 1.37m.</v>
          </cell>
          <cell r="D588" t="str">
            <v>UN</v>
          </cell>
          <cell r="E588">
            <v>699270</v>
          </cell>
        </row>
        <row r="589">
          <cell r="B589">
            <v>4107</v>
          </cell>
          <cell r="C589" t="str">
            <v>CAJA DE INSPECCIÓN DOBLE PARA CANALIZACIÓN NORMA CODENSA CS 276  (ZVerde. Incluye Base, Muros, Pañete, Marco y Tapas). Medidas Externas: 1.79 x 1.49m. Medidas Internas: 1.49 x 1.19m. Altura: 1.22m.</v>
          </cell>
          <cell r="D589" t="str">
            <v>UN</v>
          </cell>
          <cell r="E589">
            <v>1031857</v>
          </cell>
        </row>
        <row r="590">
          <cell r="B590">
            <v>4108</v>
          </cell>
          <cell r="C590" t="str">
            <v>CAJA DE INSPECCIÓN DOBLE PARA CANALIZACIÓN NORMA CODENSA CS 276  (Anden. Incluye Base, Muros, Pañete, Marco y Tapas). Medidas Externas: 1.79 x 1.49m. Medidas Internas: 1.49 x 1.19m. Altura: 1.22m.</v>
          </cell>
          <cell r="D590" t="str">
            <v>UN</v>
          </cell>
          <cell r="E590">
            <v>977457</v>
          </cell>
        </row>
        <row r="591">
          <cell r="B591">
            <v>4110</v>
          </cell>
          <cell r="C591" t="str">
            <v>CAJA DE INSPECCIÓN TRIPLE PARA CANALIZACIÓN NORMA CODENSA CS 277  (Incluye Base, Muros, Pañete, Marcos y Tapas). Medidas Externas: 2.59 x 1.69m. Medidas Internas: 2.29 x 1.19m. Altura: 1.37m.</v>
          </cell>
          <cell r="D591" t="str">
            <v>UN</v>
          </cell>
          <cell r="E591">
            <v>1799431</v>
          </cell>
        </row>
        <row r="592">
          <cell r="B592">
            <v>4111</v>
          </cell>
          <cell r="C592" t="str">
            <v>MORTERO 1:4 IMPERMEABILIZADO (Hecho en Obra)</v>
          </cell>
          <cell r="D592" t="str">
            <v>M3</v>
          </cell>
          <cell r="E592">
            <v>357948</v>
          </cell>
        </row>
        <row r="593">
          <cell r="B593">
            <v>4113</v>
          </cell>
          <cell r="C593" t="str">
            <v>CIMENTACION DE POSTES H=10m, CR=1050Kg (Incluye Izaje, Aplomado e Hincado. Incluye Rellenos) NORMA LA009.</v>
          </cell>
          <cell r="D593" t="str">
            <v>UN</v>
          </cell>
          <cell r="E593">
            <v>346336</v>
          </cell>
        </row>
        <row r="594">
          <cell r="B594">
            <v>4114</v>
          </cell>
          <cell r="C594" t="str">
            <v>CIMENTACION DE POSTES H=12m, CR=510Kg (Incluye Izaje, Aplomado e Hincado. Incluye Rellenos) NORMA LA009.</v>
          </cell>
          <cell r="D594" t="str">
            <v>UN</v>
          </cell>
          <cell r="E594">
            <v>295797</v>
          </cell>
        </row>
        <row r="595">
          <cell r="B595">
            <v>4115</v>
          </cell>
          <cell r="C595" t="str">
            <v>CIMENTACION DE POSTES H=12m, CR=750Kg (Incluye Izaje, Aplomado e Hincado. Incluye Rellenos) NORMA LA009.</v>
          </cell>
          <cell r="D595" t="str">
            <v>UN</v>
          </cell>
          <cell r="E595">
            <v>315381</v>
          </cell>
        </row>
        <row r="596">
          <cell r="B596">
            <v>4116</v>
          </cell>
          <cell r="C596" t="str">
            <v>CIMENTACION DE POSTES H=12m, CR=1050Kg (Incluye Izaje, Aplomado e Hincado. Incluye Rellenos) NORMA LA009.</v>
          </cell>
          <cell r="D596" t="str">
            <v>UN</v>
          </cell>
          <cell r="E596">
            <v>355812</v>
          </cell>
        </row>
        <row r="597">
          <cell r="B597">
            <v>4117</v>
          </cell>
          <cell r="C597" t="str">
            <v>CIMENTACION DE POSTES H=12m, CR=1350Kg (Incluye Izaje, Aplomado e Hincado. Incluye Rellenos) NORMA LA009.</v>
          </cell>
          <cell r="D597" t="str">
            <v>UN</v>
          </cell>
          <cell r="E597">
            <v>376027</v>
          </cell>
        </row>
        <row r="598">
          <cell r="B598">
            <v>4118</v>
          </cell>
          <cell r="C598" t="str">
            <v>CIMENTACION DE POSTES H=14m, CR=750Kg (Incluye Izaje, Aplomado e Hincado. Incluye Rellenos) NORMA LA009.</v>
          </cell>
          <cell r="D598" t="str">
            <v>UN</v>
          </cell>
          <cell r="E598">
            <v>320435</v>
          </cell>
        </row>
        <row r="599">
          <cell r="B599">
            <v>4119</v>
          </cell>
          <cell r="C599" t="str">
            <v>CIMENTACION DE POSTES H=14m, CR=1050Kg (Incluye Izaje, Aplomado e Hincado. Incluye Rellenos) NORMA LA009.</v>
          </cell>
          <cell r="D599" t="str">
            <v>UN</v>
          </cell>
          <cell r="E599">
            <v>365919</v>
          </cell>
        </row>
        <row r="600">
          <cell r="B600">
            <v>4120</v>
          </cell>
          <cell r="C600" t="str">
            <v>CIMENTACION DE POSTES H=14m, CR=1350Kg (Incluye Izaje, Aplomado e Hincado. Incluye Rellenos) NORMA LA009.</v>
          </cell>
          <cell r="D600" t="str">
            <v>UN</v>
          </cell>
          <cell r="E600">
            <v>388030</v>
          </cell>
        </row>
        <row r="601">
          <cell r="B601">
            <v>4121</v>
          </cell>
          <cell r="C601" t="str">
            <v>CIMENTACION DE POSTES H=10m, CR=750Kg (Incluye Izaje, Aplomado e Hincado. Incluye Rellenos) NORMA LA009.</v>
          </cell>
          <cell r="D601" t="str">
            <v>UN</v>
          </cell>
          <cell r="E601">
            <v>309064</v>
          </cell>
        </row>
        <row r="602">
          <cell r="B602">
            <v>4122</v>
          </cell>
          <cell r="C602" t="str">
            <v>CIMENTACION DE POSTES H=10m, CR=510Kg (Incluye Izaje, Aplomado e Hincado. Incluye Rellenos) NORMA LA009.</v>
          </cell>
          <cell r="D602" t="str">
            <v>UN</v>
          </cell>
          <cell r="E602">
            <v>292639</v>
          </cell>
        </row>
        <row r="603">
          <cell r="B603">
            <v>4123</v>
          </cell>
          <cell r="C603" t="str">
            <v>CIMENTACION DE POSTES H=8m, CR=750Kg (Incluye Izaje, Aplomado e Hincado. Incluye Rellenos) NORMA LA009.</v>
          </cell>
          <cell r="D603" t="str">
            <v>UN</v>
          </cell>
          <cell r="E603">
            <v>303378</v>
          </cell>
        </row>
        <row r="604">
          <cell r="B604">
            <v>4124</v>
          </cell>
          <cell r="C604" t="str">
            <v>CIMENTACION DE POSTES H=8m, CR=1050Kg (Incluye Izaje, Aplomado e Hincado. Incluye Rellenos) NORMA LA009.</v>
          </cell>
          <cell r="D604" t="str">
            <v>UN</v>
          </cell>
          <cell r="E604">
            <v>336228</v>
          </cell>
        </row>
        <row r="605">
          <cell r="B605">
            <v>4125</v>
          </cell>
          <cell r="C605" t="str">
            <v>BASE EN CONCRETO 3000 PSI PARA POSTE METALICO H=12m (Incluye Suministro y Construcción. Incluye Refuerzo) NORMA AP802.</v>
          </cell>
          <cell r="D605" t="str">
            <v>UN</v>
          </cell>
          <cell r="E605">
            <v>190010</v>
          </cell>
        </row>
        <row r="606">
          <cell r="B606">
            <v>4126</v>
          </cell>
          <cell r="C606" t="str">
            <v>BASE EN CONCRETO 3000 PSI PARA POSTE METALICO H=8, 9 y 10m (Inc. Suministro y Construcción. Inc. Refuerzo)  NORMA AP802.</v>
          </cell>
          <cell r="D606" t="str">
            <v>UN</v>
          </cell>
          <cell r="E606">
            <v>170254</v>
          </cell>
        </row>
        <row r="607">
          <cell r="B607">
            <v>4127</v>
          </cell>
          <cell r="C607" t="str">
            <v>BASE EN CONCRETO 3000 PSI PARA POSTE METALICO H=14m (Incluye Suministro y Construcción. Incluye Refuerzo) NORMA AP802.</v>
          </cell>
          <cell r="D607" t="str">
            <v>UN</v>
          </cell>
          <cell r="E607">
            <v>252502</v>
          </cell>
        </row>
        <row r="608">
          <cell r="B608">
            <v>4128</v>
          </cell>
          <cell r="C608" t="str">
            <v>4 DUCTOS D=4" PVC-TDP (Incluye Suministro e Instalación. No Incluye Rellenos)</v>
          </cell>
          <cell r="D608" t="str">
            <v>ML</v>
          </cell>
          <cell r="E608">
            <v>55881</v>
          </cell>
        </row>
        <row r="609">
          <cell r="B609">
            <v>4129</v>
          </cell>
          <cell r="C609" t="str">
            <v>8 DUCTOS D=4" PVC-TDP (Incluye Suministro e Instalación)</v>
          </cell>
          <cell r="D609" t="str">
            <v>ML</v>
          </cell>
          <cell r="E609">
            <v>112979</v>
          </cell>
        </row>
        <row r="610">
          <cell r="B610">
            <v>4130</v>
          </cell>
          <cell r="C610" t="str">
            <v>CAJA DE PASO SENCILLA ANDEN CONCRETO ETB (Incluye Base, Muros, Pañete, Bordillo Perimetral, Marco y Tapa). Medidas Externas: 0.90 x 0.79m. Medidas Internas 0.60x0.50m. Altura: 0.96m.</v>
          </cell>
          <cell r="D610" t="str">
            <v>UN</v>
          </cell>
          <cell r="E610">
            <v>402404</v>
          </cell>
        </row>
        <row r="611">
          <cell r="B611">
            <v>4131</v>
          </cell>
          <cell r="C611" t="str">
            <v>CAJA DE PASO DOBLE ANDEN CONCRETO ETB (Incluye Base, Muros, Pañete, Bordillo Perimetral, Marco y Tapa). Medidas Externas 1.36 x 0.89m. Medidas Internas: 1.06 x 0.60m. Altura: 0.96m.</v>
          </cell>
          <cell r="D611" t="str">
            <v>UN</v>
          </cell>
          <cell r="E611">
            <v>657628</v>
          </cell>
        </row>
        <row r="612">
          <cell r="B612">
            <v>4132</v>
          </cell>
          <cell r="C612" t="str">
            <v>CAJA DE PASO SENCILLA EN CALZADA ETB (Incluye Base, Muros, Pañete, Bordillo Perimetral, Marco y Tapa).  Medidas Externas: 1.10 x 1.00m. Medidas Internas 0.60x0.50m. Altura: 1.33m.</v>
          </cell>
          <cell r="D612" t="str">
            <v>UN</v>
          </cell>
          <cell r="E612">
            <v>756966</v>
          </cell>
        </row>
        <row r="613">
          <cell r="B613">
            <v>4133</v>
          </cell>
          <cell r="C613" t="str">
            <v>CAJA DE PASO DOBLE EN CALZADA ETB (Incluye Base, Muros, Pañete, Bordillo Perimetral, Marco y Tapa). Medidas Externas: 1.80 x 1.01m. Medidas Internas: 1.30 x 0.50m. Altura: 1.33m.</v>
          </cell>
          <cell r="D613" t="str">
            <v>UN</v>
          </cell>
          <cell r="E613">
            <v>1026601</v>
          </cell>
        </row>
        <row r="614">
          <cell r="B614">
            <v>4134</v>
          </cell>
          <cell r="C614" t="str">
            <v>GROUTING 2000 PSI (Incluye Suministro y Colocación)</v>
          </cell>
          <cell r="D614" t="str">
            <v>M3</v>
          </cell>
          <cell r="E614">
            <v>411856</v>
          </cell>
        </row>
        <row r="615">
          <cell r="B615">
            <v>4135</v>
          </cell>
          <cell r="C615" t="str">
            <v>GROUTING 2500 PSI (Incluye Suministro y Colocación)</v>
          </cell>
          <cell r="D615" t="str">
            <v>M3</v>
          </cell>
          <cell r="E615">
            <v>425664</v>
          </cell>
        </row>
        <row r="616">
          <cell r="B616">
            <v>4136</v>
          </cell>
          <cell r="C616" t="str">
            <v>UNION PVC D=1/2" TIPO U.S. (Suministro e Instalación)</v>
          </cell>
          <cell r="D616" t="str">
            <v>UN</v>
          </cell>
          <cell r="E616">
            <v>3975</v>
          </cell>
        </row>
        <row r="617">
          <cell r="B617">
            <v>4137</v>
          </cell>
          <cell r="C617" t="str">
            <v>ADOQUIN DE CONCRETO COLOR 20x10x8cm (Suministro e Instalación. Incluye Base 4cm Arena Nivelación y Arena de Sello)</v>
          </cell>
          <cell r="D617" t="str">
            <v>M2</v>
          </cell>
          <cell r="E617">
            <v>71745</v>
          </cell>
        </row>
        <row r="618">
          <cell r="B618">
            <v>4138</v>
          </cell>
          <cell r="C618" t="str">
            <v>UNION DE REPARACION HD EL D=3" (Suministro e Instalación)</v>
          </cell>
          <cell r="D618" t="str">
            <v>UN</v>
          </cell>
          <cell r="E618">
            <v>140043</v>
          </cell>
        </row>
        <row r="619">
          <cell r="B619">
            <v>4140</v>
          </cell>
          <cell r="C619" t="str">
            <v>BASE GRANULAR BG-A (Suministro, Extendido, Nivelación, Humedecimiento y Compactación con vibrocompactador Benitin de 1 tonelada)</v>
          </cell>
          <cell r="D619" t="str">
            <v>M3</v>
          </cell>
          <cell r="E619">
            <v>134905</v>
          </cell>
        </row>
        <row r="620">
          <cell r="B620">
            <v>4142</v>
          </cell>
          <cell r="C620" t="str">
            <v>SUBBASE GRANULAR SBG-A (Suministro, Extendido, Nivelación, Humedecimiento y Compactación con vibrocompactador)</v>
          </cell>
          <cell r="D620" t="str">
            <v>M3</v>
          </cell>
          <cell r="E620">
            <v>122485</v>
          </cell>
        </row>
        <row r="621">
          <cell r="B621">
            <v>4143</v>
          </cell>
          <cell r="C621" t="str">
            <v>TUBERIA PVC SANITARIA D=4" TIPO U.S. (Incluye Suministro e Instalación)</v>
          </cell>
          <cell r="D621" t="str">
            <v>ML</v>
          </cell>
          <cell r="E621">
            <v>26459</v>
          </cell>
        </row>
        <row r="622">
          <cell r="B622">
            <v>4144</v>
          </cell>
          <cell r="C622" t="str">
            <v>TUBERIA PVC SANITARIA D=6" TIPO U.S. (Incluye Suministro e Instalación)</v>
          </cell>
          <cell r="D622" t="str">
            <v>ML</v>
          </cell>
          <cell r="E622">
            <v>53658</v>
          </cell>
        </row>
        <row r="623">
          <cell r="B623">
            <v>4145</v>
          </cell>
          <cell r="C623" t="str">
            <v>TUBERIA PVC PARA DRENAJE D=8" CON FILTRO (Incluye Suministro e Instalación)</v>
          </cell>
          <cell r="D623" t="str">
            <v>ML</v>
          </cell>
          <cell r="E623">
            <v>69690</v>
          </cell>
        </row>
        <row r="624">
          <cell r="B624">
            <v>4146</v>
          </cell>
          <cell r="C624" t="str">
            <v>TUBERIA PVC PARA DRENAJE D=8" SIN FILTRO (Incluye Suministro e Instalación)</v>
          </cell>
          <cell r="D624" t="str">
            <v>ML</v>
          </cell>
          <cell r="E624">
            <v>53388</v>
          </cell>
        </row>
        <row r="625">
          <cell r="B625">
            <v>4154</v>
          </cell>
          <cell r="C625" t="str">
            <v>DESCAPOTE A MAQUINA EN MATERIAL COMUN (e=0.1m. Incluye Cargue)</v>
          </cell>
          <cell r="D625" t="str">
            <v>M2</v>
          </cell>
          <cell r="E625">
            <v>731</v>
          </cell>
        </row>
        <row r="626">
          <cell r="B626">
            <v>4155</v>
          </cell>
          <cell r="C626" t="str">
            <v>EXCAVACION MECANICA EN ROCA (Incluye Cargue)</v>
          </cell>
          <cell r="D626" t="str">
            <v>M3</v>
          </cell>
          <cell r="E626">
            <v>66579</v>
          </cell>
        </row>
        <row r="627">
          <cell r="B627">
            <v>4156</v>
          </cell>
          <cell r="C627" t="str">
            <v>BASE GRANULAR CLASE C (BG_C) (Suministro, Extendido, Nivelación, Humedecimiento y Compactación con vibrocompactador)</v>
          </cell>
          <cell r="D627" t="str">
            <v>M3</v>
          </cell>
          <cell r="E627">
            <v>112651</v>
          </cell>
        </row>
        <row r="628">
          <cell r="B628">
            <v>4157</v>
          </cell>
          <cell r="C628" t="str">
            <v>BASE GRANULAR CLASE B (BG_B) (Suministro, Extendido, Nivelación, Humedecimiento y Compactación con vibrocompactador)</v>
          </cell>
          <cell r="D628" t="str">
            <v>M3</v>
          </cell>
          <cell r="E628">
            <v>112651</v>
          </cell>
        </row>
        <row r="629">
          <cell r="B629">
            <v>4158</v>
          </cell>
          <cell r="C629" t="str">
            <v>BASE GRANULAR CLASE A (BG_A) (Suministro, Extendido, Nivelación, Humedecimiento y Compactación con vibrocompactador)</v>
          </cell>
          <cell r="D629" t="str">
            <v>M3</v>
          </cell>
          <cell r="E629">
            <v>116673</v>
          </cell>
        </row>
        <row r="630">
          <cell r="B630">
            <v>4159</v>
          </cell>
          <cell r="C630" t="str">
            <v>SUBBASE GRANULAR CLASE C (SBG_C) (Suministro, Extendido, Nivelación, Humedecimiento y Compactación con vibrocompactador)</v>
          </cell>
          <cell r="D630" t="str">
            <v>M3</v>
          </cell>
          <cell r="E630">
            <v>106308</v>
          </cell>
        </row>
        <row r="631">
          <cell r="B631">
            <v>4160</v>
          </cell>
          <cell r="C631" t="str">
            <v>SUBBASE GRANULAR CLASE B (SBG_B) (Suministro, Extendido, Nivelación, Humedecimiento y Compactación con vibrocompactador)</v>
          </cell>
          <cell r="D631" t="str">
            <v>M3</v>
          </cell>
          <cell r="E631">
            <v>109402</v>
          </cell>
        </row>
        <row r="632">
          <cell r="B632">
            <v>4161</v>
          </cell>
          <cell r="C632" t="str">
            <v>SUBBASE GRANULAR CLASE A (SBG_A) (Suministro, Extendido, Nivelación, Humedecimiento y Compactación con vibrocompactador)</v>
          </cell>
          <cell r="D632" t="str">
            <v>M3</v>
          </cell>
          <cell r="E632">
            <v>109402</v>
          </cell>
        </row>
        <row r="633">
          <cell r="B633">
            <v>4195</v>
          </cell>
          <cell r="C633" t="str">
            <v>AGREGADO PÉTREO DE PROTECCIÓN. (Suministro y Extendido)</v>
          </cell>
          <cell r="D633" t="str">
            <v>M2</v>
          </cell>
          <cell r="E633">
            <v>416</v>
          </cell>
        </row>
        <row r="634">
          <cell r="B634">
            <v>4197</v>
          </cell>
          <cell r="C634" t="str">
            <v>RIEGO DE LIGA CON EMULSION MODIFICADA CON POLIMEROS CRR-1m (Suministro, Barrido Superficie y Riego)</v>
          </cell>
          <cell r="D634" t="str">
            <v>M2</v>
          </cell>
          <cell r="E634">
            <v>1732</v>
          </cell>
        </row>
        <row r="635">
          <cell r="B635">
            <v>4198</v>
          </cell>
          <cell r="C635" t="str">
            <v>RIEGO DE LIGA CON EMULSION MODIFICADA CON POLIMEROS CRR-2m (Suministro, Barrido Superficie y Riego)</v>
          </cell>
          <cell r="D635" t="str">
            <v>M2</v>
          </cell>
          <cell r="E635">
            <v>1787</v>
          </cell>
        </row>
        <row r="636">
          <cell r="B636">
            <v>4200</v>
          </cell>
          <cell r="C636" t="str">
            <v>MEZCLA ASFÁLTICA EN CALIENTE TIPO DENSO MD20 ASFALTO CONVENCIONAL 60-70 (Suministro, Extendido, Nivelación y Compactación con vibrocompactador y compactador de llantas)</v>
          </cell>
          <cell r="D636" t="str">
            <v>M3</v>
          </cell>
          <cell r="E636">
            <v>590459</v>
          </cell>
        </row>
        <row r="637">
          <cell r="B637">
            <v>4203</v>
          </cell>
          <cell r="C637" t="str">
            <v>MEZCLA ASFÁLTICA EN CALIENTE TIPO DENSO MD12 ASFALTO CONVENCIONAL 80-100  (cemento asfáltico 80-100) (Suministro, Extendido, Nivelación y Compactación con Vibrocompactador y compactador de llantas)</v>
          </cell>
          <cell r="D637" t="str">
            <v>M3</v>
          </cell>
          <cell r="E637">
            <v>664181</v>
          </cell>
        </row>
        <row r="638">
          <cell r="B638">
            <v>4207</v>
          </cell>
          <cell r="C638" t="str">
            <v>MEZCLA ASFÁLTICA EN CALIENTE TIPO DENSO MD10 ASFALTO CONVENCIONAL (Cemento asfáltico 80-100) (Suministro, Extendido, Nivelación y Compactación con vibrocompactador y compactador de llantas)</v>
          </cell>
          <cell r="D638" t="str">
            <v>M3</v>
          </cell>
          <cell r="E638">
            <v>685258</v>
          </cell>
        </row>
        <row r="639">
          <cell r="B639">
            <v>4229</v>
          </cell>
          <cell r="C639" t="str">
            <v>LOSA DE CONCRETO MR39 (Suministro, Formaleteado, Colocación y Acabado. No Incluye Acero, Curado, Juntas)</v>
          </cell>
          <cell r="D639" t="str">
            <v>M3</v>
          </cell>
          <cell r="E639">
            <v>484001</v>
          </cell>
        </row>
        <row r="640">
          <cell r="B640">
            <v>4230</v>
          </cell>
          <cell r="C640" t="str">
            <v>LOSA DE CONCRETO MR36 (Suministro, Formaleteado, Colocación y Acabado. No Incluye Acero, Curado, Juntas)</v>
          </cell>
          <cell r="D640" t="str">
            <v>M3</v>
          </cell>
          <cell r="E640">
            <v>481378</v>
          </cell>
        </row>
        <row r="641">
          <cell r="B641">
            <v>4232</v>
          </cell>
          <cell r="C641" t="str">
            <v>MALLA ELECTROSOLDADA 0.15x0.15m, D=5mm, 5mm (Incluye Suministro, Fijación e Instalación)</v>
          </cell>
          <cell r="D641" t="str">
            <v>KG</v>
          </cell>
          <cell r="E641">
            <v>3784</v>
          </cell>
        </row>
        <row r="642">
          <cell r="B642">
            <v>4233</v>
          </cell>
          <cell r="C642" t="str">
            <v>MALLA ELECTROSOLDADA 0.15x0.15m, D=6mm, 6mm (Incluye Suministro, Fijación e Instalación)</v>
          </cell>
          <cell r="D642" t="str">
            <v>KG</v>
          </cell>
          <cell r="E642">
            <v>3784</v>
          </cell>
        </row>
        <row r="643">
          <cell r="B643">
            <v>4234</v>
          </cell>
          <cell r="C643" t="str">
            <v>MALLA ELECTROSOLDADA 0.15x0.15m, D=7mm, 7mm (Incluye Suministro, Fijación e Instalación)</v>
          </cell>
          <cell r="D643" t="str">
            <v>KG</v>
          </cell>
          <cell r="E643">
            <v>3784</v>
          </cell>
        </row>
        <row r="644">
          <cell r="B644">
            <v>4235</v>
          </cell>
          <cell r="C644" t="str">
            <v>MALLA ELECTROSOLDADA 0.15x0.15m, D=8mm, 8mm (Incluye Suministro, Fijación e Instalación)</v>
          </cell>
          <cell r="D644" t="str">
            <v>KG</v>
          </cell>
          <cell r="E644">
            <v>3784</v>
          </cell>
        </row>
        <row r="645">
          <cell r="B645">
            <v>4236</v>
          </cell>
          <cell r="C645" t="str">
            <v>MALLA ELECTROSOLDADA 0.15x0.15m, D=4mm, 4mm (Incluye Suministro, Fijación e Instalación)</v>
          </cell>
          <cell r="D645" t="str">
            <v>KG</v>
          </cell>
          <cell r="E645">
            <v>3784</v>
          </cell>
        </row>
        <row r="646">
          <cell r="B646">
            <v>4237</v>
          </cell>
          <cell r="C646" t="str">
            <v>MALLA ELECTROSOLDADA 0.20x0.20m, D=4mm, 4mm (Incluye Suministro, Fijación e Instalación)</v>
          </cell>
          <cell r="D646" t="str">
            <v>KG</v>
          </cell>
          <cell r="E646">
            <v>3784</v>
          </cell>
        </row>
        <row r="647">
          <cell r="B647">
            <v>4238</v>
          </cell>
          <cell r="C647" t="str">
            <v>MALLA ELECTROSOLDADA 0.25x0.25m, D=4mm, 4mm (Incluye Suministro, Fijación e Instalación)</v>
          </cell>
          <cell r="D647" t="str">
            <v>KG</v>
          </cell>
          <cell r="E647">
            <v>3784</v>
          </cell>
        </row>
        <row r="648">
          <cell r="B648">
            <v>4239</v>
          </cell>
          <cell r="C648" t="str">
            <v>CORTE Y AMPLIACIÓN DE JUNTA EN PAVIMENTO DE CONCRETO HIDRAULICO</v>
          </cell>
          <cell r="D648" t="str">
            <v>ML</v>
          </cell>
          <cell r="E648">
            <v>3935</v>
          </cell>
        </row>
        <row r="649">
          <cell r="B649">
            <v>4240</v>
          </cell>
          <cell r="C649" t="str">
            <v>DEMARCACION LINEA CONTINUA A=0.12m (e=2.3mm,Termoplástica. Inc. Suministro y Aplicación con Equipo. Incl. Microesferas)</v>
          </cell>
          <cell r="D649" t="str">
            <v>ML</v>
          </cell>
          <cell r="E649">
            <v>13138</v>
          </cell>
        </row>
        <row r="650">
          <cell r="B650">
            <v>4241</v>
          </cell>
          <cell r="C650" t="str">
            <v>DEMARCACION LINEA DISCONTINUA A=0.12m (e=2.3mm,Termoplástica. Inc. Suministro y Aplicación con Equipo. Incl. Microesfera</v>
          </cell>
          <cell r="D650" t="str">
            <v>ML</v>
          </cell>
          <cell r="E650">
            <v>13138</v>
          </cell>
        </row>
        <row r="651">
          <cell r="B651">
            <v>4242</v>
          </cell>
          <cell r="C651" t="str">
            <v>DEMARCACION LINEA CONTINUA A=0.15m (e=2.3mm,Termoplástica. Inc. Suministro y Aplicación con Equipo. Incl. Microesferas)</v>
          </cell>
          <cell r="D651" t="str">
            <v>ML</v>
          </cell>
          <cell r="E651">
            <v>16422</v>
          </cell>
        </row>
        <row r="652">
          <cell r="B652">
            <v>4243</v>
          </cell>
          <cell r="C652" t="str">
            <v>DEMARCACION LINEA DISCONTINUA A=0.15m (e=2.3mm,Termoplástica. Inc. Suministro y Aplicación con Equipo. Inc Microesferas)</v>
          </cell>
          <cell r="D652" t="str">
            <v>ML</v>
          </cell>
          <cell r="E652">
            <v>16422</v>
          </cell>
        </row>
        <row r="653">
          <cell r="B653">
            <v>4244</v>
          </cell>
          <cell r="C653" t="str">
            <v>FLECHA DIRECCIONAL "A LA DERECHA" (e=2.3mm,Termoplástica. Inc. Suministro y Aplicación con Equipo. Inc Microesferas). Marca Vial para velocidades menores o iguales a 60 Km/h Area de la Marca: 1.51m2</v>
          </cell>
          <cell r="D653" t="str">
            <v>UN</v>
          </cell>
          <cell r="E653">
            <v>165315</v>
          </cell>
        </row>
        <row r="654">
          <cell r="B654">
            <v>4245</v>
          </cell>
          <cell r="C654" t="str">
            <v>FLECHA DIRECCIONAL "DE FRENTE A LA DERECHA" (e=2.3mm,Termoplástica. Inc. Sumin. y Aplic. con Equipo. Inc. Microesferas). Marca Vial para velocidades menores o iguales a 60 Km/h Area de la Marca: 2.18m2</v>
          </cell>
          <cell r="D654" t="str">
            <v>UN</v>
          </cell>
          <cell r="E654">
            <v>238666</v>
          </cell>
        </row>
        <row r="655">
          <cell r="B655">
            <v>4246</v>
          </cell>
          <cell r="C655" t="str">
            <v>FLECHA DIRECCIONAL "DE FRENTE" (e=2.3mm,Termoplástica. Inc. Suministro y Aplicación con Equipo. Inc Microesferas). Marca Vial para velocidades menores o iguales a 60 Km/h Area de la Marca: 1.20 m2.</v>
          </cell>
          <cell r="D655" t="str">
            <v>UN</v>
          </cell>
          <cell r="E655">
            <v>131376</v>
          </cell>
        </row>
        <row r="656">
          <cell r="B656">
            <v>4247</v>
          </cell>
          <cell r="C656" t="str">
            <v>PINTURA TERMOPLASTICA (e=2.3mm. Incluye Suministro y Aplicación con Equipo. Incluye Microesferas)</v>
          </cell>
          <cell r="D656" t="str">
            <v>M2</v>
          </cell>
          <cell r="E656">
            <v>109480</v>
          </cell>
        </row>
        <row r="657">
          <cell r="B657">
            <v>4248</v>
          </cell>
          <cell r="C657" t="str">
            <v>DEMARCACION PASO PEATONAL-CEBRA (e=2.3mm,Termoplástica. Inc. Suministro y Aplicación con Equipo. Inc Microesferas)</v>
          </cell>
          <cell r="D657" t="str">
            <v>M2</v>
          </cell>
          <cell r="E657">
            <v>109480</v>
          </cell>
        </row>
        <row r="658">
          <cell r="B658">
            <v>4249</v>
          </cell>
          <cell r="C658" t="str">
            <v>DEMARCACION PASO PEATONAL-LINEA CONT. A=0.15m (e=2.3mm,Termoplástica. Inc. Sumin. y Aplic. con Equipo. Inc Microesferas)</v>
          </cell>
          <cell r="D658" t="str">
            <v>ML</v>
          </cell>
          <cell r="E658">
            <v>16422</v>
          </cell>
        </row>
        <row r="659">
          <cell r="B659">
            <v>4252</v>
          </cell>
          <cell r="C659" t="str">
            <v>PLACA CUBIERTA D=1.70m POZO INSPEC. (Fundida en Sitio. Inc. Sum, Formalet., Refuerzo e Inst. Incl.Tapa en Polipropileno)</v>
          </cell>
          <cell r="D659" t="str">
            <v>UN</v>
          </cell>
          <cell r="E659">
            <v>1976581</v>
          </cell>
        </row>
        <row r="660">
          <cell r="B660">
            <v>4253</v>
          </cell>
          <cell r="C660" t="str">
            <v>PLACA CUBIERTA D=1.70m POZO INSPEC. (Fundida en Sitio. Inc. Sumin, Formalet., Refuerzo e Inst. Inc. Tapa en Concreto)</v>
          </cell>
          <cell r="D660" t="str">
            <v>UN</v>
          </cell>
          <cell r="E660">
            <v>514712</v>
          </cell>
        </row>
        <row r="661">
          <cell r="B661">
            <v>4261</v>
          </cell>
          <cell r="C661" t="str">
            <v>MORTERO 1:3 IMPERMEABILIZADO (Hecho en Obra)</v>
          </cell>
          <cell r="D661" t="str">
            <v>M3</v>
          </cell>
          <cell r="E661">
            <v>416742</v>
          </cell>
        </row>
        <row r="662">
          <cell r="B662">
            <v>4262</v>
          </cell>
          <cell r="C662" t="str">
            <v>EXCAVACION MECANICA PARA REDES PROFUNDIDAD 0m - 3.5m (Incluye Cargue)</v>
          </cell>
          <cell r="D662" t="str">
            <v>M3</v>
          </cell>
          <cell r="E662">
            <v>4558</v>
          </cell>
        </row>
        <row r="663">
          <cell r="B663">
            <v>4264</v>
          </cell>
          <cell r="C663" t="str">
            <v>TUBERIA CONCRETO D=6" CL.I SIN REFUERZO (Incluye Suministro e Instalación)</v>
          </cell>
          <cell r="D663" t="str">
            <v>ML</v>
          </cell>
          <cell r="E663">
            <v>35179</v>
          </cell>
        </row>
        <row r="664">
          <cell r="B664">
            <v>4265</v>
          </cell>
          <cell r="C664" t="str">
            <v>TUBERIA CONCRETO D=10" CL. II SIN REFUERZO (Incluye Suministro e Instalación)</v>
          </cell>
          <cell r="D664" t="str">
            <v>ML</v>
          </cell>
          <cell r="E664">
            <v>77190</v>
          </cell>
        </row>
        <row r="665">
          <cell r="B665">
            <v>4266</v>
          </cell>
          <cell r="C665" t="str">
            <v>EXCAVACION MANUAL PARA REDES PROFUNDIDAD 2m - 3.50m (Incluye Cargue)</v>
          </cell>
          <cell r="D665" t="str">
            <v>M3</v>
          </cell>
          <cell r="E665">
            <v>34259</v>
          </cell>
        </row>
        <row r="666">
          <cell r="B666">
            <v>4273</v>
          </cell>
          <cell r="C666" t="str">
            <v>CUADRILLA (OFICIAL + AYUDANTE)</v>
          </cell>
          <cell r="D666" t="str">
            <v>JR</v>
          </cell>
          <cell r="E666">
            <v>110910</v>
          </cell>
        </row>
        <row r="667">
          <cell r="B667">
            <v>4274</v>
          </cell>
          <cell r="C667" t="str">
            <v>CUADRILLA (OFICIAL + 2 AYUDANTES)</v>
          </cell>
          <cell r="D667" t="str">
            <v>JR</v>
          </cell>
          <cell r="E667">
            <v>156349</v>
          </cell>
        </row>
        <row r="668">
          <cell r="B668">
            <v>4275</v>
          </cell>
          <cell r="C668" t="str">
            <v>CUADRILLA (TUBERO + AYUDANTE)</v>
          </cell>
          <cell r="D668" t="str">
            <v>JR</v>
          </cell>
          <cell r="E668">
            <v>120856</v>
          </cell>
        </row>
        <row r="669">
          <cell r="B669">
            <v>4276</v>
          </cell>
          <cell r="C669" t="str">
            <v>CUADRILLA (TUBERO + 2 AYUDANTES)</v>
          </cell>
          <cell r="D669" t="str">
            <v>JR</v>
          </cell>
          <cell r="E669">
            <v>166295</v>
          </cell>
        </row>
        <row r="670">
          <cell r="B670">
            <v>4277</v>
          </cell>
          <cell r="C670" t="str">
            <v>CUADRILLA (TECNICO ELECTRICO + AYUDANTE)</v>
          </cell>
          <cell r="D670" t="str">
            <v>JR</v>
          </cell>
          <cell r="E670">
            <v>120856</v>
          </cell>
        </row>
        <row r="671">
          <cell r="B671">
            <v>4278</v>
          </cell>
          <cell r="C671" t="str">
            <v>CUADRILLA (OFICIAL + AYUDANTE)</v>
          </cell>
          <cell r="D671" t="str">
            <v>HR</v>
          </cell>
          <cell r="E671">
            <v>13858</v>
          </cell>
        </row>
        <row r="672">
          <cell r="B672">
            <v>4279</v>
          </cell>
          <cell r="C672" t="str">
            <v>CUADRILLA (OFICIAL + 2 AYUDANTES)</v>
          </cell>
          <cell r="D672" t="str">
            <v>HR</v>
          </cell>
          <cell r="E672">
            <v>19538</v>
          </cell>
        </row>
        <row r="673">
          <cell r="B673">
            <v>4280</v>
          </cell>
          <cell r="C673" t="str">
            <v>CUADRILLA (TUBERO + AYUDANTE)</v>
          </cell>
          <cell r="D673" t="str">
            <v>HR</v>
          </cell>
          <cell r="E673">
            <v>15107</v>
          </cell>
        </row>
        <row r="674">
          <cell r="B674">
            <v>4281</v>
          </cell>
          <cell r="C674" t="str">
            <v>CUADRILLA (TUBERO + 2 AYUDANTES)</v>
          </cell>
          <cell r="D674" t="str">
            <v>HR</v>
          </cell>
          <cell r="E674">
            <v>20787</v>
          </cell>
        </row>
        <row r="675">
          <cell r="B675">
            <v>4282</v>
          </cell>
          <cell r="C675" t="str">
            <v>CUADRILLA (TECNICO ELECTRICO + AYUDANTE)</v>
          </cell>
          <cell r="D675" t="str">
            <v>HR</v>
          </cell>
          <cell r="E675">
            <v>15107</v>
          </cell>
        </row>
        <row r="676">
          <cell r="B676">
            <v>4283</v>
          </cell>
          <cell r="C676" t="str">
            <v>CUADRILLA (TECNICO ELECTRICO + 2 AYUDANTES)</v>
          </cell>
          <cell r="D676" t="str">
            <v>JR</v>
          </cell>
          <cell r="E676">
            <v>166295</v>
          </cell>
        </row>
        <row r="677">
          <cell r="B677">
            <v>4284</v>
          </cell>
          <cell r="C677" t="str">
            <v>CUADRILLA (OFICIAL + 4 AYUDANTES)</v>
          </cell>
          <cell r="D677" t="str">
            <v>HR</v>
          </cell>
          <cell r="E677">
            <v>30897</v>
          </cell>
        </row>
        <row r="678">
          <cell r="B678">
            <v>4285</v>
          </cell>
          <cell r="C678" t="str">
            <v>CUADRILLA (OFICIAL + 4 AYUDANTES)</v>
          </cell>
          <cell r="D678" t="str">
            <v>JR</v>
          </cell>
          <cell r="E678">
            <v>247226</v>
          </cell>
        </row>
        <row r="679">
          <cell r="B679">
            <v>4286</v>
          </cell>
          <cell r="C679" t="str">
            <v>CUADRILLA (3 OFICIALES + 6 AYUDANTES)</v>
          </cell>
          <cell r="D679" t="str">
            <v>JR</v>
          </cell>
          <cell r="E679">
            <v>469046</v>
          </cell>
        </row>
        <row r="680">
          <cell r="B680">
            <v>4287</v>
          </cell>
          <cell r="C680" t="str">
            <v>CUADRILLA (OFICIAL + 3 AYUDANTES)</v>
          </cell>
          <cell r="D680" t="str">
            <v>HR</v>
          </cell>
          <cell r="E680">
            <v>25218</v>
          </cell>
        </row>
        <row r="681">
          <cell r="B681">
            <v>4288</v>
          </cell>
          <cell r="C681" t="str">
            <v>CUADRILLA (OFICIAL + 3 AYUDANTES)</v>
          </cell>
          <cell r="D681" t="str">
            <v>JR</v>
          </cell>
          <cell r="E681">
            <v>201787</v>
          </cell>
        </row>
        <row r="682">
          <cell r="B682">
            <v>4289</v>
          </cell>
          <cell r="C682" t="str">
            <v>DEMOLICIÓN MUROS e=0.15m (Incluye cargue)</v>
          </cell>
          <cell r="D682" t="str">
            <v>M2</v>
          </cell>
          <cell r="E682">
            <v>16635</v>
          </cell>
        </row>
        <row r="683">
          <cell r="B683">
            <v>4290</v>
          </cell>
          <cell r="C683" t="str">
            <v>DEMOLICIÓN MUROS e=0.25m (Incluye cargue)</v>
          </cell>
          <cell r="D683" t="str">
            <v>M2</v>
          </cell>
          <cell r="E683">
            <v>23342</v>
          </cell>
        </row>
        <row r="684">
          <cell r="B684">
            <v>4291</v>
          </cell>
          <cell r="C684" t="str">
            <v>CARCAMO PROTECCIÓN DE TUBERÍA Ø 8" NORMA EAAB NS-090 . 3v.2</v>
          </cell>
          <cell r="D684" t="str">
            <v>ML</v>
          </cell>
          <cell r="E684">
            <v>355623</v>
          </cell>
        </row>
        <row r="685">
          <cell r="B685">
            <v>4292</v>
          </cell>
          <cell r="C685" t="str">
            <v>CARCAMO DE PROTECCIÓN DE TUBERÍA Ø 10" NORMA EAAB NS-090 V. 1.2</v>
          </cell>
          <cell r="D685" t="str">
            <v>ML</v>
          </cell>
          <cell r="E685">
            <v>371203</v>
          </cell>
        </row>
        <row r="686">
          <cell r="B686">
            <v>4293</v>
          </cell>
          <cell r="C686" t="str">
            <v>CARCAMO DE PROTECCIÓN DE TUBERÍA Ø 12" NORMA EAAB NS-090 V. 1.2</v>
          </cell>
          <cell r="D686" t="str">
            <v>ML</v>
          </cell>
          <cell r="E686">
            <v>393226</v>
          </cell>
        </row>
        <row r="687">
          <cell r="B687">
            <v>4294</v>
          </cell>
          <cell r="C687" t="str">
            <v>CARCAMO DE PROTECCIÓN DE TUBERÍA Ø 16" NORMA EAAB NS-090 V. 1.2</v>
          </cell>
          <cell r="D687" t="str">
            <v>ML</v>
          </cell>
          <cell r="E687">
            <v>453922</v>
          </cell>
        </row>
        <row r="688">
          <cell r="B688">
            <v>4295</v>
          </cell>
          <cell r="C688" t="str">
            <v>CARCAMO DE PROTECCIÓN DE TUBERÍA Ø 18" NORMA EAAB NS-090 V. 1.2</v>
          </cell>
          <cell r="D688" t="str">
            <v>ML</v>
          </cell>
          <cell r="E688">
            <v>470226</v>
          </cell>
        </row>
        <row r="689">
          <cell r="B689">
            <v>4296</v>
          </cell>
          <cell r="C689" t="str">
            <v>CARCAMO DE PROTECCIÓN DE TUBERÍA Ø 20" NORMA EAAB NS-090 V. 1.2</v>
          </cell>
          <cell r="D689" t="str">
            <v>ML</v>
          </cell>
          <cell r="E689">
            <v>492310</v>
          </cell>
        </row>
        <row r="690">
          <cell r="B690">
            <v>4297</v>
          </cell>
          <cell r="C690" t="str">
            <v>CARCAMO DE PROTECCIÓN DE TUBERÍA Ø 24" NORMA EAAB NS-090 V. 1.2</v>
          </cell>
          <cell r="D690" t="str">
            <v>ML</v>
          </cell>
          <cell r="E690">
            <v>665710</v>
          </cell>
        </row>
        <row r="691">
          <cell r="B691">
            <v>4298</v>
          </cell>
          <cell r="C691" t="str">
            <v>CARCAMO DE PROTECCIÓN DE TUBERÍA Ø 27" NORMA EAAB NS-090 V. 1.2</v>
          </cell>
          <cell r="D691" t="str">
            <v>ML</v>
          </cell>
          <cell r="E691">
            <v>875492</v>
          </cell>
        </row>
        <row r="692">
          <cell r="B692">
            <v>4299</v>
          </cell>
          <cell r="C692" t="str">
            <v>CARCAMO DE PROTECCIÓN DE TUBERÍA Ø 30" NORMA EAAB NS-090 V. 1.2</v>
          </cell>
          <cell r="D692" t="str">
            <v>ML</v>
          </cell>
          <cell r="E692">
            <v>975798</v>
          </cell>
        </row>
        <row r="693">
          <cell r="B693">
            <v>4300</v>
          </cell>
          <cell r="C693" t="str">
            <v>CARCAMO 2 A 4 VIAS COLOMBIA TELECOMUNICACIONES</v>
          </cell>
          <cell r="D693" t="str">
            <v>ML</v>
          </cell>
          <cell r="E693">
            <v>226695</v>
          </cell>
        </row>
        <row r="694">
          <cell r="B694">
            <v>4301</v>
          </cell>
          <cell r="C694" t="str">
            <v>CARCAMO 6 A 9 VIAS COLOMBIA TELECOMUNICACIONES</v>
          </cell>
          <cell r="D694" t="str">
            <v>ML</v>
          </cell>
          <cell r="E694">
            <v>250044</v>
          </cell>
        </row>
        <row r="695">
          <cell r="B695">
            <v>4302</v>
          </cell>
          <cell r="C695" t="str">
            <v>CARCAMO 12 A 20 VIAS COLOMBIA TELECOMUNICACIONES</v>
          </cell>
          <cell r="D695" t="str">
            <v>ML</v>
          </cell>
          <cell r="E695">
            <v>290918</v>
          </cell>
        </row>
        <row r="696">
          <cell r="B696">
            <v>4303</v>
          </cell>
          <cell r="C696" t="str">
            <v>CARCAMO 20 A 24 VIAS COLOMBIA TELECOMUNICACIONES</v>
          </cell>
          <cell r="D696" t="str">
            <v>ML</v>
          </cell>
          <cell r="E696">
            <v>328063</v>
          </cell>
        </row>
        <row r="697">
          <cell r="B697">
            <v>4304</v>
          </cell>
          <cell r="C697" t="str">
            <v>CARCAMO 24 A 36 VIAS COLOMBIA TELECOMUNICACIONES</v>
          </cell>
          <cell r="D697" t="str">
            <v>ML</v>
          </cell>
          <cell r="E697">
            <v>342118</v>
          </cell>
        </row>
        <row r="698">
          <cell r="B698">
            <v>4305</v>
          </cell>
          <cell r="C698" t="str">
            <v>CAMARA DOBLE TIPO "Fs" COLOMBIA TELECOMUNICACIONES ESQUEMA CT-018</v>
          </cell>
          <cell r="D698" t="str">
            <v>UN</v>
          </cell>
          <cell r="E698">
            <v>249975</v>
          </cell>
        </row>
        <row r="699">
          <cell r="B699">
            <v>4306</v>
          </cell>
          <cell r="C699" t="str">
            <v>CAMARA TIPO "2Fr" COLOMBIA TELECOMUNICACIONES DIBUJO CT-019</v>
          </cell>
          <cell r="D699" t="str">
            <v>UN</v>
          </cell>
          <cell r="E699">
            <v>570349</v>
          </cell>
        </row>
        <row r="700">
          <cell r="B700">
            <v>4307</v>
          </cell>
          <cell r="C700" t="str">
            <v>CAMARA TIPO "Fr" COLOMBIA TELECOMUNICACIONES ESQUEMA CT-021</v>
          </cell>
          <cell r="D700" t="str">
            <v>UN</v>
          </cell>
          <cell r="E700">
            <v>349458</v>
          </cell>
        </row>
        <row r="701">
          <cell r="B701">
            <v>4308</v>
          </cell>
          <cell r="C701" t="str">
            <v>CAMARA TIPO "A" COLOMBIA TELECOMUNICACIONES DIBUJO CT-022</v>
          </cell>
          <cell r="D701" t="str">
            <v>UN</v>
          </cell>
          <cell r="E701">
            <v>3363863</v>
          </cell>
        </row>
        <row r="702">
          <cell r="B702">
            <v>4309</v>
          </cell>
          <cell r="C702" t="str">
            <v>CAMARA TIPO "LA" COLOMBIA TELECOMUNICACIONES DIBUJO CT-023</v>
          </cell>
          <cell r="D702" t="str">
            <v>UN</v>
          </cell>
          <cell r="E702">
            <v>3363863</v>
          </cell>
        </row>
        <row r="703">
          <cell r="B703">
            <v>4310</v>
          </cell>
          <cell r="C703" t="str">
            <v>CAMARA TIPO "ZA" COLOMBIA TELECOMUNICACIONES DIBUJO CT-024</v>
          </cell>
          <cell r="D703" t="str">
            <v>UN</v>
          </cell>
          <cell r="E703">
            <v>3569957</v>
          </cell>
        </row>
        <row r="704">
          <cell r="B704">
            <v>4311</v>
          </cell>
          <cell r="C704" t="str">
            <v>CAMARA TIPO "JA" COLOMBIA TELECOMUNICACIONES DIBUJO CT-025</v>
          </cell>
          <cell r="D704" t="str">
            <v>UN</v>
          </cell>
          <cell r="E704">
            <v>3360739</v>
          </cell>
        </row>
        <row r="705">
          <cell r="B705">
            <v>4312</v>
          </cell>
          <cell r="C705" t="str">
            <v>CAMARA TIPO "TA" COLOMBIA TELECOMUNICACIONES DIBUJO CT-026</v>
          </cell>
          <cell r="D705" t="str">
            <v>UN</v>
          </cell>
          <cell r="E705">
            <v>3360739</v>
          </cell>
        </row>
        <row r="706">
          <cell r="B706">
            <v>4313</v>
          </cell>
          <cell r="C706" t="str">
            <v>CAMARA TIPO "XA" COLOMBIA TELECOMUNICACIONES DIBUJO CT-027</v>
          </cell>
          <cell r="D706" t="str">
            <v>UN</v>
          </cell>
          <cell r="E706">
            <v>3357615</v>
          </cell>
        </row>
        <row r="707">
          <cell r="B707">
            <v>4314</v>
          </cell>
          <cell r="C707" t="str">
            <v>CAMARA TIPO "B" COLOMBIA TELECOMUNICACIONES DIBUJO CT-028</v>
          </cell>
          <cell r="D707" t="str">
            <v>UN</v>
          </cell>
          <cell r="E707">
            <v>3045559</v>
          </cell>
        </row>
        <row r="708">
          <cell r="B708">
            <v>4315</v>
          </cell>
          <cell r="C708" t="str">
            <v>CAMARA TIPO "LB" COLOMBIA TELECOMUNICACIONES DIBUJO CT-029</v>
          </cell>
          <cell r="D708" t="str">
            <v>UN</v>
          </cell>
          <cell r="E708">
            <v>3045559</v>
          </cell>
        </row>
        <row r="709">
          <cell r="B709">
            <v>4316</v>
          </cell>
          <cell r="C709" t="str">
            <v>CAMARA TIPO "ZB" COLOMBIA TELECOMUNICACIONES DIBUJO CT-030</v>
          </cell>
          <cell r="D709" t="str">
            <v>UN</v>
          </cell>
          <cell r="E709">
            <v>3277540</v>
          </cell>
        </row>
        <row r="710">
          <cell r="B710">
            <v>4317</v>
          </cell>
          <cell r="C710" t="str">
            <v>CAMARA TIPO "JB" COLOMBIA TELECOMUNICACIONES DIBUJO CT-031</v>
          </cell>
          <cell r="D710" t="str">
            <v>UN</v>
          </cell>
          <cell r="E710">
            <v>3034356</v>
          </cell>
        </row>
        <row r="711">
          <cell r="B711">
            <v>4318</v>
          </cell>
          <cell r="C711" t="str">
            <v>CAMARA TIPO "TB" COLOMBIA TELECOMUNICACIONES DIBUJO CT-032</v>
          </cell>
          <cell r="D711" t="str">
            <v>UN</v>
          </cell>
          <cell r="E711">
            <v>3034356</v>
          </cell>
        </row>
        <row r="712">
          <cell r="B712">
            <v>4319</v>
          </cell>
          <cell r="C712" t="str">
            <v>CAMARA TIPO "XB" COLOMBIA TELECOMUNICACIONES DIBUJO CT-033</v>
          </cell>
          <cell r="D712" t="str">
            <v>UN</v>
          </cell>
          <cell r="E712">
            <v>3029192</v>
          </cell>
        </row>
        <row r="713">
          <cell r="B713">
            <v>4320</v>
          </cell>
          <cell r="C713" t="str">
            <v>CAMARA TIPO "C" COLOMBIA TELECOMUNICACIONES DIBUJO CT-034</v>
          </cell>
          <cell r="D713" t="str">
            <v>UN</v>
          </cell>
          <cell r="E713">
            <v>2559721</v>
          </cell>
        </row>
        <row r="714">
          <cell r="B714">
            <v>4321</v>
          </cell>
          <cell r="C714" t="str">
            <v>CAMARA TIPO "LC" COLOMBIA TELECOMUNICACIONES DIBUJO CT-035</v>
          </cell>
          <cell r="D714" t="str">
            <v>UN</v>
          </cell>
          <cell r="E714">
            <v>2559721</v>
          </cell>
        </row>
        <row r="715">
          <cell r="B715">
            <v>4322</v>
          </cell>
          <cell r="C715" t="str">
            <v>CAMARA TIPO "ZC" COLOMBIA TELECOMUNICACIONES DIBUJO CT-036</v>
          </cell>
          <cell r="D715" t="str">
            <v>UN</v>
          </cell>
          <cell r="E715">
            <v>2559721</v>
          </cell>
        </row>
        <row r="716">
          <cell r="B716">
            <v>4323</v>
          </cell>
          <cell r="C716" t="str">
            <v>CAMARA TIPO "JC" COLOMBIA TELECOMUNICACIONES DIBUJO CT-037</v>
          </cell>
          <cell r="D716" t="str">
            <v>UN</v>
          </cell>
          <cell r="E716">
            <v>2544898</v>
          </cell>
        </row>
        <row r="717">
          <cell r="B717">
            <v>4324</v>
          </cell>
          <cell r="C717" t="str">
            <v>CAMARA TIPO "TC" COLOMBIA TELECOMUNICACIONES DIBUJO CT-038</v>
          </cell>
          <cell r="D717" t="str">
            <v>UN</v>
          </cell>
          <cell r="E717">
            <v>2544898</v>
          </cell>
        </row>
        <row r="718">
          <cell r="B718">
            <v>4325</v>
          </cell>
          <cell r="C718" t="str">
            <v>CAMARA TIPO "XC" COLOMBIA TELECOMUNICACIONES DIBUJO CT-039</v>
          </cell>
          <cell r="D718" t="str">
            <v>UN</v>
          </cell>
          <cell r="E718">
            <v>2539734</v>
          </cell>
        </row>
        <row r="719">
          <cell r="B719">
            <v>4326</v>
          </cell>
          <cell r="C719" t="str">
            <v>CAMARA TIPO "2XA" COLOMBIA TELECOMUNICACIONES DIBUJO CT-040</v>
          </cell>
          <cell r="D719" t="str">
            <v>UN</v>
          </cell>
          <cell r="E719">
            <v>4284147</v>
          </cell>
        </row>
        <row r="720">
          <cell r="B720">
            <v>4327</v>
          </cell>
          <cell r="C720" t="str">
            <v>CAMARA TIPO "2TA" COLOMBIA TELECOMUNICACIONES DIBUJO CT-041</v>
          </cell>
          <cell r="D720" t="str">
            <v>UN</v>
          </cell>
          <cell r="E720">
            <v>4248271</v>
          </cell>
        </row>
        <row r="721">
          <cell r="B721">
            <v>4328</v>
          </cell>
          <cell r="C721" t="str">
            <v>CAMARA TIPO "D" COLOMBIA TELECOMUNICACIONES DIBUJO CT-042</v>
          </cell>
          <cell r="D721" t="str">
            <v>UN</v>
          </cell>
          <cell r="E721">
            <v>2328510</v>
          </cell>
        </row>
        <row r="722">
          <cell r="B722">
            <v>4329</v>
          </cell>
          <cell r="C722" t="str">
            <v>CAMARA TIPO "F1" COLOMBIA TELECOMUNICACIONES DIBUJO CT-050</v>
          </cell>
          <cell r="D722" t="str">
            <v>UN</v>
          </cell>
          <cell r="E722">
            <v>585321</v>
          </cell>
        </row>
        <row r="723">
          <cell r="B723">
            <v>4330</v>
          </cell>
          <cell r="C723" t="str">
            <v>CAMARA DOBLE TIPO "F1" COLOMBIA TELECOMUNICACIONES ESQUEMA CT-049</v>
          </cell>
          <cell r="D723" t="str">
            <v>UN</v>
          </cell>
          <cell r="E723">
            <v>682550</v>
          </cell>
        </row>
        <row r="724">
          <cell r="B724">
            <v>4331</v>
          </cell>
          <cell r="C724" t="str">
            <v>CAMARA DOBLE TIPO "2Fs" COLOMBIA TELECOMUNICACIONES ESQUEMA CT-055</v>
          </cell>
          <cell r="D724" t="str">
            <v>UN</v>
          </cell>
          <cell r="E724">
            <v>708233</v>
          </cell>
        </row>
        <row r="725">
          <cell r="B725">
            <v>4332</v>
          </cell>
          <cell r="C725" t="str">
            <v>CAMARA TIPO "JD" COLOMBIA TELECOMUNICACIONES DIBUJO CT-045</v>
          </cell>
          <cell r="D725" t="str">
            <v>UN</v>
          </cell>
          <cell r="E725">
            <v>2186421</v>
          </cell>
        </row>
        <row r="726">
          <cell r="B726">
            <v>4333</v>
          </cell>
          <cell r="C726" t="str">
            <v>CAMARA TIPO "LD" COLOMBIA TELECOMUNICACIONES DIBUJO CT-043</v>
          </cell>
          <cell r="D726" t="str">
            <v>UN</v>
          </cell>
          <cell r="E726">
            <v>2176745</v>
          </cell>
        </row>
        <row r="727">
          <cell r="B727">
            <v>4334</v>
          </cell>
          <cell r="C727" t="str">
            <v>CAMARA TIPO "XD" COLOMBIA TELECOMUNICACIONES ESQUEMA CT-047</v>
          </cell>
          <cell r="D727" t="str">
            <v>UN</v>
          </cell>
          <cell r="E727">
            <v>2185716</v>
          </cell>
        </row>
        <row r="728">
          <cell r="B728">
            <v>4335</v>
          </cell>
          <cell r="C728" t="str">
            <v>CAMARA TIPO "TD" COLOMBIA TELECOMUNICACIONES DIBUJO CT-046</v>
          </cell>
          <cell r="D728" t="str">
            <v>UN</v>
          </cell>
          <cell r="E728">
            <v>2180021</v>
          </cell>
        </row>
        <row r="729">
          <cell r="B729">
            <v>4336</v>
          </cell>
          <cell r="C729" t="str">
            <v>CAMARA TIPO "D/2" COLOMBIA TELECOMUNICACIONES DIBUJO CT-048</v>
          </cell>
          <cell r="D729" t="str">
            <v>UN</v>
          </cell>
          <cell r="E729">
            <v>1336044</v>
          </cell>
        </row>
        <row r="730">
          <cell r="B730">
            <v>4337</v>
          </cell>
          <cell r="C730" t="str">
            <v>CAMARA TIPO "F2" COLOMBIA TELECOMUNICACIONES DIBUJO CT-051</v>
          </cell>
          <cell r="D730" t="str">
            <v>UN</v>
          </cell>
          <cell r="E730">
            <v>215430</v>
          </cell>
        </row>
        <row r="731">
          <cell r="B731">
            <v>4338</v>
          </cell>
          <cell r="C731" t="str">
            <v>CAMARA TIPO "ZD" COLOMBIA TELECOMUNICACIONES DIBUJO CT-044</v>
          </cell>
          <cell r="D731" t="str">
            <v>UN</v>
          </cell>
          <cell r="E731">
            <v>2176745</v>
          </cell>
        </row>
        <row r="732">
          <cell r="B732">
            <v>4340</v>
          </cell>
          <cell r="C732" t="str">
            <v>INSTALACIÓN DUCTO DE PVC TIPOS DB O TDP Ø 4" A Ø 6"</v>
          </cell>
          <cell r="D732" t="str">
            <v>ML</v>
          </cell>
          <cell r="E732">
            <v>2735</v>
          </cell>
        </row>
        <row r="733">
          <cell r="B733">
            <v>4341</v>
          </cell>
          <cell r="C733" t="str">
            <v>CANALIZACION VIA PUBLICA UN (1) DUCTO PVC TIPO DB-60 Ø6" EPM NORMA RS1-001. INCLUYE: EXCAVACIÓN, RELLENOS EN ARENA DE PEÑA Y EN SUB-BASE GRANULAR TIPO B-400 Y TRANSPORTE Y DISPOSICIÓN FINAL DE ESCOMBROS. NO INCLUYE: DEMOLICIÓN NI RECONSTRUCCIÓN DE ANDEN O</v>
          </cell>
          <cell r="D733" t="str">
            <v>ML</v>
          </cell>
          <cell r="E733">
            <v>136927</v>
          </cell>
        </row>
        <row r="734">
          <cell r="B734">
            <v>4342</v>
          </cell>
          <cell r="C734" t="str">
            <v>CANALIZACION VIA PUBLICA DOS (2) DUCTOS PVC TIPO DB-60 Ø6" EPM NORMA RS1-002. INCLUYE: EXCAVACIÓN, RELLENOS EN ARENA DE PEÑA Y EN SUB-BASE GRANULAR TIPO B-400 Y TRANSPORTE Y DISPOSICIÓN FINAL DE ESCOMBROS. NO INCLUYE: DEMOLICIÓN NI RECONSTRUCCIÓN DE ANDEN</v>
          </cell>
          <cell r="D734" t="str">
            <v>ML</v>
          </cell>
          <cell r="E734">
            <v>180492</v>
          </cell>
        </row>
        <row r="735">
          <cell r="B735">
            <v>4343</v>
          </cell>
          <cell r="C735" t="str">
            <v>CANALIZACION VIA PUBLICA TRES (3) DUCTOS PVC TIPO DB-60 Ø6" EPM NORMA RS1-003. INCLUYE: EXCAVACIÓN, RELLENOS EN ARENA DE PEÑA Y EN SUB-BASE GRANULAR TIPO B-400 Y TRANSPORTE Y DISPOSICIÓN FINAL DE ESCOMBROS. NO INCLUYE: DEMOLICIÓN NI RECONSTRUCCIÓN DE ANDE</v>
          </cell>
          <cell r="D735" t="str">
            <v>ML</v>
          </cell>
          <cell r="E735">
            <v>297277</v>
          </cell>
        </row>
        <row r="736">
          <cell r="B736">
            <v>4344</v>
          </cell>
          <cell r="C736" t="str">
            <v xml:space="preserve">CANALIZACION VIA PUBLICA CUATRO (4) DUCTOS PVC TIPO DB-60 Ø6" DISPOSICIÓN CUADRADA EPM NORMA RS1-004. DISPOSICIÓN CUADRADA. INCLUYE: EXCAVACIÓN, RELLENOS EN ARENA DE PEÑA Y EN SUB-BASE GRANULAR TIPO B-400 Y TRANSPORTE Y DISPOSICIÓN FINAL DE ESCOMBROS. NO </v>
          </cell>
          <cell r="D736" t="str">
            <v>ML</v>
          </cell>
          <cell r="E736">
            <v>331516</v>
          </cell>
        </row>
        <row r="737">
          <cell r="B737">
            <v>4345</v>
          </cell>
          <cell r="C737" t="str">
            <v>CANALIZACION VIA PUBLICA CUATRO (4) DUCTOS PVC TIPO DB-60 Ø6" DISPOSICIÓN LINEAL EPM NORMA RS1-005. DISPOSICIÓN LINEAL. INCLUYE: EXCAVACIÓN, RELLENOS EN ARENA DE PEÑA Y EN SUB-BASE GRANULAR TIPO B-400 Y TRANSPORTE Y DISPOSICIÓN FINAL DE ESCOMBROS. NO INCL</v>
          </cell>
          <cell r="D737" t="str">
            <v>ML</v>
          </cell>
          <cell r="E737">
            <v>345944</v>
          </cell>
        </row>
        <row r="738">
          <cell r="B738">
            <v>4346</v>
          </cell>
          <cell r="C738" t="str">
            <v>CANALIZACION VIA PUBLICA SEIS (6) DUCTOS PVC TIPO DB-60 Ø6" EPM NORMA RS1-006. INCLUYE: EXCAVACIÓN, RELLENOS EN ARENA DE PEÑA Y EN SUB-BASE GRANULAR TIPO B-400 Y TRANSPORTE Y DISPOSICIÓN FINAL DE ESCOMBROS. NO INCLUYE: DEMOLICIÓN NI RECONSTRUCCIÓN DE ANDE</v>
          </cell>
          <cell r="D738" t="str">
            <v>ML</v>
          </cell>
          <cell r="E738">
            <v>469216</v>
          </cell>
        </row>
        <row r="739">
          <cell r="B739">
            <v>4347</v>
          </cell>
          <cell r="C739" t="str">
            <v>CANALIZACION VIA PUBLICA OCHO (8) DUCTOS PVC TIPO DB-60 Ø6" EPM NORMA RS1-007. INCLUYE: EXCAVACIÓN, RELLENOS EN ARENA DE PEÑA Y EN SUB-BASE GRANULAR TIPO B-400 Y TRANSPORTE Y DISPOSICIÓN FINAL DE ESCOMBROS. NO INCLUYE: DEMOLICIÓN NI RECONSTRUCCIÓN DE ANDE</v>
          </cell>
          <cell r="D739" t="str">
            <v>ML</v>
          </cell>
          <cell r="E739">
            <v>612410</v>
          </cell>
        </row>
        <row r="740">
          <cell r="B740">
            <v>4348</v>
          </cell>
          <cell r="C740" t="str">
            <v>CANALIZACION VIA PUBLICA NUEVE (9) DUCTOS PVC TIPO DB-60 Ø6" EPM NORMA RS1-008. INCLUYE: EXCAVACIÓN, RELLENOS EN ARENA DE PEÑA Y EN SUB-BASE GRANULAR TIPO B-400 Y TRANSPORTE Y DISPOSICIÓN FINAL DE ESCOMBROS. NO INCLUYE: DEMOLICIÓN NI RECONSTRUCCIÓN DE AND</v>
          </cell>
          <cell r="D740" t="str">
            <v>ML</v>
          </cell>
          <cell r="E740">
            <v>647613</v>
          </cell>
        </row>
        <row r="741">
          <cell r="B741">
            <v>4349</v>
          </cell>
          <cell r="C741" t="str">
            <v>CANALIZACION VIA PUBLICA DOCE (12) DUCTOS PVC TIPO DB-60 Ø6" EPM NORMA RS1-009. INCLUYE: EXCAVACIÓN, RELLENOS EN ARENA DE PEÑA Y EN SUB-BASE GRANULAR TIPO B-400 Y TRANSPORTE Y DISPOSICIÓN FINAL DE ESCOMBROS. NO INCLUYE: DEMOLICIÓN NI RECONSTRUCCIÓN DE AND</v>
          </cell>
          <cell r="D741" t="str">
            <v>ML</v>
          </cell>
          <cell r="E741">
            <v>752283</v>
          </cell>
        </row>
        <row r="742">
          <cell r="B742">
            <v>4350</v>
          </cell>
          <cell r="C742" t="str">
            <v>CANALIZACION VIA PUBLICA DIECISEIS (16) DUCTOS PVC TIPO DB-60 Ø6" EPM NORMA RS1-010. INCLUYE: EXCAVACIÓN, RELLENOS EN ARENA DE PEÑA Y EN SUB-BASE GRANULAR TIPO B-400 Y TRANSPORTE Y DISPOSICIÓN FINAL DE ESCOMBROS. NO INCLUYE: DEMOLICIÓN NI RECONSTRUCCIÓN D</v>
          </cell>
          <cell r="D742" t="str">
            <v>ML</v>
          </cell>
          <cell r="E742">
            <v>1082840</v>
          </cell>
        </row>
        <row r="743">
          <cell r="B743">
            <v>4351</v>
          </cell>
          <cell r="C743" t="str">
            <v>CANALIZACION VIA PUBLICA TRES (3) DUCTOS PVC TIPO DB-60 Ø4" EPM NORMA RS1-011. INCLUYE: EXCAVACIÓN, RELLENOS EN ARENA DE PEÑA Y EN SUB-BASE GRANULAR TIPO B-400 Y TRANSPORTE Y DISPOSICIÓN FINAL DE ESCOMBROS. NO INCLUYE: DEMOLICIÓN NI RECONSTRUCCIÓN DE ANDE</v>
          </cell>
          <cell r="D743" t="str">
            <v>ML</v>
          </cell>
          <cell r="E743">
            <v>194498</v>
          </cell>
        </row>
        <row r="744">
          <cell r="B744">
            <v>4352</v>
          </cell>
          <cell r="C744" t="str">
            <v>CANALIZACION VIA PUBLICA CUATRO (4) DUCTOS PVC TIPO DB-60 Ø4" EPM NORMA RS1-012. INCLUYE: EXCAVACIÓN, RELLENOS EN ARENA DE PEÑA Y EN SUB-BASE GRANULAR TIPO B-400 Y TRANSPORTE Y DISPOSICIÓN FINAL DE ESCOMBROS. NO INCLUYE: DEMOLICIÓN NI RECONSTRUCCIÓN DE AN</v>
          </cell>
          <cell r="D744" t="str">
            <v>ML</v>
          </cell>
          <cell r="E744">
            <v>208050</v>
          </cell>
        </row>
        <row r="745">
          <cell r="B745">
            <v>4353</v>
          </cell>
          <cell r="C745" t="str">
            <v>CANALIZACION VIA PUBLICA SEIS (6) DUCTOS PVC TIPO DB-60 Ø4" EPM NORMA RS1-013. INCLUYE: EXCAVACIÓN, RELLENOS EN ARENA DE PEÑA Y EN SUB-BASE GRANULAR TIPO B-400 Y TRANSPORTE Y DISPOSICIÓN FINAL DE ESCOMBROS. NO INCLUYE: DEMOLICIÓN NI RECONSTRUCCIÓN DE ANDE</v>
          </cell>
          <cell r="D745" t="str">
            <v>ML</v>
          </cell>
          <cell r="E745">
            <v>287343</v>
          </cell>
        </row>
        <row r="746">
          <cell r="B746">
            <v>4354</v>
          </cell>
          <cell r="C746" t="str">
            <v>CANALIZACION VIA PUBLICA NUEVE (9) DUCTOS PVC TIPO DB-60 Ø4" EPM NORMA RS1-014. INCLUYE: EXCAVACIÓN, RELLENOS EN ARENA DE PEÑA Y EN SUB-BASE GRANULAR TIPO B-400 Y TRANSPORTE Y DISPOSICIÓN FINAL DE ESCOMBROS. NO INCLUYE: DEMOLICIÓN NI RECONSTRUCCIÓN DE AND</v>
          </cell>
          <cell r="D746" t="str">
            <v>ML</v>
          </cell>
          <cell r="E746">
            <v>380863</v>
          </cell>
        </row>
        <row r="747">
          <cell r="B747">
            <v>4355</v>
          </cell>
          <cell r="C747" t="str">
            <v>CANALIZACION VIA PUBLICA OCHO (8) DUCTOS PVC TIPO DB-60 Ø4" EPM NORMA RS1-015. INCLUYE: EXCAVACIÓN, RELLENOS EN ARENA DE PEÑA Y EN SUB-BASE GRANULAR TIPO B-400 Y TRANSPORTE Y DISPOSICIÓN FINAL DE ESCOMBROS. NO INCLUYE: DEMOLICIÓN NI RECONSTRUCCIÓN DE ANDE</v>
          </cell>
          <cell r="D747" t="str">
            <v>ML</v>
          </cell>
          <cell r="E747">
            <v>365143</v>
          </cell>
        </row>
        <row r="748">
          <cell r="B748">
            <v>4356</v>
          </cell>
          <cell r="C748" t="str">
            <v>CANALIZACION VIA PUBLICA DOCE (12) DUCTOS PVC TIPO DB-60 Ø4" EPM NORMA RS1-016. INCLUYE: EXCAVACIÓN, RELLENOS EN ARENA DE PEÑA Y EN SUB-BASE GRANULAR TIPO B-400 Y TRANSPORTE Y DISPOSICIÓN FINAL DE ESCOMBROS. NO INCLUYE: DEMOLICIÓN NI RECONSTRUCCIÓN DE AND</v>
          </cell>
          <cell r="D748" t="str">
            <v>ML</v>
          </cell>
          <cell r="E748">
            <v>480311</v>
          </cell>
        </row>
        <row r="749">
          <cell r="B749">
            <v>4357</v>
          </cell>
          <cell r="C749" t="str">
            <v xml:space="preserve">CANALIZACION VIA PUBLICA TRES (3) DUCTOS PVC TIPO DB-60 Ø4" MAS UN (1) DUCTO PVC TIPO DB-60 Ø6" EPM NORMA RS1-017. INCLUYE: EXCAVACIÓN, RELLENOS EN ARENA DE PEÑA Y EN SUB-BASE GRANULAR TIPO B-400 Y TRANSPORTE Y DISPOSICIÓN FINAL DE ESCOMBROS. NO INCLUYE: </v>
          </cell>
          <cell r="D749" t="str">
            <v>ML</v>
          </cell>
          <cell r="E749">
            <v>272903</v>
          </cell>
        </row>
        <row r="750">
          <cell r="B750">
            <v>4358</v>
          </cell>
          <cell r="C750" t="str">
            <v xml:space="preserve">CANALIZACION VIA PUBLICA SEIS (6) DUCTOS PVC TIPO DB-60 Ø4" MAS UN (1) DUCTO PVC TIPO DB-60 Ø6" EPM NORMA RS1-018. INCLUYE: EXCAVACIÓN, RELLENOS EN ARENA DE PEÑA Y EN SUB-BASE GRANULAR TIPO B-400 Y TRANSPORTE Y DISPOSICIÓN FINAL DE ESCOMBROS. NO INCLUYE: </v>
          </cell>
          <cell r="D750" t="str">
            <v>ML</v>
          </cell>
          <cell r="E750">
            <v>366358</v>
          </cell>
        </row>
        <row r="751">
          <cell r="B751">
            <v>4359</v>
          </cell>
          <cell r="C751" t="str">
            <v>CANALIZACION VIA PUBLICA TRES (3) DUCTOS PVC TIPO DB-60 Ø4" MAS DOS (2) DUCTOS PVC TIPO DB-60 Ø6" EPM NORMA RS1-019. INCLUYE: EXCAVACIÓN, RELLENOS EN ARENA DE PEÑA Y EN SUB-BASE GRANULAR TIPO B-400 Y TRANSPORTE Y DISPOSICIÓN FINAL DE ESCOMBROS. NO INCLUYE</v>
          </cell>
          <cell r="D751" t="str">
            <v>ML</v>
          </cell>
          <cell r="E751">
            <v>284842</v>
          </cell>
        </row>
        <row r="752">
          <cell r="B752">
            <v>4360</v>
          </cell>
          <cell r="C752" t="str">
            <v>CANALIZACION VIA PUBLICA SEIS (6) DUCTOS PVC TIPO DB-60 Ø4" MAS DOS (2) DUCTOS PVC TIPO DB-60 Ø6" EPM NORMA RS1-020. INCLUYE: EXCAVACIÓN, RELLENOS EN ARENA DE PEÑA Y EN SUB-BASE GRANULAR TIPO B-400 Y TRANSPORTE Y DISPOSICIÓN FINAL DE ESCOMBROS. NO INCLUYE</v>
          </cell>
          <cell r="D752" t="str">
            <v>ML</v>
          </cell>
          <cell r="E752">
            <v>414369</v>
          </cell>
        </row>
        <row r="753">
          <cell r="B753">
            <v>4361</v>
          </cell>
          <cell r="C753" t="str">
            <v>CANALIZACION VIA PUBLICA CUATRO (4) DUCTOS PVC TIPO DB-60 Ø4" MAS TRES (3) DUCTOS PVC TIPO DB-60 Ø6" EPM NORMA RS1-021. INCLUYE: EXCAVACIÓN, RELLENOS EN ARENA DE PEÑA Y EN SUB-BASE GRANULAR TIPO B-400 Y TRANSPORTE Y DISPOSICIÓN FINAL DE ESCOMBROS. NO INCL</v>
          </cell>
          <cell r="D753" t="str">
            <v>ML</v>
          </cell>
          <cell r="E753">
            <v>427308</v>
          </cell>
        </row>
        <row r="754">
          <cell r="B754">
            <v>4362</v>
          </cell>
          <cell r="C754" t="str">
            <v>CANALIZACION VIA PUBLICA OCHO (8) DUCTOS PVC TIPO DB-60 Ø4" MAS TRES (3) DUCTOS PVC TIPO DB-60 Ø6" EPM NORMA RS1-022. INCLUYE: EXCAVACIÓN, RELLENOS EN ARENA DE PEÑA Y EN SUB-BASE GRANULAR TIPO B-400 Y TRANSPORTE Y DISPOSICIÓN FINAL DE ESCOMBROS. NO INCLUY</v>
          </cell>
          <cell r="D754" t="str">
            <v>ML</v>
          </cell>
          <cell r="E754">
            <v>549639</v>
          </cell>
        </row>
        <row r="755">
          <cell r="B755">
            <v>4363</v>
          </cell>
          <cell r="C755" t="str">
            <v>CANALIZACION VIA PUBLICA TRES (3) DUCTOS PVC TIPO DB-60 Ø4" MAS CUATRO (4) DUCTOS PVC TIPO DB-60 Ø6" EPM NORMA RS1-023. INCLUYE: EXCAVACIÓN, RELLENOS EN ARENA DE PEÑA Y EN SUB-BASE GRANULAR TIPO B-400 Y TRANSPORTE Y DISPOSICIÓN FINAL DE ESCOMBROS. NO INCL</v>
          </cell>
          <cell r="D755" t="str">
            <v>ML</v>
          </cell>
          <cell r="E755">
            <v>443052</v>
          </cell>
        </row>
        <row r="756">
          <cell r="B756">
            <v>4384</v>
          </cell>
          <cell r="C756" t="str">
            <v>UNION DRESSER D=3" (Suministro e Instalación)</v>
          </cell>
          <cell r="D756" t="str">
            <v>UN</v>
          </cell>
          <cell r="E756">
            <v>96741</v>
          </cell>
        </row>
        <row r="757">
          <cell r="B757">
            <v>4385</v>
          </cell>
          <cell r="C757" t="str">
            <v>UNION DRESSER D=4" (Suministro e Instalación)</v>
          </cell>
          <cell r="D757" t="str">
            <v>UN</v>
          </cell>
          <cell r="E757">
            <v>108261</v>
          </cell>
        </row>
        <row r="758">
          <cell r="B758">
            <v>4386</v>
          </cell>
          <cell r="C758" t="str">
            <v>UNION DRESSER D=6" (Suministro e Instalación)</v>
          </cell>
          <cell r="D758" t="str">
            <v>UN</v>
          </cell>
          <cell r="E758">
            <v>242526</v>
          </cell>
        </row>
        <row r="759">
          <cell r="B759">
            <v>4387</v>
          </cell>
          <cell r="C759" t="str">
            <v>UNION DRESSER D=8" (Suministro e Instalación)</v>
          </cell>
          <cell r="D759" t="str">
            <v>UN</v>
          </cell>
          <cell r="E759">
            <v>264478</v>
          </cell>
        </row>
        <row r="760">
          <cell r="B760">
            <v>4388</v>
          </cell>
          <cell r="C760" t="str">
            <v>UNION DRESSER D=10" (Suministro e Instalación)</v>
          </cell>
          <cell r="D760" t="str">
            <v>UN</v>
          </cell>
          <cell r="E760">
            <v>384328</v>
          </cell>
        </row>
        <row r="761">
          <cell r="B761">
            <v>4389</v>
          </cell>
          <cell r="C761" t="str">
            <v>UNION DRESSER D=12" (Suministro e Instalación)</v>
          </cell>
          <cell r="D761" t="str">
            <v>UN</v>
          </cell>
          <cell r="E761">
            <v>713621</v>
          </cell>
        </row>
        <row r="762">
          <cell r="B762">
            <v>4390</v>
          </cell>
          <cell r="C762" t="str">
            <v>EXCAVACIÓN MANUAL EN MATERIAL COMÚN (INCL CARGUE, TRANSPORTE Y DISPOSICION FINAL)</v>
          </cell>
          <cell r="D762" t="str">
            <v>M3</v>
          </cell>
          <cell r="E762">
            <v>57807</v>
          </cell>
        </row>
        <row r="763">
          <cell r="B763">
            <v>4391</v>
          </cell>
          <cell r="C763" t="str">
            <v>ARENA LAVADA DE PEÑA PARA EMBOQUILLADO (Incluye Suministro, barrido para sellado de juntas y Compactación)</v>
          </cell>
          <cell r="D763" t="str">
            <v>M3</v>
          </cell>
          <cell r="E763">
            <v>109423</v>
          </cell>
        </row>
        <row r="764">
          <cell r="B764">
            <v>4392</v>
          </cell>
          <cell r="C764" t="str">
            <v>CUADRILLA (OFICIAL + 6 AYUDANTES)</v>
          </cell>
          <cell r="D764" t="str">
            <v>HR</v>
          </cell>
          <cell r="E764">
            <v>42257</v>
          </cell>
        </row>
        <row r="765">
          <cell r="B765">
            <v>4393</v>
          </cell>
          <cell r="C765" t="str">
            <v>CUADRILLA (3 OFICIALES + 6 AYUDANTES)</v>
          </cell>
          <cell r="D765" t="str">
            <v>HR</v>
          </cell>
          <cell r="E765">
            <v>58612</v>
          </cell>
        </row>
        <row r="766">
          <cell r="B766">
            <v>4394</v>
          </cell>
          <cell r="C766" t="str">
            <v>ADOQUIN DE CONCRETO TR. PESADO 20x10x8cm (Suministro e Instalación. Incluye Base 4cm Arena Nivelación y Arena de Sello)</v>
          </cell>
          <cell r="D766" t="str">
            <v>M2</v>
          </cell>
          <cell r="E766">
            <v>63009</v>
          </cell>
        </row>
        <row r="767">
          <cell r="B767">
            <v>4395</v>
          </cell>
          <cell r="C767" t="str">
            <v>ADOQUIN DE CONCRETO TR. LIVIANO 20x10x6cm (Suministro e Instalación. Incluye Base 4cm Arena Nivelación y Arena de Sello)</v>
          </cell>
          <cell r="D767" t="str">
            <v>M2</v>
          </cell>
          <cell r="E767">
            <v>56145</v>
          </cell>
        </row>
        <row r="768">
          <cell r="B768">
            <v>4396</v>
          </cell>
          <cell r="C768" t="str">
            <v>ADOQUIN DE ARCILLA TR. LIVIANO 20x10x6cm (Suministro e Instalación. Incluye Base 4cm Arena Nivelacion y Arena de Sello)</v>
          </cell>
          <cell r="D768" t="str">
            <v>M2</v>
          </cell>
          <cell r="E768">
            <v>43509</v>
          </cell>
        </row>
        <row r="769">
          <cell r="B769">
            <v>4402</v>
          </cell>
          <cell r="C769" t="str">
            <v>VALVULA COMPUERTA ELASTICA VASTAGO NO ASCENDENTE EXTREMO LISO D=4" (Suministro e Instalación)</v>
          </cell>
          <cell r="D769" t="str">
            <v>UN</v>
          </cell>
          <cell r="E769">
            <v>764764</v>
          </cell>
        </row>
        <row r="770">
          <cell r="B770">
            <v>4403</v>
          </cell>
          <cell r="C770" t="str">
            <v>VALVULA COMPUERTA ELASTICA VASTAGO NO ASCENDENTE EXTREMO LISO D=12" (Suministro e Instalación)</v>
          </cell>
          <cell r="D770" t="str">
            <v>UN</v>
          </cell>
          <cell r="E770">
            <v>4924611</v>
          </cell>
        </row>
        <row r="771">
          <cell r="B771">
            <v>4404</v>
          </cell>
          <cell r="C771" t="str">
            <v>CODO HD 11.25° JUNTA HIDRAULICA PARA PVC D=2" (Suministro e Instalación)</v>
          </cell>
          <cell r="D771" t="str">
            <v>UN</v>
          </cell>
          <cell r="E771">
            <v>96025</v>
          </cell>
        </row>
        <row r="772">
          <cell r="B772">
            <v>4405</v>
          </cell>
          <cell r="C772" t="str">
            <v>CODO HD 11.25° JUNTA HIDRAULICA PARA PVC D=3" (Suministro e Instalación)</v>
          </cell>
          <cell r="D772" t="str">
            <v>UN</v>
          </cell>
          <cell r="E772">
            <v>165162</v>
          </cell>
        </row>
        <row r="773">
          <cell r="B773">
            <v>4406</v>
          </cell>
          <cell r="C773" t="str">
            <v>CODO HD 11.25° JUNTA HIDRAULICA PARA PVC D=6" (Suministro e Instalación)</v>
          </cell>
          <cell r="D773" t="str">
            <v>UN</v>
          </cell>
          <cell r="E773">
            <v>363048</v>
          </cell>
        </row>
        <row r="774">
          <cell r="B774">
            <v>4407</v>
          </cell>
          <cell r="C774" t="str">
            <v>CODO HD 11.25° JUNTA HIDRAULICA PARA PVC D=4" (Suministro e Instalación)</v>
          </cell>
          <cell r="D774" t="str">
            <v>UN</v>
          </cell>
          <cell r="E774">
            <v>207335</v>
          </cell>
        </row>
        <row r="775">
          <cell r="B775">
            <v>4408</v>
          </cell>
          <cell r="C775" t="str">
            <v>CODO HD 11.25° JUNTA HIDRAULICA PARA PVC D=8" (Suministro e Instalación)</v>
          </cell>
          <cell r="D775" t="str">
            <v>UN</v>
          </cell>
          <cell r="E775">
            <v>559413</v>
          </cell>
        </row>
        <row r="776">
          <cell r="B776">
            <v>4409</v>
          </cell>
          <cell r="C776" t="str">
            <v>REDUCCION PVC TIPO U.M. 4"x2" (Suministro e Instalación)</v>
          </cell>
          <cell r="D776" t="str">
            <v>UN</v>
          </cell>
          <cell r="E776">
            <v>104409</v>
          </cell>
        </row>
        <row r="777">
          <cell r="B777">
            <v>4410</v>
          </cell>
          <cell r="C777" t="str">
            <v>REDUCCION PVC TIPO U.M. 4"x3" (Suministro e Instalación)</v>
          </cell>
          <cell r="D777" t="str">
            <v>UN</v>
          </cell>
          <cell r="E777">
            <v>64329</v>
          </cell>
        </row>
        <row r="778">
          <cell r="B778">
            <v>4411</v>
          </cell>
          <cell r="C778" t="str">
            <v>REDUCCION PVC TIPO U.M. 6"x4" (Suministro e Instalación)</v>
          </cell>
          <cell r="D778" t="str">
            <v>UN</v>
          </cell>
          <cell r="E778">
            <v>128545</v>
          </cell>
        </row>
        <row r="779">
          <cell r="B779">
            <v>4412</v>
          </cell>
          <cell r="C779" t="str">
            <v>REDUCCION CONCENTRICA HD 6"x3" (Suministro e Instalación)</v>
          </cell>
          <cell r="D779" t="str">
            <v>UN</v>
          </cell>
          <cell r="E779">
            <v>207539</v>
          </cell>
        </row>
        <row r="780">
          <cell r="B780">
            <v>4413</v>
          </cell>
          <cell r="C780" t="str">
            <v>REDUCCION CONCENTRICA HD 12"x6" (Suministro e Instalación)</v>
          </cell>
          <cell r="D780" t="str">
            <v>UN</v>
          </cell>
          <cell r="E780">
            <v>1129626</v>
          </cell>
        </row>
        <row r="781">
          <cell r="B781">
            <v>4414</v>
          </cell>
          <cell r="C781" t="str">
            <v>REDUCCION CONCENTRICA HD 12"x8" (Suministro e Instalación)</v>
          </cell>
          <cell r="D781" t="str">
            <v>UN</v>
          </cell>
          <cell r="E781">
            <v>1416166</v>
          </cell>
        </row>
        <row r="782">
          <cell r="B782">
            <v>4415</v>
          </cell>
          <cell r="C782" t="str">
            <v>TAPON PVC TIPO U.M. D=3" (Suministro e Instalación)</v>
          </cell>
          <cell r="D782" t="str">
            <v>UN</v>
          </cell>
          <cell r="E782">
            <v>38946</v>
          </cell>
        </row>
        <row r="783">
          <cell r="B783">
            <v>4416</v>
          </cell>
          <cell r="C783" t="str">
            <v>TAPON PVC TIPO U.M. D=4" (Suministro e Instalación)</v>
          </cell>
          <cell r="D783" t="str">
            <v>UN</v>
          </cell>
          <cell r="E783">
            <v>54743</v>
          </cell>
        </row>
        <row r="784">
          <cell r="B784">
            <v>4417</v>
          </cell>
          <cell r="C784" t="str">
            <v>TAPON PVC TIPO U.M. D=6" (Suministro e Instalación)</v>
          </cell>
          <cell r="D784" t="str">
            <v>UN</v>
          </cell>
          <cell r="E784">
            <v>121343</v>
          </cell>
        </row>
        <row r="785">
          <cell r="B785">
            <v>4418</v>
          </cell>
          <cell r="C785" t="str">
            <v>UNION DE REPARACION PVC TIPO U.M. D=2"  (Suministro e Instalación)</v>
          </cell>
          <cell r="D785" t="str">
            <v>UN</v>
          </cell>
          <cell r="E785">
            <v>20255</v>
          </cell>
        </row>
        <row r="786">
          <cell r="B786">
            <v>4419</v>
          </cell>
          <cell r="C786" t="str">
            <v>UNION DE REPARACION PVC TIPO U.M. D=3"  (Suministro e Instalación)</v>
          </cell>
          <cell r="D786" t="str">
            <v>UN</v>
          </cell>
          <cell r="E786">
            <v>37478</v>
          </cell>
        </row>
        <row r="787">
          <cell r="B787">
            <v>4420</v>
          </cell>
          <cell r="C787" t="str">
            <v>UNION DE REPARACION PVC TIPO U.M. D=4"  (Suministro e Instalación)</v>
          </cell>
          <cell r="D787" t="str">
            <v>UN</v>
          </cell>
          <cell r="E787">
            <v>52250</v>
          </cell>
        </row>
        <row r="788">
          <cell r="B788">
            <v>4421</v>
          </cell>
          <cell r="C788" t="str">
            <v>ACOPLE UNIVERSAL, UNION ALFA O MULTIUSOS D=3" (Suministro e Instalación)</v>
          </cell>
          <cell r="D788" t="str">
            <v>UN</v>
          </cell>
          <cell r="E788">
            <v>108631</v>
          </cell>
        </row>
        <row r="789">
          <cell r="B789">
            <v>4422</v>
          </cell>
          <cell r="C789" t="str">
            <v>ACOPLE UNIVERSAL, UNION ALFA O MULTIUSOS D=4" (Suministro e Instalación)</v>
          </cell>
          <cell r="D789" t="str">
            <v>UN</v>
          </cell>
          <cell r="E789">
            <v>122093</v>
          </cell>
        </row>
        <row r="790">
          <cell r="B790">
            <v>4423</v>
          </cell>
          <cell r="C790" t="str">
            <v>ACOPLE UNIVERSAL, UNION ALFA O MULTIUSOS D=6" (Suministro e Instalación)</v>
          </cell>
          <cell r="D790" t="str">
            <v>UN</v>
          </cell>
          <cell r="E790">
            <v>233721</v>
          </cell>
        </row>
        <row r="791">
          <cell r="B791">
            <v>4424</v>
          </cell>
          <cell r="C791" t="str">
            <v>ACOPLE UNIVERSAL, UNION ALFA O MULTIUSOS D=8" (Suministro e Instalación)</v>
          </cell>
          <cell r="D791" t="str">
            <v>UN</v>
          </cell>
          <cell r="E791">
            <v>296895</v>
          </cell>
        </row>
        <row r="792">
          <cell r="B792">
            <v>4425</v>
          </cell>
          <cell r="C792" t="str">
            <v>ACOPLE UNIVERSAL, UNION ALFA O MULTIUSOS D=10" (Suministro e Instalación)</v>
          </cell>
          <cell r="D792" t="str">
            <v>UN</v>
          </cell>
          <cell r="E792">
            <v>526878</v>
          </cell>
        </row>
        <row r="793">
          <cell r="B793">
            <v>4426</v>
          </cell>
          <cell r="C793" t="str">
            <v>ACOPLE UNIVERSAL, UNION ALFA O MULTIUSOS D=12" (Suministro e Instalación)</v>
          </cell>
          <cell r="D793" t="str">
            <v>UN</v>
          </cell>
          <cell r="E793">
            <v>714367</v>
          </cell>
        </row>
        <row r="794">
          <cell r="B794">
            <v>4427</v>
          </cell>
          <cell r="C794" t="str">
            <v>CONCRETO 3000 PSI PARA ZAPATA. Premezclado. No incluye bombeo</v>
          </cell>
          <cell r="D794" t="str">
            <v>M3</v>
          </cell>
          <cell r="E794">
            <v>503532</v>
          </cell>
        </row>
        <row r="795">
          <cell r="B795">
            <v>4428</v>
          </cell>
          <cell r="C795" t="str">
            <v>VIGA DE AMARRE EN CONCRETO DE 3000 PSI SECCION 20x20</v>
          </cell>
          <cell r="D795" t="str">
            <v>ML</v>
          </cell>
          <cell r="E795">
            <v>30023</v>
          </cell>
        </row>
        <row r="796">
          <cell r="B796">
            <v>4429</v>
          </cell>
          <cell r="C796" t="str">
            <v>COLUMNA EN CONCRETO DE 3000 PSI SECCION 20x20</v>
          </cell>
          <cell r="D796" t="str">
            <v>ML</v>
          </cell>
          <cell r="E796">
            <v>35504</v>
          </cell>
        </row>
        <row r="797">
          <cell r="B797">
            <v>4430</v>
          </cell>
          <cell r="C797" t="str">
            <v>VIGA DE AMARRE AEREA EN CONCRETO DE 3000 PSI SECCION 20x12</v>
          </cell>
          <cell r="D797" t="str">
            <v>ML</v>
          </cell>
          <cell r="E797">
            <v>25505</v>
          </cell>
        </row>
        <row r="798">
          <cell r="B798">
            <v>4431</v>
          </cell>
          <cell r="C798" t="str">
            <v>PAÑETE LISO MURO 1:3 (No incluye andamio)</v>
          </cell>
          <cell r="D798" t="str">
            <v>M2</v>
          </cell>
          <cell r="E798">
            <v>18184</v>
          </cell>
        </row>
        <row r="799">
          <cell r="B799">
            <v>4432</v>
          </cell>
          <cell r="C799" t="str">
            <v>COLUMNA EN CONCRETO DE 3000 PSI SECCION 20x12</v>
          </cell>
          <cell r="D799" t="str">
            <v>ML</v>
          </cell>
          <cell r="E799">
            <v>29423</v>
          </cell>
        </row>
        <row r="800">
          <cell r="B800">
            <v>4433</v>
          </cell>
          <cell r="C800" t="str">
            <v>CANALIZACION VIA PUBLICA SEIS (6) DUCTOS PVC TIPO DB-60 Ø4" MAS CUATRO (4) DUCTOS PVC TIPO DB-60 Ø6" EPM NORMA RS1-024. INCLUYE: EXCAVACIÓN, RELLENOS EN ARENA DE PEÑA Y EN SUB-BASE GRANULAR TIPO B-400 Y TRANSPORTE Y DISPOSICIÓN FINAL DE ESCOMBROS. NO INCL</v>
          </cell>
          <cell r="D800" t="str">
            <v>ML</v>
          </cell>
          <cell r="E800">
            <v>541725</v>
          </cell>
        </row>
        <row r="801">
          <cell r="B801">
            <v>4434</v>
          </cell>
          <cell r="C801" t="str">
            <v>CANALIZACION VIA PUBLICA CINCO (5) DUCTOS PVC TIPO DB-60 Ø4" MAS CUATRO (4) DUCTOS PVC TIPO DB-60 Ø6" EPM NORMA RS1-025. INCLUYE: EXCAVACIÓN, RELLENOS EN ARENA DE PEÑA Y EN SUB-BASE GRANULAR TIPO B-400 Y TRANSPORTE Y DISPOSICIÓN FINAL DE ESCOMBROS. NO INC</v>
          </cell>
          <cell r="D801" t="str">
            <v>ML</v>
          </cell>
          <cell r="E801">
            <v>543241</v>
          </cell>
        </row>
        <row r="802">
          <cell r="B802">
            <v>4435</v>
          </cell>
          <cell r="C802" t="str">
            <v>CANALIZACION VIA PUBLICA DIEZ (10) DUCTOS PVC TIPO DB-60 Ø4" MAS CUATRO (4) DUCTOS PVC TIPO DB-60 Ø6" EPM NORMA RS1-026. INCLUYE: EXCAVACIÓN, RELLENOS EN ARENA DE PEÑA Y EN SUB-BASE GRANULAR TIPO B-400 Y TRANSPORTE Y DISPOSICIÓN FINAL DE ESCOMBROS. NO INC</v>
          </cell>
          <cell r="D802" t="str">
            <v>ML</v>
          </cell>
          <cell r="E802">
            <v>695405</v>
          </cell>
        </row>
        <row r="803">
          <cell r="B803">
            <v>4436</v>
          </cell>
          <cell r="C803" t="str">
            <v>CANALIZACION VIA PUBLICA CUATRO (4) DUCTOS PVC TIPO DB-60 Ø4" MAS SEIS (6) DUCTOS PVC TIPO DB-60 Ø6" EPM NORMA RS1-027. INCLUYE: EXCAVACIÓN, RELLENOS EN ARENA DE PEÑA Y EN SUB-BASE GRANULAR TIPO B-400 Y TRANSPORTE Y DISPOSICIÓN FINAL DE ESCOMBROS. NO INCL</v>
          </cell>
          <cell r="D803" t="str">
            <v>ML</v>
          </cell>
          <cell r="E803">
            <v>603277</v>
          </cell>
        </row>
        <row r="804">
          <cell r="B804">
            <v>4437</v>
          </cell>
          <cell r="C804" t="str">
            <v>CANALIZACION VIA PUBLICA OCHO (8) DUCTOS PVC TIPO DB-60 Ø4" MAS SEIS (6) DUCTOS PVC TIPO DB-60 Ø6" EPM NORMA RS1-028. INCLUYE: EXCAVACIÓN, RELLENOS EN ARENA DE PEÑA Y EN SUB-BASE GRANULAR TIPO B-400 Y TRANSPORTE Y DISPOSICIÓN FINAL DE ESCOMBROS. NO INCLUY</v>
          </cell>
          <cell r="D804" t="str">
            <v>ML</v>
          </cell>
          <cell r="E804">
            <v>731813</v>
          </cell>
        </row>
        <row r="805">
          <cell r="B805">
            <v>4438</v>
          </cell>
          <cell r="C805" t="str">
            <v>CANALIZACION VIA PUBLICA CINCO (5) DUCTOS PVC TIPO DB-60 Ø4" MAS OCHO (8) DUCTOS PVC TIPO DB-60 Ø6" EPM NORMA RS1-029. INCLUYE: EXCAVACIÓN, RELLENOS EN ARENA DE PEÑA Y EN SUB-BASE GRANULAR TIPO B-400 Y TRANSPORTE Y DISPOSICIÓN FINAL DE ESCOMBROS. NO INCLU</v>
          </cell>
          <cell r="D805" t="str">
            <v>ML</v>
          </cell>
          <cell r="E805">
            <v>774668</v>
          </cell>
        </row>
        <row r="806">
          <cell r="B806">
            <v>4439</v>
          </cell>
          <cell r="C806" t="str">
            <v>CANALIZACION VIA PUBLICA DIEZ (10) DUCTOS PVC TIPO DB-60 Ø4" MAS OCHO (8) DUCTOS PVC TIPO DB-60 Ø6" EPM NORMA RS1-030. INCLUYE: EXCAVACIÓN, RELLENOS EN ARENA DE PEÑA Y EN SUB-BASE GRANULAR TIPO B-400 Y TRANSPORTE Y DISPOSICIÓN FINAL DE ESCOMBROS. NO INCLU</v>
          </cell>
          <cell r="D806" t="str">
            <v>ML</v>
          </cell>
          <cell r="E806">
            <v>934917</v>
          </cell>
        </row>
        <row r="807">
          <cell r="B807">
            <v>4440</v>
          </cell>
          <cell r="C807" t="str">
            <v>CANALIZACION VIA PUBLICA CUATRO (4) DUCTOS PVC TIPO DB-60 Ø4" MAS NUEVE (9) DUCTOS PVC TIPO DB-60 Ø6" EPM NORMA RS1-031. INCLUYE: EXCAVACIÓN, RELLENOS EN ARENA DE PEÑA Y EN SUB-BASE GRANULAR TIPO B-400 Y TRANSPORTE Y DISPOSICIÓN FINAL DE ESCOMBROS. NO INC</v>
          </cell>
          <cell r="D807" t="str">
            <v>ML</v>
          </cell>
          <cell r="E807">
            <v>778564</v>
          </cell>
        </row>
        <row r="808">
          <cell r="B808">
            <v>4441</v>
          </cell>
          <cell r="C808" t="str">
            <v>CANALIZACION VIA PUBLICA CINCO (5) DUCTOS PVC TIPO DB-60 Ø4" MAS DOCE (12) DUCTOS PVC TIPO DB-60 Ø6" EPM NORMA RS1-032. INCLUYE: EXCAVACIÓN, RELLENOS EN ARENA DE PEÑA Y EN SUB-BASE GRANULAR TIPO B-400 Y TRANSPORTE Y DISPOSICIÓN FINAL DE ESCOMBROS. NO INCL</v>
          </cell>
          <cell r="D808" t="str">
            <v>ML</v>
          </cell>
          <cell r="E808">
            <v>1005253</v>
          </cell>
        </row>
        <row r="809">
          <cell r="B809">
            <v>4442</v>
          </cell>
          <cell r="C809" t="str">
            <v>CANALIZACION VIA PUBLICA CUATRO (4) DUCTOS PVC TIPO DB-60 Ø4" EPM NORMA RS1-033. INCLUYE: EXCAVACIÓN, RELLENOS EN ARENA DE PEÑA Y EN SUB-BASE GRANULAR TIPO B-400 Y TRANSPORTE Y DISPOSICIÓN FINAL DE ESCOMBROS. NO INCLUYE: DEMOLICIÓN NI RECONSTRUCCIÓN DE AN</v>
          </cell>
          <cell r="D809" t="str">
            <v>ML</v>
          </cell>
          <cell r="E809">
            <v>244485</v>
          </cell>
        </row>
        <row r="810">
          <cell r="B810">
            <v>4447</v>
          </cell>
          <cell r="C810" t="str">
            <v>CANALIZACION ZONA VERDE CUATRO (4) DUCTOS PVC TIPO DB-60 Ø6" DISPOSICIÓN LINEAL EPM NORMA RS1-005. DISPOSICIÓN LINEAL. INCLUYE: EXCAVACIÓN, RELLENOS, SIEMBRA DE GRAMA Y TRANSPORTE Y DISPOSICIÓN FINAL DE ESCOMBROS. NO INCLUYE: ENTIBADOS.</v>
          </cell>
          <cell r="D810" t="str">
            <v>ML</v>
          </cell>
          <cell r="E810">
            <v>342063</v>
          </cell>
        </row>
        <row r="811">
          <cell r="B811">
            <v>4461</v>
          </cell>
          <cell r="C811" t="str">
            <v>CANALIZACION ZONA VERDE TRES (3) DUCTOS PVC TIPO DB-60 Ø4" MAS DOS (2) DUCTOS PVC TIPO DB-60 Ø6" EPM NORMA RS1-019. INCLUYE: EXCAVACIÓN, RELLENOS, SIEMBRA DE GRAMA Y TRANSPORTE Y DISPOSICIÓN FINAL DE ESCOMBROS. NO INCLUYE: ENTIBADOS.</v>
          </cell>
          <cell r="D811" t="str">
            <v>ML</v>
          </cell>
          <cell r="E811">
            <v>288284</v>
          </cell>
        </row>
        <row r="812">
          <cell r="B812">
            <v>4477</v>
          </cell>
          <cell r="C812" t="str">
            <v>SUBBASE GRANULAR B-400 (Suministro, Extendido, Nivelación, Humedecimiento y Compactación con vibrocompactador)</v>
          </cell>
          <cell r="D812" t="str">
            <v>M3</v>
          </cell>
          <cell r="E812">
            <v>61445</v>
          </cell>
        </row>
        <row r="813">
          <cell r="B813">
            <v>4478</v>
          </cell>
          <cell r="C813" t="str">
            <v>CUADRILLA (2 AYUDANTES)</v>
          </cell>
          <cell r="D813" t="str">
            <v>JR</v>
          </cell>
          <cell r="E813">
            <v>90878</v>
          </cell>
        </row>
        <row r="814">
          <cell r="B814">
            <v>4479</v>
          </cell>
          <cell r="C814" t="str">
            <v>CUADRILLA (2 AYUDANTES)</v>
          </cell>
          <cell r="D814" t="str">
            <v>HR</v>
          </cell>
          <cell r="E814">
            <v>11360</v>
          </cell>
        </row>
        <row r="815">
          <cell r="B815">
            <v>4481</v>
          </cell>
          <cell r="C815" t="str">
            <v>CARCAMO DOCE DUCTOS ETB</v>
          </cell>
          <cell r="D815" t="str">
            <v>ML</v>
          </cell>
          <cell r="E815">
            <v>177100</v>
          </cell>
        </row>
        <row r="816">
          <cell r="B816">
            <v>4485</v>
          </cell>
          <cell r="C816" t="str">
            <v>MEZCLA ASFÁLTICA EN CALIENTE TIPO DENSO MD20 ASF CONVENCIONAL 80-100 (Suministro, Extendido y Nivelación Manual y Compactación)  Incluye: VIBRO COMPACTADOR BENITIN DE 1 TONELADA - INCLUYE OPERARIO Y COMBUSTIBLE</v>
          </cell>
          <cell r="D816" t="str">
            <v>M3</v>
          </cell>
          <cell r="E816">
            <v>709205</v>
          </cell>
        </row>
        <row r="817">
          <cell r="B817">
            <v>4486</v>
          </cell>
          <cell r="C817" t="str">
            <v>MEZCLA ASFÁLTICA EN CALIENTE TIPO DENSO MD10 ASF CONVENCIONAL (Cemento asfáltico 80-100) (Suministro, Extendido y Nivelación Manual y Compactación con vibrocompactador BENITIN de 1 tonelada)</v>
          </cell>
          <cell r="D817" t="str">
            <v>M3</v>
          </cell>
          <cell r="E817">
            <v>698230</v>
          </cell>
        </row>
        <row r="818">
          <cell r="B818">
            <v>4487</v>
          </cell>
          <cell r="C818" t="str">
            <v>BASE GRANULAR CLASE A (BG_A) (Suministro, Extendido Manual, Humedecimiento y Compactación)</v>
          </cell>
          <cell r="D818" t="str">
            <v>M3</v>
          </cell>
          <cell r="E818">
            <v>119763</v>
          </cell>
        </row>
        <row r="819">
          <cell r="B819">
            <v>4488</v>
          </cell>
          <cell r="C819" t="str">
            <v>BASE GRANULAR CLASE B (BG_B) (Suministro, Extendido Manual, Humedecimiento y Compactación)</v>
          </cell>
          <cell r="D819" t="str">
            <v>M3</v>
          </cell>
          <cell r="E819">
            <v>115741</v>
          </cell>
        </row>
        <row r="820">
          <cell r="B820">
            <v>4489</v>
          </cell>
          <cell r="C820" t="str">
            <v>SUBBASE GRANULAR CLASE B (SBG_B) (Suministro, Extendido Manual, Humedecimiento y Compactación)</v>
          </cell>
          <cell r="D820" t="str">
            <v>M3</v>
          </cell>
          <cell r="E820">
            <v>112492</v>
          </cell>
        </row>
        <row r="821">
          <cell r="B821">
            <v>4490</v>
          </cell>
          <cell r="C821" t="str">
            <v xml:space="preserve">BACHEO EN PAVIMENTO FLEXIBLE e= 0.12m. (Incluye demolición manual y cargue de pavimento flexible de e=0.12m, transporte y disposición final de escombros, excavación y reposición base granular clase B (BG_B) e=0.25m, base asfaltica MD10) </v>
          </cell>
          <cell r="D821" t="str">
            <v>M2</v>
          </cell>
          <cell r="E821">
            <v>138509</v>
          </cell>
        </row>
        <row r="822">
          <cell r="B822">
            <v>4491</v>
          </cell>
          <cell r="C822" t="str">
            <v>REHABILITACIÓN DE PAVIMENTO FLEXIBLE e= 0.12m</v>
          </cell>
          <cell r="D822" t="str">
            <v>M2</v>
          </cell>
          <cell r="E822">
            <v>176081</v>
          </cell>
        </row>
        <row r="823">
          <cell r="B823">
            <v>4501</v>
          </cell>
          <cell r="C823" t="str">
            <v>FRESADO Y REPOSICIÓN DE PAVIMENTO FLEXIBLE e=0.12m</v>
          </cell>
          <cell r="D823" t="str">
            <v>M2</v>
          </cell>
          <cell r="E823">
            <v>90353</v>
          </cell>
        </row>
        <row r="824">
          <cell r="B824">
            <v>4502</v>
          </cell>
          <cell r="C824" t="str">
            <v>DEMOLICIÓN Y RECONSTRUCCIÓN DE LOSAS EN CONCRETO HIDRAULICO MR-45 e=0.18m</v>
          </cell>
          <cell r="D824" t="str">
            <v>M2</v>
          </cell>
          <cell r="E824">
            <v>167302</v>
          </cell>
        </row>
        <row r="825">
          <cell r="B825">
            <v>4503</v>
          </cell>
          <cell r="C825" t="str">
            <v>REHABILITACIÓN DE PAVIMENTO RÍGIDO: LOSAS EN CONCRETO HIDRAULICO MR-45 e=0.18m</v>
          </cell>
          <cell r="D825" t="str">
            <v>M2</v>
          </cell>
          <cell r="E825">
            <v>183371</v>
          </cell>
        </row>
        <row r="826">
          <cell r="B826">
            <v>4504</v>
          </cell>
          <cell r="C826" t="str">
            <v>CONSTRUCCIÓN DE PAVIMENTO RÍGIDO: LOSAS EN CONCRETO HIDRAULICO MR-45 e=0.18m</v>
          </cell>
          <cell r="D826" t="str">
            <v>M2</v>
          </cell>
          <cell r="E826">
            <v>212572</v>
          </cell>
        </row>
        <row r="827">
          <cell r="B827">
            <v>4505</v>
          </cell>
          <cell r="C827" t="str">
            <v>PARCHEO EN PAVIMENTO FLEXIBLE e=10cm. (Incluye demolición manual y cargue de pavimento flexible de e=0.10m, transporte y disposición final de escombros, imprimación, colocación y compactación MD20 e=6cm y MD12 e=4cm , riego CRR-1, imprima CLR-0)</v>
          </cell>
          <cell r="D827" t="str">
            <v>M2</v>
          </cell>
          <cell r="E827">
            <v>90025</v>
          </cell>
        </row>
        <row r="828">
          <cell r="B828">
            <v>4506</v>
          </cell>
          <cell r="C828" t="str">
            <v>BACHEO EN PAVIMENTO FLEXIBLE e= 0.10m. (Incluye demolición manual y cargue de pavimento flexible de e=0.10m, transporte y disposición final de escombros, excavación y reposición base granular clase C (BG_C) e=0.25m, base asfaltica MD10)</v>
          </cell>
          <cell r="D828" t="str">
            <v>M2</v>
          </cell>
          <cell r="E828">
            <v>130759</v>
          </cell>
        </row>
        <row r="829">
          <cell r="B829">
            <v>4507</v>
          </cell>
          <cell r="C829" t="str">
            <v>DEMOLICIÓN Y RECONSTRUCCIÓN DE LOSAS EN CONCRETO HIDRAULICO MR-41 e=0.18m</v>
          </cell>
          <cell r="D829" t="str">
            <v>M2</v>
          </cell>
          <cell r="E829">
            <v>164371</v>
          </cell>
        </row>
        <row r="830">
          <cell r="B830">
            <v>4508</v>
          </cell>
          <cell r="C830" t="str">
            <v>REHABILITACIÓN DE PAVIMENTO FLEXIBLE e= 0.10m B= 0.20m  SBG= 0.20m</v>
          </cell>
          <cell r="D830" t="str">
            <v>M2</v>
          </cell>
          <cell r="E830">
            <v>155604</v>
          </cell>
        </row>
        <row r="831">
          <cell r="B831">
            <v>4509</v>
          </cell>
          <cell r="C831" t="str">
            <v>REHABILITACIÓN DE PAVIMENTO RÍGIDO: LOSAS EN CONCRETO HIDRAULICO MR-41 e=0.18m. INCLUYE SARDINEL, GEOTEXTIL Y EXCAVACION EN BASE e=30cm., BASE BG_A e=30cm</v>
          </cell>
          <cell r="D831" t="str">
            <v>M2</v>
          </cell>
          <cell r="E831">
            <v>196956</v>
          </cell>
        </row>
        <row r="832">
          <cell r="B832">
            <v>4510</v>
          </cell>
          <cell r="C832" t="str">
            <v>FRESADO Y REPOSICIÓN DE PAVIMENTO FLEXIBLE e=0.10m</v>
          </cell>
          <cell r="D832" t="str">
            <v>M2</v>
          </cell>
          <cell r="E832">
            <v>76546</v>
          </cell>
        </row>
        <row r="833">
          <cell r="B833">
            <v>4511</v>
          </cell>
          <cell r="C833" t="str">
            <v>CONSTRUCCIÓN DE PAVIMENTO FLEXIBLE e= 0.10m Incluye sardinel</v>
          </cell>
          <cell r="D833" t="str">
            <v>M2</v>
          </cell>
          <cell r="E833">
            <v>194303</v>
          </cell>
        </row>
        <row r="834">
          <cell r="B834">
            <v>4512</v>
          </cell>
          <cell r="C834" t="str">
            <v>CONSTRUCCIÓN DE PAVIMENTO RÍGIDO: LOSAS EN CONCRETO HIDRAULICO MR-41 e=0.18m</v>
          </cell>
          <cell r="D834" t="str">
            <v>M2</v>
          </cell>
          <cell r="E834">
            <v>216989</v>
          </cell>
        </row>
        <row r="835">
          <cell r="B835">
            <v>4513</v>
          </cell>
          <cell r="C835" t="str">
            <v>BASE GRANULAR CLASE C (BG_C) (Suministro, Extendido Manual, Humedecimiento y Compactación)</v>
          </cell>
          <cell r="D835" t="str">
            <v>M3</v>
          </cell>
          <cell r="E835">
            <v>115741</v>
          </cell>
        </row>
        <row r="836">
          <cell r="B836">
            <v>4514</v>
          </cell>
          <cell r="C836" t="str">
            <v>PARCHEO EN PAVIMENTO FLEXIBLE e=0.14m.  (Incluye demolición manual y cargue de pavimento flexible de e=0.14m, transporte y disposición final de escombros, imprimación, colocación y compactación MD20 e=10cm y MD12 e=4cm , riego CRR-1, imprima CLR-0)</v>
          </cell>
          <cell r="D836" t="str">
            <v>M2</v>
          </cell>
          <cell r="E836">
            <v>119646</v>
          </cell>
        </row>
        <row r="837">
          <cell r="B837">
            <v>4515</v>
          </cell>
          <cell r="C837" t="str">
            <v xml:space="preserve">BACHEO EN PAVIMENTO FLEXIBLE e= 0.14m. (Incluye demolición manual y cargue de pavimento flexible de e=0.14m, transporte y disposición final de escombros, excavación y reposición base granular clase A (BG_A) e=0.20m, base asfaltica MD10) </v>
          </cell>
          <cell r="D837" t="str">
            <v>M2</v>
          </cell>
          <cell r="E837">
            <v>154074</v>
          </cell>
        </row>
        <row r="838">
          <cell r="B838">
            <v>4516</v>
          </cell>
          <cell r="C838" t="str">
            <v>FRESADO Y REPOSICIÓN DE PAVIMENTO FLEXIBLE e=0.14m</v>
          </cell>
          <cell r="D838" t="str">
            <v>M2</v>
          </cell>
          <cell r="E838">
            <v>104161</v>
          </cell>
        </row>
        <row r="839">
          <cell r="B839">
            <v>4517</v>
          </cell>
          <cell r="C839" t="str">
            <v>DEMOLICIÓN Y RECONSTRUCCIÓN DE LOSAS EN CONCRETO HIDRAULICO MR-45 e=0.20m</v>
          </cell>
          <cell r="D839" t="str">
            <v>M2</v>
          </cell>
          <cell r="E839">
            <v>180685</v>
          </cell>
        </row>
        <row r="840">
          <cell r="B840">
            <v>4518</v>
          </cell>
          <cell r="C840" t="str">
            <v>SOBRECARPETA: RODADURA ASFÁLTICA e=0.04m</v>
          </cell>
          <cell r="D840" t="str">
            <v>M2</v>
          </cell>
          <cell r="E840">
            <v>29408</v>
          </cell>
        </row>
        <row r="841">
          <cell r="B841">
            <v>4519</v>
          </cell>
          <cell r="C841" t="str">
            <v>SOBRECARPETA: RODADURA ASFÁLTICA e=0.06m</v>
          </cell>
          <cell r="D841" t="str">
            <v>M2</v>
          </cell>
          <cell r="E841">
            <v>41849</v>
          </cell>
        </row>
        <row r="842">
          <cell r="B842">
            <v>4520</v>
          </cell>
          <cell r="C842" t="str">
            <v>SOBRECARPETA: RODADURA ASFÁLTICA e=0.08m</v>
          </cell>
          <cell r="D842" t="str">
            <v>M2</v>
          </cell>
          <cell r="E842">
            <v>49235</v>
          </cell>
        </row>
        <row r="843">
          <cell r="B843">
            <v>4522</v>
          </cell>
          <cell r="C843" t="str">
            <v>BACHEO EN PAVIMENTO FLEXIBLE e= 0.12m (ESTABILIZACIÓN DE BASE GRANULAR CON EMULSIÓN + CEMENTO 5% e=0.10m. Incluye demolición y cargue de pavimento flexible de e=0.12m, transporte y disposición escombros, excavación y base (BG-B) e=0.10, MD 10)</v>
          </cell>
          <cell r="D843" t="str">
            <v>M2</v>
          </cell>
          <cell r="E843">
            <v>142516</v>
          </cell>
        </row>
        <row r="844">
          <cell r="B844">
            <v>4523</v>
          </cell>
          <cell r="C844" t="str">
            <v>CONSTRUCCIÓN PAVIMENTO ARTICULADO EN ADOQUIN DE ARCILLA - TRAFICO LIVIANO</v>
          </cell>
          <cell r="D844" t="str">
            <v>M2</v>
          </cell>
          <cell r="E844">
            <v>150186</v>
          </cell>
        </row>
        <row r="845">
          <cell r="B845">
            <v>4524</v>
          </cell>
          <cell r="C845" t="str">
            <v>CONSTRUCCIÓN PAVIMENTO ARTICULADO EN ADOQUIN DE ARCILLA - TRAFICO PESADO</v>
          </cell>
          <cell r="D845" t="str">
            <v>M2</v>
          </cell>
          <cell r="E845">
            <v>156517</v>
          </cell>
        </row>
        <row r="846">
          <cell r="B846">
            <v>4525</v>
          </cell>
          <cell r="C846" t="str">
            <v>SELLADO DE JUNTAS EN PAVIMENTO FLEXIBLE (Incluye Limpieza, Suministro e Instalación de Fondo y Emulsión Asfáltica CRR-1)</v>
          </cell>
          <cell r="D846" t="str">
            <v>ML</v>
          </cell>
          <cell r="E846">
            <v>4374</v>
          </cell>
        </row>
        <row r="847">
          <cell r="B847">
            <v>4541</v>
          </cell>
          <cell r="C847" t="str">
            <v>PARCHEO EN PAVIMENTO FLEXIBLE CON MD12. (Incluye demolición manual y cargue de pavimento flexible, transporte y disposición final de escombros, imprimación, colocación y compactación base asfáltica MD12, riego CRR-1)</v>
          </cell>
          <cell r="D847" t="str">
            <v>M3</v>
          </cell>
          <cell r="E847">
            <v>819507</v>
          </cell>
        </row>
        <row r="848">
          <cell r="B848">
            <v>4542</v>
          </cell>
          <cell r="C848" t="str">
            <v>PARCHEO EN PAVIMENTO FLEXIBLE CON MD-12. (Incluye demolición manual y cargue de pavimento flexible, transporte y disposición final de escombros, imprimación, colocación y compactación base asfáltica MD-12, riego CRR-1)</v>
          </cell>
          <cell r="D848" t="str">
            <v>M3</v>
          </cell>
          <cell r="E848">
            <v>819507</v>
          </cell>
        </row>
        <row r="849">
          <cell r="B849">
            <v>4543</v>
          </cell>
          <cell r="C849" t="str">
            <v>SARDINEL  PREFABRICADO ALTO RAMPAS A86 (Suministro e Instalación. Incluye 3cm Mortero de Nivelación 1:5)</v>
          </cell>
          <cell r="D849" t="str">
            <v>ML</v>
          </cell>
          <cell r="E849">
            <v>40932</v>
          </cell>
        </row>
        <row r="850">
          <cell r="B850">
            <v>4544</v>
          </cell>
          <cell r="C850" t="str">
            <v>SARDINEL PREFABRICADO ALTO RAMPAS A86 (Suministro e Instalación. Incluye 3cm Mortero de Nivelación 2000 PSI)</v>
          </cell>
          <cell r="D850" t="str">
            <v>ML</v>
          </cell>
          <cell r="E850">
            <v>41708</v>
          </cell>
        </row>
        <row r="851">
          <cell r="B851">
            <v>4545</v>
          </cell>
          <cell r="C851" t="str">
            <v>SARDINEL PREFABRICADO ALTO RAMPAS A86 (Suministro e Instalación. sin material de base)</v>
          </cell>
          <cell r="D851" t="str">
            <v>ML</v>
          </cell>
          <cell r="E851">
            <v>39440</v>
          </cell>
        </row>
        <row r="852">
          <cell r="B852">
            <v>4549</v>
          </cell>
          <cell r="C852" t="str">
            <v>SUMIDERO ALCANTARILLADO COMBINADO EN ANDEN NS-047-1V4 EAAB</v>
          </cell>
          <cell r="D852" t="str">
            <v>UN</v>
          </cell>
          <cell r="E852">
            <v>4030580</v>
          </cell>
        </row>
        <row r="853">
          <cell r="B853">
            <v>4550</v>
          </cell>
          <cell r="C853" t="str">
            <v>SUMIDERO ALCANTARILLADO COMBINADO EN VIA NS-047-1V4 EAAB</v>
          </cell>
          <cell r="D853" t="str">
            <v>UN</v>
          </cell>
          <cell r="E853">
            <v>2914418</v>
          </cell>
        </row>
        <row r="854">
          <cell r="B854">
            <v>4551</v>
          </cell>
          <cell r="C854" t="str">
            <v>SUMIDERO ALCANTARILLADO PLUVIAL EN ANDEN NS-047-1V4 EAAB</v>
          </cell>
          <cell r="D854" t="str">
            <v>UN</v>
          </cell>
          <cell r="E854">
            <v>3153390</v>
          </cell>
        </row>
        <row r="855">
          <cell r="B855">
            <v>4552</v>
          </cell>
          <cell r="C855" t="str">
            <v>PAVIMENTO CICLO-RUTA EN RODADURA ASFALTICA  MD10 5CM</v>
          </cell>
          <cell r="D855" t="str">
            <v>M2</v>
          </cell>
          <cell r="E855">
            <v>22530</v>
          </cell>
        </row>
        <row r="856">
          <cell r="B856">
            <v>4553</v>
          </cell>
          <cell r="C856" t="str">
            <v>POZO DE INSPECCION D=1.7 M (INCL. SUMINISTRO E INSTALACION). INCLUYE CILINDRO POZO DE INSPECCION EN MAMPOSTERIA, CONO PREFABRICADO, PLACA FONDO.</v>
          </cell>
          <cell r="D856" t="str">
            <v>UN</v>
          </cell>
          <cell r="E856">
            <v>2406868</v>
          </cell>
        </row>
        <row r="857">
          <cell r="B857">
            <v>4555</v>
          </cell>
          <cell r="C857" t="str">
            <v>LOSA DE PAVIMENTO EN CONCRETO HIDRAULICO MR50 CON FORMALETA FIJA, HIERROS DE TRANSFERENCIA, HIERROS DE AMARRE, ADITIVOS</v>
          </cell>
          <cell r="D857" t="str">
            <v>M3</v>
          </cell>
          <cell r="E857">
            <v>544391</v>
          </cell>
        </row>
        <row r="858">
          <cell r="B858">
            <v>4556</v>
          </cell>
          <cell r="C858" t="str">
            <v>SUBBASE GRANULAR CLASE A (SBG_A) (Suministro, Extendido Manual, Humedecimiento y Compactación)</v>
          </cell>
          <cell r="D858" t="str">
            <v>M3</v>
          </cell>
          <cell r="E858">
            <v>112492</v>
          </cell>
        </row>
        <row r="859">
          <cell r="B859">
            <v>4557</v>
          </cell>
          <cell r="C859" t="str">
            <v>SUBBASE GRANULAR CLASE C (SBG_C) (Suministro, Extendido Manual, Humedecimiento y Compactación)</v>
          </cell>
          <cell r="D859" t="str">
            <v>M3</v>
          </cell>
          <cell r="E859">
            <v>109398</v>
          </cell>
        </row>
        <row r="860">
          <cell r="B860">
            <v>4558</v>
          </cell>
          <cell r="C860" t="str">
            <v>SUMIDERO ALCANTARILLADO PLUVIAL EN VIA NS-047-1V4 EAAB</v>
          </cell>
          <cell r="D860" t="str">
            <v>UN</v>
          </cell>
          <cell r="E860">
            <v>4025577</v>
          </cell>
        </row>
        <row r="861">
          <cell r="B861">
            <v>4559</v>
          </cell>
          <cell r="C861" t="str">
            <v>CONCRETO 1500 PSI (Hecho en Obra 1:3:5 con arena y gravilla de río)</v>
          </cell>
          <cell r="D861" t="str">
            <v>M3</v>
          </cell>
          <cell r="E861">
            <v>225884</v>
          </cell>
        </row>
        <row r="862">
          <cell r="B862">
            <v>4560</v>
          </cell>
          <cell r="C862" t="str">
            <v>CONCRETO 2500 PSI (Hecho en Obra con material de río)</v>
          </cell>
          <cell r="D862" t="str">
            <v>M3</v>
          </cell>
          <cell r="E862">
            <v>253965</v>
          </cell>
        </row>
        <row r="863">
          <cell r="B863">
            <v>4561</v>
          </cell>
          <cell r="C863" t="str">
            <v>CONCRETO 3000 PSI (Hecho en Obra 1:2:2 con material de río)</v>
          </cell>
          <cell r="D863" t="str">
            <v>M3</v>
          </cell>
          <cell r="E863">
            <v>302679</v>
          </cell>
        </row>
        <row r="864">
          <cell r="B864">
            <v>4562</v>
          </cell>
          <cell r="C864" t="str">
            <v>RELLENO PARA ANDENES EN SUBBASE GRANULAR B-600 (Suministro, Extendido, Humedecimiento y Compactación)</v>
          </cell>
          <cell r="D864" t="str">
            <v>M3</v>
          </cell>
          <cell r="E864">
            <v>85420</v>
          </cell>
        </row>
        <row r="865">
          <cell r="B865">
            <v>4563</v>
          </cell>
          <cell r="C865" t="str">
            <v>RELLENO PARA ANDENES EN SUBBASE GRANULAR B-200 (Suministro, Extendido, Humedecimiento y Compactación)</v>
          </cell>
          <cell r="D865" t="str">
            <v>M3</v>
          </cell>
          <cell r="E865">
            <v>57574</v>
          </cell>
        </row>
        <row r="866">
          <cell r="B866">
            <v>4564</v>
          </cell>
          <cell r="C866" t="str">
            <v>CONCRETO 2000 PSI (Hecho en Obra 1:3:3 con material de río)</v>
          </cell>
          <cell r="D866" t="str">
            <v>M3</v>
          </cell>
          <cell r="E866">
            <v>254942</v>
          </cell>
        </row>
        <row r="867">
          <cell r="B867">
            <v>4565</v>
          </cell>
          <cell r="C867" t="str">
            <v>CONCRETO 3500 PSI (Hecho en Obra con material de río)</v>
          </cell>
          <cell r="D867" t="str">
            <v>M3</v>
          </cell>
          <cell r="E867">
            <v>302354</v>
          </cell>
        </row>
        <row r="868">
          <cell r="B868">
            <v>4566</v>
          </cell>
          <cell r="C868" t="str">
            <v>CONCRETO 4000 PSI (Hecho en Obra con material de río)</v>
          </cell>
          <cell r="D868" t="str">
            <v>M3</v>
          </cell>
          <cell r="E868">
            <v>313180</v>
          </cell>
        </row>
        <row r="869">
          <cell r="B869">
            <v>4567</v>
          </cell>
          <cell r="C869" t="str">
            <v>MEZCLA ASFÁLTICA EN CALIENTE TIPO DENSO MD12 ASF CONVENCIONAL con Cemento Asfáltico 80-100 (Suministro, Extendido y Nivelación Manual y Compactación con vibrocompactador Benitin de 1 tonelada incluye operario y combustible)</v>
          </cell>
          <cell r="D869" t="str">
            <v>M3</v>
          </cell>
          <cell r="E869">
            <v>725398</v>
          </cell>
        </row>
        <row r="870">
          <cell r="B870">
            <v>4568</v>
          </cell>
          <cell r="C870" t="str">
            <v>MEZCLA DENSA EN CALIENTE MD-12 Asfalto 80-100 (Suministro, Extendido y Nivelación Manual y Compactación)</v>
          </cell>
          <cell r="D870" t="str">
            <v>M3</v>
          </cell>
          <cell r="E870">
            <v>725398</v>
          </cell>
        </row>
        <row r="871">
          <cell r="B871">
            <v>4569</v>
          </cell>
          <cell r="C871" t="str">
            <v>ESTOPEROLES DE 10 cm x 2.5 cm. SUMINISTRO E INSTALACION.</v>
          </cell>
          <cell r="D871" t="str">
            <v>UN</v>
          </cell>
          <cell r="E871">
            <v>4936</v>
          </cell>
        </row>
        <row r="872">
          <cell r="B872">
            <v>4575</v>
          </cell>
          <cell r="C872" t="str">
            <v>CONSTRUCCION DE ANDEN EN ADOQUIN DE ARCILLA SOBRE ARENA. NO INCLUYE BORDILLO. NO INCLUYE REDES</v>
          </cell>
          <cell r="D872" t="str">
            <v>M2</v>
          </cell>
          <cell r="E872">
            <v>124578</v>
          </cell>
        </row>
        <row r="873">
          <cell r="B873">
            <v>4576</v>
          </cell>
          <cell r="C873" t="str">
            <v>CONSTRUCCION DE ANDEN EN LOSA DE CONCRETO DE 3000 PSI. NO INCLUYE BORDILLO. NO INCLUYE REDES.</v>
          </cell>
          <cell r="D873" t="str">
            <v>M2</v>
          </cell>
          <cell r="E873">
            <v>125508</v>
          </cell>
        </row>
        <row r="874">
          <cell r="B874">
            <v>4577</v>
          </cell>
          <cell r="C874" t="str">
            <v>CONSTRUCCION DE CICLORUTA. NO INCLUYE REDES.</v>
          </cell>
          <cell r="D874" t="str">
            <v>M2</v>
          </cell>
          <cell r="E874">
            <v>107997</v>
          </cell>
        </row>
        <row r="875">
          <cell r="B875">
            <v>4578</v>
          </cell>
          <cell r="C875" t="str">
            <v>CONSTRUCCION DE BORDILLO PREFABRICADO A80. NO INCLUYE REDES</v>
          </cell>
          <cell r="D875" t="str">
            <v>ML</v>
          </cell>
          <cell r="E875">
            <v>58147</v>
          </cell>
        </row>
        <row r="876">
          <cell r="B876">
            <v>4579</v>
          </cell>
          <cell r="C876" t="str">
            <v>REHABILITACION ANDEN ADOQUIN ARCILLA TR LIVIANO SOBRE MORTERO. NO INCL BORDILLO. INCL. RETIRO ADOQUIN E INSTALAR NUEVO. NO INCLUYE REDES.</v>
          </cell>
          <cell r="D876" t="str">
            <v>M2</v>
          </cell>
          <cell r="E876">
            <v>94836</v>
          </cell>
        </row>
        <row r="877">
          <cell r="B877">
            <v>4581</v>
          </cell>
          <cell r="C877" t="str">
            <v>RETIRO DE ADOQUIN SOBRE MORTERO</v>
          </cell>
          <cell r="D877" t="str">
            <v>M2</v>
          </cell>
          <cell r="E877">
            <v>1903</v>
          </cell>
        </row>
        <row r="878">
          <cell r="B878">
            <v>4582</v>
          </cell>
          <cell r="C878" t="str">
            <v>REHABILITACION DE ANDEN EN LOSA DE CONCRETO DE 3000 PSI. NO INCLUYE BORDILLO. NO INCLUYE REDES.</v>
          </cell>
          <cell r="D878" t="str">
            <v>M2</v>
          </cell>
          <cell r="E878">
            <v>86441</v>
          </cell>
        </row>
        <row r="879">
          <cell r="B879">
            <v>4583</v>
          </cell>
          <cell r="C879" t="str">
            <v>REHABILITACION ZONA VERDE e=10 cm. INCLUYE DESCAPOTE, SIEMBRA DE GRAMA, TIERRA NEGRA Y RETIRO DE MATERIAL ORGANICO. NO INCLUYE REDES.</v>
          </cell>
          <cell r="D879" t="str">
            <v>M2</v>
          </cell>
          <cell r="E879">
            <v>19496</v>
          </cell>
        </row>
        <row r="880">
          <cell r="B880">
            <v>4584</v>
          </cell>
          <cell r="C880" t="str">
            <v>REHABILITACION DE CICLORUTA. NO INCLUYE REDES.</v>
          </cell>
          <cell r="D880" t="str">
            <v>M2</v>
          </cell>
          <cell r="E880">
            <v>70178</v>
          </cell>
        </row>
        <row r="881">
          <cell r="B881">
            <v>4585</v>
          </cell>
          <cell r="C881" t="str">
            <v>REHABILITACIÓN DE PAVIMENTO RÍGIDO: LOSAS EN CONCRETO HIDRAULICO MR-41 e=0.18m.  EXCAVACION EN BASE e=15cm., BASE BG_B e=15cm. NO INCLUYE SARDINEL, GEOTEXTIL.</v>
          </cell>
          <cell r="D881" t="str">
            <v>M2</v>
          </cell>
          <cell r="E881">
            <v>151940</v>
          </cell>
        </row>
        <row r="882">
          <cell r="B882">
            <v>4586</v>
          </cell>
          <cell r="C882" t="str">
            <v>REHABILITACION PAVIMENTO ARTICULADO EN ADOQUIN DE ARCILLA - TRAFICO PESADO</v>
          </cell>
          <cell r="D882" t="str">
            <v>M2</v>
          </cell>
          <cell r="E882">
            <v>74072</v>
          </cell>
        </row>
        <row r="883">
          <cell r="B883">
            <v>4588</v>
          </cell>
          <cell r="C883" t="str">
            <v>CONSTRUCCION DE ESCALERAS EN CONCRETO</v>
          </cell>
          <cell r="D883" t="str">
            <v>M2</v>
          </cell>
          <cell r="E883">
            <v>263241</v>
          </cell>
        </row>
        <row r="884">
          <cell r="B884">
            <v>4589</v>
          </cell>
          <cell r="C884" t="str">
            <v>MANTENIMIENTO PREVENTIVO ESPACIO PUBLICO EN ADOQUIN INCLUYE SELLO DE JUNTAS, BARRIDO, Y RETIRO MANUAL DE CAPA VEGETAL</v>
          </cell>
          <cell r="D884" t="str">
            <v>M2</v>
          </cell>
          <cell r="E884">
            <v>1356</v>
          </cell>
        </row>
        <row r="885">
          <cell r="B885">
            <v>4592</v>
          </cell>
          <cell r="C885" t="str">
            <v>RETIRO DE ADOQUIN SOBRE ARENA</v>
          </cell>
          <cell r="D885" t="str">
            <v>M2</v>
          </cell>
          <cell r="E885">
            <v>1251</v>
          </cell>
        </row>
        <row r="886">
          <cell r="B886">
            <v>4593</v>
          </cell>
          <cell r="C886" t="str">
            <v>ADOQUIN DE ARCILLA TR. LIVIANO 20x10x6cm (Suministro e Instalación. Incluye Base 4cm mortero 2000 y Arena de Sello)</v>
          </cell>
          <cell r="D886" t="str">
            <v>M2</v>
          </cell>
          <cell r="E886">
            <v>57179</v>
          </cell>
        </row>
        <row r="887">
          <cell r="B887">
            <v>4594</v>
          </cell>
          <cell r="C887" t="str">
            <v>REHABILITACION ANDEN ADOQUIN ARCILLA TR LIVIANO SOBRE ARENA NO INCL BORDILLO. INCL. DEMOLICION ADOQUIN E INSTALAR NUEVO. NO INCLUYE REDES.</v>
          </cell>
          <cell r="D887" t="str">
            <v>M2</v>
          </cell>
          <cell r="E887">
            <v>82392</v>
          </cell>
        </row>
        <row r="888">
          <cell r="B888">
            <v>4595</v>
          </cell>
          <cell r="C888" t="str">
            <v>MANTENIMIENTO CORRECTIVO DE ESPACIO PUBLICO ADOQUIN DE ARCILLA LIVIANO SOBRE MORTERO.  INCL. RETIRO ADOQUIN E INSTALAR NUEVO. NO INCLUYE REDES.</v>
          </cell>
          <cell r="D888" t="str">
            <v>M2</v>
          </cell>
          <cell r="E888">
            <v>61490</v>
          </cell>
        </row>
        <row r="889">
          <cell r="B889">
            <v>4596</v>
          </cell>
          <cell r="C889" t="str">
            <v>MANTENIMIENTO CORRECTIVO ESPACIO PUBLICO EN ADOQUIN DE ARCILLA LIVIANO SOBRE ARENA. INCL. RETIRO ADOQUIN E INSTALAR NUEVO. NO INCLUYE REDES.</v>
          </cell>
          <cell r="D889" t="str">
            <v>M2</v>
          </cell>
          <cell r="E889">
            <v>47168</v>
          </cell>
        </row>
        <row r="890">
          <cell r="B890">
            <v>4597</v>
          </cell>
          <cell r="C890" t="str">
            <v>MANTENIMIENTO PREVENTIVO PARA CICLORUTAS</v>
          </cell>
          <cell r="D890" t="str">
            <v>M2</v>
          </cell>
          <cell r="E890">
            <v>9481</v>
          </cell>
        </row>
        <row r="891">
          <cell r="B891">
            <v>4598</v>
          </cell>
          <cell r="C891" t="str">
            <v>SELLO DE GRIETAS</v>
          </cell>
          <cell r="D891" t="str">
            <v>ML</v>
          </cell>
          <cell r="E891">
            <v>6276</v>
          </cell>
        </row>
        <row r="892">
          <cell r="B892">
            <v>4599</v>
          </cell>
          <cell r="C892" t="str">
            <v>TRATAMIENTO SUPERFICIAL SIMPLE</v>
          </cell>
          <cell r="D892" t="str">
            <v>M2</v>
          </cell>
          <cell r="E892">
            <v>29143</v>
          </cell>
        </row>
        <row r="893">
          <cell r="B893">
            <v>4600</v>
          </cell>
          <cell r="C893" t="str">
            <v>TRATAMIENTO SUPERFICIAL DOBLE</v>
          </cell>
          <cell r="D893" t="str">
            <v>M2</v>
          </cell>
          <cell r="E893">
            <v>62288</v>
          </cell>
        </row>
        <row r="894">
          <cell r="B894">
            <v>4601</v>
          </cell>
          <cell r="C894" t="str">
            <v>SOBRECARPETA: RODADURA ASFÁLTICA e=0.05m</v>
          </cell>
          <cell r="D894" t="str">
            <v>M2</v>
          </cell>
          <cell r="E894">
            <v>35207</v>
          </cell>
        </row>
        <row r="895">
          <cell r="B895">
            <v>4602</v>
          </cell>
          <cell r="C895" t="str">
            <v>RECONSTRUCCION TRATAMIENTO SUPERFICIAL DOBLE</v>
          </cell>
          <cell r="D895" t="str">
            <v>M2</v>
          </cell>
          <cell r="E895">
            <v>75468</v>
          </cell>
        </row>
        <row r="896">
          <cell r="B896">
            <v>4603</v>
          </cell>
          <cell r="C896" t="str">
            <v>CONSTRUCCION DE CAMINO EN GRAVA</v>
          </cell>
          <cell r="D896" t="str">
            <v>M2</v>
          </cell>
          <cell r="E896">
            <v>1125</v>
          </cell>
        </row>
        <row r="897">
          <cell r="B897">
            <v>4604</v>
          </cell>
          <cell r="C897" t="str">
            <v>DESCAPOTE A MAQUINA EN MATERIAL COMUN (e=0.1m. Incluye Cargue). INCLUYE DISPOSICION FINAL DE ESCOMBROS</v>
          </cell>
          <cell r="D897" t="str">
            <v>M2</v>
          </cell>
          <cell r="E897">
            <v>3862</v>
          </cell>
        </row>
        <row r="898">
          <cell r="B898">
            <v>4605</v>
          </cell>
          <cell r="C898" t="str">
            <v>CONSTRUCCIÓN DE PAVIMENTO FLEXIBLE e= 0.10m (no incluye sardinel)</v>
          </cell>
          <cell r="D898" t="str">
            <v>M2</v>
          </cell>
          <cell r="E898">
            <v>171315</v>
          </cell>
        </row>
        <row r="899">
          <cell r="B899">
            <v>4606</v>
          </cell>
          <cell r="C899" t="str">
            <v>TRITURADO 3/4" e=0.1M. SUMINISTRO E INSTALACION.</v>
          </cell>
          <cell r="D899" t="str">
            <v>M2</v>
          </cell>
          <cell r="E899">
            <v>17312</v>
          </cell>
        </row>
        <row r="900">
          <cell r="B900">
            <v>4607</v>
          </cell>
          <cell r="C900" t="str">
            <v>CONSTRUCCION DE CAMINO CON SUBBASE GRANULAR TIPO C SBG-C e=0.30MT</v>
          </cell>
          <cell r="D900" t="str">
            <v>M2</v>
          </cell>
          <cell r="E900">
            <v>42651</v>
          </cell>
        </row>
        <row r="901">
          <cell r="B901">
            <v>4608</v>
          </cell>
          <cell r="C901" t="str">
            <v>REHABILITACION DE CAMINO CON SUBBASE GRANULAR TIPO C SBG-C e=0.30MT</v>
          </cell>
          <cell r="D901" t="str">
            <v>M2</v>
          </cell>
          <cell r="E901">
            <v>21326</v>
          </cell>
        </row>
        <row r="902">
          <cell r="B902">
            <v>4609</v>
          </cell>
          <cell r="C902" t="str">
            <v>CONSTRUCCIÓN DE CAMINO CON SUBBASE GRANULAR TIPO C SBG-C e=0.30MT INCLUYE TRANSPORTE Y DISPOSICIÓN DE ESCOMBRO Y TRATAMIENTO SUPERFICIAL SIMPLE</v>
          </cell>
          <cell r="D902" t="str">
            <v>M2</v>
          </cell>
          <cell r="E902">
            <v>72513</v>
          </cell>
        </row>
        <row r="903">
          <cell r="B903">
            <v>4610</v>
          </cell>
          <cell r="C903" t="str">
            <v>MANTENIMIENTO CORRECTIVO DE CICLORUTAS (SOBRECARPETA: RODADURA ASFÁLTICA e=0.04m)</v>
          </cell>
          <cell r="D903" t="str">
            <v>M2</v>
          </cell>
          <cell r="E903">
            <v>35699</v>
          </cell>
        </row>
        <row r="904">
          <cell r="B904">
            <v>4611</v>
          </cell>
          <cell r="C904" t="str">
            <v>CARCAMO TIPO PLACA DE PROTECCIÓN PARA TUBERÍA Ø 8" NORMA EAAB NS-090 . 3v.2. INCLUYE: DESPERDICIOS, COMPACTACIÓN Y DESPUNTES.</v>
          </cell>
          <cell r="D904" t="str">
            <v>ML</v>
          </cell>
          <cell r="E904">
            <v>115178</v>
          </cell>
        </row>
        <row r="905">
          <cell r="B905">
            <v>4612</v>
          </cell>
          <cell r="C905" t="str">
            <v>CARCAMO TIPO PLACA DE PROTECCIÓN PARA TUBERÍA Ø 10" NORMA EAAB NS-090 . 3v.2. INCLUYE: DESPERDICIOS, COMPACTACIÓN Y DESPUNTES.</v>
          </cell>
          <cell r="D905" t="str">
            <v>ML</v>
          </cell>
          <cell r="E905">
            <v>115558</v>
          </cell>
        </row>
        <row r="906">
          <cell r="B906">
            <v>4613</v>
          </cell>
          <cell r="C906" t="str">
            <v>TRANSPORTE Y DISPOSICION FINAL DE ESCOMBROS EN SITIO AUTORIZADO (distancia de transporte 28 Km)</v>
          </cell>
          <cell r="D906" t="str">
            <v>M3</v>
          </cell>
          <cell r="E906">
            <v>30733</v>
          </cell>
        </row>
        <row r="907">
          <cell r="B907">
            <v>4614</v>
          </cell>
          <cell r="C907" t="str">
            <v>CARCAMO TIPO PLACA DE PROTECCIÓN PARA TUBERÍA Ø 12" NORMA EAAB NS-090 . 3v.2. INCLUYE: DESPERDICIOS, COMPACTACIÓN Y DESPUNTES.</v>
          </cell>
          <cell r="D907" t="str">
            <v>ML</v>
          </cell>
          <cell r="E907">
            <v>115934</v>
          </cell>
        </row>
        <row r="908">
          <cell r="B908">
            <v>4615</v>
          </cell>
          <cell r="C908" t="str">
            <v>CARCAMO TIPO PLACA DE PROTECCIÓN PARA TUBERÍA Ø 16" NORMA EAAB NS-090 . 3v.2. INCLUYE: DESPERDICIOS, COMPACTACIÓN Y DESPUNTES.</v>
          </cell>
          <cell r="D908" t="str">
            <v>ML</v>
          </cell>
          <cell r="E908">
            <v>150251</v>
          </cell>
        </row>
        <row r="909">
          <cell r="B909">
            <v>4616</v>
          </cell>
          <cell r="C909" t="str">
            <v>CARCAMO TIPO PLACA DE PROTECCIÓN PARA TUBERÍA Ø 18" NORMA EAAB NS-090 . 3v.2. INCLUYE: DESPERDICIOS, COMPACTACIÓN Y DESPUNTES.</v>
          </cell>
          <cell r="D909" t="str">
            <v>ML</v>
          </cell>
          <cell r="E909">
            <v>150631</v>
          </cell>
        </row>
        <row r="910">
          <cell r="B910">
            <v>4617</v>
          </cell>
          <cell r="C910" t="str">
            <v>CARCAMO TIPO PLACA DE PROTECCIÓN PARA TUBERÍA Ø 20" NORMA EAAB NS-090 . 3v.2. INCLUYE: DESPERDICIOS, COMPACTACIÓN Y DESPUNTES.</v>
          </cell>
          <cell r="D910" t="str">
            <v>ML</v>
          </cell>
          <cell r="E910">
            <v>180446</v>
          </cell>
        </row>
        <row r="911">
          <cell r="B911">
            <v>4618</v>
          </cell>
          <cell r="C911" t="str">
            <v>CARCAMO TIPO PLACA DE PROTECCIÓN PARA TUBERÍA Ø 24" NORMA EAAB NS-090 . 3v.2. INCLUYE: DESPERDICIOS, COMPACTACIÓN Y DESPUNTES.</v>
          </cell>
          <cell r="D911" t="str">
            <v>ML</v>
          </cell>
          <cell r="E911">
            <v>187932</v>
          </cell>
        </row>
        <row r="912">
          <cell r="B912">
            <v>4619</v>
          </cell>
          <cell r="C912" t="str">
            <v>CARCAMO TIPO PLACA DE PROTECCIÓN PARA TUBERÍA Ø 27" NORMA EAAB NS-090 . 3v.2. INCLUYE: DESPERDICIOS, COMPACTACIÓN Y DESPUNTES.</v>
          </cell>
          <cell r="D912" t="str">
            <v>ML</v>
          </cell>
          <cell r="E912">
            <v>206564</v>
          </cell>
        </row>
        <row r="913">
          <cell r="B913">
            <v>4620</v>
          </cell>
          <cell r="C913" t="str">
            <v>CARCAMO TIPO PLACA DE PROTECCIÓN PARA TUBERÍA Ø 30" NORMA EAAB NS-090 . 3v.2. INCLUYE: DESPERDICIOS, COMPACTACIÓN Y DESPUNTES.</v>
          </cell>
          <cell r="D913" t="str">
            <v>ML</v>
          </cell>
          <cell r="E913">
            <v>223923</v>
          </cell>
        </row>
        <row r="914">
          <cell r="B914">
            <v>4621</v>
          </cell>
          <cell r="C914" t="str">
            <v>CARCAMO TIPO PLACA DE PROTECCIÓN PARA TUBERÍA Ø 32" NORMA EAAB NS-090 . 3v.2. INCLUYE: DESPERDICIOS, COMPACTACIÓN Y DESPUNTES.</v>
          </cell>
          <cell r="D914" t="str">
            <v>ML</v>
          </cell>
          <cell r="E914">
            <v>249099</v>
          </cell>
        </row>
        <row r="915">
          <cell r="B915">
            <v>4622</v>
          </cell>
          <cell r="C915" t="str">
            <v>CARCAMO TIPO PLACA DE PROTECCIÓN PARA TUBERÍA Ø 36" NORMA EAAB NS-090 . 3v.2. INCLUYE: DESPERDICIOS, COMPACTACIÓN Y DESPUNTES.</v>
          </cell>
          <cell r="D915" t="str">
            <v>ML</v>
          </cell>
          <cell r="E915">
            <v>262486</v>
          </cell>
        </row>
        <row r="916">
          <cell r="B916">
            <v>4624</v>
          </cell>
          <cell r="C916" t="str">
            <v>TUBERIA GRP 300mm  (INCLUYE TRANSPORTE). SUMINISTRO E INSTALACION.</v>
          </cell>
          <cell r="D916" t="str">
            <v>ML</v>
          </cell>
          <cell r="E916">
            <v>152040</v>
          </cell>
        </row>
        <row r="917">
          <cell r="B917">
            <v>4625</v>
          </cell>
          <cell r="C917" t="str">
            <v>TUBERIA GRP 400mm  (INCLUYE TRANSPORTE). SUMINISTRO E INSTALACION.</v>
          </cell>
          <cell r="D917" t="str">
            <v>ML</v>
          </cell>
          <cell r="E917">
            <v>221002</v>
          </cell>
        </row>
        <row r="918">
          <cell r="B918">
            <v>4626</v>
          </cell>
          <cell r="C918" t="str">
            <v>TUBERIA GRP 500mm  (INCLUYE TRANSPORTE). SUMINISTRO E INSTALACION.</v>
          </cell>
          <cell r="D918" t="str">
            <v>ML</v>
          </cell>
          <cell r="E918">
            <v>306904</v>
          </cell>
        </row>
        <row r="919">
          <cell r="B919">
            <v>4627</v>
          </cell>
          <cell r="C919" t="str">
            <v>TUBERIA GRP 600mm  (INCLUYE TRANSPORTE). SUMINISTRO E INSTALACION.</v>
          </cell>
          <cell r="D919" t="str">
            <v>ML</v>
          </cell>
          <cell r="E919">
            <v>401118</v>
          </cell>
        </row>
        <row r="920">
          <cell r="B920">
            <v>4628</v>
          </cell>
          <cell r="C920" t="str">
            <v>TUBERIA GRP 700mm  (INCLUYE TRANSPORTE). SUMINISTRO E INSTALACION.</v>
          </cell>
          <cell r="D920" t="str">
            <v>ML</v>
          </cell>
          <cell r="E920">
            <v>524724</v>
          </cell>
        </row>
        <row r="921">
          <cell r="B921">
            <v>4629</v>
          </cell>
          <cell r="C921" t="str">
            <v>TUBERIA GRP 800mm  (INCLUYE TRANSPORTE). SUMINISTRO E INSTALACION.</v>
          </cell>
          <cell r="D921" t="str">
            <v>ML</v>
          </cell>
          <cell r="E921">
            <v>642638</v>
          </cell>
        </row>
        <row r="922">
          <cell r="B922">
            <v>4630</v>
          </cell>
          <cell r="C922" t="str">
            <v>TUBERIA GRP 900mm  (INCLUYE TRANSPORTE). SUMINISTRO E INSTALACION.</v>
          </cell>
          <cell r="D922" t="str">
            <v>ML</v>
          </cell>
          <cell r="E922">
            <v>739700</v>
          </cell>
        </row>
        <row r="923">
          <cell r="B923">
            <v>4631</v>
          </cell>
          <cell r="C923" t="str">
            <v>TUBERIA GRP 1000mm  (INCLUYE TRANSPORTE). SUMINISTRO E INSTALACION.</v>
          </cell>
          <cell r="D923" t="str">
            <v>ML</v>
          </cell>
          <cell r="E923">
            <v>889970</v>
          </cell>
        </row>
        <row r="924">
          <cell r="B924">
            <v>4632</v>
          </cell>
          <cell r="C924" t="str">
            <v>TUBERIA GRP 1100mm  (INCLUYE TRANSPORTE). SUMINISTRO E INSTALACION.</v>
          </cell>
          <cell r="D924" t="str">
            <v>ML</v>
          </cell>
          <cell r="E924">
            <v>1054726</v>
          </cell>
        </row>
        <row r="925">
          <cell r="B925">
            <v>4633</v>
          </cell>
          <cell r="C925" t="str">
            <v>TUBERIA GRP 1200mm  (INCLUYE TRANSPORTE). SUMINISTRO E INSTALACION.</v>
          </cell>
          <cell r="D925" t="str">
            <v>ML</v>
          </cell>
          <cell r="E925">
            <v>1230832</v>
          </cell>
        </row>
        <row r="926">
          <cell r="B926">
            <v>4634</v>
          </cell>
          <cell r="C926" t="str">
            <v>TUBERIA GRP 1300mm  (INCLUYE TRANSPORTE). SUMINISTRO E INSTALACION.</v>
          </cell>
          <cell r="D926" t="str">
            <v>ML</v>
          </cell>
          <cell r="E926">
            <v>1428693</v>
          </cell>
        </row>
        <row r="927">
          <cell r="B927">
            <v>4635</v>
          </cell>
          <cell r="C927" t="str">
            <v>TUBERIA GRP 1400mm  (INCLUYE TRANSPORTE). SUMINISTRO E INSTALACION.</v>
          </cell>
          <cell r="D927" t="str">
            <v>ML</v>
          </cell>
          <cell r="E927">
            <v>1630725</v>
          </cell>
        </row>
        <row r="928">
          <cell r="B928">
            <v>4636</v>
          </cell>
          <cell r="C928" t="str">
            <v>TUBERIA GRP 1500mm  (INCLUYE TRANSPORTE). SUMINISTRO E INSTALACION.</v>
          </cell>
          <cell r="D928" t="str">
            <v>ML</v>
          </cell>
          <cell r="E928">
            <v>1816738</v>
          </cell>
        </row>
        <row r="929">
          <cell r="B929">
            <v>4637</v>
          </cell>
          <cell r="C929" t="str">
            <v>TUBERIA GRP 1600mm  (INCLUYE TRANSPORTE). SUMINISTRO E INSTALACION.</v>
          </cell>
          <cell r="D929" t="str">
            <v>ML</v>
          </cell>
          <cell r="E929">
            <v>2032211</v>
          </cell>
        </row>
        <row r="930">
          <cell r="B930">
            <v>4638</v>
          </cell>
          <cell r="C930" t="str">
            <v>TUBERIA GRP 1700mm  (INCLUYE TRANSPORTE). SUMINISTRO E INSTALACION.</v>
          </cell>
          <cell r="D930" t="str">
            <v>ML</v>
          </cell>
          <cell r="E930">
            <v>2271692</v>
          </cell>
        </row>
        <row r="931">
          <cell r="B931">
            <v>4639</v>
          </cell>
          <cell r="C931" t="str">
            <v>CONSTRUCCIÓN DE PAVIMENTO FLEXIBLE MD10 E=0.08m Y MD20 e= 0.18m (no incluye sardinel)</v>
          </cell>
          <cell r="D931" t="str">
            <v>M2</v>
          </cell>
          <cell r="E931">
            <v>255995</v>
          </cell>
        </row>
        <row r="932">
          <cell r="B932">
            <v>4640</v>
          </cell>
          <cell r="C932" t="str">
            <v>CONSTRUCCIÓN DE PAVIMENTO FLEXIBLE MD10 E=0.06m Y MD20 e= 0.18m (no incluye sardinel)</v>
          </cell>
          <cell r="D932" t="str">
            <v>M2</v>
          </cell>
          <cell r="E932">
            <v>241589</v>
          </cell>
        </row>
        <row r="933">
          <cell r="B933">
            <v>4641</v>
          </cell>
          <cell r="C933" t="str">
            <v>ACOPLE GRP 300mm. SUMINISTRO E INSTALACION.</v>
          </cell>
          <cell r="D933" t="str">
            <v>UN</v>
          </cell>
          <cell r="E933">
            <v>143300</v>
          </cell>
        </row>
        <row r="934">
          <cell r="B934">
            <v>4642</v>
          </cell>
          <cell r="C934" t="str">
            <v>ACOPLE GRP 350mm. SUMINISTRO E INSTALACION.</v>
          </cell>
          <cell r="D934" t="str">
            <v>UN</v>
          </cell>
          <cell r="E934">
            <v>177535</v>
          </cell>
        </row>
        <row r="935">
          <cell r="B935">
            <v>4643</v>
          </cell>
          <cell r="C935" t="str">
            <v>ACOPLE GRP 400mm. SUMINISTRO E INSTALACION.</v>
          </cell>
          <cell r="D935" t="str">
            <v>UN</v>
          </cell>
          <cell r="E935">
            <v>215788</v>
          </cell>
        </row>
        <row r="936">
          <cell r="B936">
            <v>4644</v>
          </cell>
          <cell r="C936" t="str">
            <v>ACOPLE GRP 500mm. SUMINISTRO E INSTALACION.</v>
          </cell>
          <cell r="D936" t="str">
            <v>UN</v>
          </cell>
          <cell r="E936">
            <v>291440</v>
          </cell>
        </row>
        <row r="937">
          <cell r="B937">
            <v>4645</v>
          </cell>
          <cell r="C937" t="str">
            <v>ACOPLE GRP 600mm. SUMINISTRO E INSTALACION.</v>
          </cell>
          <cell r="D937" t="str">
            <v>UN</v>
          </cell>
          <cell r="E937">
            <v>450260</v>
          </cell>
        </row>
        <row r="938">
          <cell r="B938">
            <v>4646</v>
          </cell>
          <cell r="C938" t="str">
            <v>ACOPLE GRP 700mm. SUMINISTRO E INSTALACION.</v>
          </cell>
          <cell r="D938" t="str">
            <v>UN</v>
          </cell>
          <cell r="E938">
            <v>598358</v>
          </cell>
        </row>
        <row r="939">
          <cell r="B939">
            <v>4647</v>
          </cell>
          <cell r="C939" t="str">
            <v>ACOPLE GRP 800mm. SUMINISTRO E INSTALACION.</v>
          </cell>
          <cell r="D939" t="str">
            <v>UN</v>
          </cell>
          <cell r="E939">
            <v>606780</v>
          </cell>
        </row>
        <row r="940">
          <cell r="B940">
            <v>4648</v>
          </cell>
          <cell r="C940" t="str">
            <v>ACOPLE GRP 900mm. SUMINISTRO E INSTALACION.</v>
          </cell>
          <cell r="D940" t="str">
            <v>UN</v>
          </cell>
          <cell r="E940">
            <v>689375</v>
          </cell>
        </row>
        <row r="941">
          <cell r="B941">
            <v>4649</v>
          </cell>
          <cell r="C941" t="str">
            <v>ACOPLE GRP 1000mm. SUMINISTRO E INSTALACION.</v>
          </cell>
          <cell r="D941" t="str">
            <v>UN</v>
          </cell>
          <cell r="E941">
            <v>727701</v>
          </cell>
        </row>
        <row r="942">
          <cell r="B942">
            <v>4650</v>
          </cell>
          <cell r="C942" t="str">
            <v>ACOPLE GRP 1100mm. SUMINISTRO E INSTALACION.</v>
          </cell>
          <cell r="D942" t="str">
            <v>UN</v>
          </cell>
          <cell r="E942">
            <v>780396</v>
          </cell>
        </row>
        <row r="943">
          <cell r="B943">
            <v>4651</v>
          </cell>
          <cell r="C943" t="str">
            <v>ACOPLE GRP 1200mm. SUMINISTRO E INSTALACION.</v>
          </cell>
          <cell r="D943" t="str">
            <v>UN</v>
          </cell>
          <cell r="E943">
            <v>839622</v>
          </cell>
        </row>
        <row r="944">
          <cell r="B944">
            <v>4652</v>
          </cell>
          <cell r="C944" t="str">
            <v>ACOPLE GRP 1300mm. SUMINISTRO E INSTALACION.</v>
          </cell>
          <cell r="D944" t="str">
            <v>UN</v>
          </cell>
          <cell r="E944">
            <v>1002544</v>
          </cell>
        </row>
        <row r="945">
          <cell r="B945">
            <v>4653</v>
          </cell>
          <cell r="C945" t="str">
            <v>ACOPLE GRP 1400mm. SUMINISTRO E INSTALACION.</v>
          </cell>
          <cell r="D945" t="str">
            <v>UN</v>
          </cell>
          <cell r="E945">
            <v>1090196</v>
          </cell>
        </row>
        <row r="946">
          <cell r="B946">
            <v>4654</v>
          </cell>
          <cell r="C946" t="str">
            <v>ACOPLE GRP 1500mm. SUMINISTRO E INSTALACION.</v>
          </cell>
          <cell r="D946" t="str">
            <v>UN</v>
          </cell>
          <cell r="E946">
            <v>1098322</v>
          </cell>
        </row>
        <row r="947">
          <cell r="B947">
            <v>4655</v>
          </cell>
          <cell r="C947" t="str">
            <v>ACOPLE GRP 1600mm. SUMINISTRO E INSTALACION.</v>
          </cell>
          <cell r="D947" t="str">
            <v>UN</v>
          </cell>
          <cell r="E947">
            <v>1308453</v>
          </cell>
        </row>
        <row r="948">
          <cell r="B948">
            <v>4656</v>
          </cell>
          <cell r="C948" t="str">
            <v>ACOPLE GRP 1700mm. SUMINISTRO E INSTALACION.</v>
          </cell>
          <cell r="D948" t="str">
            <v>UN</v>
          </cell>
          <cell r="E948">
            <v>1295204</v>
          </cell>
        </row>
        <row r="949">
          <cell r="B949">
            <v>4657</v>
          </cell>
          <cell r="C949" t="str">
            <v>ACOPLE GRP 1800mm. SUMINISTRO E INSTALACION.</v>
          </cell>
          <cell r="D949" t="str">
            <v>UN</v>
          </cell>
          <cell r="E949">
            <v>1385768</v>
          </cell>
        </row>
        <row r="950">
          <cell r="B950">
            <v>4658</v>
          </cell>
          <cell r="C950" t="str">
            <v>ACOPLE GRP 2000mm. SUMINISTRO E INSTALACION.</v>
          </cell>
          <cell r="D950" t="str">
            <v>UN</v>
          </cell>
          <cell r="E950">
            <v>1537444</v>
          </cell>
        </row>
        <row r="951">
          <cell r="B951">
            <v>4659</v>
          </cell>
          <cell r="C951" t="str">
            <v>TUBERIA GRP 1800mm  (INCLUYE TRANSPORTE). SUMINISTRO E INSTALACION.</v>
          </cell>
          <cell r="D951" t="str">
            <v>ML</v>
          </cell>
          <cell r="E951">
            <v>2548334</v>
          </cell>
        </row>
        <row r="952">
          <cell r="B952">
            <v>4660</v>
          </cell>
          <cell r="C952" t="str">
            <v>TUBERIA GRP 2000mm  (INCLUYE TRANSPORTE). SUMINISTRO E INSTALACION.</v>
          </cell>
          <cell r="D952" t="str">
            <v>ML</v>
          </cell>
          <cell r="E952">
            <v>3171664</v>
          </cell>
        </row>
        <row r="953">
          <cell r="B953">
            <v>4661</v>
          </cell>
          <cell r="C953" t="str">
            <v>TUBERIA GRP 2400mm  (INCLUYE TRANSPORTE). SUMINISTRO E INSTALACION.</v>
          </cell>
          <cell r="D953" t="str">
            <v>ML</v>
          </cell>
          <cell r="E953">
            <v>4460049</v>
          </cell>
        </row>
        <row r="954">
          <cell r="B954">
            <v>4662</v>
          </cell>
          <cell r="C954" t="str">
            <v>ACOPLE GRP 2400mm. SUMINISTRO E INSTALACION.</v>
          </cell>
          <cell r="D954" t="str">
            <v>UN</v>
          </cell>
          <cell r="E954">
            <v>2128418</v>
          </cell>
        </row>
        <row r="955">
          <cell r="B955">
            <v>4663</v>
          </cell>
          <cell r="C955" t="str">
            <v>PARCHEO EN PAVIMENTO FLEXIBLE e=0.12m. (Incluye demolición manual y cargue de pavimento flexible de e=0.12m, transporte y disposición final de escombros, imprimación, colocación y compactación MD20 e=8cm y MD12 e=4cm , riego CRR-1, imprima CLR-0)</v>
          </cell>
          <cell r="D955" t="str">
            <v>M2</v>
          </cell>
          <cell r="E955">
            <v>104835</v>
          </cell>
        </row>
        <row r="956">
          <cell r="B956">
            <v>4664</v>
          </cell>
          <cell r="C956" t="str">
            <v>CONSTRUCCIÓN DE PAVIMENTO FLEXIBLE e= 0.15m (no incluye sardinel)</v>
          </cell>
          <cell r="D956" t="str">
            <v>M2</v>
          </cell>
          <cell r="E956">
            <v>215831</v>
          </cell>
        </row>
        <row r="957">
          <cell r="B957">
            <v>4665</v>
          </cell>
          <cell r="C957" t="str">
            <v>REHABILITACIÓN DE PAVIMENTO FLEXIBLE e= 0.18m  BG=25cm, SBG=30cm</v>
          </cell>
          <cell r="D957" t="str">
            <v>M2</v>
          </cell>
          <cell r="E957">
            <v>232527</v>
          </cell>
        </row>
        <row r="958">
          <cell r="B958">
            <v>4666</v>
          </cell>
          <cell r="C958" t="str">
            <v>REHABILITACIÓN DE PAVIMENTO RÍGIDO: LOSAS EN CONCRETO HIDRAULICO MR-45 e=0.20m</v>
          </cell>
          <cell r="D958" t="str">
            <v>M2</v>
          </cell>
          <cell r="E958">
            <v>188159</v>
          </cell>
        </row>
        <row r="959">
          <cell r="B959">
            <v>4667</v>
          </cell>
          <cell r="C959" t="str">
            <v>CONSTRUCCIÓN DE PAVIMENTO RÍGIDO: LOSAS EN CONCRETO HIDRAULICO MR-45 e=0.20m (no incluye sardinel)</v>
          </cell>
          <cell r="D959" t="str">
            <v>M2</v>
          </cell>
          <cell r="E959">
            <v>223357</v>
          </cell>
        </row>
        <row r="960">
          <cell r="B960">
            <v>4668</v>
          </cell>
          <cell r="C960" t="str">
            <v>GEOTEXTIL NT 1600 PARA SEPARACION SUBRASANTE/CAPAS GRANULARES (Incluye Suministro e Instalación)</v>
          </cell>
          <cell r="D960" t="str">
            <v>M2</v>
          </cell>
          <cell r="E960">
            <v>5206</v>
          </cell>
        </row>
        <row r="961">
          <cell r="B961">
            <v>4669</v>
          </cell>
          <cell r="C961" t="str">
            <v>GEOTEXTIL NT 1800 PARA SEPARACION SUBRASANTE/CAPAS GRANULARES (Incluye Suministro e Instalación)</v>
          </cell>
          <cell r="D961" t="str">
            <v>M2</v>
          </cell>
          <cell r="E961">
            <v>6114</v>
          </cell>
        </row>
        <row r="962">
          <cell r="B962">
            <v>4670</v>
          </cell>
          <cell r="C962" t="str">
            <v>GEOTEXTIL NT 2000 PARA SEPARACION SUBRASANTE/CAPAS GRANULARES (Incluye Suministro e Instalación)</v>
          </cell>
          <cell r="D962" t="str">
            <v>M2</v>
          </cell>
          <cell r="E962">
            <v>5875</v>
          </cell>
        </row>
        <row r="963">
          <cell r="B963">
            <v>4671</v>
          </cell>
          <cell r="C963" t="str">
            <v>GEOTEXTIL NT 2500 PARA SEPARACION SUBRASANTE/CAPAS GRANULARES (Incluye Suministro e Instalación)</v>
          </cell>
          <cell r="D963" t="str">
            <v>M2</v>
          </cell>
          <cell r="E963">
            <v>7169</v>
          </cell>
        </row>
        <row r="964">
          <cell r="B964">
            <v>4672</v>
          </cell>
          <cell r="C964" t="str">
            <v>GEOTEXTIL NT 1600 PARA SUBDRENES/FILTROS (Incluye Suministro e Instalación)</v>
          </cell>
          <cell r="D964" t="str">
            <v>M2</v>
          </cell>
          <cell r="E964">
            <v>5206</v>
          </cell>
        </row>
        <row r="965">
          <cell r="B965">
            <v>4673</v>
          </cell>
          <cell r="C965" t="str">
            <v>GEOTEXTIL NT 1800 PARA SUBDRENES/FILTROS (Incluye Suministro e Instalación)</v>
          </cell>
          <cell r="D965" t="str">
            <v>M2</v>
          </cell>
          <cell r="E965">
            <v>6114</v>
          </cell>
        </row>
        <row r="966">
          <cell r="B966">
            <v>4674</v>
          </cell>
          <cell r="C966" t="str">
            <v>GEOTEXTIL NT 2000 PARA SUBDRENES/FILTROS (Incluye Suministro e Instalación)</v>
          </cell>
          <cell r="D966" t="str">
            <v>M2</v>
          </cell>
          <cell r="E966">
            <v>6502</v>
          </cell>
        </row>
        <row r="967">
          <cell r="B967">
            <v>4675</v>
          </cell>
          <cell r="C967" t="str">
            <v>CANECA TIPO M120 (En malla metálica. Incluye Suministro e Instalación. Incluye base en Concreto 3000 PSI,  premezclado</v>
          </cell>
          <cell r="D967" t="str">
            <v>UN</v>
          </cell>
          <cell r="E967">
            <v>305476</v>
          </cell>
        </row>
        <row r="968">
          <cell r="B968">
            <v>4676</v>
          </cell>
          <cell r="C968" t="str">
            <v>GEOTEXTIL NT 2500 PARA SUBDRENES/FILTROS (Incluye Suministro e Instalación)</v>
          </cell>
          <cell r="D968" t="str">
            <v>M2</v>
          </cell>
          <cell r="E968">
            <v>7169</v>
          </cell>
        </row>
        <row r="969">
          <cell r="B969">
            <v>4677</v>
          </cell>
          <cell r="C969" t="str">
            <v>MANTENIMIENTO CORRECTIVO DE ESPACIO PUBLICO ADOQUIN DE ARCILLA PESADO SOBRE MORTER.  INCL. RETIRO ADOQUIN E INSTALAR NUEVO</v>
          </cell>
          <cell r="D969" t="str">
            <v>M2</v>
          </cell>
          <cell r="E969">
            <v>67730</v>
          </cell>
        </row>
        <row r="970">
          <cell r="B970">
            <v>4678</v>
          </cell>
          <cell r="C970" t="str">
            <v>ADOQUIN DE ARCILLA TR.PESADO 0.20x10x8cm (Suministro e Instalación. Incluye Base 4cm mortero 2000 y Arena de Sello)</v>
          </cell>
          <cell r="D970" t="str">
            <v>M2</v>
          </cell>
          <cell r="E970">
            <v>63419</v>
          </cell>
        </row>
        <row r="971">
          <cell r="B971">
            <v>4679</v>
          </cell>
          <cell r="C971" t="str">
            <v>MANTENIMIENTO CORRECTIVO ESPACIO PUBLICO EN ADOQUIN DE ARCILLA TRAFICO PESADO SOBRE ARENA. INCL. RETIRO ADOQUIN E INSTALAR NUEVO</v>
          </cell>
          <cell r="D971" t="str">
            <v>M2</v>
          </cell>
          <cell r="E971">
            <v>53408</v>
          </cell>
        </row>
        <row r="972">
          <cell r="B972">
            <v>4680</v>
          </cell>
          <cell r="C972" t="str">
            <v>MANTENIMIENTO CORRECTIVO ESPACIO PUBLICO EN ADOQUIN DE CONCRETO TRAFICO LIVIANO SOBRE ARENA. INCL. RETIRO ADOQUIN E INSTALAR NUEVO</v>
          </cell>
          <cell r="D972" t="str">
            <v>M2</v>
          </cell>
          <cell r="E972">
            <v>59804</v>
          </cell>
        </row>
        <row r="973">
          <cell r="B973">
            <v>4681</v>
          </cell>
          <cell r="C973" t="str">
            <v>MANTENIMIENTO CORRECTIVO ESPACIO PUBLICO EN ADOQUIN DE CONCRETO TRAFICO PESADO 20x10x8cm SOBRE ARENA. INCL. RETIRO ADOQUIN E INSTALAR NUEVO</v>
          </cell>
          <cell r="D973" t="str">
            <v>M2</v>
          </cell>
          <cell r="E973">
            <v>66668</v>
          </cell>
        </row>
        <row r="974">
          <cell r="B974">
            <v>4682</v>
          </cell>
          <cell r="C974" t="str">
            <v>REHABILITACION ANDEN ADOQUIN ARCILLA TR. PESADO SOBRE ARENA NO INCL BORDILLO. INCL. DEMOLICION ADOQUIN E INSTALAR NUEVO</v>
          </cell>
          <cell r="D974" t="str">
            <v>M2</v>
          </cell>
          <cell r="E974">
            <v>88632</v>
          </cell>
        </row>
        <row r="975">
          <cell r="B975">
            <v>4683</v>
          </cell>
          <cell r="C975" t="str">
            <v>REHABILITACION DE ANDEN EN ADOQUIN DE ARCILLA SOBRE MORTER. NO INCL BORDILLO. INCL. RETIRO ADOQUIN E INSTALAR NUEVO</v>
          </cell>
          <cell r="D975" t="str">
            <v>M2</v>
          </cell>
          <cell r="E975">
            <v>101076</v>
          </cell>
        </row>
        <row r="976">
          <cell r="B976">
            <v>4684</v>
          </cell>
          <cell r="C976" t="str">
            <v>REHABILITACION DE ANDEN EN ADOQUIN DE CONCRETO BASE ARENA. NO INCL BORDILLO. INCL. DEMOLICION ADOQUIN E INSTALAR NUEVO</v>
          </cell>
          <cell r="D976" t="str">
            <v>M2</v>
          </cell>
          <cell r="E976">
            <v>101892</v>
          </cell>
        </row>
        <row r="977">
          <cell r="B977">
            <v>4685</v>
          </cell>
          <cell r="C977" t="str">
            <v>REHABILITACION DE ANDEN EN ADOQUIN DE CONCRETO L BASE ARENA. NO INCL BORDILLO. INCL. DEMOLICION ADOQUIN E INSTALAR NUEVO</v>
          </cell>
          <cell r="D977" t="str">
            <v>M2</v>
          </cell>
          <cell r="E977">
            <v>95028</v>
          </cell>
        </row>
        <row r="978">
          <cell r="B978">
            <v>4686</v>
          </cell>
          <cell r="C978" t="str">
            <v>REPOSICION BOLARDO M63 INCLUYE EXCAVACION CARGUE Y DISPOSICION FINAL DE ESCOMBROS Y BASE EN CONCRETO DE 1500PSI</v>
          </cell>
          <cell r="D978" t="str">
            <v>UN</v>
          </cell>
          <cell r="E978">
            <v>145884</v>
          </cell>
        </row>
        <row r="979">
          <cell r="B979">
            <v>4687</v>
          </cell>
          <cell r="C979" t="str">
            <v>REPOSICION BOLARDO M61 INCLUYE EXCAVACION CARGUE Y DISPOSICION FINAL DE ESCOMBROS Y BASE EN CONCRETO DE 1500PSI</v>
          </cell>
          <cell r="D979" t="str">
            <v>UN</v>
          </cell>
          <cell r="E979">
            <v>156898</v>
          </cell>
        </row>
        <row r="980">
          <cell r="B980">
            <v>4688</v>
          </cell>
          <cell r="C980" t="str">
            <v>REPOSICION DE PROTECTOR DE ARBOL DE UN TUBO M91. INCLUYE EXCAVACION. TRANSPORTE Y DISPOSICION FINAL, INSTALA. NUEVO PROT</v>
          </cell>
          <cell r="D980" t="str">
            <v>UN</v>
          </cell>
          <cell r="E980">
            <v>151992</v>
          </cell>
        </row>
        <row r="981">
          <cell r="B981">
            <v>4689</v>
          </cell>
          <cell r="C981" t="str">
            <v>BOLARDO EN CONCRETO TIPO M60 (Suministro e Instalación. Incluye base en Concreto 3000 PSI, Hecho en Obra)</v>
          </cell>
          <cell r="D981" t="str">
            <v>UN</v>
          </cell>
          <cell r="E981">
            <v>103626</v>
          </cell>
        </row>
        <row r="982">
          <cell r="B982">
            <v>4690</v>
          </cell>
          <cell r="C982" t="str">
            <v>BOLARDO EN CONCRETO TIPO M60 (Suministro e Instalación. Incluye base en Concreto 3000 PSI, Premezclado)</v>
          </cell>
          <cell r="D982" t="str">
            <v>UN</v>
          </cell>
          <cell r="E982">
            <v>108109</v>
          </cell>
        </row>
        <row r="983">
          <cell r="B983">
            <v>4691</v>
          </cell>
          <cell r="C983" t="str">
            <v>BOLARDO EN CONCRETO TIPO M60 (Suministro e Instalación. No incluye base en Concreto)</v>
          </cell>
          <cell r="D983" t="str">
            <v>UN</v>
          </cell>
          <cell r="E983">
            <v>76586</v>
          </cell>
        </row>
        <row r="984">
          <cell r="B984">
            <v>4692</v>
          </cell>
          <cell r="C984" t="str">
            <v>BOLARDO EN CONCRETO TIPO M61 (Suministro e Instalación. Incluye base en Concreto 3000 PSI, Hecho en Obra)</v>
          </cell>
          <cell r="D984" t="str">
            <v>UN</v>
          </cell>
          <cell r="E984">
            <v>102215</v>
          </cell>
        </row>
        <row r="985">
          <cell r="B985">
            <v>4693</v>
          </cell>
          <cell r="C985" t="str">
            <v>BOLARDO EN CONCRETO TIPO M61 (Suministro e Instalación. Incluye base en Concreto 3000 PSI, Premezclado)</v>
          </cell>
          <cell r="D985" t="str">
            <v>UN</v>
          </cell>
          <cell r="E985">
            <v>106698</v>
          </cell>
        </row>
        <row r="986">
          <cell r="B986">
            <v>4694</v>
          </cell>
          <cell r="C986" t="str">
            <v>BOLARDO EN CONCRETO TIPO M61 (Suministro e Instalación. No incluye base en Concreto 3000)</v>
          </cell>
          <cell r="D986" t="str">
            <v>UN</v>
          </cell>
          <cell r="E986">
            <v>79332</v>
          </cell>
        </row>
        <row r="987">
          <cell r="B987">
            <v>4695</v>
          </cell>
          <cell r="C987" t="str">
            <v>PINTURA SOBRE EST. METALICA GALVANIZADA. INCL LIMPIEZA SSPC-SP3, BARRERA EPOXICA e=3mils, ACABADO URETANO e=3mils</v>
          </cell>
          <cell r="D987" t="str">
            <v>KG</v>
          </cell>
          <cell r="E987">
            <v>1286</v>
          </cell>
        </row>
        <row r="988">
          <cell r="B988">
            <v>4696</v>
          </cell>
          <cell r="C988" t="str">
            <v>PINTURA  ESTRUCTURA METÁLICA . INCL LIMPIEZA SSPC-SP5, IMPRIMANTE EPOXICO RICO ZINC Y BARRERA EPOXICA, ACABADO URETANO e=3mils POR CAPA</v>
          </cell>
          <cell r="D988" t="str">
            <v>KG</v>
          </cell>
          <cell r="E988">
            <v>2076</v>
          </cell>
        </row>
        <row r="989">
          <cell r="B989">
            <v>4697</v>
          </cell>
          <cell r="C989" t="str">
            <v>BOLARDO EN HIERRO TIPO M62 (Suministro e Instalación. Incluye base en Concreto 3000 PSI, Premezclado)</v>
          </cell>
          <cell r="D989" t="str">
            <v>UN</v>
          </cell>
          <cell r="E989">
            <v>141918</v>
          </cell>
        </row>
        <row r="990">
          <cell r="B990">
            <v>4698</v>
          </cell>
          <cell r="C990" t="str">
            <v>BOLARDO EN HIERRO TIPO M62 (Suministro e Instalación. Incluye base en Concreto 3000 PSI, hecho en obra)</v>
          </cell>
          <cell r="D990" t="str">
            <v>UN</v>
          </cell>
          <cell r="E990">
            <v>140985</v>
          </cell>
        </row>
        <row r="991">
          <cell r="B991">
            <v>4699</v>
          </cell>
          <cell r="C991" t="str">
            <v>BOLARDO EN HIERRO TIPO M63 (Suministro e Instalación. Incluye base en Concreto 3000 PSI premezclado)</v>
          </cell>
          <cell r="D991" t="str">
            <v>UN</v>
          </cell>
          <cell r="E991">
            <v>140421</v>
          </cell>
        </row>
        <row r="992">
          <cell r="B992">
            <v>4700</v>
          </cell>
          <cell r="C992" t="str">
            <v>BOLARDO EN HIERRO TIPO M63 (Suministro e Instalación. Incluye base en Concreto 3000 PSI, hecho en obra)</v>
          </cell>
          <cell r="D992" t="str">
            <v>UN</v>
          </cell>
          <cell r="E992">
            <v>135608</v>
          </cell>
        </row>
        <row r="993">
          <cell r="B993">
            <v>4702</v>
          </cell>
          <cell r="C993" t="str">
            <v>MANTENIMIENTO PREVENTIVO ESPACIO PUBLICO. INCLUYE LIMPIEZA E INSTALACION DE SELLO DE ARENA</v>
          </cell>
          <cell r="D993" t="str">
            <v>M2</v>
          </cell>
          <cell r="E993">
            <v>2245</v>
          </cell>
        </row>
        <row r="994">
          <cell r="B994">
            <v>4703</v>
          </cell>
          <cell r="C994" t="str">
            <v>RETIRO DE LOSETA A-50 SOBRE ARENA</v>
          </cell>
          <cell r="D994" t="str">
            <v>M2</v>
          </cell>
          <cell r="E994">
            <v>2279</v>
          </cell>
        </row>
        <row r="995">
          <cell r="B995">
            <v>4704</v>
          </cell>
          <cell r="C995" t="str">
            <v>RETIRO DE LOSETA A-50 SOBRE MORTERO</v>
          </cell>
          <cell r="D995" t="str">
            <v>M2</v>
          </cell>
          <cell r="E995">
            <v>2391</v>
          </cell>
        </row>
        <row r="996">
          <cell r="B996">
            <v>4705</v>
          </cell>
          <cell r="C996" t="str">
            <v>MANTENIMIENTO CORRECTIVO DE ESPACIO PUBLICO LOSETA A-50 SOBRE ARENA.  INCL. RETIRO LOSETA E INSTALAR NUEVA</v>
          </cell>
          <cell r="D996" t="str">
            <v>M2</v>
          </cell>
          <cell r="E996">
            <v>57757</v>
          </cell>
        </row>
        <row r="997">
          <cell r="B997">
            <v>4706</v>
          </cell>
          <cell r="C997" t="str">
            <v>MANTENIMIENTO CORRECTIVO DE ESPACIO PUBLICO LOSETA A-50 SOBRE MORTERO.  INCL. RETIRO LOSETA E INSTALAR NUEVA</v>
          </cell>
          <cell r="D997" t="str">
            <v>M2</v>
          </cell>
          <cell r="E997">
            <v>57869</v>
          </cell>
        </row>
        <row r="998">
          <cell r="B998">
            <v>4708</v>
          </cell>
          <cell r="C998" t="str">
            <v>REHABILITACIÓN DE PAVIMENTO RÍGIDO: LOSAS EN CONCRETO HIDRAULICO MR-45 e=0.27m PARA TRONCAL</v>
          </cell>
          <cell r="D998" t="str">
            <v>M2</v>
          </cell>
          <cell r="E998">
            <v>295723</v>
          </cell>
        </row>
        <row r="999">
          <cell r="B999">
            <v>4709</v>
          </cell>
          <cell r="C999" t="str">
            <v>PARCHEO EN PAVIMENTO FLEXIBLE e=0.10m con MD12. (Incluye demolición manual y cargue de pavimento flexible de e=0.10m, transporte y disposición final de escombros, imprimación, colocación y compactación base asfáltica MD20, imprima CLR-0)</v>
          </cell>
          <cell r="D999" t="str">
            <v>M2</v>
          </cell>
          <cell r="E999">
            <v>89568</v>
          </cell>
        </row>
        <row r="1000">
          <cell r="B1000">
            <v>4710</v>
          </cell>
          <cell r="C1000" t="str">
            <v>DEMARCACION CON PINTURA TERMOPLASTICA PARA CICLORUTAS (INCLUYE SUMINISTRO, APLICACION CON MICROESFERA) A=10 CM</v>
          </cell>
          <cell r="D1000" t="str">
            <v>ML</v>
          </cell>
          <cell r="E1000">
            <v>10948</v>
          </cell>
        </row>
        <row r="1001">
          <cell r="B1001">
            <v>4711</v>
          </cell>
          <cell r="C1001" t="str">
            <v>FLECHA DE FRENTE PARA CICLORRUTA EN PINTURA TERMOPLASTICA. (INCLUYE SUMINISTRO, APLICACION CON MICROESFERA)</v>
          </cell>
          <cell r="D1001" t="str">
            <v>UN</v>
          </cell>
          <cell r="E1001">
            <v>32187</v>
          </cell>
        </row>
        <row r="1002">
          <cell r="B1002">
            <v>4712</v>
          </cell>
          <cell r="C1002" t="str">
            <v>MEZCLA ASFALTICA CON ASFALTO CAUCHO (Suministro, Extendido, Nivelación y Compactación)</v>
          </cell>
          <cell r="D1002" t="str">
            <v>M3</v>
          </cell>
          <cell r="E1002">
            <v>963899</v>
          </cell>
        </row>
        <row r="1003">
          <cell r="B1003">
            <v>4737</v>
          </cell>
          <cell r="C1003" t="str">
            <v>PILOTE D=80 CM (Incl. Excavación, Cargue, movilización, montaje y desmontaje equipo, y concreto)</v>
          </cell>
          <cell r="D1003" t="str">
            <v>ML</v>
          </cell>
          <cell r="E1003">
            <v>717524</v>
          </cell>
        </row>
        <row r="1004">
          <cell r="B1004">
            <v>4738</v>
          </cell>
          <cell r="C1004" t="str">
            <v>PILOTE D=70 CM (Incl. Excavación, Cargue, movilización, montaje y desmontaje equipo, y concreto)</v>
          </cell>
          <cell r="D1004" t="str">
            <v>ML</v>
          </cell>
          <cell r="E1004">
            <v>544655</v>
          </cell>
        </row>
        <row r="1005">
          <cell r="B1005">
            <v>4739</v>
          </cell>
          <cell r="C1005" t="str">
            <v>PILOTE D=90 CM (Incl. Excavación, Cargue, movilización, montaje y desmontaje equipo, y concreto)</v>
          </cell>
          <cell r="D1005" t="str">
            <v>ML</v>
          </cell>
          <cell r="E1005">
            <v>779652</v>
          </cell>
        </row>
        <row r="1006">
          <cell r="B1006">
            <v>4740</v>
          </cell>
          <cell r="C1006" t="str">
            <v>PILOTE D=100 CM (Incl. Excavación, Cargue, movilización, montaje y desmontaje equipo, y concreto)</v>
          </cell>
          <cell r="D1006" t="str">
            <v>ML</v>
          </cell>
          <cell r="E1006">
            <v>849054</v>
          </cell>
        </row>
        <row r="1007">
          <cell r="B1007">
            <v>4741</v>
          </cell>
          <cell r="C1007" t="str">
            <v>PILOTE D=110 CM (Incl. Excavación, Cargue, movilización, montaje y desmontaje equipo, y concreto)</v>
          </cell>
          <cell r="D1007" t="str">
            <v>ML</v>
          </cell>
          <cell r="E1007">
            <v>1161864</v>
          </cell>
        </row>
        <row r="1008">
          <cell r="B1008">
            <v>4742</v>
          </cell>
          <cell r="C1008" t="str">
            <v>PILOTE D=120 CM (Incl. Excavación, Cargue, movilización, montaje y desmontaje equipo, y concreto)</v>
          </cell>
          <cell r="D1008" t="str">
            <v>ML</v>
          </cell>
          <cell r="E1008">
            <v>1245899</v>
          </cell>
        </row>
        <row r="1009">
          <cell r="B1009">
            <v>4743</v>
          </cell>
          <cell r="C1009" t="str">
            <v>BASE GRANULAR CLASE B (BG_B) CON RECICLADO DE CONCRETO (Suministro, Extendido, Nivelación, Humedecimiento y Compactación con vibrocompactador)</v>
          </cell>
          <cell r="D1009" t="str">
            <v>M3</v>
          </cell>
          <cell r="E1009">
            <v>134928</v>
          </cell>
        </row>
        <row r="1010">
          <cell r="B1010">
            <v>4744</v>
          </cell>
          <cell r="C1010" t="str">
            <v>BASE GRANULAR CLASE A (BG_A) CON RECICLADO DE CONCRETO HIDRAULICO (Suministro, Extendido, Nivelación, Humedecimiento y Compactación con vibrocompactador)</v>
          </cell>
          <cell r="D1010" t="str">
            <v>M3</v>
          </cell>
          <cell r="E1010">
            <v>134928</v>
          </cell>
        </row>
        <row r="1011">
          <cell r="B1011">
            <v>4745</v>
          </cell>
          <cell r="C1011" t="str">
            <v>BASE GRANULAR CLASE C (BG_C) CON RECICLADO DE CONCRETO (Suministro, Extendido, Nivelación, Humedecimiento y Compactación con vibrocompactador)</v>
          </cell>
          <cell r="D1011" t="str">
            <v>M3</v>
          </cell>
          <cell r="E1011">
            <v>131834</v>
          </cell>
        </row>
        <row r="1012">
          <cell r="B1012">
            <v>4746</v>
          </cell>
          <cell r="C1012" t="str">
            <v>SUBBASE GRANULAR CLASE A (SBG_A) CON RECICLADO DE CONCRETO HIDRAULICO (Suministro, Extendido, Nivelación, Humedecimiento y Compactación con vibrocompactador)</v>
          </cell>
          <cell r="D1012" t="str">
            <v>M3</v>
          </cell>
          <cell r="E1012">
            <v>130287</v>
          </cell>
        </row>
        <row r="1013">
          <cell r="B1013">
            <v>4747</v>
          </cell>
          <cell r="C1013" t="str">
            <v>SUBBASE GRANULAR CLASE B (SBG_B) CON RECICLADO DE CONCRETO (Suministro, Extendido, Nivelación, Humedecimiento y Compactación con vibrocompactador)</v>
          </cell>
          <cell r="D1013" t="str">
            <v>M3</v>
          </cell>
          <cell r="E1013">
            <v>130287</v>
          </cell>
        </row>
        <row r="1014">
          <cell r="B1014">
            <v>4748</v>
          </cell>
          <cell r="C1014" t="str">
            <v>SUBBASE GRANULAR CLASE C (SBG_C) CON RECICLADO DE CONCRETO HIDRAULICO (Suministro, Extendido, Nivelación, Humedecimiento y Compactación con vibrocompactador)</v>
          </cell>
          <cell r="D1014" t="str">
            <v>M3</v>
          </cell>
          <cell r="E1014">
            <v>126419</v>
          </cell>
        </row>
        <row r="1015">
          <cell r="B1015">
            <v>4749</v>
          </cell>
          <cell r="C1015" t="str">
            <v>SUBBASE GRANULAR CON RECICLADO DE CONCRETO ASFALTICO (Suministro, Extendido, Nivelación, Humedecimiento y Compactación con vibrocompactador)</v>
          </cell>
          <cell r="D1015" t="str">
            <v>M3</v>
          </cell>
          <cell r="E1015">
            <v>107617</v>
          </cell>
        </row>
        <row r="1016">
          <cell r="B1016">
            <v>4750</v>
          </cell>
          <cell r="C1016" t="str">
            <v>REHABILITACION CON MATERIAL RECICLADO CON EMULSION Y SOBRECARPETA DE 5CM</v>
          </cell>
          <cell r="D1016" t="str">
            <v>M3</v>
          </cell>
          <cell r="E1016">
            <v>296600</v>
          </cell>
        </row>
        <row r="1017">
          <cell r="B1017">
            <v>4751</v>
          </cell>
          <cell r="C1017" t="str">
            <v>FRANJA DE AJUSTE EN CONCRETO 3000 PSI e= 10 CM  ANCHO ENTRE 12-20CM</v>
          </cell>
          <cell r="D1017" t="str">
            <v>ML</v>
          </cell>
          <cell r="E1017">
            <v>9936</v>
          </cell>
        </row>
        <row r="1018">
          <cell r="B1018">
            <v>4752</v>
          </cell>
          <cell r="C1018" t="str">
            <v>CONSTRUCCION DE ANDEN EN LOSETA CON ESTRUCTURA EN MATERIAL RECICLADO DE CONCRETO HIDRAULICO</v>
          </cell>
          <cell r="D1018" t="str">
            <v>M2</v>
          </cell>
          <cell r="E1018">
            <v>92984</v>
          </cell>
        </row>
        <row r="1019">
          <cell r="B1019">
            <v>4753</v>
          </cell>
          <cell r="C1019" t="str">
            <v>SUBBASE GRANULAR CLASE A (SBG_A) CON RECICLADO DE CONCRETO HIDRAULICO (Suministro, Extendido Manual, Humedecimiento y Compactación con vibrocompactador)</v>
          </cell>
          <cell r="D1019" t="str">
            <v>M3</v>
          </cell>
          <cell r="E1019">
            <v>133377</v>
          </cell>
        </row>
        <row r="1020">
          <cell r="B1020">
            <v>4754</v>
          </cell>
          <cell r="C1020" t="str">
            <v>SUBBASE GRANULAR CLASE B (SBG_B) CON RECICLADO DE CONCRETO HIDRAULICO (Suministro, Extendido Manual, Humedecimiento y Compactación)</v>
          </cell>
          <cell r="D1020" t="str">
            <v>M3</v>
          </cell>
          <cell r="E1020">
            <v>133377</v>
          </cell>
        </row>
        <row r="1021">
          <cell r="B1021">
            <v>4755</v>
          </cell>
          <cell r="C1021" t="str">
            <v>SUBBASE GRANULAR CLASE C (SBG_C) CON RECICLADO DE CONCRETO HIDRAULICO (Suministro, Extendido Manual, Humedecimiento y Compactación)</v>
          </cell>
          <cell r="D1021" t="str">
            <v>M3</v>
          </cell>
          <cell r="E1021">
            <v>129509</v>
          </cell>
        </row>
        <row r="1022">
          <cell r="B1022">
            <v>4756</v>
          </cell>
          <cell r="C1022" t="str">
            <v>CONSTRUCCION DE ANDEN EN ADOQUIN DE ARCILLA  Y FRANJA DE AJUSTE CON ESTRUCTURA EN MATERIAL RECICLADO DE CONCRETO HIDRAULICO</v>
          </cell>
          <cell r="D1022" t="str">
            <v>M2</v>
          </cell>
          <cell r="E1022">
            <v>84089</v>
          </cell>
        </row>
        <row r="1023">
          <cell r="B1023">
            <v>4757</v>
          </cell>
          <cell r="C1023" t="str">
            <v>CONSTRUCCION DE ANDEN EN ADOQUIN DE ARCILLA  Y FRANJA DE AJUSTE Y ZONA VERDE CON ESTRUCTURA EN MATERIAL RECICLADO DE CONCRETO HIDRAULICO</v>
          </cell>
          <cell r="D1023" t="str">
            <v>M2</v>
          </cell>
          <cell r="E1023">
            <v>75250</v>
          </cell>
        </row>
        <row r="1024">
          <cell r="B1024">
            <v>4758</v>
          </cell>
          <cell r="C1024" t="str">
            <v>SELLO DE FISURAS</v>
          </cell>
          <cell r="D1024" t="str">
            <v>ML</v>
          </cell>
          <cell r="E1024">
            <v>4982</v>
          </cell>
        </row>
        <row r="1025">
          <cell r="B1025">
            <v>4759</v>
          </cell>
          <cell r="C1025" t="str">
            <v>RETIRO DE PISO EN ALUMINIO EN PUENTE PEATONAL TIPO TRANSMILENIO PARA TABLERO Y ESCALERA</v>
          </cell>
          <cell r="D1025" t="str">
            <v>ML</v>
          </cell>
          <cell r="E1025">
            <v>30393</v>
          </cell>
        </row>
        <row r="1026">
          <cell r="B1026">
            <v>4760</v>
          </cell>
          <cell r="C1026" t="str">
            <v>PISO EN LAMINA DE ALUMINIO PARA TABLERO DE PUENTE PEATONAL TIPO TRANSMILENIO. SUMINISTRO E INSTALACION.</v>
          </cell>
          <cell r="D1026" t="str">
            <v>M2</v>
          </cell>
          <cell r="E1026">
            <v>439826</v>
          </cell>
        </row>
        <row r="1027">
          <cell r="B1027">
            <v>4761</v>
          </cell>
          <cell r="C1027" t="str">
            <v>PISO EN LAMINA DE ALUMINIO PARA ESCALERA DE PUENTE PEATONAL TIPO TRANSMILENIO. SUMINISTRO E INSTALACION.</v>
          </cell>
          <cell r="D1027" t="str">
            <v>ML</v>
          </cell>
          <cell r="E1027">
            <v>201647</v>
          </cell>
        </row>
        <row r="1028">
          <cell r="B1028">
            <v>4762</v>
          </cell>
          <cell r="C1028" t="str">
            <v>RETIRO DE PISOS EN PANELES PREFABRICADOS EN CONCRETO REFORZADO PARA ESTACIONES TRANSMILENIO</v>
          </cell>
          <cell r="D1028" t="str">
            <v>ML</v>
          </cell>
          <cell r="E1028">
            <v>26723</v>
          </cell>
        </row>
        <row r="1029">
          <cell r="B1029">
            <v>4764</v>
          </cell>
          <cell r="C1029" t="str">
            <v>AJUSTE DE TORNILLO EN PISO DE PUENTES PEATONALES METALICOS TIPO TRANSMILENIO</v>
          </cell>
          <cell r="D1029" t="str">
            <v>UN</v>
          </cell>
          <cell r="E1029">
            <v>1252</v>
          </cell>
        </row>
        <row r="1030">
          <cell r="B1030">
            <v>4765</v>
          </cell>
          <cell r="C1030" t="str">
            <v>TORNILLO EN PISO DE PUENTES PEATONALES METALICOS TIPO TRANSMILENIO. SUMINISTRO E INSTALACION.</v>
          </cell>
          <cell r="D1030" t="str">
            <v>UN</v>
          </cell>
          <cell r="E1030">
            <v>1483</v>
          </cell>
        </row>
        <row r="1031">
          <cell r="B1031">
            <v>4767</v>
          </cell>
          <cell r="C1031" t="str">
            <v>BASE GRANULAR CLASE A (BG_A) (Suministro, Extendido, Nivelación, Humedecimiento y Compactación con compactador neumático)</v>
          </cell>
          <cell r="D1031" t="str">
            <v>M3</v>
          </cell>
          <cell r="E1031">
            <v>118059</v>
          </cell>
        </row>
        <row r="1032">
          <cell r="B1032">
            <v>4768</v>
          </cell>
          <cell r="C1032" t="str">
            <v>BASE GRANULAR CLASE B (BG_B) (Suministro, Extendido, Nivelación, Humedecimiento y Compactación con compactador neumático)</v>
          </cell>
          <cell r="D1032" t="str">
            <v>M3</v>
          </cell>
          <cell r="E1032">
            <v>114037</v>
          </cell>
        </row>
        <row r="1033">
          <cell r="B1033">
            <v>4769</v>
          </cell>
          <cell r="C1033" t="str">
            <v>BASE GRANULAR CLASE C (BG_C) (Suministro, Extendido, Nivelación, Humedecimiento y Compactación con compactador neumático)</v>
          </cell>
          <cell r="D1033" t="str">
            <v>M3</v>
          </cell>
          <cell r="E1033">
            <v>114037</v>
          </cell>
        </row>
        <row r="1034">
          <cell r="B1034">
            <v>4770</v>
          </cell>
          <cell r="C1034" t="str">
            <v>SUBBASE GRANULAR CLASE A (SBG_A) (Suministro, Extendido, Nivelación, Humedecimiento y Compactación con compactador neumático)</v>
          </cell>
          <cell r="D1034" t="str">
            <v>M3</v>
          </cell>
          <cell r="E1034">
            <v>110788</v>
          </cell>
        </row>
        <row r="1035">
          <cell r="B1035">
            <v>4771</v>
          </cell>
          <cell r="C1035" t="str">
            <v>SUBBASE GRANULAR CLASE B (SBG_B) (Suministro, Extendido, Nivelación, Humedecimiento y Compactación con compactador neumático)</v>
          </cell>
          <cell r="D1035" t="str">
            <v>M3</v>
          </cell>
          <cell r="E1035">
            <v>110788</v>
          </cell>
        </row>
        <row r="1036">
          <cell r="B1036">
            <v>4772</v>
          </cell>
          <cell r="C1036" t="str">
            <v>SUBBASE GRANULAR CLASE C (SBG_C) (Suministro, Extendido, Nivelación, Humedecimiento y Compactación con compactador neumático)</v>
          </cell>
          <cell r="D1036" t="str">
            <v>M3</v>
          </cell>
          <cell r="E1036">
            <v>107694</v>
          </cell>
        </row>
        <row r="1037">
          <cell r="B1037">
            <v>4776</v>
          </cell>
          <cell r="C1037" t="str">
            <v>LIMPIEZA DE CUNETAS (INCLUYE CARGUE DE MATERIAL)</v>
          </cell>
          <cell r="D1037" t="str">
            <v>M2</v>
          </cell>
          <cell r="E1037">
            <v>1909</v>
          </cell>
        </row>
        <row r="1038">
          <cell r="B1038">
            <v>4777</v>
          </cell>
          <cell r="C1038" t="str">
            <v>LIMPIEZA DE VALLADOS (INCLUYE CARGUE DE MATERIAL)</v>
          </cell>
          <cell r="D1038" t="str">
            <v>M2</v>
          </cell>
          <cell r="E1038">
            <v>3236</v>
          </cell>
        </row>
        <row r="1039">
          <cell r="B1039">
            <v>4778</v>
          </cell>
          <cell r="C1039" t="str">
            <v>LIMPIEZA DE ALCANTARILLAS (INCLUYE LIMPIEZA DE TUBERIA DE 24", BOX, RECTIFICACION DE DESCOLES PARA UN ANCHO DE VIA PROMEDIO DE 10MT. (INCLUYE CARGUE DE MATERIAL)</v>
          </cell>
          <cell r="D1039" t="str">
            <v>UN</v>
          </cell>
          <cell r="E1039">
            <v>40760</v>
          </cell>
        </row>
        <row r="1040">
          <cell r="B1040">
            <v>4779</v>
          </cell>
          <cell r="C1040" t="str">
            <v>LIMPIEZA DE ALCANTARILLAS (INCLUYE LIMPIEZA DE TUBERIA DE 36", BOX, RECTIFICACION DE DESCOLES PARA UN ANCHO DE VIA PROMEDIO DE 10MT. (INCLUYE CARGUE DE MATERIAL)</v>
          </cell>
          <cell r="D1040" t="str">
            <v>UN</v>
          </cell>
          <cell r="E1040">
            <v>91878</v>
          </cell>
        </row>
        <row r="1041">
          <cell r="B1041">
            <v>4780</v>
          </cell>
          <cell r="C1041" t="str">
            <v>LIMPIEZA DE DERECHOS DE VIA (INCLUYE CARGUE)</v>
          </cell>
          <cell r="D1041" t="str">
            <v>KM</v>
          </cell>
          <cell r="E1041">
            <v>218349</v>
          </cell>
        </row>
        <row r="1042">
          <cell r="B1042">
            <v>4781</v>
          </cell>
          <cell r="C1042" t="str">
            <v>REMOCION DE DERRUMBES MENORES (INCLUYE CARGUE DE MATERIAL)</v>
          </cell>
          <cell r="D1042" t="str">
            <v>M3</v>
          </cell>
          <cell r="E1042">
            <v>9520</v>
          </cell>
        </row>
        <row r="1043">
          <cell r="B1043">
            <v>4782</v>
          </cell>
          <cell r="C1043" t="str">
            <v>CONFORMACION DE LA CALZADA EXISTENTE</v>
          </cell>
          <cell r="D1043" t="str">
            <v>M2</v>
          </cell>
          <cell r="E1043">
            <v>744</v>
          </cell>
        </row>
        <row r="1044">
          <cell r="B1044">
            <v>4783</v>
          </cell>
          <cell r="C1044" t="str">
            <v>CONSTRUCCION DE CUNETA EN CONCRETO 3000PSI</v>
          </cell>
          <cell r="D1044" t="str">
            <v>M3</v>
          </cell>
          <cell r="E1044">
            <v>429254</v>
          </cell>
        </row>
        <row r="1045">
          <cell r="B1045">
            <v>4784</v>
          </cell>
          <cell r="C1045" t="str">
            <v>PROCESO DE INSTALACION  DE RECICLADO DE MATERIAL DE PAVIMENTO ASFALTICO (INCLUYE EXTENDIDO, NIVELACION Y COMPACTACION)</v>
          </cell>
          <cell r="D1045" t="str">
            <v>M3</v>
          </cell>
          <cell r="E1045">
            <v>15086</v>
          </cell>
        </row>
        <row r="1046">
          <cell r="B1046">
            <v>4786</v>
          </cell>
          <cell r="C1046" t="str">
            <v>CONSTRUCCION CANALETA DE AGUAS LLUVIAS DE 0.4 x 0.4 mt EN CONCRETO DE 3000PSI INCLUYE REJILLA PREFABRICADA.</v>
          </cell>
          <cell r="D1046" t="str">
            <v>ML</v>
          </cell>
          <cell r="E1046">
            <v>166163</v>
          </cell>
        </row>
        <row r="1047">
          <cell r="B1047">
            <v>4787</v>
          </cell>
          <cell r="C1047" t="str">
            <v>CODO PVC  45° D=1 1/2" (Suministro e Instalación)</v>
          </cell>
          <cell r="D1047" t="str">
            <v>UN</v>
          </cell>
          <cell r="E1047">
            <v>10798</v>
          </cell>
        </row>
        <row r="1048">
          <cell r="B1048">
            <v>4788</v>
          </cell>
          <cell r="C1048" t="str">
            <v>GEODREN PLANAR H=1.0 M. SUMINISTRO E INSTALACION.</v>
          </cell>
          <cell r="D1048" t="str">
            <v>ML</v>
          </cell>
          <cell r="E1048">
            <v>29338</v>
          </cell>
        </row>
        <row r="1049">
          <cell r="B1049">
            <v>4789</v>
          </cell>
          <cell r="C1049" t="str">
            <v>1 DUCTO D=1 1/2" CONDUIT PVC (NO INCLUYE RELLENOS). SUMINISTRO E INSTALACION.</v>
          </cell>
          <cell r="D1049" t="str">
            <v>ML</v>
          </cell>
          <cell r="E1049">
            <v>7219</v>
          </cell>
        </row>
        <row r="1050">
          <cell r="B1050">
            <v>4790</v>
          </cell>
          <cell r="C1050" t="str">
            <v>1 DUCTO D= 2" PVC  PESADO DB (NO INCLUYE RELLENOS). SUMINISTRO E INSTALACION.</v>
          </cell>
          <cell r="D1050" t="str">
            <v>ML</v>
          </cell>
          <cell r="E1050">
            <v>7114</v>
          </cell>
        </row>
        <row r="1051">
          <cell r="B1051">
            <v>4791</v>
          </cell>
          <cell r="C1051" t="str">
            <v>1 DUCTO D= 4" PVC  TDP (NO INCLUYE RELLENOS). SUMINISTRO E INSTALACION.</v>
          </cell>
          <cell r="D1051" t="str">
            <v>ML</v>
          </cell>
          <cell r="E1051">
            <v>15890</v>
          </cell>
        </row>
        <row r="1052">
          <cell r="B1052">
            <v>4792</v>
          </cell>
          <cell r="C1052" t="str">
            <v>RELLENO EN RECEBO COMUN (Suministro e instalación  Extendido manual, Humedecimiento y Compactación TRANSPORTE A 28 KM).</v>
          </cell>
          <cell r="D1052" t="str">
            <v>M3</v>
          </cell>
          <cell r="E1052">
            <v>56212</v>
          </cell>
        </row>
        <row r="1053">
          <cell r="B1053">
            <v>4794</v>
          </cell>
          <cell r="C1053" t="str">
            <v>LLAMA AMARILLA (Incluye tierra negra, transporte y disposición fina de escombros A 28 KM. SUMINISTRO Y PLANTACION.</v>
          </cell>
          <cell r="D1053" t="str">
            <v>M2</v>
          </cell>
          <cell r="E1053">
            <v>156301</v>
          </cell>
        </row>
        <row r="1054">
          <cell r="B1054">
            <v>4795</v>
          </cell>
          <cell r="C1054" t="str">
            <v>COLA DE ZORRO (Incluye tierra negra, transporte y disposición fina de escombros a 28  KM). SUMINISTRO Y PLANTACION.</v>
          </cell>
          <cell r="D1054" t="str">
            <v>M2</v>
          </cell>
          <cell r="E1054">
            <v>170239</v>
          </cell>
        </row>
        <row r="1055">
          <cell r="B1055">
            <v>4796</v>
          </cell>
          <cell r="C1055" t="str">
            <v>ALCAPARRO (Incluye siembra, caja, tierra, abono, tutor, transporte y disposición fina de escombros a 21 Km). SUMINISTRO Y PLANTACION.</v>
          </cell>
          <cell r="D1055" t="str">
            <v>UN</v>
          </cell>
          <cell r="E1055">
            <v>181308</v>
          </cell>
        </row>
        <row r="1056">
          <cell r="B1056">
            <v>4797</v>
          </cell>
          <cell r="C1056" t="str">
            <v>EUCALIPTO POMARROSO H=1.5mt (Incluye siembra, caja, tierra, abono, tutor, transporte y disposición fina de escombros a 21 Km). SUMINISTRO Y PLANTACION.</v>
          </cell>
          <cell r="D1056" t="str">
            <v>UN</v>
          </cell>
          <cell r="E1056">
            <v>181308</v>
          </cell>
        </row>
        <row r="1057">
          <cell r="B1057">
            <v>4798</v>
          </cell>
          <cell r="C1057" t="str">
            <v>CHICALA H=1.5mt (Incluye siembra, caja, tierra, abono, tutor, transporte y disposición final de escombros 28 km).  SUMINISTRO Y PLANTACION.</v>
          </cell>
          <cell r="D1057" t="str">
            <v>UN</v>
          </cell>
          <cell r="E1057">
            <v>189953</v>
          </cell>
        </row>
        <row r="1058">
          <cell r="B1058">
            <v>4799</v>
          </cell>
          <cell r="C1058" t="str">
            <v>CAJETO H=1.5mt (Incluye siembra, caja, tierra, abono, tutor, transporte y disposición final de escombros a 28 km). SUMINISTRO Y PLANTACION.</v>
          </cell>
          <cell r="D1058" t="str">
            <v>UN</v>
          </cell>
          <cell r="E1058">
            <v>189953</v>
          </cell>
        </row>
        <row r="1059">
          <cell r="B1059">
            <v>4800</v>
          </cell>
          <cell r="C1059" t="str">
            <v>JAZMIN CHINO H=1.5mt (Incluye siembra, caja, tierra, abono, tutor, transporte y disposición final de escombros 28km. SUMINISTRO Y PLANTACION.</v>
          </cell>
          <cell r="D1059" t="str">
            <v>UN</v>
          </cell>
          <cell r="E1059">
            <v>189953</v>
          </cell>
        </row>
        <row r="1060">
          <cell r="B1060">
            <v>4801</v>
          </cell>
          <cell r="C1060" t="str">
            <v>TUBERIA PVC PRESION E.L. D=1 1/2" RDE 21 PSI 200 (Incluye limpieza y soldadura). SUMINISTRO E INSTALACION.</v>
          </cell>
          <cell r="D1060" t="str">
            <v>ML</v>
          </cell>
          <cell r="E1060">
            <v>11051</v>
          </cell>
        </row>
        <row r="1061">
          <cell r="B1061">
            <v>4802</v>
          </cell>
          <cell r="C1061" t="str">
            <v>BLOQUEO Y TRANSPLANTE DE ARBOLES 1 - 5mt  (Incluye transporte, recolección).</v>
          </cell>
          <cell r="D1061" t="str">
            <v>UN</v>
          </cell>
          <cell r="E1061">
            <v>906172</v>
          </cell>
        </row>
        <row r="1062">
          <cell r="B1062">
            <v>4803</v>
          </cell>
          <cell r="C1062" t="str">
            <v>BLOQUEO Y TRANSPLANTE DE ARBOLES 5 - 10 mt  (Incluye transporte, recolección).</v>
          </cell>
          <cell r="D1062" t="str">
            <v>UN</v>
          </cell>
          <cell r="E1062">
            <v>1071847</v>
          </cell>
        </row>
        <row r="1063">
          <cell r="B1063">
            <v>4804</v>
          </cell>
          <cell r="C1063" t="str">
            <v>BLOQUEO Y TRANSPLANTE DE ARBOLES 10 - 15 mt  (Incluye transporte, recolección).</v>
          </cell>
          <cell r="D1063" t="str">
            <v>UN</v>
          </cell>
          <cell r="E1063">
            <v>1685643</v>
          </cell>
        </row>
        <row r="1064">
          <cell r="B1064">
            <v>4805</v>
          </cell>
          <cell r="C1064" t="str">
            <v>TUBERIA DE ACERO AL CARBON SIN COSTURA SCH40 D=3". SUMINISTRO E INSTALACION.</v>
          </cell>
          <cell r="D1064" t="str">
            <v>ML</v>
          </cell>
          <cell r="E1064">
            <v>112133</v>
          </cell>
        </row>
        <row r="1065">
          <cell r="B1065">
            <v>4806</v>
          </cell>
          <cell r="C1065" t="str">
            <v>CUADRILLA (TUBERO + 4 AYUDANTES)</v>
          </cell>
          <cell r="D1065" t="str">
            <v>JR</v>
          </cell>
          <cell r="E1065">
            <v>257172</v>
          </cell>
        </row>
        <row r="1066">
          <cell r="B1066">
            <v>4807</v>
          </cell>
          <cell r="C1066" t="str">
            <v>CUADRILLA (TUBERO + 4 AYUDANTES)</v>
          </cell>
          <cell r="D1066" t="str">
            <v>HR</v>
          </cell>
          <cell r="E1066">
            <v>32146</v>
          </cell>
        </row>
        <row r="1067">
          <cell r="B1067">
            <v>4808</v>
          </cell>
          <cell r="C1067" t="str">
            <v>TUBERIA DE ACERO AL CARBON SIN COSTURA SCH40 D=4". SUMINISTRO E INSTALACION.</v>
          </cell>
          <cell r="D1067" t="str">
            <v>ML</v>
          </cell>
          <cell r="E1067">
            <v>132624</v>
          </cell>
        </row>
        <row r="1068">
          <cell r="B1068">
            <v>4809</v>
          </cell>
          <cell r="C1068" t="str">
            <v>TUBERIA DE ACERO AL CARBON SIN COSTURA SCH40 D=6". SUMINISTRO E INSTALACION.</v>
          </cell>
          <cell r="D1068" t="str">
            <v>ML</v>
          </cell>
          <cell r="E1068">
            <v>182954</v>
          </cell>
        </row>
        <row r="1069">
          <cell r="B1069">
            <v>4810</v>
          </cell>
          <cell r="C1069" t="str">
            <v>TUBERIA DE ACERO AL CARBON SIN COSTURA SCH40 D=8". SUMINISTRO E INSTALACION.</v>
          </cell>
          <cell r="D1069" t="str">
            <v>ML</v>
          </cell>
          <cell r="E1069">
            <v>249303</v>
          </cell>
        </row>
        <row r="1070">
          <cell r="B1070">
            <v>4812</v>
          </cell>
          <cell r="C1070" t="str">
            <v>SARDINEL ESPECIAL A 110 PARA RAMPA TIPO B (SUMINISTRO E INSTALACION. INCLUYE 3CM MORTERO 1:5 HECHO EN OBRA).</v>
          </cell>
          <cell r="D1070" t="str">
            <v>ML</v>
          </cell>
          <cell r="E1070">
            <v>161830</v>
          </cell>
        </row>
        <row r="1071">
          <cell r="B1071">
            <v>4813</v>
          </cell>
          <cell r="C1071" t="str">
            <v>RETIRO DE BOLARDO EN CONCRETO TIPO M-60. INCLUYE REPARACION DEL SITIO CON CONCRETO DE 1500PSI HECHO EN OBRA (40x40x10CM) Y SUBBASE GRANULAR SBG_200 e=0.35. NO INCLUYE RETIRO DE ESCOMBROS. INCLUYE DEMOLICION Y EXCAVACION.</v>
          </cell>
          <cell r="D1071" t="str">
            <v>UN</v>
          </cell>
          <cell r="E1071">
            <v>17594</v>
          </cell>
        </row>
        <row r="1072">
          <cell r="B1072">
            <v>4814</v>
          </cell>
          <cell r="C1072" t="str">
            <v>FRANJA DE AJUSTE DE ANCHO VARIABLE ENTRE 0.10 A 0.18MT Y PROFUNDIDAD VARIABLE ENTRE 0.06 Y 0.15MT EN CONCRETO DE 2500 PSI PREMEZCLADO.</v>
          </cell>
          <cell r="D1072" t="str">
            <v>ML</v>
          </cell>
          <cell r="E1072">
            <v>7473</v>
          </cell>
        </row>
        <row r="1073">
          <cell r="B1073">
            <v>4815</v>
          </cell>
          <cell r="C1073" t="str">
            <v>MANTENIMIENTO RUTINARIO DE ANDENES EN ADOQUÍN O LOSETA INCLUYE SELLO DE JUNTAS, BARRIDO,  RETIRO MANUAL DE CAPA VEGETAL Y TRANSPORTE Y DISPOSICION DE ESCOMBROS A 21km.</v>
          </cell>
          <cell r="D1073" t="str">
            <v>M2</v>
          </cell>
          <cell r="E1073">
            <v>2078</v>
          </cell>
        </row>
        <row r="1074">
          <cell r="B1074">
            <v>4816</v>
          </cell>
          <cell r="C1074" t="str">
            <v>MANTENIMIENTO RUTINARIO PARA CICLORUTAS INCLUYE SELLO DE FISURAS, BARRIDO, RETIRO MANUAL DE CAPA VEGETAL. ANCHO DE CICLORRUTA 2.5MT. RETIRO Y TRANSPORTE Y DISPOSICIÓN FINAL DE ESCOMBROS A 21 KM.</v>
          </cell>
          <cell r="D1074" t="str">
            <v>ML</v>
          </cell>
          <cell r="E1074">
            <v>15095</v>
          </cell>
        </row>
        <row r="1075">
          <cell r="B1075">
            <v>4817</v>
          </cell>
          <cell r="C1075" t="str">
            <v>MANTENIMIENTO RUTINARIO DE ANDENES EN CONCRETO INCLUYE SELLO DE JUNTAS Y RETIRO MANUAL DE CAPA VEGETAL, TRANSPORTE Y DISPOSICION DE ESCOMBROS A 21km.</v>
          </cell>
          <cell r="D1075" t="str">
            <v>M2</v>
          </cell>
          <cell r="E1075">
            <v>6008</v>
          </cell>
        </row>
        <row r="1076">
          <cell r="B1076">
            <v>4818</v>
          </cell>
          <cell r="C1076" t="str">
            <v>MANTENIMIENTO CORRECTIVO DE ANDENES EN CONCRETO INCLUYE CORTE RETIRO Y REEMPLAZO DEL MATERIAL, TRANSPORTE Y DISPOSICION DE ESCOMBROS A 21km.</v>
          </cell>
          <cell r="D1076" t="str">
            <v>M2</v>
          </cell>
          <cell r="E1076">
            <v>59374</v>
          </cell>
        </row>
        <row r="1077">
          <cell r="B1077">
            <v>4819</v>
          </cell>
          <cell r="C1077" t="str">
            <v>MANTENIMIENTO CORRECTIVO DE CICLORUTAS EN PAVIMENTO ASFALTICO ANCHO 2.5MT. INCLUYE SELLO DE FISURAS EN EL 50% DEL AREA Y REPOSICION DE CARPETA EN EL 50% DEL AREA RESTANTE TRANSP. Y DISPOSICIÓN FINAL DE ESCOMBROS A 21 KM.</v>
          </cell>
          <cell r="D1077" t="str">
            <v>ML</v>
          </cell>
          <cell r="E1077">
            <v>106429</v>
          </cell>
        </row>
        <row r="1078">
          <cell r="B1078">
            <v>4820</v>
          </cell>
          <cell r="C1078" t="str">
            <v>REHABILITACION DE ANDENES EN ADOQUIN DE ARCILLA SOBRE ARENA, INCLUYE DEMOLICIONES, EXCAVACION, RELLENO DE MATERIAL. SELECCIONADO PARA UN ANDEN DE 3.5MT. INCLUYE MOBILIARIO. INCLUYE TRANSP. Y DISPOSIC. DE ESCOMBROS 21 KM.</v>
          </cell>
          <cell r="D1078" t="str">
            <v>M2</v>
          </cell>
          <cell r="E1078">
            <v>100300</v>
          </cell>
        </row>
        <row r="1079">
          <cell r="B1079">
            <v>4821</v>
          </cell>
          <cell r="C1079" t="str">
            <v>REHABILITACION DE ANDENES EN ADOQUIN DE ARCILLA SOBRE MORTERO, INCLUYE DEMOLICIONES, EXCAVACION, RELLENO DE MATERIAL SELECCIONADO PARA UN ANDEN DE 3.5MT. INCLUYE MOBILIARIO. INCLUYE TRANSP. Y DISP. DE ESCOMBROS A 21 KM.</v>
          </cell>
          <cell r="D1079" t="str">
            <v>M2</v>
          </cell>
          <cell r="E1079">
            <v>114075</v>
          </cell>
        </row>
        <row r="1080">
          <cell r="B1080">
            <v>4822</v>
          </cell>
          <cell r="C1080" t="str">
            <v>REHABILITACION DE ANDENES EN LOSETA SOBRE ARENA, INCLUYE DEMOLICIONES, EXCAVACION, RELLENO DE MATERIAL SELECCIONADO PARA UN ANDEN DE 3.5MT. INCLUYE MOBILIARIO. INCLUYE TRANSPORTE Y DISPOSICION DE ESCOMBROS A 21 KM.</v>
          </cell>
          <cell r="D1080" t="str">
            <v>M2</v>
          </cell>
          <cell r="E1080">
            <v>107499</v>
          </cell>
        </row>
        <row r="1081">
          <cell r="B1081">
            <v>4823</v>
          </cell>
          <cell r="C1081" t="str">
            <v>REHABILITACION DE ANDENES EN LOSETA SOBRE MORTERO, INCLUYE DEMOLICIONES, EXCAVACION, RELLENO DE MATERIAL SELECCIONADO PARA UN ANDEN DE 3.5MT. INCLUYE MOBILIARIO. INCLUYE TRANSPORTE Y DISPOSICION DE ESCOMBROS A 21 KM.</v>
          </cell>
          <cell r="D1081" t="str">
            <v>M2</v>
          </cell>
          <cell r="E1081">
            <v>119036</v>
          </cell>
        </row>
        <row r="1082">
          <cell r="B1082">
            <v>4824</v>
          </cell>
          <cell r="C1082" t="str">
            <v>REHABILITACION DE ANDENES EN CONCRETO, INCLUYE DEMOLICIONES, EXCAVACION, RELLENO DE MATERIAL SELECCIONADO PARA UN ANDEN DE 3.5MT. INCLUYE MOBILIARIO. INCLUYE TRANSPORTE Y DISPOSICION DE ESCOMBROS A 21 KM.</v>
          </cell>
          <cell r="D1082" t="str">
            <v>M2</v>
          </cell>
          <cell r="E1082">
            <v>110758</v>
          </cell>
        </row>
        <row r="1083">
          <cell r="B1083">
            <v>4825</v>
          </cell>
          <cell r="C1083" t="str">
            <v>REHABILITACIÓN DE CICLORRUTAS EN CONCRETO ASFÁLTICO MD 12. INCLUYE DEMOLICIONES, EXCAVACIÓN, RELLENOS EN MATERIAL SELECCIONADO. ANCHO CICLORRUTA 2.5MT. TRANSPORTE Y DISPOSICIÓN DE ESCOMBROS A 21KM.</v>
          </cell>
          <cell r="D1083" t="str">
            <v>ML</v>
          </cell>
          <cell r="E1083">
            <v>235886</v>
          </cell>
        </row>
        <row r="1084">
          <cell r="B1084">
            <v>4826</v>
          </cell>
          <cell r="C1084" t="str">
            <v>RESINA TERMOPLASTICA COLOR BLANCO PARA PICTOGRAMA BICICLETA (0.8x1.2mt) EN CICLORRUTAS. SUMINISTRO Y APLICACION.</v>
          </cell>
          <cell r="D1084" t="str">
            <v>UN</v>
          </cell>
          <cell r="E1084">
            <v>105101</v>
          </cell>
        </row>
        <row r="1085">
          <cell r="B1085">
            <v>4827</v>
          </cell>
          <cell r="C1085" t="str">
            <v>PINTURA ACRILICA DE TRAFICO COLOR BLANCA PARA CUADROS CRUCE CICLORRUTA DE 0.4mt x 0.4mt. SUMINISTRO Y APLICACION.</v>
          </cell>
          <cell r="D1085" t="str">
            <v>UN</v>
          </cell>
          <cell r="E1085">
            <v>2800</v>
          </cell>
        </row>
        <row r="1086">
          <cell r="B1086">
            <v>4828</v>
          </cell>
          <cell r="C1086" t="str">
            <v>PINTURA EN ESMALTE ALQUÍDICO DE 3 mils ESP. DE PINTURA SECA PARA BARANDAS EXISTENTES, INCL. SUM. DE MATERIALES, ESMALTE, PREPAR. DE SUPERFICIE MEDIANTE LIMPIEZA MANUAL O MECÁNICA, EQUIPO DE PINTURA, M DE O  HERRAMIENTA MENOR.</v>
          </cell>
          <cell r="D1086" t="str">
            <v>ML</v>
          </cell>
          <cell r="E1086">
            <v>15493</v>
          </cell>
        </row>
        <row r="1087">
          <cell r="B1087">
            <v>4829</v>
          </cell>
          <cell r="C1087" t="str">
            <v>PLACA EN CONCRETO MR-41 ACELERADO A TRES DIAS PARA LOSAS REFORZADAS PARA PUENTES PEATONALES EN CONCRETO. SUMINISTRO E INSTALACION. INCLUYE CORTE Y SELLO DE JUNTAS.</v>
          </cell>
          <cell r="D1087" t="str">
            <v>M3</v>
          </cell>
          <cell r="E1087">
            <v>664320</v>
          </cell>
        </row>
        <row r="1088">
          <cell r="B1088">
            <v>4830</v>
          </cell>
          <cell r="C1088" t="str">
            <v>MANTENIMIENTO RUTINARIO PARA PUENTE PEATONAL, INCLUYE LAVADO DE ESTRUCTURAS EN CONCRETO Y/O METALICAS A PRESION, INCLUYE ALQUILER DE HIDROLAVADORA 1300W..</v>
          </cell>
          <cell r="D1088" t="str">
            <v>M2</v>
          </cell>
          <cell r="E1088">
            <v>7342</v>
          </cell>
        </row>
        <row r="1089">
          <cell r="B1089">
            <v>4831</v>
          </cell>
          <cell r="C1089" t="str">
            <v>MANTENIMIENTO CORRECTIVO PARA PUENTE PEATONAL EN CONCRETO, INCLUYE REEMPLAZO DE PELDAÑOS DE ESCALERAS Y PISO DE PUENTE, SELLO DE JUNTAS AJUSTE Y PINTURA DE BARANDAS Y PINTURA DEL PUENTE.</v>
          </cell>
          <cell r="D1089" t="str">
            <v>M2</v>
          </cell>
          <cell r="E1089">
            <v>99599</v>
          </cell>
        </row>
        <row r="1090">
          <cell r="B1090">
            <v>4832</v>
          </cell>
          <cell r="C1090" t="str">
            <v>SEGREGADOR BICICLETA (TACHON PLASTICO O CAUCHO ALTA RESISTENCIA COMO POLIPROPILENO DE ALTO IMPACTO, CON ESTRUCTURA DE REFUERZO, ELEMENTOS REFLECTIVOS DE ALTA EFICIENCIA. TIPO TRANSMILENIO 40.5cmx15cmx8.5cm). SUMIN. E INSTAL.</v>
          </cell>
          <cell r="D1090" t="str">
            <v>UN</v>
          </cell>
          <cell r="E1090">
            <v>36289</v>
          </cell>
        </row>
        <row r="1091">
          <cell r="B1091">
            <v>4833</v>
          </cell>
          <cell r="C1091" t="str">
            <v>RETIRO DE CANECAS, SEÑALES DE TRANSITO PROTECTORES DE ARBOLES. INCLUYE REPARACION DEL SITIO EN CONCRETO DE 1500 PSI HECHO EN OBRA Y SUBBASE GRANULAR B-200 e=0.35m DISTANCIA DE TRANSPORTE 21KM.</v>
          </cell>
          <cell r="D1091" t="str">
            <v>UN</v>
          </cell>
          <cell r="E1091">
            <v>7524</v>
          </cell>
        </row>
        <row r="1092">
          <cell r="B1092">
            <v>4834</v>
          </cell>
          <cell r="C1092" t="str">
            <v>PIEZA DE REMATE PARA RAMPA PEATONAL, LONGITUD 1,40MTS FUNDIDO EN SITIO EN CONCRETO PREMEZCLADO DE 3000 PSI (GRAVA COMUN) INCLUYE FORMALETA EN MADERA. SUMINISTRO Y CONSTRUCCION.</v>
          </cell>
          <cell r="D1092" t="str">
            <v>UN</v>
          </cell>
          <cell r="E1092">
            <v>89928</v>
          </cell>
        </row>
        <row r="1093">
          <cell r="B1093">
            <v>4835</v>
          </cell>
          <cell r="C1093" t="str">
            <v>BASE GRANULAR BG-A ESTABILIZADA CON CEMENTO AL 5% (INCLUYE SUMINISTRO TRANSPORTE, COLOCACIÓN Y COMPACTACION).</v>
          </cell>
          <cell r="D1093" t="str">
            <v>M3</v>
          </cell>
          <cell r="E1093">
            <v>194256</v>
          </cell>
        </row>
        <row r="1094">
          <cell r="B1094">
            <v>4836</v>
          </cell>
          <cell r="C1094" t="str">
            <v>BASE GRANULAR CLASE A (BG_A) ESTABILIZADA AL 4%  CON EMULSIÓN ASFÁLTICA CRL-1 (INCLUYE SUMINISTRO TRANSPORTE, COLOCACION Y COMPACTACION).</v>
          </cell>
          <cell r="D1094" t="str">
            <v>M3</v>
          </cell>
          <cell r="E1094">
            <v>255364</v>
          </cell>
        </row>
        <row r="1095">
          <cell r="B1095">
            <v>4837</v>
          </cell>
          <cell r="C1095" t="str">
            <v>RELLENO CON MEZCLA DE GRAVILLA DE 3/4" Y ARENA DE RIO (RELACIÓN 1:1) SUMINISTRO Y COLOCACIÓN. (INCLUYE TRANSPORTE, SUMINISTRO, EXTENDIDO MANUAL Y COLOCACIÓN).</v>
          </cell>
          <cell r="D1095" t="str">
            <v>M3</v>
          </cell>
          <cell r="E1095">
            <v>98543</v>
          </cell>
        </row>
        <row r="1096">
          <cell r="B1096">
            <v>4838</v>
          </cell>
          <cell r="C1096" t="str">
            <v>RELLENO CON GRAVA ENTRE 3/4" Y 1/2" PARA FILTROS (RELACIÓN 1:1) SUMINISTRO Y COLOCACIÓN. (INCLUYE TRANSPORTE, SUMINISTRO, EXTENDIDO MANUAL Y COLOCACIÓN).</v>
          </cell>
          <cell r="D1096" t="str">
            <v>M3</v>
          </cell>
          <cell r="E1096">
            <v>100035</v>
          </cell>
        </row>
        <row r="1097">
          <cell r="B1097">
            <v>4839</v>
          </cell>
          <cell r="C1097" t="str">
            <v>EMPATES DE TUBERÍA EN PVC A PVC 6" LINEAL SEGÚN NORMA NS-023. SUMINISTRO E INSTALACIÓN. (INCLUYE ACCESORIOS).</v>
          </cell>
          <cell r="D1097" t="str">
            <v>UN</v>
          </cell>
          <cell r="E1097">
            <v>333923</v>
          </cell>
        </row>
        <row r="1098">
          <cell r="B1098">
            <v>4840</v>
          </cell>
          <cell r="C1098" t="str">
            <v>EMPATES DE TUBERÍA EN PVC A PVC 3" LINEAL SEGÚN NORMA NS-023 (INCLUYE ACCESORIOS). SUMINISTRO E INSTALACIÓN.</v>
          </cell>
          <cell r="D1098" t="str">
            <v>UN</v>
          </cell>
          <cell r="E1098">
            <v>88508</v>
          </cell>
        </row>
        <row r="1099">
          <cell r="B1099">
            <v>4841</v>
          </cell>
          <cell r="C1099" t="str">
            <v>EMPATES DE TUBERÍA EN PVC A PVC 4" LINEAL SEGÚN NORMA NS-023 (INCLUYE ACCESORIOS). SUMINISTRO E INSTALACIÓN.</v>
          </cell>
          <cell r="D1099" t="str">
            <v>UN</v>
          </cell>
          <cell r="E1099">
            <v>134940</v>
          </cell>
        </row>
        <row r="1100">
          <cell r="B1100">
            <v>4842</v>
          </cell>
          <cell r="C1100" t="str">
            <v>EMPATES DE TUBERÍA EN PVC A AC 4" LINEAL SEGÚN NORMA NS-023 SUMINISTRO E INSTALACIÓN. (INCLUYE ACCESORIOS).</v>
          </cell>
          <cell r="D1100" t="str">
            <v>UN</v>
          </cell>
          <cell r="E1100">
            <v>235734</v>
          </cell>
        </row>
        <row r="1101">
          <cell r="B1101">
            <v>4843</v>
          </cell>
          <cell r="C1101" t="str">
            <v>EMPATES DE TUBERÍA EN PVC A AC 3" LINEAL SEGÚN NORMA NS-023. SUMINISTRO E INSTALACIÓN. (INCLUYE ACCESORIOS).</v>
          </cell>
          <cell r="D1101" t="str">
            <v>UN</v>
          </cell>
          <cell r="E1101">
            <v>181327</v>
          </cell>
        </row>
        <row r="1102">
          <cell r="B1102">
            <v>4844</v>
          </cell>
          <cell r="C1102" t="str">
            <v>EMPATES DE TUBERÍA EN PVC A PVC 12" LINEAL SEGÚN NORMA NS-023 (INCLUYE ACCESORIOS). SUMINISTRO E INSTALACIÓN.</v>
          </cell>
          <cell r="D1102" t="str">
            <v>UN</v>
          </cell>
          <cell r="E1102">
            <v>1719515</v>
          </cell>
        </row>
        <row r="1103">
          <cell r="B1103">
            <v>4845</v>
          </cell>
          <cell r="C1103" t="str">
            <v>EMPATES DE TUBERÍA EN PVC A PVC 8" LINEAL SEGÚN NORMA NS-023. SUMINISTRO E INSTALACIÓN. (INCLUYE ACCESORIOS).</v>
          </cell>
          <cell r="D1103" t="str">
            <v>UN</v>
          </cell>
          <cell r="E1103">
            <v>606462</v>
          </cell>
        </row>
        <row r="1104">
          <cell r="B1104">
            <v>4846</v>
          </cell>
          <cell r="C1104" t="str">
            <v>DEMOLICIÓN MANUAL DE CAJA DOBLE CS 276 (INCLUYE DEMOLICIÓN DE PLACA PISO, TAPA, MUROS Y CAÑUELAS Y CARGUE).</v>
          </cell>
          <cell r="D1104" t="str">
            <v>UN</v>
          </cell>
          <cell r="E1104">
            <v>94279</v>
          </cell>
        </row>
        <row r="1105">
          <cell r="B1105">
            <v>4848</v>
          </cell>
          <cell r="C1105" t="str">
            <v>DEMOLICION DE TUBERIAS DE ACUEDUCTO Y ALCANTARILLADO Ø &lt; 36" (INCLUYE MARTILLO NEUMÁTICO DE 60 LB Y CARGUE).</v>
          </cell>
          <cell r="D1105" t="str">
            <v>ML</v>
          </cell>
          <cell r="E1105">
            <v>6570</v>
          </cell>
        </row>
        <row r="1106">
          <cell r="B1106">
            <v>4849</v>
          </cell>
          <cell r="C1106" t="str">
            <v>DEMOLICION O RETIRO MANUAL DE TUBERIAS DE AC Ø &lt; 12" (INCLUYE CARGUE).</v>
          </cell>
          <cell r="D1106" t="str">
            <v>ML</v>
          </cell>
          <cell r="E1106">
            <v>1886</v>
          </cell>
        </row>
        <row r="1107">
          <cell r="B1107">
            <v>4850</v>
          </cell>
          <cell r="C1107" t="str">
            <v>DEMOLICION DE POZOS, CAJAS Y CAMARAS DE EMPRESAS DE SERVICIOS PÚBLICOS (INCLUYE MARTILLO NEUMÁTICO DE 60 LB, COMPRESOR Y CARGUE).</v>
          </cell>
          <cell r="D1107" t="str">
            <v>M3</v>
          </cell>
          <cell r="E1107">
            <v>198762</v>
          </cell>
        </row>
        <row r="1108">
          <cell r="B1108">
            <v>4851</v>
          </cell>
          <cell r="C1108" t="str">
            <v>REPARACIÓN DE ACOMETIDA HIDRÁULICA DE LA CAJILLA HACIA EL PREDIO (INCLUYE EL RETIRO DE LA TUBERÍA EXISTENTE E INSTALACIÓN DE TUBERÍA NUEVA).</v>
          </cell>
          <cell r="D1108" t="str">
            <v>UN</v>
          </cell>
          <cell r="E1108">
            <v>21660</v>
          </cell>
        </row>
        <row r="1109">
          <cell r="B1109">
            <v>4852</v>
          </cell>
          <cell r="C1109" t="str">
            <v>CONCRETO GRAVA COMÚN 3000 PSI (210 Kg/Cm2) PARA ESTRIBOS Y SUPERESTRUCTURA, SUMINISTRO Y COLOCACIÓN. (INCLUYE FORMALETA. NO INCLUYE REFUERZO NI CURADO).</v>
          </cell>
          <cell r="D1109" t="str">
            <v>M3</v>
          </cell>
          <cell r="E1109">
            <v>440918</v>
          </cell>
        </row>
        <row r="1110">
          <cell r="B1110">
            <v>4853</v>
          </cell>
          <cell r="C1110" t="str">
            <v>CONCRETO GRAVA COMÚN 3500 PSI (245 Kg/Cm2) PARA ESTRIBOS Y SUPERESTRUCTURA, SUMINISTRO Y COLOCACIÓN. (INCLUYE FORMALETA. NO INCLUYE REFUERZO NI CURADO).</v>
          </cell>
          <cell r="D1110" t="str">
            <v>M3</v>
          </cell>
          <cell r="E1110">
            <v>459679</v>
          </cell>
        </row>
        <row r="1111">
          <cell r="B1111">
            <v>4854</v>
          </cell>
          <cell r="C1111" t="str">
            <v>CONCRETO GRAVA COMÚN 4000 PSI (280 Kg/Cm2) PARA ESTRIBOS Y SUPERESTRUCTURA, SUMINISTRO Y COLOCACIÓN. (INCLUYE FORMALETA. NO INCLUYE REFUERZO NI CURADO).</v>
          </cell>
          <cell r="D1111" t="str">
            <v>M3</v>
          </cell>
          <cell r="E1111">
            <v>474111</v>
          </cell>
        </row>
        <row r="1112">
          <cell r="B1112">
            <v>4855</v>
          </cell>
          <cell r="C1112" t="str">
            <v>CONSTRUCCIÓN DE FRANJA DE AJUSTE EN CONCRETO PREMEZCLADO GRAVA COMÚN 3000 PSI, ESPESOR PROMEDIO 10 cm..</v>
          </cell>
          <cell r="D1112" t="str">
            <v>M2</v>
          </cell>
          <cell r="E1112">
            <v>38435</v>
          </cell>
        </row>
        <row r="1113">
          <cell r="B1113">
            <v>4856</v>
          </cell>
          <cell r="C1113" t="str">
            <v>PISOS EN LOSETA PREFABRICADA A55 TÁCTIL ALERTA O A56 GUIA 40x40x6 cm. SUMINISTRO E INSTALACIÓN. (INCLUYE 4cm DE MORTERO 1:5 HECHO EN OBRA PARA BASE Y ARENA DE PEÑA PARA SELLO).</v>
          </cell>
          <cell r="D1113" t="str">
            <v>M2</v>
          </cell>
          <cell r="E1113">
            <v>58847</v>
          </cell>
        </row>
        <row r="1114">
          <cell r="B1114">
            <v>4857</v>
          </cell>
          <cell r="C1114" t="str">
            <v>IMPRIMACIÓN CON EMULSIÓN ASFÁLTICA CRL-1 (INCLUYE SUMINISTRO, BARRIDO DE SUPERFICIE Y RIEGO).</v>
          </cell>
          <cell r="D1114" t="str">
            <v>M2</v>
          </cell>
          <cell r="E1114">
            <v>1375</v>
          </cell>
        </row>
        <row r="1115">
          <cell r="B1115">
            <v>4858</v>
          </cell>
          <cell r="C1115" t="str">
            <v>KIT DE NIVELACIÓN PARA HIDRANTE DE DIÁMETRO DE 6", LONGITUD 400mm. SUMINISTRO E INSTALACIÓN. (INCLUYE TRANSPORTE Y TODOS LOS ELEMENTOS NECESARIOS PARA SU INSTALACIÓN).</v>
          </cell>
          <cell r="D1115" t="str">
            <v>UN</v>
          </cell>
          <cell r="E1115">
            <v>738751</v>
          </cell>
        </row>
        <row r="1116">
          <cell r="B1116">
            <v>4859</v>
          </cell>
          <cell r="C1116" t="str">
            <v>BORDE CONTENEDOR DE RAICES A 70 (INCLUYE SUMINISTRO E INSTALACIÓN, INCLUYE BASE DE 3cm EN MORTERO 1:3 HECHO EN OBRA)</v>
          </cell>
          <cell r="D1116" t="str">
            <v>ML</v>
          </cell>
          <cell r="E1116">
            <v>25552</v>
          </cell>
        </row>
        <row r="1117">
          <cell r="B1117">
            <v>4860</v>
          </cell>
          <cell r="C1117" t="str">
            <v>DEMARCACIÓN PICTOGRAMA TRIÁNGULOS CEDA EL PASO EN PINTURA TERMOPLÁSTICA. (e=2.3mm. INCLUYE SUMINISTRO Y APLICACIÓN CON EQUIPO. INCLUYE MICROESFERAS( (A= 1.434m2). INCLUYE PICTOGRAMA.</v>
          </cell>
          <cell r="D1117" t="str">
            <v>UN</v>
          </cell>
          <cell r="E1117">
            <v>156994</v>
          </cell>
        </row>
        <row r="1118">
          <cell r="B1118">
            <v>4861</v>
          </cell>
          <cell r="C1118" t="str">
            <v>GRAVILLA DE 3/4" PEGADA CON MORTERO 1:3, e= 0.20m PARA ENTREGA A CANAL (INCLUYE SUMINISTRO E INSTALACIÓN).</v>
          </cell>
          <cell r="D1118" t="str">
            <v>M2</v>
          </cell>
          <cell r="E1118">
            <v>86528</v>
          </cell>
        </row>
        <row r="1119">
          <cell r="B1119">
            <v>4862</v>
          </cell>
          <cell r="C1119" t="str">
            <v>TUBERÍA CONCRETO D= 32" CL. III REFORZADA. SUMINISTRO E INSTALACIÓN.</v>
          </cell>
          <cell r="D1119" t="str">
            <v>ML</v>
          </cell>
          <cell r="E1119">
            <v>685025</v>
          </cell>
        </row>
        <row r="1120">
          <cell r="B1120">
            <v>4863</v>
          </cell>
          <cell r="C1120" t="str">
            <v>DEMARCACIÓN DE LINEA DE PASO PEATONAL CONTINUA A= 0.3mt, E= 2.3mm TERMOPLÁSTICA. INCLUYE SUMINISTRO Y APLICACIÓN CON EQUIPO. INCLUYE MICROESFERAS.</v>
          </cell>
          <cell r="D1120" t="str">
            <v>ML</v>
          </cell>
          <cell r="E1120">
            <v>32844</v>
          </cell>
        </row>
        <row r="1121">
          <cell r="B1121">
            <v>4864</v>
          </cell>
          <cell r="C1121" t="str">
            <v>DEMARCACIÓN DE LINEA SENDERO PEATONAL CONTINUA A= 0.4mt, E= 2.3mm TERMOPLÁSTICA. INCLUYE SUMINISTRO Y APLICACIÓN CON EQUIPO. INCLUYE MICROESFERAS.</v>
          </cell>
          <cell r="D1121" t="str">
            <v>ML</v>
          </cell>
          <cell r="E1121">
            <v>43792</v>
          </cell>
        </row>
        <row r="1122">
          <cell r="B1122">
            <v>4865</v>
          </cell>
          <cell r="C1122" t="str">
            <v>DEMARCACIÓN LINEA DE CANALIZACIÓN A= 0.2mt, E= 2.3mm TERMOPLÁSTICA. INCLUYE SUMINISTRO Y APLICACIÓN CON EQUIPO. INCLUYE MICROESFERAS.</v>
          </cell>
          <cell r="D1122" t="str">
            <v>ML</v>
          </cell>
          <cell r="E1122">
            <v>21896</v>
          </cell>
        </row>
        <row r="1123">
          <cell r="B1123">
            <v>4866</v>
          </cell>
          <cell r="C1123" t="str">
            <v>DEMARCACIÓN ZONA ANTIBLOQUEO A= 0.4mt, E= 2.3mm TERMOPLÁSTICA. INCLUYE SUMINISTRO Y APLICACIÓN CON EQUIPO. INCLUYE MICROESFERAS.</v>
          </cell>
          <cell r="D1123" t="str">
            <v>ML</v>
          </cell>
          <cell r="E1123">
            <v>43792</v>
          </cell>
        </row>
        <row r="1124">
          <cell r="B1124">
            <v>4867</v>
          </cell>
          <cell r="C1124" t="str">
            <v>DEMARCACIÓN LINEA DE PARE A= 0.6mt, E= 2.3mm TERMOPLÁSTICA. INCLUYE SUMINISTRO Y APLICACIÓN CON EQUIPO. INCLUYE MICROESFERAS.</v>
          </cell>
          <cell r="D1124" t="str">
            <v>ML</v>
          </cell>
          <cell r="E1124">
            <v>65688</v>
          </cell>
        </row>
        <row r="1125">
          <cell r="B1125">
            <v>4869</v>
          </cell>
          <cell r="C1125" t="str">
            <v>DEMOLICIÓN MANUAL DE CAJA SENCILLA CS 275 (INCLUYE DEMOLICIÓN DE PLACA PISO, TAPA, MUROS Y CAÑUELAS Y CARGUE).</v>
          </cell>
          <cell r="D1125" t="str">
            <v>UN</v>
          </cell>
          <cell r="E1125">
            <v>47140</v>
          </cell>
        </row>
        <row r="1126">
          <cell r="B1126">
            <v>4870</v>
          </cell>
          <cell r="C1126" t="str">
            <v>DEMOLICIÓN MANUAL DE CÁMARA T-14 (INCLUYE DEMOLICIÓN DE PLACA PISO, TAPA, MUROS Y CAÑUELAS Y CARGUE).</v>
          </cell>
          <cell r="D1126" t="str">
            <v>UN</v>
          </cell>
          <cell r="E1126">
            <v>47140</v>
          </cell>
        </row>
        <row r="1127">
          <cell r="B1127">
            <v>4871</v>
          </cell>
          <cell r="C1127" t="str">
            <v>DEMOLICIÓN MANUAL DE CÁMARA DE PASO SENCILLA ETB (INCLUYE DEMOLICIÓN DE PLACA PISO, TAPA, MUROS Y CAÑUELAS Y CARGUE).</v>
          </cell>
          <cell r="D1127" t="str">
            <v>UN</v>
          </cell>
          <cell r="E1127">
            <v>23570</v>
          </cell>
        </row>
        <row r="1128">
          <cell r="B1128">
            <v>4872</v>
          </cell>
          <cell r="C1128" t="str">
            <v xml:space="preserve">REDUCCIÓN CONCENTRICA HD EL 4" x 3". SUMINISTRO E INSTALACIÓN. </v>
          </cell>
          <cell r="D1128" t="str">
            <v>UN</v>
          </cell>
          <cell r="E1128">
            <v>141840</v>
          </cell>
        </row>
        <row r="1129">
          <cell r="B1129">
            <v>4873</v>
          </cell>
          <cell r="C1129" t="str">
            <v>REDUCCIÓN CONCENTRICA HD EL 8" x 6". SUMINISTRO E INSTALACIÓN.</v>
          </cell>
          <cell r="D1129" t="str">
            <v>UN</v>
          </cell>
          <cell r="E1129">
            <v>410536</v>
          </cell>
        </row>
        <row r="1130">
          <cell r="B1130">
            <v>4874</v>
          </cell>
          <cell r="C1130" t="str">
            <v>REDUCCIÓN HD 6" x 4" J.H. SUMINISTRO E INSTALACIÓN.</v>
          </cell>
          <cell r="D1130" t="str">
            <v>UN</v>
          </cell>
          <cell r="E1130">
            <v>321938</v>
          </cell>
        </row>
        <row r="1131">
          <cell r="B1131">
            <v>4875</v>
          </cell>
          <cell r="C1131" t="str">
            <v>REDUCCIÓN HD 4" x 2" J.H. SUMINISTRO E INSTALACIÓN.</v>
          </cell>
          <cell r="D1131" t="str">
            <v>UN</v>
          </cell>
          <cell r="E1131">
            <v>127133</v>
          </cell>
        </row>
        <row r="1132">
          <cell r="B1132">
            <v>4876</v>
          </cell>
          <cell r="C1132" t="str">
            <v>RELOCALIZACIÓN DE MEDIDOR DE ACUEDUCTO D= 3/4" (INCLUYE: 1mt TUBERÍA GALVANIZADA D= 3/4", SOLDADURA, CINTA DE TEFLON, REPOSICIÓN DE CAJILLA EN POLIPROPILENO DE ALTA RESISTENCIA CON TAPA. NO INCLUYE MEDIDOR).</v>
          </cell>
          <cell r="D1132" t="str">
            <v>UN</v>
          </cell>
          <cell r="E1132">
            <v>242517</v>
          </cell>
        </row>
        <row r="1133">
          <cell r="B1133">
            <v>4877</v>
          </cell>
          <cell r="C1133" t="str">
            <v>RELOCALIZACIÓN DE MEDIDOR DE ACUEDUCTO D= 1" (INCLUYE: 1mt TUBERÍA GALVANIZADA D= 1", SOLDADURA, CINTA DE TEFLON, REPOSICIÓN DE CAJILLA EN POLIPROPILENO DE ALTA RESISTENCIA CON TAPA. NO INCLUYE MEDIDOR).</v>
          </cell>
          <cell r="D1133" t="str">
            <v>UN</v>
          </cell>
          <cell r="E1133">
            <v>224984</v>
          </cell>
        </row>
        <row r="1134">
          <cell r="B1134">
            <v>4878</v>
          </cell>
          <cell r="C1134" t="str">
            <v>CONEXIONES KIT SILLA YEE 200 x 160 PVC. SUMINISTRO E INSTALACIÓN.</v>
          </cell>
          <cell r="D1134" t="str">
            <v>UN</v>
          </cell>
          <cell r="E1134">
            <v>118931</v>
          </cell>
        </row>
        <row r="1135">
          <cell r="B1135">
            <v>4879</v>
          </cell>
          <cell r="C1135" t="str">
            <v>CONEXIONES KIT SILLA YEE 315 x 160 PVC. SUMINISTRO E INSTALACIÓN.</v>
          </cell>
          <cell r="D1135" t="str">
            <v>UN</v>
          </cell>
          <cell r="E1135">
            <v>182519</v>
          </cell>
        </row>
        <row r="1136">
          <cell r="B1136">
            <v>4880</v>
          </cell>
          <cell r="C1136" t="str">
            <v>26 DUCTOS D= 4" DE PVC TDP. SUMINISTRO E INSTALACIÓN. (NO INCLUYE RELLENO).</v>
          </cell>
          <cell r="D1136" t="str">
            <v>ML</v>
          </cell>
          <cell r="E1136">
            <v>380843</v>
          </cell>
        </row>
        <row r="1137">
          <cell r="B1137">
            <v>4881</v>
          </cell>
          <cell r="C1137" t="str">
            <v>ALCAPARRO (Incluye siembra, caja, tierra negra, abono y tutor. Incluye transporte y disposición final de escombros en sitio autorizado (Distancia de transporte 28 Km). SUMINISTRO Y PLANTACION.</v>
          </cell>
          <cell r="D1137" t="str">
            <v>UN</v>
          </cell>
          <cell r="E1137">
            <v>189953</v>
          </cell>
        </row>
        <row r="1138">
          <cell r="B1138">
            <v>4882</v>
          </cell>
          <cell r="C1138" t="str">
            <v>EUCALIPTO POMARROSO H= 1.5m  (Incluye siembra, caja, tierra negra, abono y tutor. Incluye transporte y disposición final de escombros en sitio autorizado (Distancia de transporte 28 Km). SUMINISTRO Y PLANTACION.</v>
          </cell>
          <cell r="D1138" t="str">
            <v>UN</v>
          </cell>
          <cell r="E1138">
            <v>189953</v>
          </cell>
        </row>
        <row r="1139">
          <cell r="B1139">
            <v>4883</v>
          </cell>
          <cell r="C1139" t="str">
            <v>PASTO KYKUYO CORTADO A MÁQUINA (Incluye suministro y riego de tierra fértil de 10CM de espesor e instalación y siembra de pasto y salado y nivelación. SUMINISTRO Y PLANTACION.</v>
          </cell>
          <cell r="D1139" t="str">
            <v>M2</v>
          </cell>
          <cell r="E1139">
            <v>51170</v>
          </cell>
        </row>
        <row r="1140">
          <cell r="B1140">
            <v>4884</v>
          </cell>
          <cell r="C1140" t="str">
            <v>NOGAL H= 1.5m  (Incluye siembra, caja, tierra negra, abono y tutor. Incluye transporte y disposición final de escombros en sitio autorizado (Distancia de transporte 28 Km). SUMINISTRO Y PLANTACION.</v>
          </cell>
          <cell r="D1140" t="str">
            <v>UN</v>
          </cell>
          <cell r="E1140">
            <v>239953</v>
          </cell>
        </row>
        <row r="1141">
          <cell r="B1141">
            <v>4885</v>
          </cell>
          <cell r="C1141" t="str">
            <v>ROBLE H= 1.5m  (Incluye siembra, caja, tierra negra, abono y tutor. Incluye transporte y disposición final de escombros en sitio autorizado (Distancia de transporte 28 Km). SUMINISTRO Y PLANTACION.</v>
          </cell>
          <cell r="D1141" t="str">
            <v>UN</v>
          </cell>
          <cell r="E1141">
            <v>189953</v>
          </cell>
        </row>
        <row r="1142">
          <cell r="B1142">
            <v>4886</v>
          </cell>
          <cell r="C1142" t="str">
            <v>CAUCHO SABANERO H= 1.5m  (Incluye siembra, caja, tierra negra, abono y tutor. Incluye transporte y disposición final de escombros en sitio autorizado (Distancia de transporte 28 Km). SUMINISTRO Y PLANTACION.</v>
          </cell>
          <cell r="D1142" t="str">
            <v>UN</v>
          </cell>
          <cell r="E1142">
            <v>197979</v>
          </cell>
        </row>
        <row r="1143">
          <cell r="B1143">
            <v>4887</v>
          </cell>
          <cell r="C1143" t="str">
            <v>MAGNÓLIO H= 1.5m  (Incluye siembra, caja, tierra negra, abono y tutor. Incluye transporte y disposición final de escombros en sitio autorizado (Distancia de transporte 28 Km). SUMINISTRO Y PLANTACION.</v>
          </cell>
          <cell r="D1143" t="str">
            <v>UN</v>
          </cell>
          <cell r="E1143">
            <v>280046</v>
          </cell>
        </row>
        <row r="1144">
          <cell r="B1144">
            <v>4888</v>
          </cell>
          <cell r="C1144" t="str">
            <v>YARUMO H= 1.5m  (Incluye siembra, caja, tierra negra, abono y tutor. Incluye transporte y disposición final de escombros en sitio autorizado (Distancia de transporte 28 Km). SUMINISTRO Y PLANTACION.</v>
          </cell>
          <cell r="D1144" t="str">
            <v>UN</v>
          </cell>
          <cell r="E1144">
            <v>265577</v>
          </cell>
        </row>
        <row r="1145">
          <cell r="B1145">
            <v>4889</v>
          </cell>
          <cell r="C1145" t="str">
            <v>CONSTRUCCIÓN DE CAJA DE INSPECCIÓN CS 285. INCLUYE TAPA PREFABRICADA Y MARCO.</v>
          </cell>
          <cell r="D1145" t="str">
            <v>UN</v>
          </cell>
          <cell r="E1145">
            <v>975458</v>
          </cell>
        </row>
        <row r="1146">
          <cell r="B1146">
            <v>4890</v>
          </cell>
          <cell r="C1146" t="str">
            <v>NIVELACIÓN DE CAJA CS 274 EN ANDEN H= 0.40m (INCLUYE CONCRETO 2500 PSI HECHO EN OBRA, LADRILLO TOLETE RECOCIDO 24x12x6. MORTERO 1:5 HECHO EN OBRA. INCLUYE REPOSICIÓN DE MARCO Y TAPA PREFABRICADA).</v>
          </cell>
          <cell r="D1146" t="str">
            <v>UN</v>
          </cell>
          <cell r="E1146">
            <v>306649</v>
          </cell>
        </row>
        <row r="1147">
          <cell r="B1147">
            <v>4891</v>
          </cell>
          <cell r="C1147" t="str">
            <v>NIVELACIÓN DE CAJA CS 275 EN ANDEN H= 0.40m (INCLUYE CONCRETO 2500 PSI HECHO EN OBRA, LADRILLO TOLETE RECOCIDO 24x12x6. MORTERO 1:5 HECHO EN OBRA. INCLUYE REPOSICIÓN DE MARCO Y TAPA PREFABRICADA).</v>
          </cell>
          <cell r="D1147" t="str">
            <v>UN</v>
          </cell>
          <cell r="E1147">
            <v>498673</v>
          </cell>
        </row>
        <row r="1148">
          <cell r="B1148">
            <v>4892</v>
          </cell>
          <cell r="C1148" t="str">
            <v>TUBERIA CONCRETO ALTA RESISTENCIA D= 10" (INCLUYE SUMINISTRO, INSTALACIÓN Y MORTERO 2000 PSI PARA RECUBRIMIENTO DE JUNTA).</v>
          </cell>
          <cell r="D1148" t="str">
            <v>ML</v>
          </cell>
          <cell r="E1148">
            <v>200990</v>
          </cell>
        </row>
        <row r="1149">
          <cell r="B1149">
            <v>4894</v>
          </cell>
          <cell r="C1149" t="str">
            <v>CUADRILLA (TUBERO + 3 AYUDANTES)</v>
          </cell>
          <cell r="D1149" t="str">
            <v>JR</v>
          </cell>
          <cell r="E1149">
            <v>211733</v>
          </cell>
        </row>
        <row r="1150">
          <cell r="B1150">
            <v>4895</v>
          </cell>
          <cell r="C1150" t="str">
            <v>CUADRILLA (TUBERO + 3 AYUDANTES)</v>
          </cell>
          <cell r="D1150" t="str">
            <v>HR</v>
          </cell>
          <cell r="E1150">
            <v>26467</v>
          </cell>
        </row>
        <row r="1151">
          <cell r="B1151">
            <v>4896</v>
          </cell>
          <cell r="C1151" t="str">
            <v>TUBERIA CONCRETO ALTA RESISTENCIA D= 12" (INCLUYE SUMINISTRO, INSTALACIÓN Y MORTERO 2000 PSI PARA RECUBRIMIENTO DE JUNTA).</v>
          </cell>
          <cell r="D1151" t="str">
            <v>ML</v>
          </cell>
          <cell r="E1151">
            <v>250268</v>
          </cell>
        </row>
        <row r="1152">
          <cell r="B1152">
            <v>4897</v>
          </cell>
          <cell r="C1152" t="str">
            <v>TUBERIA CONCRETO ALTA RESISTENCIA D= 14" (INCLUYE SUMINISTRO, INSTALACIÓN Y MORTERO 2000 PSI PARA RECUBRIMIENTO DE JUNTA).</v>
          </cell>
          <cell r="D1152" t="str">
            <v>ML</v>
          </cell>
          <cell r="E1152">
            <v>307751</v>
          </cell>
        </row>
        <row r="1153">
          <cell r="B1153">
            <v>4898</v>
          </cell>
          <cell r="C1153" t="str">
            <v>REDUCCION HD 4"x2" J.H. (Suministro e Instalación).</v>
          </cell>
          <cell r="D1153" t="str">
            <v>UN</v>
          </cell>
          <cell r="E1153">
            <v>123030</v>
          </cell>
        </row>
        <row r="1154">
          <cell r="B1154">
            <v>4899</v>
          </cell>
          <cell r="C1154" t="str">
            <v>REDUCCION HD 4"x 3" J.H. (Suministro e Instalación).</v>
          </cell>
          <cell r="D1154" t="str">
            <v>UN</v>
          </cell>
          <cell r="E1154">
            <v>146068</v>
          </cell>
        </row>
        <row r="1155">
          <cell r="B1155">
            <v>4900</v>
          </cell>
          <cell r="C1155" t="str">
            <v>REDUCCION HD 8"x 6" J.H. (Suministro e Instalación).</v>
          </cell>
          <cell r="D1155" t="str">
            <v>UN</v>
          </cell>
          <cell r="E1155">
            <v>444128</v>
          </cell>
        </row>
        <row r="1156">
          <cell r="B1156">
            <v>4901</v>
          </cell>
          <cell r="C1156" t="str">
            <v>KIT DE NIVELACIÓN PARA HIDRANTE TRÁFICO DE DIÁMETRO DE 4", LONGITUD 400mm. SUMINISTRO E INSTALACIÓN  (INCLUYE TRANSPORTE Y TODOS LOS ELEMENTOS NECESARIOS PARA SU INSTALACIÓN).</v>
          </cell>
          <cell r="D1156" t="str">
            <v>UN</v>
          </cell>
          <cell r="E1156">
            <v>970328</v>
          </cell>
        </row>
        <row r="1157">
          <cell r="B1157">
            <v>4902</v>
          </cell>
          <cell r="C1157" t="str">
            <v>RAMPA TIPO A (B5) (BASE EN MORTERO 2000 PSI, DESARROLLO DE 1.40m).</v>
          </cell>
          <cell r="D1157" t="str">
            <v>UN</v>
          </cell>
          <cell r="E1157">
            <v>709154</v>
          </cell>
        </row>
        <row r="1158">
          <cell r="B1158">
            <v>4903</v>
          </cell>
          <cell r="C1158" t="str">
            <v>PIEZA DE REMATE PARA RAMPA PEATONAL, SUMINISTRO Y CONSTRUCCION. LONGITUD 1,20MTS FUNDIDO EN SITIO EN CONCRETO PREMEZCLADO DE 3000 PSI (GRAVA COMUN) INCLUYE FORMALETA EN MADERA</v>
          </cell>
          <cell r="D1158" t="str">
            <v>UN</v>
          </cell>
          <cell r="E1158">
            <v>80657</v>
          </cell>
        </row>
        <row r="1159">
          <cell r="B1159">
            <v>4904</v>
          </cell>
          <cell r="C1159" t="str">
            <v>PISO EN CONCRETO COLOR OCRE 4000 PSI ESTAMPADO TIPO ESPINA DE PESCADO e=0.12m (INCLUYE SUMINISTRO Y COLOCACIÓN DE CONCRETO, MOLDE DESMOLDANTE, COLOR ENDURECEDOR DE CUARZO, SELLANTE. INCLUYE CORTE Y SELLADO DE JUNTAS..</v>
          </cell>
          <cell r="D1159" t="str">
            <v>M2</v>
          </cell>
          <cell r="E1159">
            <v>182837</v>
          </cell>
        </row>
        <row r="1160">
          <cell r="B1160">
            <v>4905</v>
          </cell>
          <cell r="C1160" t="str">
            <v>GEODREN VIAL DE 100mm x 1.0m. SUMINISTRO E INSTALACIÓN. (INCLUYE EXCAVACIÓN MANUAL e= 30cm Y RELLENO EN MATERIAL SELECCIONADO PROVENIENTE DE EXCAVACIÓN..</v>
          </cell>
          <cell r="D1160" t="str">
            <v>ML</v>
          </cell>
          <cell r="E1160">
            <v>68676</v>
          </cell>
        </row>
        <row r="1161">
          <cell r="B1161">
            <v>4907</v>
          </cell>
          <cell r="C1161" t="str">
            <v>SUBBASE GRANULAR PEATONAL SBG_PEA. SUMINISTRO, EXTENDIDO MANUAL, NIVELACIÓN, HUMEDECIMIENTO Y COMPACTACIÓN</v>
          </cell>
          <cell r="D1161" t="str">
            <v>M3</v>
          </cell>
          <cell r="E1161">
            <v>97022</v>
          </cell>
        </row>
        <row r="1162">
          <cell r="B1162">
            <v>4908</v>
          </cell>
          <cell r="C1162" t="str">
            <v>MATERIAL SELECCIONADO. SUMINISTRO, EXTENDIDO MANUAL, NIVELACIÓN, HUMEDECIMIENTO Y COMPACTACIÓN.</v>
          </cell>
          <cell r="D1162" t="str">
            <v>M3</v>
          </cell>
          <cell r="E1162">
            <v>55729</v>
          </cell>
        </row>
        <row r="1163">
          <cell r="B1163">
            <v>4909</v>
          </cell>
          <cell r="C1163" t="str">
            <v>RAMPA VEHICULAR FUNDIDA EN EL SITIO EN CONCRETO PREMEZCLADO DE 3000 PSI (GRAVA COMUN) SUM, CONSTR. E INSTALACIÓN. INCLUYE ACABADO EN ADOQUIN DE ARCILLA TIPO TRÁFICO PESADO O SIMILAR, BASE DE 4cm EN MORTERO DE 2000 PSI.</v>
          </cell>
          <cell r="D1163" t="str">
            <v>M2</v>
          </cell>
          <cell r="E1163">
            <v>109192</v>
          </cell>
        </row>
        <row r="1164">
          <cell r="B1164">
            <v>4910</v>
          </cell>
          <cell r="C1164" t="str">
            <v>CONCRETO GRAVA COMUN DE 3000 PSI (210 Kg/Cm2) PARA RAMPAS DE EMPALME E= 0.20m PROMEDIO, SUMINISTRO Y COLOCACIÓN (INCLUYE EQUIPOS, SUMINISTRO E INSTALACIÓN DE FORMALETA, CURADO DE CONCRETO, MANO DE OBRA).</v>
          </cell>
          <cell r="D1164" t="str">
            <v>M2</v>
          </cell>
          <cell r="E1164">
            <v>102202</v>
          </cell>
        </row>
        <row r="1165">
          <cell r="B1165">
            <v>4911</v>
          </cell>
          <cell r="C1165" t="str">
            <v>SARDINEL CHAFLANADO DE H-Max 0.50m Y A- Prom 0.15m PARA SEPARADORES. SUM. Y CONST. FUNDIDO EN SITIO EN CONCRETO PREMEZCLADO DE 3000 PSI (GRAVA COMUN) INCLUYE FORMALETA METÁLICA PARA SARDINEL. NO INCLUYE REFUERZO.</v>
          </cell>
          <cell r="D1165" t="str">
            <v>ML</v>
          </cell>
          <cell r="E1165">
            <v>41292</v>
          </cell>
        </row>
        <row r="1166">
          <cell r="B1166">
            <v>4912</v>
          </cell>
          <cell r="C1166" t="str">
            <v>NIVELACIÓN DE CAJA ETB T-14 H= 0.30m INCLUYE PLACA SUPERIOR EN CONCRETO DE 3000 PSI HECHO EN OBRA 1:2:2, ACERO DE REFUERZO, BLOQUE PARA CÁMARA TELEFÓNICA.</v>
          </cell>
          <cell r="D1166" t="str">
            <v>UN</v>
          </cell>
          <cell r="E1166">
            <v>1436165</v>
          </cell>
        </row>
        <row r="1167">
          <cell r="B1167">
            <v>4913</v>
          </cell>
          <cell r="C1167" t="str">
            <v>NIVELACIÓN DE CAJA ETB T-13 H= 0.30m (INCLUYE CONCRETO, ACERO DE REFUERZO, BLOQUE PARA CÁMARA TELEFÓNICA, MORTERO, ARO Y TAPA ETB).</v>
          </cell>
          <cell r="D1167" t="str">
            <v>UN</v>
          </cell>
          <cell r="E1167">
            <v>1191850</v>
          </cell>
        </row>
        <row r="1168">
          <cell r="B1168">
            <v>4914</v>
          </cell>
          <cell r="C1168" t="str">
            <v>NIVELACIÓN DE CAJA DOBLE DE PASO ETB H= 0.30m (INCLUYE REPOSICIÓN DE MARCO Y TAPA Y BORDILLO PERIMETRAL EN CONCRETO DE  3000 PSI HECHO EN OBRA 1:2:2 CON ARENA DE RIO Y TRITURADO DE 3/4", ACERO DE REFUERZO DE 3/8" Y  1/2".</v>
          </cell>
          <cell r="D1168" t="str">
            <v>UN</v>
          </cell>
          <cell r="E1168">
            <v>591781</v>
          </cell>
        </row>
        <row r="1169">
          <cell r="B1169">
            <v>4915</v>
          </cell>
          <cell r="C1169" t="str">
            <v>SARDINEL CURVO FUNDIDO EN SITIO EN CONCRETO PREMEZCLADO DE 3000 PSI (GRAVA COMUN) e= 0.20m H= 0.35m SUMINISTRO Y CONSTRUCCIÓN (INCLUYE FORMALETA METÁLICA, ACERO DE REFUERZO Y ALAMBRE NEGRO.</v>
          </cell>
          <cell r="D1169" t="str">
            <v>ML</v>
          </cell>
          <cell r="E1169">
            <v>36242</v>
          </cell>
        </row>
        <row r="1170">
          <cell r="B1170">
            <v>4918</v>
          </cell>
          <cell r="C1170" t="str">
            <v>JUNTA DE DILATACIÓN ELASTOMÉRICA 250 TAMAÑO 64 x 70 mm (INCLUYE SUMINISTRO E INSTALACIÓN Y TODOS LOS COSTOS DE SUMINISTRO E INSTALACIÓN DE MATERIAL PARA ANCLAJE..</v>
          </cell>
          <cell r="D1170" t="str">
            <v>ML</v>
          </cell>
          <cell r="E1170">
            <v>121388</v>
          </cell>
        </row>
        <row r="1171">
          <cell r="B1171">
            <v>4919</v>
          </cell>
          <cell r="C1171" t="str">
            <v>ADOQUIN EN CONCRETO 200x100x60mm  A25 (SUMINISTRO E INSTALACIÓN. INCLUYE BASE 4cm MORTERO 2000 PSI Y ARENA DE SELLO).</v>
          </cell>
          <cell r="D1171" t="str">
            <v>M2</v>
          </cell>
          <cell r="E1171">
            <v>65217</v>
          </cell>
        </row>
        <row r="1172">
          <cell r="B1172">
            <v>4920</v>
          </cell>
          <cell r="C1172" t="str">
            <v>CANECA DE ACERO INOXIDABLE TIPO BARCELONA (SUMINISTRO E INSTALACIÓN. INCLUYE CONCRETO PARA ANCLAJE DE 3000 PSI PREMEZCLADO GRAVA COMÚN..</v>
          </cell>
          <cell r="D1172" t="str">
            <v>UN</v>
          </cell>
          <cell r="E1172">
            <v>473142</v>
          </cell>
        </row>
        <row r="1173">
          <cell r="B1173">
            <v>4921</v>
          </cell>
          <cell r="C1173" t="str">
            <v>POSTE DE REFERENCIA TIPO INVIAS. INCLUYE SUMINISTRO E INSTALACIÓN. (INCLUYE CONCRETO 2000 PSI PARA ANCLAJE , CONCRETO 2500 PSI PARA POSTE, CONCRETOS HECHOS EN OBRA, INCLUYE REFUERZO, FORMALETA Y PINTURA REFLECTIVA.</v>
          </cell>
          <cell r="D1173" t="str">
            <v>UN</v>
          </cell>
          <cell r="E1173">
            <v>82146</v>
          </cell>
        </row>
        <row r="1174">
          <cell r="B1174">
            <v>4922</v>
          </cell>
          <cell r="C1174" t="str">
            <v>CUADRILLA (3 AYUDANTES)</v>
          </cell>
          <cell r="D1174" t="str">
            <v>JR</v>
          </cell>
          <cell r="E1174">
            <v>136316</v>
          </cell>
        </row>
        <row r="1175">
          <cell r="B1175">
            <v>4923</v>
          </cell>
          <cell r="C1175" t="str">
            <v>CUADRILLA (3 AYUDANTES)</v>
          </cell>
          <cell r="D1175" t="str">
            <v>HR</v>
          </cell>
          <cell r="E1175">
            <v>17040</v>
          </cell>
        </row>
        <row r="1176">
          <cell r="B1176">
            <v>4925</v>
          </cell>
          <cell r="C1176" t="str">
            <v>FRESADO ESTABILIZADO AL 5% CON EMULSIÓN CRL-1 (INCLUYE TRANSPORTE DE MATERIAL FRESADO AL FRENTE DE OBRA DE 40 Km, SUMINISTRO DE EMULSIÓN, INSTALACIÓN DE MATERIAL ESTABILIZADO).</v>
          </cell>
          <cell r="D1176" t="str">
            <v>M3</v>
          </cell>
          <cell r="E1176">
            <v>169816</v>
          </cell>
        </row>
        <row r="1177">
          <cell r="B1177">
            <v>4926</v>
          </cell>
          <cell r="C1177" t="str">
            <v>FRESADO ESTABILIZADO AL 5% CON EMULSIÓN CRL-1 (INCLUYE TRANSPORTE DE MATERIAL FRESADO AL FRENTE DE OBRA DE 10 Km, SUMINISTRO DE EMULSIÓN, INSTALACIÓN DE MATERIAL ESTABILIZADO).</v>
          </cell>
          <cell r="D1177" t="str">
            <v>M3</v>
          </cell>
          <cell r="E1177">
            <v>141316</v>
          </cell>
        </row>
        <row r="1178">
          <cell r="B1178">
            <v>4928</v>
          </cell>
          <cell r="C1178" t="str">
            <v>CANALIZACIÓN DE TRÁFICO (INSTALACIÓN, MANTENIMIENTO Y DESINSTALACIÓN MENSUAL) CON SEÑALIZADORES TUBULARES COLOMBINA PLÁSTICA Y TRIPLE CINTA DE SEÑALIZACIÓN (INCLUYE ALQUILER DE SEÑALIZADORES TUBULARES). LONGITUD 3 METROS.</v>
          </cell>
          <cell r="D1178" t="str">
            <v>UN/MES</v>
          </cell>
          <cell r="E1178">
            <v>4979</v>
          </cell>
        </row>
        <row r="1179">
          <cell r="B1179">
            <v>4930</v>
          </cell>
          <cell r="C1179" t="str">
            <v>BANDERERO (INCLUYE ALQUILER DE PALETA PARE-SIGA EN POLIETILENO).</v>
          </cell>
          <cell r="D1179" t="str">
            <v>H/ME</v>
          </cell>
          <cell r="E1179">
            <v>1363324</v>
          </cell>
        </row>
        <row r="1180">
          <cell r="B1180">
            <v>4931</v>
          </cell>
          <cell r="C1180" t="str">
            <v>ALQUILER KIT DE EMERGENCIAS (INCLUYE EXTINTOR DE 5 LBS, CAMILLA EN MADERA PRIMEROS AUXILIOS, INMOVILIZADOR CABEZA, CONO DE H= 1.0m Y BOTIQUÍN.</v>
          </cell>
          <cell r="D1180" t="str">
            <v>UN/MES</v>
          </cell>
          <cell r="E1180">
            <v>24046</v>
          </cell>
        </row>
        <row r="1181">
          <cell r="B1181">
            <v>4932</v>
          </cell>
          <cell r="C1181" t="str">
            <v>PUNTO DE ACOPIO DE MATERIALES O ESCOMBROS (INCLUYE INSTALACIÓN, MANTENIMIENTO Y DESINSTALACIÓN) (ACOPIO DE FORMA CUADRADA CADA LADO DE 2.50m, CAPCIDAD APROXIMADA 6M3.</v>
          </cell>
          <cell r="D1181" t="str">
            <v>UN</v>
          </cell>
          <cell r="E1181">
            <v>142058</v>
          </cell>
        </row>
        <row r="1182">
          <cell r="B1182">
            <v>4933</v>
          </cell>
          <cell r="C1182" t="str">
            <v>AVISO PUNTO CREA 1.50m x 0.90m (MATERIAL DE IMPRESIÓN VINILO PARA EXTERIORES. INCLUYE SUMINISTRO E INSTALACIÓN).</v>
          </cell>
          <cell r="D1182" t="str">
            <v>UN</v>
          </cell>
          <cell r="E1182">
            <v>272000</v>
          </cell>
        </row>
        <row r="1183">
          <cell r="B1183">
            <v>4934</v>
          </cell>
          <cell r="C1183" t="str">
            <v>ALQUILER CARPA VESTIER 2.0m x 2.0m CON ESTRUCTURA, TECHO Y LATERALES EN LONA.</v>
          </cell>
          <cell r="D1183" t="str">
            <v>UN/MES</v>
          </cell>
          <cell r="E1183">
            <v>92795</v>
          </cell>
        </row>
        <row r="1184">
          <cell r="B1184">
            <v>4935</v>
          </cell>
          <cell r="C1184" t="str">
            <v>PROTECCIÓN A ÁRBOLES (INCLUYE SUMINISTRO Y COLOCACIÓN DE DURMIENTES DE 2.90m x 0.04m x 0.04m Y POLISOMBRA AL 47% DE TAL MANERA QUE GARANTICE la protección al individuo vegetal.</v>
          </cell>
          <cell r="D1184" t="str">
            <v>UN</v>
          </cell>
          <cell r="E1184">
            <v>61098</v>
          </cell>
        </row>
        <row r="1185">
          <cell r="B1185">
            <v>4936</v>
          </cell>
          <cell r="C1185" t="str">
            <v>ACCESO TEMPORAL A VIVIENDA EN MADERA. SUMINISTRO Y CONSTRUCCIÓN.</v>
          </cell>
          <cell r="D1185" t="str">
            <v>UN</v>
          </cell>
          <cell r="E1185">
            <v>23175</v>
          </cell>
        </row>
        <row r="1186">
          <cell r="B1186">
            <v>4937</v>
          </cell>
          <cell r="C1186" t="str">
            <v>BARRERA DE CONTENCIÓN MATERIAL DE ARRASTRE (INCLUYE SUMINISTRO Y COLOCACIÓN DE MALLA DE GALLINERO 1 1/4" Y POLISOMBRA 47%).</v>
          </cell>
          <cell r="D1186" t="str">
            <v>M2</v>
          </cell>
          <cell r="E1186">
            <v>5520</v>
          </cell>
        </row>
        <row r="1187">
          <cell r="B1187">
            <v>4943</v>
          </cell>
          <cell r="C1187" t="str">
            <v>ESTABILIZACIÓN DE BASE GRANULAR CON ADITIVO POTENCIALIZADOR FLEXIBILIZANTE + CEMENTO 5%</v>
          </cell>
          <cell r="D1187" t="str">
            <v>M3</v>
          </cell>
          <cell r="E1187">
            <v>232097</v>
          </cell>
        </row>
        <row r="1188">
          <cell r="B1188">
            <v>4945</v>
          </cell>
          <cell r="C1188" t="str">
            <v>ALQUILER DE CERRAMIENTO TIPO 1: CONSTA DE SEÑALIZADORES TUBULARES PLÁSTICOS, TRIPLE CINTA PELIGRO CAL. 4, POLISOMBRA 65% PARA CERRAMIENTO. (INCLUYE INSTALACIÓN, MANTENIMIENTO Y DESINSTALACIÓN).</v>
          </cell>
          <cell r="D1188" t="str">
            <v>ML/ME</v>
          </cell>
          <cell r="E1188">
            <v>5012</v>
          </cell>
        </row>
        <row r="1189">
          <cell r="B1189">
            <v>4946</v>
          </cell>
          <cell r="C1189" t="str">
            <v>ALQUILER DE CERRAMIENTO TIPO 2: CONSTA DE POSTES ROLLIZOS DE 1.90mt DE ALTURA LIBRE CON BASE EN CONCRETO 1500 PSI DE 30cm x 30cm, DOBLE CINTA PELIGRO CAL. 4, TELA PARA CERRAMIENTO.(INCL INSTALACION, MANTENIMIENTO Y DESINSTALACIÓN).</v>
          </cell>
          <cell r="D1189" t="str">
            <v>ML/ME</v>
          </cell>
          <cell r="E1189">
            <v>15905</v>
          </cell>
        </row>
        <row r="1190">
          <cell r="B1190">
            <v>4947</v>
          </cell>
          <cell r="C1190" t="str">
            <v>LAVADO DE ESTRUCTURA EN CONCRETO Y/O METÁLICAS. INCLUYE ALQUILER DE HIDROLAVADORA 1300W MOTOR A GASOLINA PRESIÓN 3200 PSI. INCLUYE IMPLEMENTOS DE ASEO (DETERGENTE INDUSTRIAL), AGUA, COMBUSTIBLE Y MANO DE OBRA.</v>
          </cell>
          <cell r="D1190" t="str">
            <v>M2</v>
          </cell>
          <cell r="E1190">
            <v>4348</v>
          </cell>
        </row>
        <row r="1191">
          <cell r="B1191">
            <v>4949</v>
          </cell>
          <cell r="C1191" t="str">
            <v>CONTENEDOR DE RAICES (1.40m x 1.40m x 1.40m)INCLUYE MUROS EN CONCRETO GRAVA COMÚN 3000 PSI (210 Kg/Cm2), SUMINISTRO CONSTRUCCIÓN Y FILTRO EN GRAVILLA 1/2", FORMALETA Y REFUERZO. NO INCLUYE TIERRA NEGRA.</v>
          </cell>
          <cell r="D1191" t="str">
            <v>UN</v>
          </cell>
          <cell r="E1191">
            <v>621097</v>
          </cell>
        </row>
        <row r="1192">
          <cell r="B1192">
            <v>4950</v>
          </cell>
          <cell r="C1192" t="str">
            <v>SEMÁFORO VEHICULAR DE POLICARBONATO (3x200), LENTES DE POLICARBONATO DE 8", TRES LUCES, SISTEMA DE ILUMINACIÓN A LEDS. SUMINISTRO E INSTALACIÓN.</v>
          </cell>
          <cell r="D1192" t="str">
            <v>UN</v>
          </cell>
          <cell r="E1192">
            <v>3410540</v>
          </cell>
        </row>
        <row r="1193">
          <cell r="B1193">
            <v>4951</v>
          </cell>
          <cell r="C1193" t="str">
            <v xml:space="preserve">SEMÁFORO PEATONAL DE POLICARBONATO (2x200), LENTES DE POLICARBONATO DE 8", DOS LUCES, SISTEMA DE ILUMINACIÓN A LEDS. SUMINISTRO E INSTALACIÓN. </v>
          </cell>
          <cell r="D1193" t="str">
            <v>UN</v>
          </cell>
          <cell r="E1193">
            <v>2483530</v>
          </cell>
        </row>
        <row r="1194">
          <cell r="B1194">
            <v>4952</v>
          </cell>
          <cell r="C1194" t="str">
            <v>POSTE TIPO MASTIL T1 (3.60m) EN TUBO SCH 40 GALVANIZADO Y PINTADO. SUMINISTRO E INSTALACIÓN.</v>
          </cell>
          <cell r="D1194" t="str">
            <v>UN</v>
          </cell>
          <cell r="E1194">
            <v>1491334</v>
          </cell>
        </row>
        <row r="1195">
          <cell r="B1195">
            <v>4953</v>
          </cell>
          <cell r="C1195" t="str">
            <v>POSTE TIPO MENSULA T2 (5.50m) EN TUBO SCH 40 GALVANIZADO Y PINTADO. SUMINISTRO E INSTALACIÓN.</v>
          </cell>
          <cell r="D1195" t="str">
            <v>UN</v>
          </cell>
          <cell r="E1195">
            <v>2376298</v>
          </cell>
        </row>
        <row r="1196">
          <cell r="B1196">
            <v>4954</v>
          </cell>
          <cell r="C1196" t="str">
            <v>CABLE ELÉCTRICO 4x16 AWG PARA CONTROL DE SEMÁFOROS VEHICULARES TIPO ST CU 600V 75°C. SUMINISTRO E INSTALACIÓN.</v>
          </cell>
          <cell r="D1196" t="str">
            <v>ML</v>
          </cell>
          <cell r="E1196">
            <v>12138</v>
          </cell>
        </row>
        <row r="1197">
          <cell r="B1197">
            <v>4955</v>
          </cell>
          <cell r="C1197" t="str">
            <v>CABLE ELÉCTRICO 3x16 AWG PARA CONTROL DE SEMÁFOROS PEATONALES TIPO ST CU 600V 75°C. SUMINISTRO E INSTALACIÓN.</v>
          </cell>
          <cell r="D1197" t="str">
            <v>ML</v>
          </cell>
          <cell r="E1197">
            <v>11543</v>
          </cell>
        </row>
        <row r="1198">
          <cell r="B1198">
            <v>4956</v>
          </cell>
          <cell r="C1198" t="str">
            <v>CABLE ELÉCTRICO 2x8 AWG PARA ACOMETIDA TIPO ST CU 600V 75°C. SUMINISTRO E INSTALACIÓN.</v>
          </cell>
          <cell r="D1198" t="str">
            <v>ML</v>
          </cell>
          <cell r="E1198">
            <v>7365</v>
          </cell>
        </row>
        <row r="1199">
          <cell r="B1199">
            <v>4958</v>
          </cell>
          <cell r="C1199" t="str">
            <v>ADOQUIN DE ARCILLA COLOR ROJO O SIMILAR (26x6x6cm) (Incluye arena de peña para sello, Base 5cm en mortero de 2000 PSI) Transporte petreos 28 Km. SUMINISTRO E INSTALACIÓN.</v>
          </cell>
          <cell r="D1199" t="str">
            <v>M2</v>
          </cell>
          <cell r="E1199">
            <v>47167</v>
          </cell>
        </row>
        <row r="1200">
          <cell r="B1200">
            <v>4959</v>
          </cell>
          <cell r="C1200" t="str">
            <v>ACERO LISO PARA TRANSFERENCIA DE LOSAS D= 1 1/4" (NO INCLUYE CANASTILLA). SUMINISTRO E INSTALACIÓN.</v>
          </cell>
          <cell r="D1200" t="str">
            <v>KG</v>
          </cell>
          <cell r="E1200">
            <v>3005</v>
          </cell>
        </row>
        <row r="1201">
          <cell r="B1201">
            <v>4960</v>
          </cell>
          <cell r="C1201" t="str">
            <v>FLECHA DIRECCIONAL "DE FRENTE A LA IZQUIERDA" (e=2.3mm,Termoplástica. Inc. Sumin. y Aplic. con Equipo. Inc. Microesferas).</v>
          </cell>
          <cell r="D1201" t="str">
            <v>UN</v>
          </cell>
          <cell r="E1201">
            <v>238666</v>
          </cell>
        </row>
        <row r="1202">
          <cell r="B1202">
            <v>4961</v>
          </cell>
          <cell r="C1202" t="str">
            <v>DEMARCACIÓN LINEA DE CRUCE DE BICICLETA A= 0.4mt, E= 2.3mm TERMOPLÁSTICA. INCLUYE SUMINISTRO Y APLICACIÓN CON EQUIPO. INCLUYE MICROESFERAS..</v>
          </cell>
          <cell r="D1202" t="str">
            <v>ML</v>
          </cell>
          <cell r="E1202">
            <v>43792</v>
          </cell>
        </row>
        <row r="1203">
          <cell r="B1203">
            <v>4962</v>
          </cell>
          <cell r="C1203" t="str">
            <v>DEMARCACIÓN LINEAL CARRIL CICLORRUTA A= 0.1mt,  L= 1.20mt  E= 2.3mm EN PINTURA TERMOPLÁSTICA. INCLUYE SUMINISTRO Y APLICACIÓN CON EQUIPO. INCLUYE MICROESFERAS..</v>
          </cell>
          <cell r="D1203" t="str">
            <v>ML</v>
          </cell>
          <cell r="E1203">
            <v>10948</v>
          </cell>
        </row>
        <row r="1204">
          <cell r="B1204">
            <v>4963</v>
          </cell>
          <cell r="C1204" t="str">
            <v>DEMARCACIÓN LINEAL BORDE CICLORRUTA A= 0.1mt,   E= 2.3mm EN PINTURA TERMOPLÁSTICA. INCLUYE SUMINISTRO Y APLICACIÓN CON EQUIPO. INCLUYE MICROESFERAS..</v>
          </cell>
          <cell r="D1204" t="str">
            <v>ML</v>
          </cell>
          <cell r="E1204">
            <v>10948</v>
          </cell>
        </row>
        <row r="1205">
          <cell r="B1205">
            <v>4964</v>
          </cell>
          <cell r="C1205" t="str">
            <v>DEMARCACIÓN LINEAL PARADA CICLORRUTA A= 0.1mt,   E= 2.3mm EN PINTURA TERMOPLÁSTICA. INCLUYE SUMINISTRO Y APLICACIÓN CON EQUIPO. INCLUYE MICROESFERAS..</v>
          </cell>
          <cell r="D1205" t="str">
            <v>ML</v>
          </cell>
          <cell r="E1205">
            <v>10948</v>
          </cell>
        </row>
        <row r="1206">
          <cell r="B1206">
            <v>4965</v>
          </cell>
          <cell r="C1206" t="str">
            <v>NEOPRENO REFORZADO 0.40 x 0.90 x 1" DOBLE REFUERZO SUMINISTRO E INSTALACIÓN (INCLUYE LIMPIEZA DE LA SUPERFICIE CON CHORRO DE AIRE A PRESIÓN, HERRAMIENTA MENOR Y COMPRESOR).</v>
          </cell>
          <cell r="D1206" t="str">
            <v>UN</v>
          </cell>
          <cell r="E1206">
            <v>400108</v>
          </cell>
        </row>
        <row r="1207">
          <cell r="B1207">
            <v>4966</v>
          </cell>
          <cell r="C1207" t="str">
            <v>DESMONTE SEÑAL VERTICAL.</v>
          </cell>
          <cell r="D1207" t="str">
            <v>UN</v>
          </cell>
          <cell r="E1207">
            <v>2918</v>
          </cell>
        </row>
        <row r="1208">
          <cell r="B1208">
            <v>4967</v>
          </cell>
          <cell r="C1208" t="str">
            <v>EMPATE EN LÍNEA DE TUBERÍA DE ACERO (HA) A TUBERÍA PVC 8". SUMINISTRO E INSTALACIÓN. (INCLUYE ACOPLE UNIVERSAL D= 8" R1, UNIÓN DE REPARACIÓN D=8" Y 1mt DE TUBERÍA PVC D= 8" RDE 21).</v>
          </cell>
          <cell r="D1208" t="str">
            <v>UN</v>
          </cell>
          <cell r="E1208">
            <v>678791</v>
          </cell>
        </row>
        <row r="1209">
          <cell r="B1209">
            <v>4968</v>
          </cell>
          <cell r="C1209" t="str">
            <v>EMPATE EN LÍNEA DE TUBERÍA DE ACERO (HA) A TUBERÍA PVC 4". SUMINISTRO E INSTALACIÓN. (INCLUYE ACOPLE UNIVERSAL D= 4", UNIÓN DE REPARACIÓN D=4" Y 1mt DE TUBERÍA PVC D= 4" RDE 21).</v>
          </cell>
          <cell r="D1209" t="str">
            <v>UN</v>
          </cell>
          <cell r="E1209">
            <v>209419</v>
          </cell>
        </row>
        <row r="1210">
          <cell r="B1210">
            <v>4969</v>
          </cell>
          <cell r="C1210" t="str">
            <v>EMPATE EN LÍNEA DE TUBERÍA DE ACERO (HA) A TUBERÍA PVC 3". SUMINISTRO E INSTALACIÓN. (INCLUYE ACOPLE UNIVERSAL D= 3", UNIÓN DE REPARACIÓN D=3" Y 1mt DE TUBERÍA PVC D= 3" RDE 21).</v>
          </cell>
          <cell r="D1210" t="str">
            <v>UN</v>
          </cell>
          <cell r="E1210">
            <v>168619</v>
          </cell>
        </row>
        <row r="1211">
          <cell r="B1211">
            <v>4970</v>
          </cell>
          <cell r="C1211" t="str">
            <v>EMPATE EN LÍNEA DE TUBERÍA DE ACERO (HA) A ASBESTO CEMENTO (AC) 8".SUMINISTRO E INSTALACIÓN. (INCLUYE DOS ACOPLES UNIVERSAL D= 8" R1  Y 1mt DE TUBERÍA PVC D= 8" RDE 21).</v>
          </cell>
          <cell r="D1211" t="str">
            <v>UN</v>
          </cell>
          <cell r="E1211">
            <v>419555</v>
          </cell>
        </row>
        <row r="1212">
          <cell r="B1212">
            <v>4971</v>
          </cell>
          <cell r="C1212" t="str">
            <v>EMPATES EN LÍNEA DE TUBERÍA EN PVC A HD 12". SUMINISTRO E INSTALACIÓN. (INCLUYE ADAPTADOR BRIDA 12" R2, UNIÓN DE REPARACIÓN 12" Y 1mt DE TUBERÍA PVC D= 12" RDE 21).</v>
          </cell>
          <cell r="D1212" t="str">
            <v>UN</v>
          </cell>
          <cell r="E1212">
            <v>1820523</v>
          </cell>
        </row>
        <row r="1213">
          <cell r="B1213">
            <v>4972</v>
          </cell>
          <cell r="C1213" t="str">
            <v>EMPATES EN LÍNEA DE TUBERÍA EN PVC A AC 6". SUM E INST. (INCL ACOPLE UNIVERSAL R1 - R2 D= 6", UNIÓN PVC U.M. D= 6", UNIÓN GIBAULT HD PARA AC CL. 25 D= 6", UNION DE REPARACIÓN D= 6 Y 1 METRO DE TUBERÍA PVC D= 6" RDE 21).</v>
          </cell>
          <cell r="D1213" t="str">
            <v>UN</v>
          </cell>
          <cell r="E1213">
            <v>768070</v>
          </cell>
        </row>
        <row r="1214">
          <cell r="B1214">
            <v>4973</v>
          </cell>
          <cell r="C1214" t="str">
            <v>EMPATES EN LÍNEA DE TUBERÍA EN PVC A AC 8". SUM E INST. (INCL ACOPLE UNIVERSAL R1- R2 D= 8", UNIÓN PVC U.M. D= 8", UNIÓN GIBAULT HD PARA AC CL. 25 D= 8", UNION DE REPARACIÓN D= 8 Y 1 METRO DE TUBERÍA PVC D= 8" RDE 21).</v>
          </cell>
          <cell r="D1214" t="str">
            <v>UN</v>
          </cell>
          <cell r="E1214">
            <v>1201504</v>
          </cell>
        </row>
        <row r="1215">
          <cell r="B1215">
            <v>4974</v>
          </cell>
          <cell r="C1215" t="str">
            <v>EMPATES EN LÍNEA DE TUBERÍA EN PVC A AC 12". SUM E INST. (INCL ACOPLE UNIVERSAL R1- R2 D= 12", UNIÓN PVC U.M. D= 12", UNIÓN GIBAULT HD PARA AC CL. 25 D= 12", UNION DE REPARACIÓN D= 12 Y 1 METRO DE TUB PVC D= 12" RDE 21).</v>
          </cell>
          <cell r="D1215" t="str">
            <v>UN</v>
          </cell>
          <cell r="E1215">
            <v>3012028</v>
          </cell>
        </row>
        <row r="1216">
          <cell r="B1216">
            <v>4975</v>
          </cell>
          <cell r="C1216" t="str">
            <v>EMPATE EN LÍNEA DE TUBERÍA EN PVC  A HF 4". SUM E INST. (INCL UNIÓN DE REPARACIÓN PVC U.M.  D=4", ADAPTADOR MACHO PVC US D=4", UNIÓN GIBAULT HD CL. 25 D= 4"  Y 1mt DE TUBERÍA PVC D= 4" RDE 21).</v>
          </cell>
          <cell r="D1216" t="str">
            <v>UN</v>
          </cell>
          <cell r="E1216">
            <v>243839</v>
          </cell>
        </row>
        <row r="1217">
          <cell r="B1217">
            <v>4976</v>
          </cell>
          <cell r="C1217" t="str">
            <v>EMPATES EN LÍNEA DE TUBERÍA EN PVC A HF 6". SUM E INST. (INCL UNIÓN GIBAULT D=6", UNIÓN PVC U.M. D= 6", UNIÓN, UNION DE REPARACIÓN D= 6 Y 1 METRO DE TUBERÍA PVC D= 6" RDE 21).</v>
          </cell>
          <cell r="D1217" t="str">
            <v>UN</v>
          </cell>
          <cell r="E1217">
            <v>541056</v>
          </cell>
        </row>
        <row r="1218">
          <cell r="B1218">
            <v>4977</v>
          </cell>
          <cell r="C1218" t="str">
            <v>EMPATE EN LÍNEA DE TUBERÍA EN PVC  A HG 4". SUM E INST. (INCL UNIÓN DE REPARACIÓN PVC U.M.  D=4", ADAPTADOR MACHO PVC US D=4", UNIÓN GIBAULT HD CL. 25 D= 4"  Y 1mt DE TUBERÍA PVC D= 4" RDE 21).</v>
          </cell>
          <cell r="D1218" t="str">
            <v>UN</v>
          </cell>
          <cell r="E1218">
            <v>243839</v>
          </cell>
        </row>
        <row r="1219">
          <cell r="B1219">
            <v>4978</v>
          </cell>
          <cell r="C1219" t="str">
            <v>CONSTRUCCIÓN DE CAJA PARA VALVULA D= 3", D= 4", D= 6" Y D= 8" (NORMA EAAB NS-027) DE 0.4m x0.5m H=2.0m (Incluye Marco y Tapa).</v>
          </cell>
          <cell r="D1219" t="str">
            <v>UN</v>
          </cell>
          <cell r="E1219">
            <v>424196</v>
          </cell>
        </row>
        <row r="1220">
          <cell r="B1220">
            <v>4979</v>
          </cell>
          <cell r="C1220" t="str">
            <v>CONSTRUCCIÓN DE CAJA PARA VALVULA D= 10", D= 12" DE 0.5m x0.6m H=2.0m (Incluye tapa válvula de seguridad).</v>
          </cell>
          <cell r="D1220" t="str">
            <v>UN</v>
          </cell>
          <cell r="E1220">
            <v>451201</v>
          </cell>
        </row>
        <row r="1221">
          <cell r="B1221">
            <v>4980</v>
          </cell>
          <cell r="C1221" t="str">
            <v>2 DUCTOS D=3"  Y 9 DUCTOS D=6" PVC A TDP. SUMINISTRO E INSTALACIÓN. (No Incluye Rellenos).</v>
          </cell>
          <cell r="D1221" t="str">
            <v>ML</v>
          </cell>
          <cell r="E1221">
            <v>324783</v>
          </cell>
        </row>
        <row r="1222">
          <cell r="B1222">
            <v>4981</v>
          </cell>
          <cell r="C1222" t="str">
            <v>ENTIBADO EC-2 CONTÍNUO MADERA CON PERFILES METÁLICOS Y PARALES TELESCÓPICOS. SUMINISTRO E INSTALACIÓN.</v>
          </cell>
          <cell r="D1222" t="str">
            <v>M2</v>
          </cell>
          <cell r="E1222">
            <v>48716</v>
          </cell>
        </row>
        <row r="1223">
          <cell r="B1223">
            <v>4982</v>
          </cell>
          <cell r="C1223" t="str">
            <v>ACOMETIDA DOMICILIARIA DE 1/2". SUMINISTRO E INSTALACIÓN. (INCLUYE TUBERIA PF D=1/2", REGISTROS Y ACCESORIOS, LOG. PROM. = 6.50m).</v>
          </cell>
          <cell r="D1223" t="str">
            <v>UN</v>
          </cell>
          <cell r="E1223">
            <v>98871</v>
          </cell>
        </row>
        <row r="1224">
          <cell r="B1224">
            <v>4983</v>
          </cell>
          <cell r="C1224" t="str">
            <v>PROTECTOR DE RAMPA EN TUBERÍA A.N. 2". SUMINISTRO E INSTALACIÓN. INCLUYE ANCLAJES EN CONCRETO PREMEZCLADO DE 3000 PSI (GRAVA COMUN).</v>
          </cell>
          <cell r="D1224" t="str">
            <v>UN</v>
          </cell>
          <cell r="E1224">
            <v>34859</v>
          </cell>
        </row>
        <row r="1225">
          <cell r="B1225">
            <v>4984</v>
          </cell>
          <cell r="C1225" t="str">
            <v>RELOCALIZACIÓN DE MEDIDOR DE ACUEDUCTO D= 1/2" (INCLUYE 1.0m TUBERÍA GALVANIZADA D= 1/2", SOLDADURA, CINTA DE TEFLON,  Y REPOSICIÓN DE CAJILLA EN POLIPROPILENO DE ALTA RESISTENCIA CON TAPA, NO INCLUYE MEDIDOR.).</v>
          </cell>
          <cell r="D1225" t="str">
            <v>UN</v>
          </cell>
          <cell r="E1225">
            <v>217379</v>
          </cell>
        </row>
        <row r="1226">
          <cell r="B1226">
            <v>4985</v>
          </cell>
          <cell r="C1226" t="str">
            <v>CONCRETO GRAVA COMÚN 4000 PSI (280 Kg/Cm2) PARA PLACAS DE ACCESO. SUMINISTRO Y COLOCACIÓN. (INCLUYE EQUIPOS, SUMINISTRO E INSTALACIÓN DE FORMALETA, CURADO DEL CONCRETO, MANO DE OBRA).</v>
          </cell>
          <cell r="D1226" t="str">
            <v>M3</v>
          </cell>
          <cell r="E1226">
            <v>495691</v>
          </cell>
        </row>
        <row r="1227">
          <cell r="B1227">
            <v>4986</v>
          </cell>
          <cell r="C1227" t="str">
            <v>CONCRETO 4000 PSI (280 Kg/Cm2) PARA CÁMARAS ESPECIALES DE INTERCONEXIÓN DE ALCANTARILLADO (PREMEZCLADO, INCLUYE SUMINISTRO, FORMALETA Y COLOACIÓN. NO INCLUYE REFUERZO NI CURADO).</v>
          </cell>
          <cell r="D1227" t="str">
            <v>M3</v>
          </cell>
          <cell r="E1227">
            <v>610818</v>
          </cell>
        </row>
        <row r="1228">
          <cell r="B1228">
            <v>4987</v>
          </cell>
          <cell r="C1228" t="str">
            <v>PEDESTAL PARA EQUIPO DE CONTROL EN CONCRETO DE 3000 PSI (1.0m x 1.0m x 1.0m).</v>
          </cell>
          <cell r="D1228" t="str">
            <v>UN</v>
          </cell>
          <cell r="E1228">
            <v>1014216</v>
          </cell>
        </row>
        <row r="1229">
          <cell r="B1229">
            <v>4988</v>
          </cell>
          <cell r="C1229" t="str">
            <v>MOVILIZACIÓN DE EQUIPO DESDE LA OBRA HASTA SITIO AUTORIZADO EN CUMPLIMIENTO DEL PMT DENTRO DEL AREA DE INFLUENCIA DE LA OBRA (INCLUYE CARGUE, DESCARGUE Y CARROS ESCOLTA). EL VIAJE ES IDA Y VUELTA.</v>
          </cell>
          <cell r="D1229" t="str">
            <v>VIAJE</v>
          </cell>
          <cell r="E1229">
            <v>794920</v>
          </cell>
        </row>
        <row r="1230">
          <cell r="B1230">
            <v>4989</v>
          </cell>
          <cell r="C1230" t="str">
            <v>SARDINEL ESPECIAL A 110 PARA RAMPA TIPO B (SUMINISTRO E INSTALACION. INCLUYE 3CM MORTERO 2000 PSI)</v>
          </cell>
          <cell r="D1230" t="str">
            <v>ML</v>
          </cell>
          <cell r="E1230">
            <v>163381</v>
          </cell>
        </row>
        <row r="1231">
          <cell r="B1231">
            <v>4990</v>
          </cell>
          <cell r="C1231" t="str">
            <v>RAMPA TIPO B (B12) LONGITUD=3.00m, DESARROLLO=0.40mt (Incluye material de base mortero 2000 PSI)</v>
          </cell>
          <cell r="D1231" t="str">
            <v>UN</v>
          </cell>
          <cell r="E1231">
            <v>490143</v>
          </cell>
        </row>
        <row r="1232">
          <cell r="B1232">
            <v>4991</v>
          </cell>
          <cell r="C1232" t="str">
            <v>SARDINEL ESPECIAL A 110 PARA RAMPA TIPO B (SUMINISTRO E INSTALACION. NO INCLUYE MATERIAL DE BASE)</v>
          </cell>
          <cell r="D1232" t="str">
            <v>ML</v>
          </cell>
          <cell r="E1232">
            <v>158845</v>
          </cell>
        </row>
        <row r="1233">
          <cell r="B1233">
            <v>4992</v>
          </cell>
          <cell r="C1233" t="str">
            <v>RAMPA TIPO B (B12) LONGITUD=3.00m, DESARROLLO=0.40mt (Incluye material de base mortero 1:5 hecho en obra)</v>
          </cell>
          <cell r="D1233" t="str">
            <v>UN</v>
          </cell>
          <cell r="E1233">
            <v>485490</v>
          </cell>
        </row>
        <row r="1234">
          <cell r="B1234">
            <v>4993</v>
          </cell>
          <cell r="C1234" t="str">
            <v>RAMPA TIPO B (B12) LONGITUD=3.00m, DESARROLLO=0.40mt (No incluye material de base)</v>
          </cell>
          <cell r="D1234" t="str">
            <v>UN</v>
          </cell>
          <cell r="E1234">
            <v>476535</v>
          </cell>
        </row>
        <row r="1235">
          <cell r="B1235">
            <v>4994</v>
          </cell>
          <cell r="C1235" t="str">
            <v>SUBBASE GRANULAR CLASE A (SBG_A) ESTABILIZADA CON CEMENTO AL 4% (Suministro, Extendido, Nivelación, Humedecimiento y Compactación con vibrocompactador)</v>
          </cell>
          <cell r="D1235" t="str">
            <v>M3</v>
          </cell>
          <cell r="E1235">
            <v>109402</v>
          </cell>
        </row>
        <row r="1236">
          <cell r="B1236">
            <v>4995</v>
          </cell>
          <cell r="C1236" t="str">
            <v>SUBBASE GRANULAR CLASE A (SBG_A) ESTABILIZADA CON CEMENTO AL 4% (Suministro, Extendido, Nivelación, Humedecimiento y Compactación con vibrocompactador) Distancia de transporte 28 Km</v>
          </cell>
          <cell r="D1236" t="str">
            <v>M3</v>
          </cell>
          <cell r="E1236">
            <v>157881</v>
          </cell>
        </row>
        <row r="1237">
          <cell r="B1237">
            <v>4996</v>
          </cell>
          <cell r="C1237" t="str">
            <v>CODO HD 22,5° EXTREMO LISO PARA PVC D=8" (Suministro e Instalación)</v>
          </cell>
          <cell r="D1237" t="str">
            <v>UN</v>
          </cell>
          <cell r="E1237">
            <v>471631</v>
          </cell>
        </row>
        <row r="1238">
          <cell r="B1238">
            <v>4997</v>
          </cell>
          <cell r="C1238" t="str">
            <v>ELIMINACIÓN DE SETO (H&gt; 2m) INCLUYE DESENRAIZAMIENTO, TRANSPORTE Y DISPOSICIÓN FINAL DE ESCOMBROS EN SITIO AUTORIZADO (Distancia de transporte 28 Km)</v>
          </cell>
          <cell r="D1238" t="str">
            <v>ML</v>
          </cell>
          <cell r="E1238">
            <v>17083</v>
          </cell>
        </row>
        <row r="1239">
          <cell r="B1239">
            <v>5000</v>
          </cell>
          <cell r="C1239" t="str">
            <v>1 DUCTO D= 3" PVC-TDP CON 3 CABLES. SUMINISTRO E INSTALACIÓN. INCL. EXCAV. EXTENDIDO, HUMEDECIMIENTO Y COMPACTACIÓN DE RELLENOS PARA REDES EN ARENA DE PEÑA Y EN MATERIAL SELECC. PROVENIENTE DE LA EXCAVACIÓN.</v>
          </cell>
          <cell r="D1239" t="str">
            <v>ML</v>
          </cell>
          <cell r="E1239">
            <v>72513</v>
          </cell>
        </row>
        <row r="1240">
          <cell r="B1240">
            <v>5001</v>
          </cell>
          <cell r="C1240" t="str">
            <v>CONSTRUCCIÓN DE BASE MOTOR. INCLUYE SUMINISTRO Y COLOCACIÓN DE CONCRETO 3000 PSI HECHO EN OBRA 1:2:2, ARENA DE RIO Y TRITURADO 3/4". INCLUYE ACERO DE REFUERZO Y SISTEMA DE ANCLAJE PARA POSTE METÁLICO.</v>
          </cell>
          <cell r="D1240" t="str">
            <v>UN</v>
          </cell>
          <cell r="E1240">
            <v>646538</v>
          </cell>
        </row>
        <row r="1241">
          <cell r="B1241">
            <v>5002</v>
          </cell>
          <cell r="C1241" t="str">
            <v xml:space="preserve">1 DUCTO D= 3" PVC-TDP CON 2 CABLES. SUMINISTRO E INSTALACIÓN. INCL. EXCAV. EXTENDIDO, HUMEDECIMIENTO Y COMPACTACIÓN DE RELLENOS PARA REDES EN ARENA DE PEÑA Y EN MATERIAL SELECC. PROVENIENTE DE LA EXCAVACIÓN. </v>
          </cell>
          <cell r="D1241" t="str">
            <v>ML</v>
          </cell>
          <cell r="E1241">
            <v>58538</v>
          </cell>
        </row>
        <row r="1242">
          <cell r="B1242">
            <v>5003</v>
          </cell>
          <cell r="C1242" t="str">
            <v>CONSTRUCCIÓN DE BASE PARA INSTALACIÓN DE SEMÁFORO FERROVIARIO. INCLUYE SUMINISTRO Y COLOCACIÓN DE CONCRETO 3000 PSI HECHO EN OBRA 1:2:2, ARENA DE RIO Y TRITURADO DE 3/4". INCLUYE ACERO DE REFUERZO.</v>
          </cell>
          <cell r="D1242" t="str">
            <v>UN</v>
          </cell>
          <cell r="E1242">
            <v>32609</v>
          </cell>
        </row>
        <row r="1243">
          <cell r="B1243">
            <v>5004</v>
          </cell>
          <cell r="C1243" t="str">
            <v>CUADRILLA (OFICIAL + 10 AYUDANTES)</v>
          </cell>
          <cell r="D1243" t="str">
            <v>HR</v>
          </cell>
          <cell r="E1243">
            <v>64977</v>
          </cell>
        </row>
        <row r="1244">
          <cell r="B1244">
            <v>5005</v>
          </cell>
          <cell r="C1244" t="str">
            <v>CUADRILLA (OFICIAL + 10 AYUDANTES)</v>
          </cell>
          <cell r="D1244" t="str">
            <v>JR</v>
          </cell>
          <cell r="E1244">
            <v>519859</v>
          </cell>
        </row>
        <row r="1245">
          <cell r="B1245">
            <v>5010</v>
          </cell>
          <cell r="C1245" t="str">
            <v>DESMONTE, INSTALACIÓN Y NIVELACIÓN DE RIELES (INCLUYE EQUIPO DE OXICORTE Y RETIRO CON EQUIPO)</v>
          </cell>
          <cell r="D1245" t="str">
            <v>UN</v>
          </cell>
          <cell r="E1245">
            <v>232535</v>
          </cell>
        </row>
        <row r="1246">
          <cell r="B1246">
            <v>5015</v>
          </cell>
          <cell r="C1246" t="str">
            <v>CAJA DE INSPECCION 0.80X0.8M. SUMINISTRO Y CONSTRUCCION. (H=0.6M. Incluye marco y tapa, no incluye base y cañuela).</v>
          </cell>
          <cell r="D1246" t="str">
            <v>UN</v>
          </cell>
          <cell r="E1246">
            <v>342736</v>
          </cell>
        </row>
        <row r="1247">
          <cell r="B1247">
            <v>5017</v>
          </cell>
          <cell r="C1247" t="str">
            <v>CONEXIÓN GEODRÉN VIAL 100MMX1.00M A POZO EXISTENTE (INC. EXCAVACION MANUAL, TRANSPORTE Y DISPOSICIÓN FINAL, RELLENOS EN BASE GRANULAR CLASE B,SUMINISTRO E INSTALACION TUBERIA SANITARIA PVC D=4" Y ACCESORIOS PVC SANITARIA.</v>
          </cell>
          <cell r="D1247" t="str">
            <v>UN</v>
          </cell>
          <cell r="E1247">
            <v>302332</v>
          </cell>
        </row>
        <row r="1248">
          <cell r="B1248">
            <v>5019</v>
          </cell>
          <cell r="C1248" t="str">
            <v>TEE HD 22,5° EXTREMO LISO 4"X2" (SUMINISTRO E INSTALACION).</v>
          </cell>
          <cell r="D1248" t="str">
            <v>UN</v>
          </cell>
          <cell r="E1248">
            <v>209463</v>
          </cell>
        </row>
        <row r="1249">
          <cell r="B1249">
            <v>5021</v>
          </cell>
          <cell r="C1249" t="str">
            <v>TUBERIA DE ACERO SIN COSTURAS ASTM-A-53 SCH40 D=12". SUMINISTRO E INSTALACION. (INCLUYE TRANSPORTE).</v>
          </cell>
          <cell r="D1249" t="str">
            <v>ML</v>
          </cell>
          <cell r="E1249">
            <v>388528</v>
          </cell>
        </row>
        <row r="1250">
          <cell r="B1250">
            <v>5023</v>
          </cell>
          <cell r="C1250" t="str">
            <v>2 DUCTOS D=2" PVC PESADO DB. SUMINISTRO E INSTALACION. (NO INCLUYE RELLENOS).</v>
          </cell>
          <cell r="D1250" t="str">
            <v>ML</v>
          </cell>
          <cell r="E1250">
            <v>14748</v>
          </cell>
        </row>
        <row r="1251">
          <cell r="B1251">
            <v>5024</v>
          </cell>
          <cell r="C1251" t="str">
            <v>VADO PARA ACCESIBILIDAD A MOVILIDAD REDUCIDA EN ANCHO=3.20M, DESARROLLO=2.00M, SUMINISTRO Y CONSTRUCCION, EN ESPACIO PUBLICO EXISTENTE. ALTO ESTANDAR DE ANDEN DE 0.20M (INC. BASE ARENA NIVELADA, ARENA SELLO, RELLENO.</v>
          </cell>
          <cell r="D1251" t="str">
            <v>UN</v>
          </cell>
          <cell r="E1251">
            <v>898485</v>
          </cell>
        </row>
        <row r="1252">
          <cell r="B1252">
            <v>5025</v>
          </cell>
          <cell r="C1252" t="str">
            <v>VADO PARA ACCESIBILIDAD A MOVILIDAD REDUCIDA EN ANCHO=3.20M, DESARROLLO=2.00M, SUMINISTRO Y CONSTRUCCION, EN ESPACIO PUBLICO EXISTENTE. ALTO ESTANDAR DE ANDEN DE 0.20M (INC. BASE ARENA NIVELADA, ARENA SELLO, (A=1M2).</v>
          </cell>
          <cell r="D1252" t="str">
            <v>M2</v>
          </cell>
          <cell r="E1252">
            <v>150072</v>
          </cell>
        </row>
        <row r="1253">
          <cell r="B1253">
            <v>5026</v>
          </cell>
          <cell r="C1253" t="str">
            <v>ESQUINA DEPRIMIDA ANCHO DE ANDEN =4.50M. SUMINISTRO Y CONSTRUCCION. (INCLUYE RELLENO DE 1.70M PENDIENTE 10% H ANDEN=0.20M(INCLUYE RELLENO, LOSETA PREFABRICADA,BASE ARENA NIVELACION Y SELLO, LOSA EN CONCRETO).</v>
          </cell>
          <cell r="D1253" t="str">
            <v>UN</v>
          </cell>
          <cell r="E1253">
            <v>3421689</v>
          </cell>
        </row>
        <row r="1254">
          <cell r="B1254">
            <v>5028</v>
          </cell>
          <cell r="C1254" t="str">
            <v>CONSTRUCCION Y ADECUACION DE SEPARADOR CENTRAL CON PASO A NIVEL CERO PARA ACCESIBILIDAD A MOVILIDAD REDUCIDA DE ANCHO=4,00M. EN ESPACIO PUBLICO EXISTENTE ALTO ESTANDAR DE ANDEN EN CONCRETRO DE 0.20M.</v>
          </cell>
          <cell r="D1254" t="str">
            <v>UN</v>
          </cell>
          <cell r="E1254">
            <v>3084236</v>
          </cell>
        </row>
        <row r="1255">
          <cell r="B1255">
            <v>5032</v>
          </cell>
          <cell r="C1255" t="str">
            <v>FUCCIA H=1.3mt (Incluye tierra, abono, tutor, transporte y disposición final de escombros a 28 km). SUMINISTRO Y PLANTACION.</v>
          </cell>
          <cell r="D1255" t="str">
            <v>UN</v>
          </cell>
          <cell r="E1255">
            <v>187953</v>
          </cell>
        </row>
        <row r="1256">
          <cell r="B1256">
            <v>5033</v>
          </cell>
          <cell r="C1256" t="str">
            <v>DURAZNILLO H=1.5mt (Incluye tierra, abono, tutor, transporte y disposición final de escombros a 28 km). SUMINISTRO Y PLANTACION.</v>
          </cell>
          <cell r="D1256" t="str">
            <v>UN</v>
          </cell>
          <cell r="E1256">
            <v>189953</v>
          </cell>
        </row>
        <row r="1257">
          <cell r="B1257">
            <v>5034</v>
          </cell>
          <cell r="C1257" t="str">
            <v>CALISTEMO H=1.5mt (Incluye tierra, abono, tutor, transporte y disposición final de escombros a 28 km). SUMINISTRO Y PLANTACION.</v>
          </cell>
          <cell r="D1257" t="str">
            <v>UN</v>
          </cell>
          <cell r="E1257">
            <v>189953</v>
          </cell>
        </row>
        <row r="1258">
          <cell r="B1258">
            <v>5035</v>
          </cell>
          <cell r="C1258" t="str">
            <v>AMARRABOLLO H=1.3mt (Incluye tierra, abono, tutor, transporte y disposición final de escombros a 28 km). SUMINISTRO Y PLANTACION.</v>
          </cell>
          <cell r="D1258" t="str">
            <v>UN</v>
          </cell>
          <cell r="E1258">
            <v>339953</v>
          </cell>
        </row>
        <row r="1259">
          <cell r="B1259">
            <v>5036</v>
          </cell>
          <cell r="C1259" t="str">
            <v>GUAYACAN H=1.5mt (Incluye tierra, abono, tutor, transporte y disposición final de escombros a 28 km). SUMINISTRO Y PLANTACION.</v>
          </cell>
          <cell r="D1259" t="str">
            <v>UN</v>
          </cell>
          <cell r="E1259">
            <v>177953</v>
          </cell>
        </row>
        <row r="1260">
          <cell r="B1260">
            <v>5037</v>
          </cell>
          <cell r="C1260" t="str">
            <v>ARRAYAN H=1.3mt (Incluye tierra, abono, tutor, transporte y disposición final de escombros a 28 km). SUMINISTRO Y PLANTACION.</v>
          </cell>
          <cell r="D1260" t="str">
            <v>UN</v>
          </cell>
          <cell r="E1260">
            <v>189953</v>
          </cell>
        </row>
        <row r="1261">
          <cell r="B1261">
            <v>5038</v>
          </cell>
          <cell r="C1261" t="str">
            <v>CARBONERO H=1.5mt (Incluye tierra, abono, tutor, transporte y disposición final de escombros a 28 km). SUMINISTRO Y PLANTACION.</v>
          </cell>
          <cell r="D1261" t="str">
            <v>UN</v>
          </cell>
          <cell r="E1261">
            <v>189953</v>
          </cell>
        </row>
        <row r="1262">
          <cell r="B1262">
            <v>5039</v>
          </cell>
          <cell r="C1262" t="str">
            <v>ENDRINO H=1.5mt (Incluye tierra, abono, tutor, transporte y disposición final de escombros a 28 km). SUMINISTRO Y PLANTACION.</v>
          </cell>
          <cell r="D1262" t="str">
            <v>UN</v>
          </cell>
          <cell r="E1262">
            <v>202641</v>
          </cell>
        </row>
        <row r="1263">
          <cell r="B1263">
            <v>5040</v>
          </cell>
          <cell r="C1263" t="str">
            <v>HAYUELO  H=1.5mt (Incluye tierra, abono, tutor, transporte y disposición final de escombros a 28 km). SUMINISTRO Y PLANTACION.</v>
          </cell>
          <cell r="D1263" t="str">
            <v>UN</v>
          </cell>
          <cell r="E1263">
            <v>189953</v>
          </cell>
        </row>
        <row r="1264">
          <cell r="B1264">
            <v>5042</v>
          </cell>
          <cell r="C1264" t="str">
            <v>SIETE CUEROS NAZARENO  H=1.5mt (Incluye tierra, abono, tutor, transporte y disposición final de escombros a 28 km). SUMINISTRO Y PLANTACION.</v>
          </cell>
          <cell r="D1264" t="str">
            <v>UN</v>
          </cell>
          <cell r="E1264">
            <v>222297</v>
          </cell>
        </row>
        <row r="1265">
          <cell r="B1265">
            <v>5044</v>
          </cell>
          <cell r="C1265" t="str">
            <v>CUBRESUELOS BALSAMINA (incluye 20 unidades por M2 y  transporte y disposición final de escombros a 28 km). SUMINISTRO Y PLANTACION.</v>
          </cell>
          <cell r="D1265" t="str">
            <v>M2</v>
          </cell>
          <cell r="E1265">
            <v>150351</v>
          </cell>
        </row>
        <row r="1266">
          <cell r="B1266">
            <v>5045</v>
          </cell>
          <cell r="C1266" t="str">
            <v>FALSO PIMIENTO H=1.3M (incluye siembra, tierra, abono y tutor) Incluye  transporte y disposición final de escombros en sitio autorizado a 28 km). SUMINISTRO Y PLANTACION.</v>
          </cell>
          <cell r="D1266" t="str">
            <v>UN</v>
          </cell>
          <cell r="E1266">
            <v>215233</v>
          </cell>
        </row>
        <row r="1267">
          <cell r="B1267">
            <v>5046</v>
          </cell>
          <cell r="C1267" t="str">
            <v>CUBRESUELOS SUELDA (incluye 20 unidades por M2 y transporte y disposición final de escombros en sitio autorizado (distancia de transporte 28 Km)). SUMINISTRO Y PLANTACION.</v>
          </cell>
          <cell r="D1267" t="str">
            <v>M2</v>
          </cell>
          <cell r="E1267">
            <v>150351</v>
          </cell>
        </row>
        <row r="1268">
          <cell r="B1268">
            <v>5047</v>
          </cell>
          <cell r="C1268" t="str">
            <v>ADOQUIN EN CONCRETO COLOR OCRE 200 X 100 A25 (Suministro e instalación. Incluye base 4cm mortero 2000PSI y arena de sello)</v>
          </cell>
          <cell r="D1268" t="str">
            <v>M2</v>
          </cell>
          <cell r="E1268">
            <v>70979</v>
          </cell>
        </row>
        <row r="1269">
          <cell r="B1269">
            <v>5048</v>
          </cell>
          <cell r="C1269" t="str">
            <v>ADOQUIN ECOLOGICO EN CONCRETO DE 40 X 40 X 8cm. SUMINISTRO E INSTALACION. (Incluye suministro, extendido, nivelación y compactación de recebo e=0,15m, 0,02m de tierra, grama y mano de obra)</v>
          </cell>
          <cell r="D1269" t="str">
            <v>M2</v>
          </cell>
          <cell r="E1269">
            <v>63280</v>
          </cell>
        </row>
        <row r="1270">
          <cell r="B1270">
            <v>5049</v>
          </cell>
          <cell r="C1270" t="str">
            <v>REDUCTOR DE VELOCIDAD BAJO EN CONCRETO PREMEZCLADO 4000 PSI GRAVA COMÚN. SUMINISTRO E INSTALACION. (INCLUYE FORMALETA,  REFUERZO, CURADO Y PINTURA.</v>
          </cell>
          <cell r="D1270" t="str">
            <v>M2</v>
          </cell>
          <cell r="E1270">
            <v>259764</v>
          </cell>
        </row>
        <row r="1271">
          <cell r="B1271">
            <v>5050</v>
          </cell>
          <cell r="C1271" t="str">
            <v>DEMOLICIÓN MANUAL DE CAMARA DE PASO DOBLE ETB (INCLUYE DEMOLICIÓN DE PLACA PISO, TAPA, MUROS Y CAÑUELAS Y CARGUE)</v>
          </cell>
          <cell r="D1271" t="str">
            <v>UN</v>
          </cell>
          <cell r="E1271">
            <v>94279</v>
          </cell>
        </row>
        <row r="1272">
          <cell r="B1272">
            <v>5051</v>
          </cell>
          <cell r="C1272" t="str">
            <v>PILOTE PREEXCAVADOS EN CONCRETO TREMIE DE 3000PSI (210 Kg/cm2) ACELERADO A 2 DIAS (INC. ACELERANTE, ALQUILER DE EQUIPO DE PERFORACION CON OPERARIO, MANO DE OBRA, TRANSPORTE Y DISPOSICION FINAL DE ESCOMBROS AUTORIZADOA 21KM.</v>
          </cell>
          <cell r="D1272" t="str">
            <v>M3</v>
          </cell>
          <cell r="E1272">
            <v>1307758</v>
          </cell>
        </row>
        <row r="1273">
          <cell r="B1273">
            <v>5052</v>
          </cell>
          <cell r="C1273" t="str">
            <v>ESTRIBOS CONCRETO GRAVA COMUN 3000PSI (210kG/cm2) ACELERADO A 2 DIAS (INCLUYE ACELERANTE, FORMALETA, CURADO DE CONCRETO Y MANO DE OBRA).</v>
          </cell>
          <cell r="D1273" t="str">
            <v>M3</v>
          </cell>
          <cell r="E1273">
            <v>600411</v>
          </cell>
        </row>
        <row r="1274">
          <cell r="B1274">
            <v>5053</v>
          </cell>
          <cell r="C1274" t="str">
            <v>IZAJE Y MONTAJE DE VIGA EN CONCRETO L=30mt APROX INCLUYE DOS GRUAS TELESCOPICAS 50TON PERSONAL PARA IZAJE Y MONTAJE</v>
          </cell>
          <cell r="D1274" t="str">
            <v>UN</v>
          </cell>
          <cell r="E1274">
            <v>8821754</v>
          </cell>
        </row>
        <row r="1275">
          <cell r="B1275">
            <v>5054</v>
          </cell>
          <cell r="C1275" t="str">
            <v>CUADRILLA (2OFICIAL + 4 AYUDANTES)</v>
          </cell>
          <cell r="D1275" t="str">
            <v>JR</v>
          </cell>
          <cell r="E1275">
            <v>312697</v>
          </cell>
        </row>
        <row r="1276">
          <cell r="B1276">
            <v>5055</v>
          </cell>
          <cell r="C1276" t="str">
            <v>DESCABECE DE PILOTES (INCLUYE TRANSPORTE Y DISPOSICIÓN FINAL DE ESCOMBROS EN SITIO AUTORIZADO A 21 km.</v>
          </cell>
          <cell r="D1276" t="str">
            <v>M3</v>
          </cell>
          <cell r="E1276">
            <v>130427</v>
          </cell>
        </row>
        <row r="1277">
          <cell r="B1277">
            <v>5056</v>
          </cell>
          <cell r="C1277" t="str">
            <v>ESQUINA DEPRIMIDA ANCHO DE ANDEN =4.50M RAMPA L=1.7m. SUMINISTRO Y CONSTRUCCION.(INCLUYE RELLENO DE 1.70M PENDIENTE 10% H ANDEN=0.20M(INCLUYE RELLENO, LOSETA PREFABRICADA,BASE ARENA NIVELACION Y SELLO, LOSA EN CONCRETO).</v>
          </cell>
          <cell r="D1277" t="str">
            <v>M2</v>
          </cell>
          <cell r="E1277">
            <v>167769</v>
          </cell>
        </row>
        <row r="1278">
          <cell r="B1278">
            <v>5057</v>
          </cell>
          <cell r="C1278" t="str">
            <v>PANEL PREFABRICADO EN CONCRETO REFORZADO CON FIBRA DE VIDRIO PARA CONFORMACION DE MUROS, PARA ESTACIONES DEL SISTEMA TRANSMILENIO. SUMINISTRO E INSTALACION.</v>
          </cell>
          <cell r="D1278" t="str">
            <v>M2</v>
          </cell>
          <cell r="E1278">
            <v>193526</v>
          </cell>
        </row>
        <row r="1279">
          <cell r="B1279">
            <v>5058</v>
          </cell>
          <cell r="C1279" t="str">
            <v>FILOS (Incluye suministro y colocación de mortero 1:4 impermeabilizado hecho en obra)</v>
          </cell>
          <cell r="D1279" t="str">
            <v>ML</v>
          </cell>
          <cell r="E1279">
            <v>5728</v>
          </cell>
        </row>
        <row r="1280">
          <cell r="B1280">
            <v>5060</v>
          </cell>
          <cell r="C1280" t="str">
            <v>PINTURA BASE AGUA SOBRE MUROS 3 MANOS (Incluye suministro y colocación de pintura base en agua para exteriores)</v>
          </cell>
          <cell r="D1280" t="str">
            <v>M2</v>
          </cell>
          <cell r="E1280">
            <v>5439</v>
          </cell>
        </row>
        <row r="1281">
          <cell r="B1281">
            <v>5061</v>
          </cell>
          <cell r="C1281" t="str">
            <v>ENCHAPE EN GRANITO PARA INTERIORES 33 x 33 CM2 (Incluye suministro y colocación de 3cm de adhesivo premezclado, lechada de cemento y boquilla)</v>
          </cell>
          <cell r="D1281" t="str">
            <v>M2</v>
          </cell>
          <cell r="E1281">
            <v>68124</v>
          </cell>
        </row>
        <row r="1282">
          <cell r="B1282">
            <v>5062</v>
          </cell>
          <cell r="C1282" t="str">
            <v>ZOCALO MEDIA CAÑA EN GRANITO PARA INTERIORES H=7.2CM (Incluye suministro y colocación de material de pega)</v>
          </cell>
          <cell r="D1282" t="str">
            <v>ML</v>
          </cell>
          <cell r="E1282">
            <v>27648</v>
          </cell>
        </row>
        <row r="1283">
          <cell r="B1283">
            <v>5063</v>
          </cell>
          <cell r="C1283" t="str">
            <v>ENCHAPE EN PORCELANATO BEIGE 60 x 60CM2 (Incluye suministro y colocación de 3cm de adhesivo premezclado, lechada de cemento, boquilla)</v>
          </cell>
          <cell r="D1283" t="str">
            <v>M2</v>
          </cell>
          <cell r="E1283">
            <v>48159</v>
          </cell>
        </row>
        <row r="1284">
          <cell r="B1284">
            <v>5064</v>
          </cell>
          <cell r="C1284" t="str">
            <v>GUARDA ESCOBA EN PORCELANATO H=10CM (Incluye suministro y colocación de 3cm de adhesivo premezclado, lechada de cemento y boquilla)</v>
          </cell>
          <cell r="D1284" t="str">
            <v>ML</v>
          </cell>
          <cell r="E1284">
            <v>7757</v>
          </cell>
        </row>
        <row r="1285">
          <cell r="B1285">
            <v>5066</v>
          </cell>
          <cell r="C1285" t="str">
            <v>FLANCHE LATERAL, REMATE DE CUBIERTA EN LAMINA GALVANIZADA CAL. 16 Y PINTADA. DESARROLLO 0.30M. SUMINISTRO E INSTALACIÓN. (No incluye andamio)</v>
          </cell>
          <cell r="D1285" t="str">
            <v>ML</v>
          </cell>
          <cell r="E1285">
            <v>28203</v>
          </cell>
        </row>
        <row r="1286">
          <cell r="B1286">
            <v>5067</v>
          </cell>
          <cell r="C1286" t="str">
            <v>REMATE DE CUBIERTA Y CORTAGOTERA EN LAMINA GALVANIZADA CAL. 16 Y PINTADA. DESARROLLO 0.15M (No incluye andamio). SUMINISTRO E INSTALACION.</v>
          </cell>
          <cell r="D1286" t="str">
            <v>ML</v>
          </cell>
          <cell r="E1286">
            <v>20521</v>
          </cell>
        </row>
        <row r="1287">
          <cell r="B1287">
            <v>5068</v>
          </cell>
          <cell r="C1287" t="str">
            <v>DISPENSADOR METALICO PARA JABON LIQUIDO PARA INSTALAR EN MESON RECARGA DE JABON INFERIOR PUSH SUPERIOR DOCOL O SIMILAR. SUMINISTRO E INSTALACION.</v>
          </cell>
          <cell r="D1287" t="str">
            <v>UN</v>
          </cell>
          <cell r="E1287">
            <v>72656</v>
          </cell>
        </row>
        <row r="1288">
          <cell r="B1288">
            <v>5069</v>
          </cell>
          <cell r="C1288" t="str">
            <v>JUEGO DE INCRUSTACIONES COMPLETO (Incluye jabonera, portarollo y toallero). SUMINISTRO E INSTALACION.</v>
          </cell>
          <cell r="D1288" t="str">
            <v>UN</v>
          </cell>
          <cell r="E1288">
            <v>52009</v>
          </cell>
        </row>
        <row r="1289">
          <cell r="B1289">
            <v>5070</v>
          </cell>
          <cell r="C1289" t="str">
            <v>LAVAPLATOS EN ACERO INOXIDABLE DE SOBREPONER CON ALETA Cr DE 1.0 x 0.50 MTS. SUMINISTRO E INSTALACION.</v>
          </cell>
          <cell r="D1289" t="str">
            <v>UN</v>
          </cell>
          <cell r="E1289">
            <v>121231</v>
          </cell>
        </row>
        <row r="1290">
          <cell r="B1290">
            <v>5071</v>
          </cell>
          <cell r="C1290" t="str">
            <v xml:space="preserve">CONCRETO 2000PSI PARA MUERTOS (Premezclado. Incluye suministro formaleteo y colocación. No incluye refuerzo, curado) </v>
          </cell>
          <cell r="D1290" t="str">
            <v>M3</v>
          </cell>
          <cell r="E1290">
            <v>632056</v>
          </cell>
        </row>
        <row r="1291">
          <cell r="B1291">
            <v>5072</v>
          </cell>
          <cell r="C1291" t="str">
            <v>CONCRETO 4000 PSI PARA PLACAS Y VIGAS AEREAS (Premezclado. Incluye suministro, formaleteo y colocación. No incluye refuerzo, curado, andamio, cerchas, parales)</v>
          </cell>
          <cell r="D1291" t="str">
            <v>M3</v>
          </cell>
          <cell r="E1291">
            <v>752015</v>
          </cell>
        </row>
        <row r="1292">
          <cell r="B1292">
            <v>5073</v>
          </cell>
          <cell r="C1292" t="str">
            <v>TUBERIA PVC SANITARIA D=2" (Incluye suministro e instalación)</v>
          </cell>
          <cell r="D1292" t="str">
            <v>ML</v>
          </cell>
          <cell r="E1292">
            <v>12954</v>
          </cell>
        </row>
        <row r="1293">
          <cell r="B1293">
            <v>5074</v>
          </cell>
          <cell r="C1293" t="str">
            <v>TAPON DE PRUEBA PVC SANITARIA D=2" (Incluye suministro e instalación)</v>
          </cell>
          <cell r="D1293" t="str">
            <v>UN</v>
          </cell>
          <cell r="E1293">
            <v>3437</v>
          </cell>
        </row>
        <row r="1294">
          <cell r="B1294">
            <v>5075</v>
          </cell>
          <cell r="C1294" t="str">
            <v>TAPON DE PRUEBA PVC SANITARIA D=4" (Incluye suministro e instalación)</v>
          </cell>
          <cell r="D1294" t="str">
            <v>UN</v>
          </cell>
          <cell r="E1294">
            <v>5994</v>
          </cell>
        </row>
        <row r="1295">
          <cell r="B1295">
            <v>5076</v>
          </cell>
          <cell r="C1295" t="str">
            <v>CODO 45° PVC SANITARIA D=4" (Incluye suministro e instalación).</v>
          </cell>
          <cell r="D1295" t="str">
            <v>UN</v>
          </cell>
          <cell r="E1295">
            <v>15815</v>
          </cell>
        </row>
        <row r="1296">
          <cell r="B1296">
            <v>5077</v>
          </cell>
          <cell r="C1296" t="str">
            <v>CODO 45°CXE  PVC SANITARIA D=2" (Incluye suministro e instalación).</v>
          </cell>
          <cell r="D1296" t="str">
            <v>UN</v>
          </cell>
          <cell r="E1296">
            <v>5706</v>
          </cell>
        </row>
        <row r="1297">
          <cell r="B1297">
            <v>5078</v>
          </cell>
          <cell r="C1297" t="str">
            <v>CODO 90° CXE PVC SANITARIA D=4" (Incluye suministro e instalación).</v>
          </cell>
          <cell r="D1297" t="str">
            <v>UN</v>
          </cell>
          <cell r="E1297">
            <v>16991</v>
          </cell>
        </row>
        <row r="1298">
          <cell r="B1298">
            <v>5079</v>
          </cell>
          <cell r="C1298" t="str">
            <v>YEE PVC SANITARIA D=2" (Incluye suministro e instalación).</v>
          </cell>
          <cell r="D1298" t="str">
            <v>UN</v>
          </cell>
          <cell r="E1298">
            <v>8728</v>
          </cell>
        </row>
        <row r="1299">
          <cell r="B1299">
            <v>5080</v>
          </cell>
          <cell r="C1299" t="str">
            <v>YEE PVC SANITARIA D=4" (Incluye suministro e instalación).</v>
          </cell>
          <cell r="D1299" t="str">
            <v>UN</v>
          </cell>
          <cell r="E1299">
            <v>25840</v>
          </cell>
        </row>
        <row r="1300">
          <cell r="B1300">
            <v>5081</v>
          </cell>
          <cell r="C1300" t="str">
            <v>YEE DOBLE PVC SANITARIA D=4" (Incluye suministro e instalación).</v>
          </cell>
          <cell r="D1300" t="str">
            <v>UN</v>
          </cell>
          <cell r="E1300">
            <v>42884</v>
          </cell>
        </row>
        <row r="1301">
          <cell r="B1301">
            <v>5082</v>
          </cell>
          <cell r="C1301" t="str">
            <v>PUNTO SANITARIO 4" PARA FLUXOMETRO ( Incluye suministro e instalación. Incluye codo 45°, tuberia PVC sanitaria, union, soldadura y cinta teflon).</v>
          </cell>
          <cell r="D1301" t="str">
            <v>UN</v>
          </cell>
          <cell r="E1301">
            <v>68962</v>
          </cell>
        </row>
        <row r="1302">
          <cell r="B1302">
            <v>5083</v>
          </cell>
          <cell r="C1302" t="str">
            <v>TUBERIA PVC E.L. D= 1 1/4"  200 PSI (Incluye suministro e instalación, soldadura).</v>
          </cell>
          <cell r="D1302" t="str">
            <v>ML</v>
          </cell>
          <cell r="E1302">
            <v>9680</v>
          </cell>
        </row>
        <row r="1303">
          <cell r="B1303">
            <v>5084</v>
          </cell>
          <cell r="C1303" t="str">
            <v>TUBERIA PVC E.L. D= 1 RDE 13.5 - 315 PSI (Incluye suministro e instalación, soldadura).</v>
          </cell>
          <cell r="D1303" t="str">
            <v>ML</v>
          </cell>
          <cell r="E1303">
            <v>8191</v>
          </cell>
        </row>
        <row r="1304">
          <cell r="B1304">
            <v>5085</v>
          </cell>
          <cell r="C1304" t="str">
            <v>TEE PVC E.L. D= 1 1/2" (Incluye suministro e instalación, soldadura).</v>
          </cell>
          <cell r="D1304" t="str">
            <v>UN</v>
          </cell>
          <cell r="E1304">
            <v>10742</v>
          </cell>
        </row>
        <row r="1305">
          <cell r="B1305">
            <v>5086</v>
          </cell>
          <cell r="C1305" t="str">
            <v>TEE PVC E.L. D= 1 1/4" (Incluye suministro e instalación, soldadura).</v>
          </cell>
          <cell r="D1305" t="str">
            <v>UN</v>
          </cell>
          <cell r="E1305">
            <v>8263</v>
          </cell>
        </row>
        <row r="1306">
          <cell r="B1306">
            <v>5087</v>
          </cell>
          <cell r="C1306" t="str">
            <v>TEE PVC E.L. D= 1" (Incluye suministro e instalación, soldadura).</v>
          </cell>
          <cell r="D1306" t="str">
            <v>UN</v>
          </cell>
          <cell r="E1306">
            <v>4771</v>
          </cell>
        </row>
        <row r="1307">
          <cell r="B1307">
            <v>5088</v>
          </cell>
          <cell r="C1307" t="str">
            <v>CODO 90° PVC E.L. D= 1 1/4" (Incluye suministro e instalación, soldadura).</v>
          </cell>
          <cell r="D1307" t="str">
            <v>UN</v>
          </cell>
          <cell r="E1307">
            <v>5718</v>
          </cell>
        </row>
        <row r="1308">
          <cell r="B1308">
            <v>5089</v>
          </cell>
          <cell r="C1308" t="str">
            <v>CODO 90° PVC E.L. D= 1" (Incluye suministro e instalación, soldadura).</v>
          </cell>
          <cell r="D1308" t="str">
            <v>UN</v>
          </cell>
          <cell r="E1308">
            <v>4177</v>
          </cell>
        </row>
        <row r="1309">
          <cell r="B1309">
            <v>5090</v>
          </cell>
          <cell r="C1309" t="str">
            <v>CODO 90° PVC E.L. D= 1 1/2" (Incluye suministro e instalación, soldadura).</v>
          </cell>
          <cell r="D1309" t="str">
            <v>UN</v>
          </cell>
          <cell r="E1309">
            <v>9020</v>
          </cell>
        </row>
        <row r="1310">
          <cell r="B1310">
            <v>5091</v>
          </cell>
          <cell r="C1310" t="str">
            <v>REDUCCION PVC E.L. D= 1 1/2" A 1 1/4" (Incluye suministro e instalación, soldadura).</v>
          </cell>
          <cell r="D1310" t="str">
            <v>UN</v>
          </cell>
          <cell r="E1310">
            <v>6338</v>
          </cell>
        </row>
        <row r="1311">
          <cell r="B1311">
            <v>5092</v>
          </cell>
          <cell r="C1311" t="str">
            <v>REDUCCION PVC E.L. D= 1 1/4" A 1" (Incluye suministro e instalación, soldadura).</v>
          </cell>
          <cell r="D1311" t="str">
            <v>UN</v>
          </cell>
          <cell r="E1311">
            <v>4593</v>
          </cell>
        </row>
        <row r="1312">
          <cell r="B1312">
            <v>5093</v>
          </cell>
          <cell r="C1312" t="str">
            <v>REDUCCION PVC E.L. D= 1" A 3/4" (Incluye suministro e instalación, soldadura).</v>
          </cell>
          <cell r="D1312" t="str">
            <v>UN</v>
          </cell>
          <cell r="E1312">
            <v>3593</v>
          </cell>
        </row>
        <row r="1313">
          <cell r="B1313">
            <v>5094</v>
          </cell>
          <cell r="C1313" t="str">
            <v>REDUCCION PVC E.L. D=3/4"  A 1/2" (Incluye suministro e instalación, soldadura).</v>
          </cell>
          <cell r="D1313" t="str">
            <v>UN</v>
          </cell>
          <cell r="E1313">
            <v>3034</v>
          </cell>
        </row>
        <row r="1314">
          <cell r="B1314">
            <v>5095</v>
          </cell>
          <cell r="C1314" t="str">
            <v>REGISTRO BOLA 1/2" TIPO PESADO (Incluye suministro e instalación, soldadura y cinta teflon)</v>
          </cell>
          <cell r="D1314" t="str">
            <v>UN</v>
          </cell>
          <cell r="E1314">
            <v>23516</v>
          </cell>
        </row>
        <row r="1315">
          <cell r="B1315">
            <v>5096</v>
          </cell>
          <cell r="C1315" t="str">
            <v>REGISTRO BOLA 1" TIPO PESADO (Incluye suministro e instalación, soldadura y cinta teflón)</v>
          </cell>
          <cell r="D1315" t="str">
            <v>UN</v>
          </cell>
          <cell r="E1315">
            <v>18868</v>
          </cell>
        </row>
        <row r="1316">
          <cell r="B1316">
            <v>5097</v>
          </cell>
          <cell r="C1316" t="str">
            <v>REGISTRO DE BOLA 1 1/4" TIPO PESADO (Incluye suministro e instalación, soldadura y cinta teflon)</v>
          </cell>
          <cell r="D1316" t="str">
            <v>UN</v>
          </cell>
          <cell r="E1316">
            <v>25528</v>
          </cell>
        </row>
        <row r="1317">
          <cell r="B1317">
            <v>5098</v>
          </cell>
          <cell r="C1317" t="str">
            <v>PUNTO HIDRAULICO D=1" PARA SANITARIO FLUXOMETRO (Incluye suministro e instalación, incluye codo 45°, tuberia PVC E.L., tee PVC E.L., soldadura y cinta teflon)</v>
          </cell>
          <cell r="D1317" t="str">
            <v>UN</v>
          </cell>
          <cell r="E1317">
            <v>38421</v>
          </cell>
        </row>
        <row r="1318">
          <cell r="B1318">
            <v>5099</v>
          </cell>
          <cell r="C1318" t="str">
            <v>PUNTO HIDRAULICO D=1/2" PARA SANITARIO FLUXOMETRO (Incluye suministro e instalación, incluye codo 45°, tuberia PVC E.L., tee PVC E.L., soldadura y cinta teflon)</v>
          </cell>
          <cell r="D1318" t="str">
            <v>UN</v>
          </cell>
          <cell r="E1318">
            <v>34681</v>
          </cell>
        </row>
        <row r="1319">
          <cell r="B1319">
            <v>5101</v>
          </cell>
          <cell r="C1319" t="str">
            <v>CONDUCTOR RED DE BAJA TENSION 31/0 + 12 600V CU CONDUCTORES DE LA PARCIAL ENTRE LOS VAGONES NORTE Y SUR. SUMINISTRO E INSTALACION.</v>
          </cell>
          <cell r="D1319" t="str">
            <v>ML</v>
          </cell>
          <cell r="E1319">
            <v>77314</v>
          </cell>
        </row>
        <row r="1320">
          <cell r="B1320">
            <v>5102</v>
          </cell>
          <cell r="C1320" t="str">
            <v>ACOMETIDA TRIFASICA 36+18AWG THHN-600VCU. SUMINISTRO E INSTALACION. ACOMETIDA DESDE EL ARMARIO VAGON NORTE QUE ALIMENTA LAS TOMAS MONOFASICAS Y TRIFASICAS DE SERVICIO POR DEBAJO DEL PISO INSTALADO EN TUBERIA METALICA DE 1"</v>
          </cell>
          <cell r="D1320" t="str">
            <v>ML</v>
          </cell>
          <cell r="E1320">
            <v>27341</v>
          </cell>
        </row>
        <row r="1321">
          <cell r="B1321">
            <v>5103</v>
          </cell>
          <cell r="C1321" t="str">
            <v>ACOMETIDA TRIFASICA 32/0+11/0AWG THHN600V CU, SUMINISTRO E INSTALACION, ACOMETIDA PARCIAL ENTRE ARMARIOS DE VAGON NORTE Y SUR PARA ALIMENTACION DE TABLERO DE NORMAL DE VAGON SUR, VA POR TUBERIA EMT 2" POR DEBAJO DEL PISO.</v>
          </cell>
          <cell r="D1321" t="str">
            <v>ML</v>
          </cell>
          <cell r="E1321">
            <v>94697</v>
          </cell>
        </row>
        <row r="1322">
          <cell r="B1322">
            <v>5105</v>
          </cell>
          <cell r="C1322" t="str">
            <v>SALIDA PARA TOMA MONOFASICA DOBLE (Toma de servicio vagones) ES LA SALIDA DESDE LA CAJA METALICA MAS CERCANA EN EL PISO DEL VAGON HASTA LA TOMA EN LA COLUMNA INTERIOR DEL VAGON.</v>
          </cell>
          <cell r="D1322" t="str">
            <v>UN</v>
          </cell>
          <cell r="E1322">
            <v>68603</v>
          </cell>
        </row>
        <row r="1323">
          <cell r="B1323">
            <v>5106</v>
          </cell>
          <cell r="C1323" t="str">
            <v>SALIDA PARA TOMA TRIFASICA DE SEGURIDAD 1" EMT ES LA SALIDA DESDE LA CAJA METALICA MAS CERCANA EN EL PISO DEL VAGON (CORRESPONDIENTE A LA ACOMETIDA DE TOMA DE SERV) HASTA LA TOMA EN LA COLUMNA INTERIOR DEL VAGON.</v>
          </cell>
          <cell r="D1323" t="str">
            <v>UN</v>
          </cell>
          <cell r="E1323">
            <v>173005</v>
          </cell>
        </row>
        <row r="1324">
          <cell r="B1324">
            <v>5107</v>
          </cell>
          <cell r="C1324" t="str">
            <v>SALIDA PARA TOTEMS NORTE Y SUR EN TUBERIA EMT DE 1" Y CONDUCTOR 2x10 CU. INCLUYE SUMINISTRO DE SOPORTARIA, ANDAMIO Y PERSONAL PARA TRABAJO EN ALTURA. SUMINISTRO E INSTALACION.</v>
          </cell>
          <cell r="D1324" t="str">
            <v>ML</v>
          </cell>
          <cell r="E1324">
            <v>33949</v>
          </cell>
        </row>
        <row r="1325">
          <cell r="B1325">
            <v>5108</v>
          </cell>
          <cell r="C1325" t="str">
            <v>BALA CON BOMBILLOS AHORRADORES 2x20 W 120V INSTALADOS EN EL TECHO DE LAS TAQUILLAS. SUMINISTRO E INSTALACION. INCLUYE SUMINISTRO E INSTALACION  DE INTERRUPTOR Y APERTURA DE HUECO EN CIELO RASO FALSO PARA FIJACION.</v>
          </cell>
          <cell r="D1325" t="str">
            <v>UN</v>
          </cell>
          <cell r="E1325">
            <v>200661</v>
          </cell>
        </row>
        <row r="1326">
          <cell r="B1326">
            <v>5109</v>
          </cell>
          <cell r="C1326" t="str">
            <v>SALIDA PARA MOTORES PUERTAS EMT 3/4" ES LA SALIDA DESDE LA CAJA METALICA MAS CERCANA EN EL TECHO DEL VAGON, HASTA LA SALIDA EN EL COSTADO DEL VAGON. INCLUYE TUBERIA PARA EL CIRCUITO DIGITAL DE MANDO.</v>
          </cell>
          <cell r="D1326" t="str">
            <v>UN</v>
          </cell>
          <cell r="E1326">
            <v>87679</v>
          </cell>
        </row>
        <row r="1327">
          <cell r="B1327">
            <v>5110</v>
          </cell>
          <cell r="C1327" t="str">
            <v>2 DUCTOS D= 3" PVC SE INSTALA EN EL PISO AL LADO DE LOS VAGONES PARA EL SISTEMA DE ENERGIA Y/O COMUNICACIONES. INCLUYE APERTURA DE ZANJA, COMPACTACION Y RETIRO DE ESCOMBROS</v>
          </cell>
          <cell r="D1327" t="str">
            <v>ML</v>
          </cell>
          <cell r="E1327">
            <v>27300</v>
          </cell>
        </row>
        <row r="1328">
          <cell r="B1328">
            <v>5111</v>
          </cell>
          <cell r="C1328" t="str">
            <v>1 DUCTO DE 3/4" EMT (PARA SALIDAS DE PUBLICIDAD) CON ESTA TUBERIA SE ALIMENTAN LAS SALIDAS DE PUBLIMILENIO EN CADA VAGON, SALIENDO DE LOS ARMARIOS.</v>
          </cell>
          <cell r="D1328" t="str">
            <v>ML</v>
          </cell>
          <cell r="E1328">
            <v>7136</v>
          </cell>
        </row>
        <row r="1329">
          <cell r="B1329">
            <v>5112</v>
          </cell>
          <cell r="C1329" t="str">
            <v>1 DUCTO DE 1" EMT CON ESTA TUBERIA SE INTERCONECTAN LAS PARCIALES DE VAGONES NORTE Y SUR Y LA ACOMETIDA DE LAS LAMPARAS EN LAS TRANSICIONES POR DEBAJO DEL PISO DE LOS VAGONES.</v>
          </cell>
          <cell r="D1329" t="str">
            <v>ML</v>
          </cell>
          <cell r="E1329">
            <v>13543</v>
          </cell>
        </row>
        <row r="1330">
          <cell r="B1330">
            <v>5113</v>
          </cell>
          <cell r="C1330" t="str">
            <v>SALIDA PARA LAMPARA FLUORESCENTE EMT 3/4". ES LA SALIDA DESDE LA CAJA METALICA ANTERIOR EN EL TECHO DEL VAGON HASTA LA CAJA DE SALIDA PROPIA DE LA LAMPARA.</v>
          </cell>
          <cell r="D1330" t="str">
            <v>UN</v>
          </cell>
          <cell r="E1330">
            <v>119866</v>
          </cell>
        </row>
        <row r="1331">
          <cell r="B1331">
            <v>5117</v>
          </cell>
          <cell r="C1331" t="str">
            <v>LAMPARA FLUORESCENTE 4x54 W, T5, 120V. INSTALADA EN LOS TECHOS DE LOS VAGONES. SUMINISTRO E INSTALACION.</v>
          </cell>
          <cell r="D1331" t="str">
            <v>UN</v>
          </cell>
          <cell r="E1331">
            <v>186675</v>
          </cell>
        </row>
        <row r="1332">
          <cell r="B1332">
            <v>5122</v>
          </cell>
          <cell r="C1332" t="str">
            <v>SANITARIO LINEA INSTITUCIONAL COLOR BLANCO (VALVULA ANTIVANDALICA TIPO PUSH METALICO, CROMADO) SUMINISTRO E INSTALACION</v>
          </cell>
          <cell r="D1332" t="str">
            <v>UN</v>
          </cell>
          <cell r="E1332">
            <v>333003</v>
          </cell>
        </row>
        <row r="1333">
          <cell r="B1333">
            <v>5123</v>
          </cell>
          <cell r="C1333" t="str">
            <v>SANITARIO LINEA INSTITUCIONAL PARA DISCAPACITADOS COLOR BLANCO (VALVULA ANTIVANDALICA TIPO PUSH METALICO, CROMADO) SUMINISTRO E INSTALACION.</v>
          </cell>
          <cell r="D1333" t="str">
            <v>UN</v>
          </cell>
          <cell r="E1333">
            <v>999946</v>
          </cell>
        </row>
        <row r="1334">
          <cell r="B1334">
            <v>5124</v>
          </cell>
          <cell r="C1334" t="str">
            <v>ORINAL MEDIANO DE COLGAR TIPO INSTITUCIONAL COLOR BLANCO (VALVULA ANTIVANDALICA TIPO PUSH METALICO, CROMADO) SUMINISTRO E INSTALACION</v>
          </cell>
          <cell r="D1334" t="str">
            <v>UN</v>
          </cell>
          <cell r="E1334">
            <v>268653</v>
          </cell>
        </row>
        <row r="1335">
          <cell r="B1335">
            <v>5125</v>
          </cell>
          <cell r="C1335" t="str">
            <v>DISPENSADOR PARA PAPEL HIGIENICO DE SOBREPONER EN LA PARED PARA ROLLO DE 200m Y 400m EN ACERO INOXIDABLE 304 SATINADO CON LLAVE. SUMINISTRO E INSTALACION.</v>
          </cell>
          <cell r="D1335" t="str">
            <v>UN</v>
          </cell>
          <cell r="E1335">
            <v>66503</v>
          </cell>
        </row>
        <row r="1336">
          <cell r="B1336">
            <v>5126</v>
          </cell>
          <cell r="C1336" t="str">
            <v>GRIFERIA  PARA LAVAMANOS DE MESON TIPO PUSH METALICO CROMADO. SUMINISTRO E INSTALACION.</v>
          </cell>
          <cell r="D1336" t="str">
            <v>UN</v>
          </cell>
          <cell r="E1336">
            <v>154654</v>
          </cell>
        </row>
        <row r="1337">
          <cell r="B1337">
            <v>5127</v>
          </cell>
          <cell r="C1337" t="str">
            <v>SECADOR ELECTRICO PARA MANOS TIPO MANOS LIBRES, CARCAZA OVALADA METALICA ACERO INOXIDABLE 304 SATINADO CAL. 1.2mm MOTOR SIN ESCOBILLAS, RANGO DE DETECCION DEL SENSOR AJUSTABLE, DE 10 cm A 30 cm. SUMINISTRO E INSTALACION.</v>
          </cell>
          <cell r="D1337" t="str">
            <v>UN</v>
          </cell>
          <cell r="E1337">
            <v>305654</v>
          </cell>
        </row>
        <row r="1338">
          <cell r="B1338">
            <v>5128</v>
          </cell>
          <cell r="C1338" t="str">
            <v>VALVULA ANTIVANDALICA PARA ORINAL. SUMINISTRO E INSTALACION.</v>
          </cell>
          <cell r="D1338" t="str">
            <v>UN</v>
          </cell>
          <cell r="E1338">
            <v>263654</v>
          </cell>
        </row>
        <row r="1339">
          <cell r="B1339">
            <v>5129</v>
          </cell>
          <cell r="C1339" t="str">
            <v>PISO EN LAMINA ALFAJOR CAL. 3mm ANCHO 31cm PARA PLATAFORMA DE DESCENSO PASAJEROS VAGONES. INCLUYE ANGULO 1/8" x 1", IMPRIMANTE EPOXICO, PINTURA EPOXICA PARA BARRERAS Y SOLDADURA. SUMINISTRO E INSTALACION.</v>
          </cell>
          <cell r="D1339" t="str">
            <v>ML</v>
          </cell>
          <cell r="E1339">
            <v>163687</v>
          </cell>
        </row>
        <row r="1340">
          <cell r="B1340">
            <v>5131</v>
          </cell>
          <cell r="C1340" t="str">
            <v>BARANDA METALICA M-82 PREFABRICADA (incluye instalación, dados de concreto 3000 PSI grava común de 0.20 x 0.20 mt y pintura). SUMINISTRO E INSTALACION.</v>
          </cell>
          <cell r="D1340" t="str">
            <v>ML</v>
          </cell>
          <cell r="E1340">
            <v>125802</v>
          </cell>
        </row>
        <row r="1341">
          <cell r="B1341">
            <v>5132</v>
          </cell>
          <cell r="C1341" t="str">
            <v>BAJANTE ALL PVC SANITARIA D=4" (Incluye suministro e instalación, incluye unión proporcional cada 6mt, incluye soporte y dos tornillos inoxidables proporcionales cada 3mt, soldadura y cita teflon).</v>
          </cell>
          <cell r="D1341" t="str">
            <v>ML</v>
          </cell>
          <cell r="E1341">
            <v>41851</v>
          </cell>
        </row>
        <row r="1342">
          <cell r="B1342">
            <v>5134</v>
          </cell>
          <cell r="C1342" t="str">
            <v xml:space="preserve">DEMARCACION DE FLECHA MIXTA DE GIRO/FRONTAL EN PINTURA TERMOPLASTICA. SUMINISTRO Y APLICACION. NORMATIVA INVIAS. </v>
          </cell>
          <cell r="D1342" t="str">
            <v>UN</v>
          </cell>
          <cell r="E1342">
            <v>63070</v>
          </cell>
        </row>
        <row r="1343">
          <cell r="B1343">
            <v>5135</v>
          </cell>
          <cell r="C1343" t="str">
            <v>DEMARCACION LINEA CEDA EL PASO DISCONTINUA DE 0.8MT ESPACIADO 0.4MT E=2.3mm EN PINTURA TERMOPLASTICA, INCLUYE SUMINISTRO Y APLICACION CON EQUIPO, INCLUYE MICROESFERAS.</v>
          </cell>
          <cell r="D1343" t="str">
            <v>ML</v>
          </cell>
          <cell r="E1343">
            <v>11305</v>
          </cell>
        </row>
        <row r="1344">
          <cell r="B1344">
            <v>5136</v>
          </cell>
          <cell r="C1344" t="str">
            <v xml:space="preserve">DEMARCACION LINEA CARRIL A=0.12M L=3.0 SEPARACION=5.0M E=2.3mm, EN PINTURA TERMOPLASTICA. INCLUYE SUMINISTRO Y APLICACION CON EQUIPO. INCLUYE MICROESFERAS. </v>
          </cell>
          <cell r="D1344" t="str">
            <v>M2</v>
          </cell>
          <cell r="E1344">
            <v>11305</v>
          </cell>
        </row>
        <row r="1345">
          <cell r="B1345">
            <v>5143</v>
          </cell>
          <cell r="C1345" t="str">
            <v xml:space="preserve">FRANJA EN ADHESIVO VINILICO ESMERILADO EFECTO STAND BLASTED FROSTED CRYSTAL, SUMINISTRO E INSTALACION, GARANTIA DE 5 AÑOS AL EXTERIOR. SEGUN MANUAL DE IMAGEN DE TRANSMILENIO S.A. </v>
          </cell>
          <cell r="D1345" t="str">
            <v>UN</v>
          </cell>
          <cell r="E1345">
            <v>92582</v>
          </cell>
        </row>
        <row r="1346">
          <cell r="B1346">
            <v>5144</v>
          </cell>
          <cell r="C1346" t="str">
            <v xml:space="preserve">FRANJA EN VINILO CON ADHESIVO EN VINILO ALTO 6cm, GARANTIA DE 5 AÑOS AL EXTERIOR SEGUN COLOR. SUMINISTRO E INSTALACION. SEGUN MANUAL DE IMAGEN DE TRANSMILENIO S.A. </v>
          </cell>
          <cell r="D1346" t="str">
            <v>UN</v>
          </cell>
          <cell r="E1346">
            <v>8925</v>
          </cell>
        </row>
        <row r="1347">
          <cell r="B1347">
            <v>5145</v>
          </cell>
          <cell r="C1347" t="str">
            <v>FRANJA EN VINILO CON ADHESIVO EN VINILO ALTO 3cm, SUMINISTRO E INSTALACION, GARANTIA DE 5 AÑOS AL EXTERIOR SEGUN COLOR. SEGUN MANUAL DE IMAGEN DE TRANSMILENIO S.A.</v>
          </cell>
          <cell r="D1347" t="str">
            <v>UN</v>
          </cell>
          <cell r="E1347">
            <v>8687</v>
          </cell>
        </row>
        <row r="1348">
          <cell r="B1348">
            <v>5159</v>
          </cell>
          <cell r="C1348" t="str">
            <v>YEE REDUCIDA PVC SANITARIA 4" x 2" (Incluye suministro e instalación)</v>
          </cell>
          <cell r="D1348" t="str">
            <v>UN</v>
          </cell>
          <cell r="E1348">
            <v>22657</v>
          </cell>
        </row>
        <row r="1349">
          <cell r="B1349">
            <v>5160</v>
          </cell>
          <cell r="C1349" t="str">
            <v>PUNTO SANITARIO 2" PARA LAVAMANOS, LAVAPLATOS, ORINALES Y POCETAS (Incluye suministro e instalación, incluye codo de 45°, tuberia PVC sanitaria, sifon, unión, soldadura y cinta teflon).</v>
          </cell>
          <cell r="D1349" t="str">
            <v>UN</v>
          </cell>
          <cell r="E1349">
            <v>48235</v>
          </cell>
        </row>
        <row r="1350">
          <cell r="B1350">
            <v>5161</v>
          </cell>
          <cell r="C1350" t="str">
            <v>INSPECCION VISUAL PARA MALLA VIAL ARTERIAL NO TRONCAL, BRIGADA DE REACCION REALIZACION INVENTARIO DE HUECOS Y PROCESAMIENTO DE LA INFORMACION.</v>
          </cell>
          <cell r="D1350" t="str">
            <v>M2</v>
          </cell>
          <cell r="E1350">
            <v>132</v>
          </cell>
        </row>
        <row r="1351">
          <cell r="B1351">
            <v>5162</v>
          </cell>
          <cell r="C1351" t="str">
            <v>PAVIMENTO ASF RECICLADO EN FRIO  Cemento 3% (Adición emulsión asfáltica CRL-1 Reciclaje extender, nivelar, y compactar. no incluye agregados petreos de adición).</v>
          </cell>
          <cell r="D1351" t="str">
            <v>M3</v>
          </cell>
          <cell r="E1351">
            <v>195413</v>
          </cell>
        </row>
        <row r="1352">
          <cell r="B1352">
            <v>5163</v>
          </cell>
          <cell r="C1352" t="str">
            <v>PAVIMENTO ASF RECICLADO  EN FRIO Cemento 5% (Adición emulsión asfaltica CRL-1, reciclaje, extender, nivelar y compactar. No incluye agregados petreos de adición).</v>
          </cell>
          <cell r="D1352" t="str">
            <v>M3</v>
          </cell>
          <cell r="E1352">
            <v>210533</v>
          </cell>
        </row>
        <row r="1353">
          <cell r="B1353">
            <v>5164</v>
          </cell>
          <cell r="C1353" t="str">
            <v>PAVIMENTO ASF RECICLADO EN FRIO Emulsión CRL-1 al 3% (Suministro emulsión asfáltica CRL-1 reciclaje, extendida, nivelación y compactación. No incluye agregados petreos de adición).</v>
          </cell>
          <cell r="D1353" t="str">
            <v>M3</v>
          </cell>
          <cell r="E1353">
            <v>106478</v>
          </cell>
        </row>
        <row r="1354">
          <cell r="B1354">
            <v>5165</v>
          </cell>
          <cell r="C1354" t="str">
            <v>PAVIMENTO ASF RECICLADO EN FRIO EMULSION CRL-1 AL 5% (Suministro emulsión asfáltica CRL-1, reciclaje, extendida, nivelación y compactación. No incluye agregados petreos de adición).</v>
          </cell>
          <cell r="D1354" t="str">
            <v>M3</v>
          </cell>
          <cell r="E1354">
            <v>149968</v>
          </cell>
        </row>
        <row r="1355">
          <cell r="B1355">
            <v>5166</v>
          </cell>
          <cell r="C1355" t="str">
            <v>ALQUILER DE CERRAMIENTO TIPO 3, CONSTA DE SEÑALIZADORES TUBULARES PLASTICOS SEPARADOS ENTRE SI MAXIMO 3MTS TRIPLE CINTA PELIGRO CAL 4 (Incluye instalación, mantenimeinto y desinstalación).</v>
          </cell>
          <cell r="D1355" t="str">
            <v>ML/ME</v>
          </cell>
          <cell r="E1355">
            <v>3318</v>
          </cell>
        </row>
        <row r="1356">
          <cell r="B1356">
            <v>5167</v>
          </cell>
          <cell r="C1356" t="str">
            <v>PERSONAL DE BRIGADA Y ASEO (Incluye herramienta menor). SUMINISTRO.</v>
          </cell>
          <cell r="D1356" t="str">
            <v>H/ME</v>
          </cell>
          <cell r="E1356">
            <v>1375663</v>
          </cell>
        </row>
        <row r="1357">
          <cell r="B1357">
            <v>5168</v>
          </cell>
          <cell r="C1357" t="str">
            <v>PROTECCION A SUMIDEROS (Incluye suministro y colocación de bolsas de lona y geotextil NT 1600 o similar).</v>
          </cell>
          <cell r="D1357" t="str">
            <v>UN/MES</v>
          </cell>
          <cell r="E1357">
            <v>7903</v>
          </cell>
        </row>
        <row r="1358">
          <cell r="B1358">
            <v>5169</v>
          </cell>
          <cell r="C1358" t="str">
            <v>PLAFONADO DE POZOS (Incluye suministro y colocación de puntilla, tabla burra de 2.90 x0.28x0.025m, cinta de señalizacion cal 4 rollo 500mx0.10m y señalización tubular colombina plástica).</v>
          </cell>
          <cell r="D1358" t="str">
            <v>UN</v>
          </cell>
          <cell r="E1358">
            <v>116196</v>
          </cell>
        </row>
        <row r="1359">
          <cell r="B1359">
            <v>5170</v>
          </cell>
          <cell r="C1359" t="str">
            <v>ALQUILER ELEMENTOS DE PROTECCION PERSONAL BASICO CONSTRUCCION VIAS CUADRILLAS 5 PERSONAS (Para personal operativo de los frentes de obra).</v>
          </cell>
          <cell r="D1359" t="str">
            <v>UN/MES</v>
          </cell>
          <cell r="E1359">
            <v>242867</v>
          </cell>
        </row>
        <row r="1360">
          <cell r="B1360">
            <v>5171</v>
          </cell>
          <cell r="C1360" t="str">
            <v>ACOMETIDA DOMICILIARIA DE 3" A 1/2". SUMINISTRO E INSTALACION. (Incluye tuberia PF, reposición de cajilla en polipropileno para medidor, registros y accesorios. Longitud promedio =6.5mt).</v>
          </cell>
          <cell r="D1360" t="str">
            <v>UN</v>
          </cell>
          <cell r="E1360">
            <v>288141</v>
          </cell>
        </row>
        <row r="1361">
          <cell r="B1361">
            <v>5172</v>
          </cell>
          <cell r="C1361" t="str">
            <v>ACOMETIDA DOMICILIARIA DE 4" A 1/2". SUMINISTRO E INSTALACION. (Incluye tuberia PF, reposición de cajilla en polipropileno para medidor, registros y accesorios, longitud promedio = 6.5mt).</v>
          </cell>
          <cell r="D1361" t="str">
            <v>UN</v>
          </cell>
          <cell r="E1361">
            <v>276749</v>
          </cell>
        </row>
        <row r="1362">
          <cell r="B1362">
            <v>5173</v>
          </cell>
          <cell r="C1362" t="str">
            <v>ACOMETIDA DOMICILIARIA DE 6" A 1/2". SUMINISTRO E INSTALACION. (Incluye tuberia PF  reposición de cajilla en polipropileno para medidor, registros y accesorios. Longitud promedio=6.5 mt).</v>
          </cell>
          <cell r="D1362" t="str">
            <v>UN</v>
          </cell>
          <cell r="E1362">
            <v>280199</v>
          </cell>
        </row>
        <row r="1363">
          <cell r="B1363">
            <v>5174</v>
          </cell>
          <cell r="C1363" t="str">
            <v>JARDIN VERTICAL, INCLUYE ESTRUCTURA Y/O PANEL DE SOPORTE INDEPENDIENTE ELEM.PARA SOPORTE Y SUJECIÓN DE JARDIN, SACOS Y/O CANGUROS PARA SIEMBRA DE JARDIN VERTICAL, MATERIAL VEGETAL. SUMINISTRO CONSTRUCCION E INSTALACION.</v>
          </cell>
          <cell r="D1363" t="str">
            <v>M2</v>
          </cell>
          <cell r="E1363">
            <v>700000</v>
          </cell>
        </row>
        <row r="1364">
          <cell r="B1364">
            <v>5175</v>
          </cell>
          <cell r="C1364" t="str">
            <v>MURETE CONTENEDOR DE ZONA VERDE H=0.60M A=0.40M. SUMINISTRO Y CONSTRUCCION. (Incluye suministro y colocación de recebo común, geomembrana HDPE 30mil o similar y acero de refuerzo para anclaje)</v>
          </cell>
          <cell r="D1364" t="str">
            <v>ML</v>
          </cell>
          <cell r="E1364">
            <v>122998</v>
          </cell>
        </row>
        <row r="1365">
          <cell r="B1365">
            <v>5176</v>
          </cell>
          <cell r="C1365" t="str">
            <v>ELEMENTO SEGREGADOR DE CICLO RUTA TIPO PIEZA A130 EN CONCRETO DE 3000PSI (Fundido en sitio, concreto premezclado. Incluye suministro, formaleta y construcción).</v>
          </cell>
          <cell r="D1365" t="str">
            <v>ML</v>
          </cell>
          <cell r="E1365">
            <v>113282</v>
          </cell>
        </row>
        <row r="1366">
          <cell r="B1366">
            <v>5177</v>
          </cell>
          <cell r="C1366" t="str">
            <v>PARCHEO EN PAVIMENTO FLEXIBLE PARA ACCIONES DE MOVILIDAD. (Incluye corte, demolición, cargue, transporte y disposición final de escombros, imprimación, suministro, extendido y compactación de mezcla asfáltica) TRABAJO NOCTURNO.</v>
          </cell>
          <cell r="D1366" t="str">
            <v>M3</v>
          </cell>
          <cell r="E1366">
            <v>1028348</v>
          </cell>
        </row>
        <row r="1367">
          <cell r="B1367">
            <v>5178</v>
          </cell>
          <cell r="C1367" t="str">
            <v>CUADRILLA (OFICIAL + 6 AYUDANTES) HORARIO NOCTURNO</v>
          </cell>
          <cell r="D1367" t="str">
            <v>JR</v>
          </cell>
          <cell r="E1367">
            <v>456371</v>
          </cell>
        </row>
        <row r="1368">
          <cell r="B1368">
            <v>5180</v>
          </cell>
          <cell r="C1368" t="str">
            <v>FILTRO DE DRENAJE DE 0.6m x 1.0m. SUMINISTRO E INSTALACION. (Incluye tuberia perforada  D=4", grava comun 1/2" y geotextil NT 4000 o similar).</v>
          </cell>
          <cell r="D1368" t="str">
            <v>ML</v>
          </cell>
          <cell r="E1368">
            <v>165183</v>
          </cell>
        </row>
        <row r="1369">
          <cell r="B1369">
            <v>5181</v>
          </cell>
          <cell r="C1369" t="str">
            <v>SARDINEL FUNDIDO EN SITIO EN CONCRETO PREMEZCLADO DE 3000PSI. SUMINISTRO Y CONSTRUCCION. (Grava común) E=0.20m H=0.35m (Incluye formaleta metálica, acero de refuerzo y alambre negro).</v>
          </cell>
          <cell r="D1369" t="str">
            <v>ML</v>
          </cell>
          <cell r="E1369">
            <v>36250</v>
          </cell>
        </row>
        <row r="1370">
          <cell r="B1370">
            <v>5182</v>
          </cell>
          <cell r="C1370" t="str">
            <v>6 DUCTOS D=6" + 2 DUCTOS D=3" PVC TDP. SUMINISTRO E INSTALACION. (No incluye rellenos).</v>
          </cell>
          <cell r="D1370" t="str">
            <v>ML</v>
          </cell>
          <cell r="E1370">
            <v>222969</v>
          </cell>
        </row>
        <row r="1371">
          <cell r="B1371">
            <v>5183</v>
          </cell>
          <cell r="C1371" t="str">
            <v>7 DUCTOS D=4" PVC TDP. SUMINISTRO E INSTALACION. (No incluye rellenos).</v>
          </cell>
          <cell r="D1371" t="str">
            <v>ML</v>
          </cell>
          <cell r="E1371">
            <v>103558</v>
          </cell>
        </row>
        <row r="1372">
          <cell r="B1372">
            <v>5184</v>
          </cell>
          <cell r="C1372" t="str">
            <v>3 DUCTOS DE D=3" PVC TDP. SUMINISTRO E INSTALACION. (No incluye rellenos).</v>
          </cell>
          <cell r="D1372" t="str">
            <v>ML</v>
          </cell>
          <cell r="E1372">
            <v>36006</v>
          </cell>
        </row>
        <row r="1373">
          <cell r="B1373">
            <v>5185</v>
          </cell>
          <cell r="C1373" t="str">
            <v xml:space="preserve">NEOPRENO REFORZADO A 0.30 x 0.65 x 1"  DOBLE REFUERZO, SUMINISTRO E INSTALACION (Incluye limpieza de la superficie con chorro de aire a presion, herramienta menor y compresor). </v>
          </cell>
          <cell r="D1373" t="str">
            <v>UN</v>
          </cell>
          <cell r="E1373">
            <v>251391</v>
          </cell>
        </row>
        <row r="1374">
          <cell r="B1374">
            <v>5186</v>
          </cell>
          <cell r="C1374" t="str">
            <v>ACOMETIDA DOMICILIARIA DE 1/2" CON COLLAR DE DERIVACION DE 4" x 1/2". SUMINISTRO E INSTALACION. (Incluye tuberia PF, registros y accesorios, longitud promedio de 6.5m, incluye cajilla en polipropileno para medidor)</v>
          </cell>
          <cell r="D1374" t="str">
            <v>UN</v>
          </cell>
          <cell r="E1374">
            <v>260893</v>
          </cell>
        </row>
        <row r="1375">
          <cell r="B1375">
            <v>5187</v>
          </cell>
          <cell r="C1375" t="str">
            <v xml:space="preserve">ACOMETIDA DOMICILIARIA DE  1/2" CON COLLAR DE DERIVACION DE 6" x 1/2". SUMINISTRO E INSTALACION. (Incluye tuberia PF, registros y accesorios, longitud promedio 6.5mt. Incluye cajilla en polipropileno para medidor). </v>
          </cell>
          <cell r="D1375" t="str">
            <v>UN</v>
          </cell>
          <cell r="E1375">
            <v>280293</v>
          </cell>
        </row>
        <row r="1376">
          <cell r="B1376">
            <v>5188</v>
          </cell>
          <cell r="C1376" t="str">
            <v xml:space="preserve">BOYA PLASTICA DE 20 x 20 x 9cm DE ALTURA. SUMINISTRO E INSTALACION. </v>
          </cell>
          <cell r="D1376" t="str">
            <v>UN</v>
          </cell>
          <cell r="E1376">
            <v>42519</v>
          </cell>
        </row>
        <row r="1377">
          <cell r="B1377">
            <v>5189</v>
          </cell>
          <cell r="C1377" t="str">
            <v xml:space="preserve">HITO DE 75cm DE ALTURA Y 8 cm DE DIAMETRO CON REFLECTIVOS DE COLOR AMARILLO. SUMINISTRO E INSTALACION. </v>
          </cell>
          <cell r="D1377" t="str">
            <v>UN</v>
          </cell>
          <cell r="E1377">
            <v>50825</v>
          </cell>
        </row>
        <row r="1378">
          <cell r="B1378">
            <v>5190</v>
          </cell>
          <cell r="C1378" t="str">
            <v>CORTE CON EQUIPO DE OXICORTE PARA EL RETIRO DE LA JUNTA METALICA EXISTENTE EN EL PUENTE.</v>
          </cell>
          <cell r="D1378" t="str">
            <v>ML</v>
          </cell>
          <cell r="E1378">
            <v>7483</v>
          </cell>
        </row>
        <row r="1379">
          <cell r="B1379">
            <v>5191</v>
          </cell>
          <cell r="C1379" t="str">
            <v>DEMARCACION PICTOGRAMA CICLORUTA  EN PINTURA TERMOPLASTICA (e=2.3mm incluye suministro y aplicación con equipo, incluye microesferas. Area =2mt2).</v>
          </cell>
          <cell r="D1379" t="str">
            <v>UN</v>
          </cell>
          <cell r="E1379">
            <v>218960</v>
          </cell>
        </row>
        <row r="1380">
          <cell r="B1380">
            <v>5195</v>
          </cell>
          <cell r="C1380" t="str">
            <v xml:space="preserve">RETIRO, DEMONTE DE MATERIAL DE JUNTA DE DILATACIÓN EXISTENTE Y DEMOLICIÓN DE CONCRETO ADYACENTE A LA JUNTA, ANCHO VARIABLE DE 80 A 90cm. (Incluye cargue, transporte y retiro de escombros). </v>
          </cell>
          <cell r="D1380" t="str">
            <v>ML</v>
          </cell>
          <cell r="E1380">
            <v>31761</v>
          </cell>
        </row>
        <row r="1381">
          <cell r="B1381">
            <v>5196</v>
          </cell>
          <cell r="C1381" t="str">
            <v>DEMOLICIÓN DE CONCRETO: ESPESORES 8cm A 15cm. (Incluye retiro de material, transporte y disposición final de escombros en sitio autorizado).</v>
          </cell>
          <cell r="D1381" t="str">
            <v>M3</v>
          </cell>
          <cell r="E1381">
            <v>65230</v>
          </cell>
        </row>
        <row r="1382">
          <cell r="B1382">
            <v>5197</v>
          </cell>
          <cell r="C1382" t="str">
            <v>DEMOLICIÓN DE CONCRETO: ESPESORES 16cm A 25cm. (Incluye retiro de material, transporte y disposición final de escombros en sitio autorizado).</v>
          </cell>
          <cell r="D1382" t="str">
            <v>M3</v>
          </cell>
          <cell r="E1382">
            <v>70455</v>
          </cell>
        </row>
        <row r="1383">
          <cell r="B1383">
            <v>5199</v>
          </cell>
          <cell r="C1383" t="str">
            <v>CONCRETO SIN RETRACCIÓN, SUMINISTRO Y COLOCACIÓN, (CONCRELISTO RE 5000 O SIMILAR) CON FIBRA METÁLICA 80-60 O SIMILAR PARA VIGAS DE SOPORTE JUNTAS DE DILATACIÓN</v>
          </cell>
          <cell r="D1383" t="str">
            <v>M3</v>
          </cell>
          <cell r="E1383">
            <v>3266966</v>
          </cell>
        </row>
        <row r="1384">
          <cell r="B1384">
            <v>5200</v>
          </cell>
          <cell r="C1384" t="str">
            <v xml:space="preserve">GROUTING DE ALTA RESISTENCIA SIN RETRACCIÓN PARA RELLENO DE ZONA DE ANCLAJE PARA REEMPLAZO DE JUNTA EXISTENTE H=0.05m. SUMINISTRO Y COLOCACIÓN. (Incluye imprimante de alta adherencia y curador). </v>
          </cell>
          <cell r="D1384" t="str">
            <v>M2</v>
          </cell>
          <cell r="E1384">
            <v>419685</v>
          </cell>
        </row>
        <row r="1385">
          <cell r="B1385">
            <v>5201</v>
          </cell>
          <cell r="C1385" t="str">
            <v xml:space="preserve">JUNTA ELASTOMERICA TIPO AWGJ 70 DE 70mm DE RECORRIDO O SIMILAR. SUMINISTRO Y COLOCACIÓN. (Incluye pernos y soldadura). </v>
          </cell>
          <cell r="D1385" t="str">
            <v>ML</v>
          </cell>
          <cell r="E1385">
            <v>105233</v>
          </cell>
        </row>
        <row r="1386">
          <cell r="B1386">
            <v>5202</v>
          </cell>
          <cell r="C1386" t="str">
            <v>JUNTA METÁLICA CON ÁNGULO DE 3"x1/4". SUMINISTRO Y COLOCACIÓN. (PARA UN SOLO COSTADO DE LA JUNTA).</v>
          </cell>
          <cell r="D1386" t="str">
            <v>ML</v>
          </cell>
          <cell r="E1386">
            <v>46561</v>
          </cell>
        </row>
        <row r="1387">
          <cell r="B1387">
            <v>5204</v>
          </cell>
          <cell r="C1387" t="str">
            <v>LIMPIEZA PROFUNDA DE LA JUNTA PARA ANCHOS VARIABLES DE 5 A 30cm. (Retiro del material en la cavidad existente entre la superficie externa de la viga y el espaldar del estribo mediante el uso de hidrolavado y taladro luego del vaciado de escombros).</v>
          </cell>
          <cell r="D1387" t="str">
            <v>ML</v>
          </cell>
          <cell r="E1387">
            <v>5523</v>
          </cell>
        </row>
        <row r="1388">
          <cell r="B1388">
            <v>5205</v>
          </cell>
          <cell r="C1388" t="str">
            <v>SELLANTE BASE EN POLIMERO PARA SELLO DE FISURAS, SUMINISTRO Y COLOCACIÓN, (ANCHO JUNTA APROX. 25mm PROFUNDIDAD APROX. 12mm).</v>
          </cell>
          <cell r="D1388" t="str">
            <v>ML</v>
          </cell>
          <cell r="E1388">
            <v>23281</v>
          </cell>
        </row>
        <row r="1389">
          <cell r="B1389">
            <v>5207</v>
          </cell>
          <cell r="C1389" t="str">
            <v>SANEADO DE CONCRETO DE RECUBRIMIENTO. INCLUYE ESCARIFICACIÓN DE CONCRETO PROFUNDIDAD ENTRE 2cm Y 7cm, LIMPIEZA Y APLICACIÓN DE RECUBRIMIENTO ANTICORROSIVO PARA EL ACERO DE REFUERZO EXISTENTE Y MORTERO DE REPARACIÓN ESTRUCTURAL. NIVEL DE TRABAJO+3.0m</v>
          </cell>
          <cell r="D1389" t="str">
            <v>M2</v>
          </cell>
          <cell r="E1389">
            <v>128386</v>
          </cell>
        </row>
        <row r="1390">
          <cell r="B1390">
            <v>5208</v>
          </cell>
          <cell r="C1390" t="str">
            <v>LIMPIEZA MECÁNICA DE ACERO DE REFUERZO CON PULIDORA Y SUMINISTRO Y APLICACIÓN DE INHIBIDOR DE CORROSIÓN. NIVEL DE TRABAJO +3.0m.</v>
          </cell>
          <cell r="D1390" t="str">
            <v>ML</v>
          </cell>
          <cell r="E1390">
            <v>69023</v>
          </cell>
        </row>
        <row r="1391">
          <cell r="B1391">
            <v>5209</v>
          </cell>
          <cell r="C1391" t="str">
            <v>IMPRIMANTE Y PUENTE DE ADHERENCIA ENTRE CONCRETO FRESCO Y ENDURECIDO DE FRAGUADO LENTO. SUMINISTRO Y APLICACIÓN. EPÓXICO DE PEGA CONCRETO NUEVO A VIEJO QUE CUMPLA CON LA NORMA ASTM C-881 TIPO 5 GRADO II</v>
          </cell>
          <cell r="D1391" t="str">
            <v>M2</v>
          </cell>
          <cell r="E1391">
            <v>31495</v>
          </cell>
        </row>
        <row r="1392">
          <cell r="B1392">
            <v>5210</v>
          </cell>
          <cell r="C1392" t="str">
            <v>ESCARIFICACIÓN MECÁNICA ABUZARDADO Y CORTE CON DISCO DIAMANTADO PARA RECALCE DE ELEMENTOS ESTRUCTURALES PROFUNDIDAD VARIABLE ENTRE 5cm Y 20cm. INCLUYE TRANSPORTE DE ESCOMBROS.</v>
          </cell>
          <cell r="D1392" t="str">
            <v>M2</v>
          </cell>
          <cell r="E1392">
            <v>42342</v>
          </cell>
        </row>
        <row r="1393">
          <cell r="B1393">
            <v>5211</v>
          </cell>
          <cell r="C1393" t="str">
            <v>MORTERO ACRILICO DE REPARACIÓN ALTA RESISTENCIA, AUTOIMPRIMANTE. SUMINISTRO Y APLICACIÓN. INCLUYE COSTOS DE SUMINISTRO DE MATERIALES (RECUBRIMIENTO ANTICORROSIVO EN DOS CAPAS.</v>
          </cell>
          <cell r="D1393" t="str">
            <v>M2</v>
          </cell>
          <cell r="E1393">
            <v>25195</v>
          </cell>
        </row>
        <row r="1394">
          <cell r="B1394">
            <v>5212</v>
          </cell>
          <cell r="C1394" t="str">
            <v>MASILLA DE POLIURETANO MONOCOMPONENTE PARA SELLADO DE JUNTAS DE CONSTRUCCIÓN. SELLADOR ELÁSTICO DE POLIURETANO. SUMINISTRO Y COLOCACIÓN.</v>
          </cell>
          <cell r="D1394" t="str">
            <v>ML</v>
          </cell>
          <cell r="E1394">
            <v>11318</v>
          </cell>
        </row>
        <row r="1395">
          <cell r="B1395">
            <v>5214</v>
          </cell>
          <cell r="C1395" t="str">
            <v>LAMINA ALFAJOR 6mm CON SOPORTE EN NEOPRENO PARA PERMITIR FLUJO VEHICULAR SOBRE JUNTAS DEMOLIDAS. INCLUYE RETIRO Y POSTERIOR COLOCACIÓN Y TRANSPORTE.</v>
          </cell>
          <cell r="D1395" t="str">
            <v>M2</v>
          </cell>
          <cell r="E1395">
            <v>136379</v>
          </cell>
        </row>
        <row r="1396">
          <cell r="B1396">
            <v>5216</v>
          </cell>
          <cell r="C1396" t="str">
            <v xml:space="preserve">PINTURA EPÓXICA A DOS MANOS. SUMINISTRO Y APLICACIÓN. </v>
          </cell>
          <cell r="D1396" t="str">
            <v>M2</v>
          </cell>
          <cell r="E1396">
            <v>13461</v>
          </cell>
        </row>
        <row r="1397">
          <cell r="B1397">
            <v>5217</v>
          </cell>
          <cell r="C1397" t="str">
            <v>PINTURA ACRÍLICA BASE AGUA A=10cm PARA LINEAS DE DEMARCACIÓN, CON MICROESFERAS, ESPESOR SECO DE 9mils Y 60% DE SÓLIDOS POR VOLUMEN, EN CALZADA. SUMINISTRO Y APLICACIÓN.</v>
          </cell>
          <cell r="D1397" t="str">
            <v>ML</v>
          </cell>
          <cell r="E1397">
            <v>1883</v>
          </cell>
        </row>
        <row r="1398">
          <cell r="B1398">
            <v>5218</v>
          </cell>
          <cell r="C1398" t="str">
            <v>PINTURA ACRILÍCA BASE AGUA a=10cm PARA LINEAS DE DEMARCACIÓN, EN CICLORUTA (en andén), SIN MICROESFERAS, ESPESOR SECO DE 9mils Y 60% DE SÓLIDOS POR VOLUMEN. SUMINISTRO Y APLICACIÓN.</v>
          </cell>
          <cell r="D1398" t="str">
            <v>ML</v>
          </cell>
          <cell r="E1398">
            <v>2170</v>
          </cell>
        </row>
        <row r="1399">
          <cell r="B1399">
            <v>5220</v>
          </cell>
          <cell r="C1399" t="str">
            <v>PINTURA EN PLASTICO EN FRIO METILMETACRILATO DE a=12cm PARA LINEAS DE DEMARCACIÓN, CON MICROESFERAS Y ESPESOR SECO SEGÚN NORMA NTC 4744.  SUMINISTRO Y APLICACIÓN.</v>
          </cell>
          <cell r="D1399" t="str">
            <v>ML</v>
          </cell>
          <cell r="E1399">
            <v>7776</v>
          </cell>
        </row>
        <row r="1400">
          <cell r="B1400">
            <v>5221</v>
          </cell>
          <cell r="C1400" t="str">
            <v>PINTURA EN PLASTICO EN FRIO METILMETACRILATO DE a=15cm PARA LINEAS DE DEMARCACIÓN, CON MICROESFERAS Y ESPESOR SECO SEGÚN NORMA NTC 4744.  SUMINISTRO Y APLICACIÓN.</v>
          </cell>
          <cell r="D1400" t="str">
            <v>ML</v>
          </cell>
          <cell r="E1400">
            <v>8553</v>
          </cell>
        </row>
        <row r="1401">
          <cell r="B1401">
            <v>5225</v>
          </cell>
          <cell r="C1401" t="str">
            <v>PINTURA DE TRÁFICO - IMPRIMANTE NEGRO A=15cm. SUMINISTRO Y APLICACIÓN.</v>
          </cell>
          <cell r="D1401" t="str">
            <v>ML</v>
          </cell>
          <cell r="E1401">
            <v>2158</v>
          </cell>
        </row>
        <row r="1402">
          <cell r="B1402">
            <v>5226</v>
          </cell>
          <cell r="C1402" t="str">
            <v>PINTURA DE TRÁFICO - IMPRIMANTE NEGRO A=20cm. SUMINISTRO Y APLICACIÓN.</v>
          </cell>
          <cell r="D1402" t="str">
            <v>ML</v>
          </cell>
          <cell r="E1402">
            <v>3156</v>
          </cell>
        </row>
        <row r="1403">
          <cell r="B1403">
            <v>5227</v>
          </cell>
          <cell r="C1403" t="str">
            <v>PINTURA DE TRÁFICO - IMPRIMANTE NEGRO. SUMINISTRO Y APLICACIÓN.</v>
          </cell>
          <cell r="D1403" t="str">
            <v>M2</v>
          </cell>
          <cell r="E1403">
            <v>10800</v>
          </cell>
        </row>
        <row r="1404">
          <cell r="B1404">
            <v>5228</v>
          </cell>
          <cell r="C1404" t="str">
            <v>BORRADO DE DEMARCACIÓN VIAL POR FRESADO CON MÁQUINA PARA LINEA a=0.12m.</v>
          </cell>
          <cell r="D1404" t="str">
            <v>ML</v>
          </cell>
          <cell r="E1404">
            <v>1615</v>
          </cell>
        </row>
        <row r="1405">
          <cell r="B1405">
            <v>5229</v>
          </cell>
          <cell r="C1405" t="str">
            <v>BORRADO DE DEMARCACIÓN VIAL POR FRESADO CON MÁQUINA PARA LINEA a=0.15m.</v>
          </cell>
          <cell r="D1405" t="str">
            <v>ML</v>
          </cell>
          <cell r="E1405">
            <v>2019</v>
          </cell>
        </row>
        <row r="1406">
          <cell r="B1406">
            <v>5230</v>
          </cell>
          <cell r="C1406" t="str">
            <v>BORRADO DE DEMARCACIÓN VIAL POR FRESADO CON MÁQUINA PARA LINEA a=0.20m.</v>
          </cell>
          <cell r="D1406" t="str">
            <v>ML</v>
          </cell>
          <cell r="E1406">
            <v>2697</v>
          </cell>
        </row>
        <row r="1407">
          <cell r="B1407">
            <v>5241</v>
          </cell>
          <cell r="C1407" t="str">
            <v>TACHA REFLECTIVA BIDIRECCIONAL (Incluye suministro e instalación).</v>
          </cell>
          <cell r="D1407" t="str">
            <v>UN</v>
          </cell>
          <cell r="E1407">
            <v>7992</v>
          </cell>
        </row>
        <row r="1408">
          <cell r="B1408">
            <v>5242</v>
          </cell>
          <cell r="C1408" t="str">
            <v>RESALTOS EN CAUCHO ANCLADOS, LONGITUD 1m, ANCHO 30cm, ANCHO 4.5cm. (Incluye suministro e instalación).</v>
          </cell>
          <cell r="D1408" t="str">
            <v>UN</v>
          </cell>
          <cell r="E1408">
            <v>146170</v>
          </cell>
        </row>
        <row r="1409">
          <cell r="B1409">
            <v>5244</v>
          </cell>
          <cell r="C1409" t="str">
            <v>ENTIBADO EC-1 CONTÍNUO MADERA CON PERFILES DE MADERA Y PARALES TELESCÓPICOS. SUMINISTRO E INSTALACIÓN.</v>
          </cell>
          <cell r="D1409" t="str">
            <v>M2</v>
          </cell>
          <cell r="E1409">
            <v>36060</v>
          </cell>
        </row>
        <row r="1410">
          <cell r="B1410">
            <v>5245</v>
          </cell>
          <cell r="C1410" t="str">
            <v>EMPATE EN LÍNEA DE TUBERÍA DE ACERO (HA) A TUBERÍA PVC 6". SUMINISTRO E INSTALACIÓN. (INCLUYE ACOPLE UNIVERSAL D= 6" R1, UNIÓN DE REPARACIÓN D=6" Y 1mt DE TUBERÍA PVC D= 6" RDE 21).</v>
          </cell>
          <cell r="D1410" t="str">
            <v>UN</v>
          </cell>
          <cell r="E1410">
            <v>393147</v>
          </cell>
        </row>
        <row r="1411">
          <cell r="B1411">
            <v>5246</v>
          </cell>
          <cell r="C1411" t="str">
            <v>EMPATE EN LÍNEA DE TUBERÍA DE ACERO (HA) A TUBERÍA PVC 12". SUMINISTRO E INSTALACIÓN. (INCLUYE ACOPLE UNIVERSAL D= 12" R1, UNIÓN DE REPARACIÓN D=12" Y 1mt DE TUBERÍA PVC D= 12" RDE 21).</v>
          </cell>
          <cell r="D1411" t="str">
            <v>UN</v>
          </cell>
          <cell r="E1411">
            <v>1659254</v>
          </cell>
        </row>
        <row r="1412">
          <cell r="B1412">
            <v>5247</v>
          </cell>
          <cell r="C1412" t="str">
            <v>EMPATE EN LÍNEA DE TUBERÍA DE ACERO (HA) A ASBESTO CEMENTO (AC) 6". SUMINISTRO E INSTALACIÓN. (INCLUYE DOS ACOPLES UNIVERSAL D= 6" R1  Y 1mt DE TUBERÍA PVC D= 6" RDE 21).</v>
          </cell>
          <cell r="D1412" t="str">
            <v>UN</v>
          </cell>
          <cell r="E1412">
            <v>425029</v>
          </cell>
        </row>
        <row r="1413">
          <cell r="B1413">
            <v>5248</v>
          </cell>
          <cell r="C1413" t="str">
            <v>TUBERIA CONDUIT PVC D= 1/2" (No incluye Rellenos). SUMINISTRO E INSTALACIÓN.</v>
          </cell>
          <cell r="D1413" t="str">
            <v>ML</v>
          </cell>
          <cell r="E1413">
            <v>3177</v>
          </cell>
        </row>
        <row r="1414">
          <cell r="B1414">
            <v>5249</v>
          </cell>
          <cell r="C1414" t="str">
            <v>TUBERIA EN ACERO GALVANIZADA D= 2" (No incluye rellenos). SUMINISTRO E INSTALACIÓN.</v>
          </cell>
          <cell r="D1414" t="str">
            <v>ML</v>
          </cell>
          <cell r="E1414">
            <v>29453</v>
          </cell>
        </row>
        <row r="1415">
          <cell r="B1415">
            <v>5250</v>
          </cell>
          <cell r="C1415" t="str">
            <v>CARCAMO TIPO PLACA DE PROTECCIÓN DE TUBO EN POLIETILENO D= 2", 3", 4", 6" Y 8". (Incluye relleno en arena de peña, refuerzo, concreto de 2000 PSI y 4000 PSI, formaleta y transporte de petreos).</v>
          </cell>
          <cell r="D1415" t="str">
            <v>ML</v>
          </cell>
          <cell r="E1415">
            <v>124436</v>
          </cell>
        </row>
        <row r="1416">
          <cell r="B1416">
            <v>5251</v>
          </cell>
          <cell r="C1416" t="str">
            <v>CARCAMO TIPO PLACA PARA PROTECCIÓN DE TUBO EN POLIETILENO D= 10", 12", 14" Y 16" (Incluye relleno en arena de peña, refuerzo, concreto de 2000 PSI y 4000 PSI, formaleta y transporte de petreos).</v>
          </cell>
          <cell r="D1416" t="str">
            <v>ML</v>
          </cell>
          <cell r="E1416">
            <v>186572</v>
          </cell>
        </row>
        <row r="1417">
          <cell r="B1417">
            <v>5252</v>
          </cell>
          <cell r="C1417" t="str">
            <v>CAJA PARA SECCIONADOR MANIOBRA SUBESTACIÓN SEMISUMERGIBLE NORMA CODENSA CS290 (Anden. Incl base en concreto de 1500 PSI. Recebo compactado, muros, pañete en mortero impermeab. acero refuerzo, escalera de gato, marco y tapas.</v>
          </cell>
          <cell r="D1417" t="str">
            <v>UN</v>
          </cell>
          <cell r="E1417">
            <v>2127048</v>
          </cell>
        </row>
        <row r="1418">
          <cell r="B1418">
            <v>5253</v>
          </cell>
          <cell r="C1418" t="str">
            <v>CAJA DE MANIOBRA ENTRADA Y SALIDA SUBESTACION SEMISUMERGIBLE NORMA CODENSA CTS535. SUMINISTRO E INSTALACION.</v>
          </cell>
          <cell r="D1418" t="str">
            <v>UN</v>
          </cell>
          <cell r="E1418">
            <v>7986325</v>
          </cell>
        </row>
        <row r="1419">
          <cell r="B1419">
            <v>5254</v>
          </cell>
          <cell r="C1419" t="str">
            <v>TUBERIA CONCRETO D=36" CL. V  REFORZADO (Incluye Suministro, Instalación, mortero 2000 PSI para cubrimiento de junta).</v>
          </cell>
          <cell r="D1419" t="str">
            <v>ML</v>
          </cell>
          <cell r="E1419">
            <v>1139589</v>
          </cell>
        </row>
        <row r="1420">
          <cell r="B1420">
            <v>5271</v>
          </cell>
          <cell r="C1420" t="str">
            <v>CONCRETO 2000 PSI GRAVA COMUN 1" (Suministro y colocación. Incluye suministro de concreto, formaleteado, fundida y curado.)</v>
          </cell>
          <cell r="D1420" t="str">
            <v>M3</v>
          </cell>
          <cell r="E1420">
            <v>420570</v>
          </cell>
        </row>
        <row r="1421">
          <cell r="B1421">
            <v>5272</v>
          </cell>
          <cell r="C1421" t="str">
            <v>2 DUCTOS D=6" PVC-TDP (No Incluye Rellenos ni excavación). SUMINISTRO E INSTALACIÓN.</v>
          </cell>
          <cell r="D1421" t="str">
            <v>ML</v>
          </cell>
          <cell r="E1421">
            <v>62031</v>
          </cell>
        </row>
        <row r="1422">
          <cell r="B1422">
            <v>5273</v>
          </cell>
          <cell r="C1422" t="str">
            <v xml:space="preserve">3 DUCTOS D=6" PVC-TDP (No Incluye Rellenos ni excavación). SUMINISTRO E INSTALACIÓN. </v>
          </cell>
          <cell r="D1422" t="str">
            <v>ML</v>
          </cell>
          <cell r="E1422">
            <v>93047</v>
          </cell>
        </row>
        <row r="1423">
          <cell r="B1423">
            <v>5274</v>
          </cell>
          <cell r="C1423" t="str">
            <v>5 DUCTOS D=6" PVC-TDP (No Incluye Rellenos ni excavación). SUMINISTRO E INSTALACIÓN.</v>
          </cell>
          <cell r="D1423" t="str">
            <v>ML</v>
          </cell>
          <cell r="E1423">
            <v>155078</v>
          </cell>
        </row>
        <row r="1424">
          <cell r="B1424">
            <v>5275</v>
          </cell>
          <cell r="C1424" t="str">
            <v>10 DUCTOS D=6" PVC-TDP (No Incluye Rellenos ni excavación). SUMINISTRO E INSTALACIÓN.</v>
          </cell>
          <cell r="D1424" t="str">
            <v>ML</v>
          </cell>
          <cell r="E1424">
            <v>310154</v>
          </cell>
        </row>
        <row r="1425">
          <cell r="B1425">
            <v>5276</v>
          </cell>
          <cell r="C1425" t="str">
            <v>11 DUCTOS D=6" PVC-TDP (No Incluye Rellenos ni excavación). SUMINISTRO E INSTALACIÓN.</v>
          </cell>
          <cell r="D1425" t="str">
            <v>ML</v>
          </cell>
          <cell r="E1425">
            <v>341170</v>
          </cell>
        </row>
        <row r="1426">
          <cell r="B1426">
            <v>5277</v>
          </cell>
          <cell r="C1426" t="str">
            <v>20 DUCTOS D=4" PVC-TDP (No Incluye Rellenos ni excavación). SUMINISTRO E INSTALACIÓN.</v>
          </cell>
          <cell r="D1426" t="str">
            <v>ML</v>
          </cell>
          <cell r="E1426">
            <v>286369</v>
          </cell>
        </row>
        <row r="1427">
          <cell r="B1427">
            <v>5278</v>
          </cell>
          <cell r="C1427" t="str">
            <v>28 DUCTOS D=4" PVC-TDP (No Incluye Rellenos ni excavación). SUMINISTRO E INSTALACIÓN.</v>
          </cell>
          <cell r="D1427" t="str">
            <v>ML</v>
          </cell>
          <cell r="E1427">
            <v>401003</v>
          </cell>
        </row>
        <row r="1428">
          <cell r="B1428">
            <v>5279</v>
          </cell>
          <cell r="C1428" t="str">
            <v>5 DUCTOS D=4" PVC-TDP (No Incluye Rellenos ni excavación). SUMINISTRO E INSTALACIÓN.</v>
          </cell>
          <cell r="D1428" t="str">
            <v>ML</v>
          </cell>
          <cell r="E1428">
            <v>71593</v>
          </cell>
        </row>
        <row r="1429">
          <cell r="B1429">
            <v>5280</v>
          </cell>
          <cell r="C1429" t="str">
            <v>CARCAMO DE PROTECCIÓN PARA TUBERIA DE TELEFONOS (DE 9 A 12 TUBOS). SUMINISTRO E INSTALACIÓN.</v>
          </cell>
          <cell r="D1429" t="str">
            <v>ML</v>
          </cell>
          <cell r="E1429">
            <v>156258</v>
          </cell>
        </row>
        <row r="1430">
          <cell r="B1430">
            <v>5286</v>
          </cell>
          <cell r="C1430" t="str">
            <v>ESTABILIZACIÓN DE BASE GRANULAR CON EMULSIÓN + CEMENTO 5%  e= 0.20m</v>
          </cell>
          <cell r="D1430" t="str">
            <v>M2</v>
          </cell>
          <cell r="E1430">
            <v>9852</v>
          </cell>
        </row>
        <row r="1431">
          <cell r="B1431">
            <v>5312</v>
          </cell>
          <cell r="C1431" t="str">
            <v>CONCRETO 4000 PSI (280 Kg/Cm2) GRAVA COMUN PARA ALETAS Y ESPALDAR (INCLUYE FORMALETA. NO INCLUYE REFUERZO NI CURADO. INCLUYE SUMINISTRO Y COLOCACION).</v>
          </cell>
          <cell r="D1431" t="str">
            <v>M3</v>
          </cell>
          <cell r="E1431">
            <v>474153</v>
          </cell>
        </row>
        <row r="1432">
          <cell r="B1432">
            <v>5313</v>
          </cell>
          <cell r="C1432" t="str">
            <v>CONCRETO 3500 PSI (245 Kg/Cm2) GRAVA COMUN PARA CIMENTACIONES (INCLUYE FORMALETA. NO INCLUYE REFUERZO NI CURADO. INCLUYE SUMINISTRO Y COLOCACION).</v>
          </cell>
          <cell r="D1432" t="str">
            <v>M3</v>
          </cell>
          <cell r="E1432">
            <v>459721</v>
          </cell>
        </row>
        <row r="1433">
          <cell r="B1433">
            <v>5314</v>
          </cell>
          <cell r="C1433" t="str">
            <v>SEPARADOR NEW JERSEY MONODIRECCIONAL 0.375m x 0.90m x 0.15m  (Fundido en sitio. Incluye Sum. e Inst. No Inc. material de base).</v>
          </cell>
          <cell r="D1433" t="str">
            <v>ML</v>
          </cell>
          <cell r="E1433">
            <v>433521</v>
          </cell>
        </row>
        <row r="1434">
          <cell r="B1434">
            <v>5315</v>
          </cell>
          <cell r="C1434" t="str">
            <v>CONCRETO 4000 PSI (280 Kg/Cm2) PARA MURO DE CONTENCION (GRAVA COMUN) SUMINISTRO Y COLOCACIÓN. Incluye Formaleta. No incluye Refuerzo, ni  Curado). Para trabajos a nivel menor de 1.50m.</v>
          </cell>
          <cell r="D1434" t="str">
            <v>M3</v>
          </cell>
          <cell r="E1434">
            <v>640642</v>
          </cell>
        </row>
        <row r="1435">
          <cell r="B1435">
            <v>5316</v>
          </cell>
          <cell r="C1435" t="str">
            <v>NIVELACION DE CAJA CS276 EN ANDEN H= 0.42m (INCLUYE CONCRETO 2500 PSI HECHO EN OBRA, LADRILLO TOLETE RECOCIDO 24x12x6. MORTERO 1:5 HECHO EN OBRA. INCL. REPOSICION DE MARCO Y TAPA PREFABRICADA</v>
          </cell>
          <cell r="D1435" t="str">
            <v>UN</v>
          </cell>
          <cell r="E1435">
            <v>959439</v>
          </cell>
        </row>
        <row r="1436">
          <cell r="B1436">
            <v>5317</v>
          </cell>
          <cell r="C1436" t="str">
            <v>CONCRETO 5000 PSI (350 Kg/Cm2) PARA SUPER ESTRUCTURA ACELERADO A 2 DIAS. (Concreto grava común.Incluye acelerante, formaleta, curado de concreto y mano de obra).</v>
          </cell>
          <cell r="D1436" t="str">
            <v>M3</v>
          </cell>
          <cell r="E1436">
            <v>640659</v>
          </cell>
        </row>
        <row r="1437">
          <cell r="B1437">
            <v>5318</v>
          </cell>
          <cell r="C1437" t="str">
            <v>CAMARA GRP 2500 * 2500 * 1200 (INCLUYE TUBERIA , CHIMENEA 2.5m Y ACCESORIOS. SUMINISTRO E INSTALACION.</v>
          </cell>
          <cell r="D1437" t="str">
            <v>UN</v>
          </cell>
          <cell r="E1437">
            <v>21463824</v>
          </cell>
        </row>
        <row r="1438">
          <cell r="B1438">
            <v>5319</v>
          </cell>
          <cell r="C1438" t="str">
            <v>CAMARA GRP 2600 * 2600 * 1200 (INCLUYE TUBERIA , CHIMENEA 2.5m Y ACCESORIOS. SUMINISTRO E INSTALACION.</v>
          </cell>
          <cell r="D1438" t="str">
            <v>UN</v>
          </cell>
          <cell r="E1438">
            <v>22932109</v>
          </cell>
        </row>
        <row r="1439">
          <cell r="B1439">
            <v>5320</v>
          </cell>
          <cell r="C1439" t="str">
            <v>TUBERIA GRP 350mm  (INCLUYE TRANSPORTE). SUMINISTRO E INSTALACION.</v>
          </cell>
          <cell r="D1439" t="str">
            <v>ML</v>
          </cell>
          <cell r="E1439">
            <v>186796</v>
          </cell>
        </row>
        <row r="1440">
          <cell r="B1440">
            <v>5321</v>
          </cell>
          <cell r="C1440" t="str">
            <v>TUBERIA GRP 450mm  (INCLUYE TRANSPORTE). SUMINISTRO E INSTALACION.</v>
          </cell>
          <cell r="D1440" t="str">
            <v>ML</v>
          </cell>
          <cell r="E1440">
            <v>272432</v>
          </cell>
        </row>
        <row r="1441">
          <cell r="B1441">
            <v>5322</v>
          </cell>
          <cell r="C1441" t="str">
            <v>TUBERIA GRP 550mm  (INCLUYE TRANSPORTE).  SUMINISTRO E INSTALACION.</v>
          </cell>
          <cell r="D1441" t="str">
            <v>ML</v>
          </cell>
          <cell r="E1441">
            <v>542148</v>
          </cell>
        </row>
        <row r="1442">
          <cell r="B1442">
            <v>5323</v>
          </cell>
          <cell r="C1442" t="str">
            <v>TUBERIA GRP 650mm  (INCLUYE TRANSPORTE).  SUMINISTRO E INSTALACION.</v>
          </cell>
          <cell r="D1442" t="str">
            <v>ML</v>
          </cell>
          <cell r="E1442">
            <v>685542</v>
          </cell>
        </row>
        <row r="1443">
          <cell r="B1443">
            <v>5324</v>
          </cell>
          <cell r="C1443" t="str">
            <v>TUBERIA GRP 750mm  (INCLUYE TRANSPORTE).  SUMINISTRO E INSTALACION.</v>
          </cell>
          <cell r="D1443" t="str">
            <v>ML</v>
          </cell>
          <cell r="E1443">
            <v>760712</v>
          </cell>
        </row>
        <row r="1444">
          <cell r="B1444">
            <v>5325</v>
          </cell>
          <cell r="C1444" t="str">
            <v>TUBERIA GRP 850mm  (INCLUYE TRANSPORTE).  SUMINISTRO E INSTALACION.</v>
          </cell>
          <cell r="D1444" t="str">
            <v>ML</v>
          </cell>
          <cell r="E1444">
            <v>878053</v>
          </cell>
        </row>
        <row r="1445">
          <cell r="B1445">
            <v>5326</v>
          </cell>
          <cell r="C1445" t="str">
            <v>TUBERIA GRP 2500mm  (INCLUYE TRANSPORTE).  SUMINISTRO E INSTALACION.</v>
          </cell>
          <cell r="D1445" t="str">
            <v>ML</v>
          </cell>
          <cell r="E1445">
            <v>4833635</v>
          </cell>
        </row>
        <row r="1446">
          <cell r="B1446">
            <v>5327</v>
          </cell>
          <cell r="C1446" t="str">
            <v>TUBERIA GRP 2600mm  (INCLUYE TRANSPORTE).  SUMINISTRO E INSTALACION.</v>
          </cell>
          <cell r="D1446" t="str">
            <v>ML</v>
          </cell>
          <cell r="E1446">
            <v>5106601</v>
          </cell>
        </row>
        <row r="1447">
          <cell r="B1447">
            <v>5328</v>
          </cell>
          <cell r="C1447" t="str">
            <v>CAMARA GRP 900 * 900 * 1200 (INCLUYE TUBERIA , CHIMENEA 1.0m Y ACCESORIOS. SUMINISTRO E INSTALACION.</v>
          </cell>
          <cell r="D1447" t="str">
            <v>UN</v>
          </cell>
          <cell r="E1447">
            <v>6761949</v>
          </cell>
        </row>
        <row r="1448">
          <cell r="B1448">
            <v>5329</v>
          </cell>
          <cell r="C1448" t="str">
            <v>CAMARA GRP 900 * 900 * 1200 (INCLUYE TUBERIA , CHIMENEA 2.50m Y ACCESORIOS. SUMINISTRO E INSTALACION.</v>
          </cell>
          <cell r="D1448" t="str">
            <v>UN</v>
          </cell>
          <cell r="E1448">
            <v>8940862</v>
          </cell>
        </row>
        <row r="1449">
          <cell r="B1449">
            <v>5330</v>
          </cell>
          <cell r="C1449" t="str">
            <v>CAMARA GRP 1000 * 1000 * 1200 (INCLUYE TUBERIA , CHIMENEA 2.50m Y ACCESORIOS. SUMINISTRO E INSTALACION.</v>
          </cell>
          <cell r="D1449" t="str">
            <v>UN</v>
          </cell>
          <cell r="E1449">
            <v>9608564</v>
          </cell>
        </row>
        <row r="1450">
          <cell r="B1450">
            <v>5331</v>
          </cell>
          <cell r="C1450" t="str">
            <v>CAMARA GRP 1100 * 1100 * 1200 (INCLUYE TUBERIA , CHIMENEA 2.50m Y ACCESORIOS. SUMINISTRO E INSTALACION.</v>
          </cell>
          <cell r="D1450" t="str">
            <v>UN</v>
          </cell>
          <cell r="E1450">
            <v>10193919</v>
          </cell>
        </row>
        <row r="1451">
          <cell r="B1451">
            <v>5332</v>
          </cell>
          <cell r="C1451" t="str">
            <v>CAMARA GRP 1300 * 1300 * 1200 (INCLUYE TUBERIA , CHIMENEA 5.0m Y ACCESORIOS. SUMINISTRO E INSTALACION.</v>
          </cell>
          <cell r="D1451" t="str">
            <v>UN</v>
          </cell>
          <cell r="E1451">
            <v>15767229</v>
          </cell>
        </row>
        <row r="1452">
          <cell r="B1452">
            <v>5333</v>
          </cell>
          <cell r="C1452" t="str">
            <v>CAMARA GRP 1500 * 1500 * 1200 (INCLUYE TUBERIA , CHIMENEA 2.50m Y ACCESORIOS. SUMINISTRO E INSTALACION.</v>
          </cell>
          <cell r="D1452" t="str">
            <v>UN</v>
          </cell>
          <cell r="E1452">
            <v>12882346</v>
          </cell>
        </row>
        <row r="1453">
          <cell r="B1453">
            <v>5334</v>
          </cell>
          <cell r="C1453" t="str">
            <v>CAMARA GRP 1600 * 1600 * 1200 (INCLUYE TUBERIA , CHIMENEA 2.50m Y ACCESORIOS. SUMINISTRO E INSTALACION.</v>
          </cell>
          <cell r="D1453" t="str">
            <v>UN</v>
          </cell>
          <cell r="E1453">
            <v>13716557</v>
          </cell>
        </row>
        <row r="1454">
          <cell r="B1454">
            <v>5335</v>
          </cell>
          <cell r="C1454" t="str">
            <v>CAMARA GRP 1800 * 1800 * 1200 (INCLUYE TUBERIA , CHIMENEA 2.50m Y ACCESORIOS. SUMINISTRO E INSTALACION.</v>
          </cell>
          <cell r="D1454" t="str">
            <v>UN</v>
          </cell>
          <cell r="E1454">
            <v>15744307</v>
          </cell>
        </row>
        <row r="1455">
          <cell r="B1455">
            <v>5336</v>
          </cell>
          <cell r="C1455" t="str">
            <v>CAMARA GRP 1800 * 1800 * 1200 (INCLUYE TUBERIA , CHIMENEA 5.0m Y ACCESORIOS. SUMINISTRO E INSTALACION.</v>
          </cell>
          <cell r="D1455" t="str">
            <v>UN</v>
          </cell>
          <cell r="E1455">
            <v>19720529</v>
          </cell>
        </row>
        <row r="1456">
          <cell r="B1456">
            <v>5338</v>
          </cell>
          <cell r="C1456" t="str">
            <v>PARAMETRO DE RESISTENCIA DEL SUELO MEDIANTE COMPRESION TRIAXIAL: COMPRESION TRIAXIAL ESTÁTICA CONSOLIDADA NO DRENADO UU (TRES PUNTOS)</v>
          </cell>
          <cell r="D1456" t="str">
            <v>UN</v>
          </cell>
          <cell r="E1456">
            <v>1200000</v>
          </cell>
        </row>
        <row r="1457">
          <cell r="B1457">
            <v>5339</v>
          </cell>
          <cell r="C1457" t="str">
            <v>REDUCCION CONCENTRICA HD 8"x4" (Suministro e Instalación)</v>
          </cell>
          <cell r="D1457" t="str">
            <v>UN</v>
          </cell>
          <cell r="E1457">
            <v>350571</v>
          </cell>
        </row>
        <row r="1458">
          <cell r="B1458">
            <v>5340</v>
          </cell>
          <cell r="C1458" t="str">
            <v>MALLA PUESTA A TIERRA SUBESTACIONES (INCLUYE SUMINISTRO E INSTALACION).</v>
          </cell>
          <cell r="D1458" t="str">
            <v>UN</v>
          </cell>
          <cell r="E1458">
            <v>1390780</v>
          </cell>
        </row>
        <row r="1459">
          <cell r="B1459">
            <v>5341</v>
          </cell>
          <cell r="C1459" t="str">
            <v>VARILLA COOPER WELD 5/8" x 2.44m. (INCLUYE SUMINISTRO E INSTALACION).</v>
          </cell>
          <cell r="D1459" t="str">
            <v>UN</v>
          </cell>
          <cell r="E1459">
            <v>387568</v>
          </cell>
        </row>
        <row r="1460">
          <cell r="B1460">
            <v>5342</v>
          </cell>
          <cell r="C1460" t="str">
            <v>MASCARILLA DE GIRO PARA SEMÁFORO DE 200mm. (INCLUYE SUMINISTRO E INSTALACION).</v>
          </cell>
          <cell r="D1460" t="str">
            <v>UN</v>
          </cell>
          <cell r="E1460">
            <v>101684</v>
          </cell>
        </row>
        <row r="1461">
          <cell r="B1461">
            <v>5343</v>
          </cell>
          <cell r="C1461" t="str">
            <v>MODULO ROJO PARA SEMÁFOROS DE 200mm (TIPO LED, SEMÁFORO TIPO MENSULA). SUMINISTRO E INSTALACION.</v>
          </cell>
          <cell r="D1461" t="str">
            <v>UN</v>
          </cell>
          <cell r="E1461">
            <v>622370</v>
          </cell>
        </row>
        <row r="1462">
          <cell r="B1462">
            <v>5344</v>
          </cell>
          <cell r="C1462" t="str">
            <v>GEOMALLA TENSAR BX 1200 PARA REFUERZO DE MATERIALES GRANULARES.  SUMINISTRO E INSTALACION.</v>
          </cell>
          <cell r="D1462" t="str">
            <v>M2</v>
          </cell>
          <cell r="E1462">
            <v>10315</v>
          </cell>
        </row>
        <row r="1463">
          <cell r="B1463">
            <v>5345</v>
          </cell>
          <cell r="C1463" t="str">
            <v>CAPAS GRANULARES DE SUBBASE CLASE A (SBG_A) PRODUCIDAS CON RCD. (suministro, extendido, nivelación, humedecimiento y compactación con vibrocompactador) IDU ET-400-11, Tráfico T4 - T5. Transporte petreos 28Km.</v>
          </cell>
          <cell r="D1463" t="str">
            <v>M3</v>
          </cell>
          <cell r="E1463">
            <v>137269</v>
          </cell>
        </row>
        <row r="1464">
          <cell r="B1464">
            <v>5346</v>
          </cell>
          <cell r="C1464" t="str">
            <v>CAPAS GRANULARES DE BASE CLASE A (BG_A) PRODUCIDAS CON RCD. (suministro, extendido, nivelación, humedecimiento y compactación con vibrocompactador) IDU ET-400-11, Tráfico T4 - T5. Transporte petreos 28Km.</v>
          </cell>
          <cell r="D1464" t="str">
            <v>M3</v>
          </cell>
          <cell r="E1464">
            <v>141873</v>
          </cell>
        </row>
        <row r="1465">
          <cell r="B1465">
            <v>5347</v>
          </cell>
          <cell r="C1465" t="str">
            <v>RECICLAJE DE PAVIMENTO ASFALTICO EN EL SITIO CON 3% DE EMULSION ASFALTICA, INCLUYE 0.5% DE CEMENTO PORTLAND. Transporte petreos 23 Km.</v>
          </cell>
          <cell r="D1465" t="str">
            <v>M3</v>
          </cell>
          <cell r="E1465">
            <v>171828</v>
          </cell>
        </row>
        <row r="1466">
          <cell r="B1466">
            <v>5348</v>
          </cell>
          <cell r="C1466" t="str">
            <v>RECICLAJE DE PAVIMENTO ASFALTICO EN EL SITIO CON 3% DE EMULSION ASFALTICA, INCLUYE 1.0% DE CEMENTO PORTLAND. Transporte petreos 23 Km.</v>
          </cell>
          <cell r="D1466" t="str">
            <v>M3</v>
          </cell>
          <cell r="E1466">
            <v>177303</v>
          </cell>
        </row>
        <row r="1467">
          <cell r="B1467">
            <v>5349</v>
          </cell>
          <cell r="C1467" t="str">
            <v>RECICLAJE DE PAVIMENTO ASFALTICO EN EL SITIO CON 3% DE EMULSION ASFALTICA, INCLUYE 1.5% DE CEMENTO PORTLAND. Transporte petreos 23 Km.</v>
          </cell>
          <cell r="D1467" t="str">
            <v>M3</v>
          </cell>
          <cell r="E1467">
            <v>182816</v>
          </cell>
        </row>
        <row r="1468">
          <cell r="B1468">
            <v>5350</v>
          </cell>
          <cell r="C1468" t="str">
            <v>RECICLAJE DE PAVIMENTO ASFALTICO EN EL SITIO CON 4% DE EMULSION ASFALTICA, INCLUYE 0.5% DE CEMENTO PORTLAND. Transporte petreos 23 Km.</v>
          </cell>
          <cell r="D1468" t="str">
            <v>M3</v>
          </cell>
          <cell r="E1468">
            <v>203501</v>
          </cell>
        </row>
        <row r="1469">
          <cell r="B1469">
            <v>5351</v>
          </cell>
          <cell r="C1469" t="str">
            <v>RECICLAJE DE PAVIMENTO ASFALTICO EN EL SITIO CON 4% DE EMULSION ASFALTICA, INCLUYE 1.0% DE CEMENTO PORTLAND. Transporte petreos 23 Km.</v>
          </cell>
          <cell r="D1469" t="str">
            <v>M3</v>
          </cell>
          <cell r="E1469">
            <v>209013</v>
          </cell>
        </row>
        <row r="1470">
          <cell r="B1470">
            <v>5352</v>
          </cell>
          <cell r="C1470" t="str">
            <v>RECICLAJE DE PAVIMENTO ASFALTICO EN EL SITIO CON 4% DE EMULSION ASFALTICA, INCLUYE 1.5% DE CEMENTO PORTLAND. Transporte petreos 23 Km.</v>
          </cell>
          <cell r="D1470" t="str">
            <v>M3</v>
          </cell>
          <cell r="E1470">
            <v>214526</v>
          </cell>
        </row>
        <row r="1471">
          <cell r="B1471">
            <v>5353</v>
          </cell>
          <cell r="C1471" t="str">
            <v>RECICLAJE DE PAVIMENTO ASFALTICO EN EL SITIO CON 5% DE EMULSION ASFALTICA, INCLUYE 0.5% DE CEMENTO PORTLAND. Transporte petreos 23 Km.</v>
          </cell>
          <cell r="D1471" t="str">
            <v>M3</v>
          </cell>
          <cell r="E1471">
            <v>235211</v>
          </cell>
        </row>
        <row r="1472">
          <cell r="B1472">
            <v>5354</v>
          </cell>
          <cell r="C1472" t="str">
            <v>RECICLAJE DE PAVIMENTO ASFALTICO EN EL SITIO CON 5% DE EMULSION ASFALTICA, INCLUYE 1.0% DE CEMENTO PORTLAND. Transporte petreos 23 Km.</v>
          </cell>
          <cell r="D1472" t="str">
            <v>M3</v>
          </cell>
          <cell r="E1472">
            <v>241259</v>
          </cell>
        </row>
        <row r="1473">
          <cell r="B1473">
            <v>5355</v>
          </cell>
          <cell r="C1473" t="str">
            <v>RECICLAJE DE PAVIMENTO ASFALTICO EN EL SITIO CON 5% DE EMULSION ASFALTICA, INCLUYE 1.5% DE CEMENTO PORTLAND. Transporte petreos 23 Km.</v>
          </cell>
          <cell r="D1473" t="str">
            <v>M3</v>
          </cell>
          <cell r="E1473">
            <v>246236</v>
          </cell>
        </row>
        <row r="1474">
          <cell r="B1474">
            <v>5356</v>
          </cell>
          <cell r="C1474" t="str">
            <v>RECICLAJE DE PAVIMENTO ASFALTICO EN EL SITIO CON 3% DE CEMENTO PORTLAND. Suministro, extendido, nivelacion, humedecimiento y compactacion con vibrocompactador. IDU ET-454-11, Tráfico T4 - T5. Transporte petreos 23 Km.</v>
          </cell>
          <cell r="D1474" t="str">
            <v>M3</v>
          </cell>
          <cell r="E1474">
            <v>103959</v>
          </cell>
        </row>
        <row r="1475">
          <cell r="B1475">
            <v>5357</v>
          </cell>
          <cell r="C1475" t="str">
            <v>RECICLAJE DE PAVIMENTO ASFALTICO EN EL SITIO CON 4% DE CEMENTO PORTLAND. Suministro, extendido, nivelacion, humedecimiento y compactacion con vibrocompactador. IDU ET-454-11, Tráfico T4 - T5. Transporte petreos 23 Km.</v>
          </cell>
          <cell r="D1475" t="str">
            <v>M3</v>
          </cell>
          <cell r="E1475">
            <v>117413</v>
          </cell>
        </row>
        <row r="1476">
          <cell r="B1476">
            <v>5358</v>
          </cell>
          <cell r="C1476" t="str">
            <v>RECICLAJE DE PAVIMENTO ASFALTICO EN EL SITIO CON 5% DE CEMENTO PORTLAND. Suministro, extendido, nivelacion, humedecimiento y compactacion con vibrocompactador. IDU ET-454-11, Tráfico T4 - T5. Transporte petreos 23 Km.</v>
          </cell>
          <cell r="D1476" t="str">
            <v>M3</v>
          </cell>
          <cell r="E1476">
            <v>126438</v>
          </cell>
        </row>
        <row r="1477">
          <cell r="B1477">
            <v>5359</v>
          </cell>
          <cell r="C1477" t="str">
            <v>RECICLAJE DE PAVIMENTO ASFALTICO EN EL SITIO CON 6% DE CEMENTO PORTLAND. Suministro, extendido, nivelacion, humedecimiento y compactacion con vibrocompactador. IDU ET-454-11, Tráfico T4 - T5. Transporte petreos 23 Km.</v>
          </cell>
          <cell r="D1477" t="str">
            <v>M3</v>
          </cell>
          <cell r="E1477">
            <v>137034</v>
          </cell>
        </row>
        <row r="1478">
          <cell r="B1478">
            <v>5360</v>
          </cell>
          <cell r="C1478" t="str">
            <v>ACOPIO Y TRASIEGO DE MATERIAL DE FRESADO EN EL SITIO DE ALMACENAMIENTO TRANSITORIO.</v>
          </cell>
          <cell r="D1478" t="str">
            <v>HR</v>
          </cell>
          <cell r="E1478">
            <v>134416</v>
          </cell>
        </row>
        <row r="1479">
          <cell r="B1479">
            <v>5361</v>
          </cell>
          <cell r="C1479" t="str">
            <v>CLASIFICACION DE MATERIAL DE FRESADO EN EL SITIO DE ALMACENAMIENTO TRANSITORIO PARA ACCIONES DE MOVILIDAD.</v>
          </cell>
          <cell r="D1479" t="str">
            <v>M3</v>
          </cell>
          <cell r="E1479">
            <v>10652</v>
          </cell>
        </row>
        <row r="1480">
          <cell r="B1480">
            <v>5362</v>
          </cell>
          <cell r="C1480" t="str">
            <v>FRESADO ESTABILIZADO AL 5% CON EMULSIÓN CRL-1 PARA ACCIÓN DE MOVILIDAD (INCLUYE MATERIAL PÉTREO DE ADICIÓN (Arena de rio) - distancia a 28 Km.</v>
          </cell>
          <cell r="D1480" t="str">
            <v>M3</v>
          </cell>
          <cell r="E1480">
            <v>202840</v>
          </cell>
        </row>
        <row r="1481">
          <cell r="B1481">
            <v>5363</v>
          </cell>
          <cell r="C1481" t="str">
            <v>FRESADO ESTABILIZADO AL 5% CON EMULSIÓN CRL-1 PARA ACCION DE MOVILIDAD (INCLUYE MATERIAL PETREO DE ADICION (Arena lavada) - distacio a 28 Km.</v>
          </cell>
          <cell r="D1481" t="str">
            <v>M3</v>
          </cell>
          <cell r="E1481">
            <v>208740</v>
          </cell>
        </row>
        <row r="1482">
          <cell r="B1482">
            <v>5364</v>
          </cell>
          <cell r="C1482" t="str">
            <v>FRESADO ESTABILIZADO AL 5% CON EMULSIÓN CRL-1 PARA ACCIÓN DE MOVILIDAD (INCLUYE MATERIAL PÉTREO DE ADICIÓN (Subbase granular Tipo A - SBG A)) - distancia a 28 Km.</v>
          </cell>
          <cell r="D1482" t="str">
            <v>M3</v>
          </cell>
          <cell r="E1482">
            <v>204575</v>
          </cell>
        </row>
        <row r="1483">
          <cell r="B1483">
            <v>5365</v>
          </cell>
          <cell r="C1483" t="str">
            <v>MALLA ESLABONADA CALIBRE 10.5   2" ALTURA MAYOR A 2.20m. SUMINISTRO E INSTALACION.</v>
          </cell>
          <cell r="D1483" t="str">
            <v>M2</v>
          </cell>
          <cell r="E1483">
            <v>25799</v>
          </cell>
        </row>
        <row r="1484">
          <cell r="B1484">
            <v>5366</v>
          </cell>
          <cell r="C1484" t="str">
            <v>POLISOMBRA VERDE PARA CERRAMIENTO. SUMINISTRO E INSTALACION.</v>
          </cell>
          <cell r="D1484" t="str">
            <v>M2</v>
          </cell>
          <cell r="E1484">
            <v>2686</v>
          </cell>
        </row>
        <row r="1485">
          <cell r="B1485">
            <v>5367</v>
          </cell>
          <cell r="C1485" t="str">
            <v xml:space="preserve">TAPON D= 2 1/2" PARA TUBERIA DE ACERO NEGRA, CALIBRE 40. SUMINISTRO E INSTALACION. </v>
          </cell>
          <cell r="D1485" t="str">
            <v>UN</v>
          </cell>
          <cell r="E1485">
            <v>9788</v>
          </cell>
        </row>
        <row r="1486">
          <cell r="B1486">
            <v>5368</v>
          </cell>
          <cell r="C1486" t="str">
            <v>TEJA DE ZINC. SUMINISTRO E INSTALACION. INCLUYE ESTRUCTURAS CUARTONES EN MADERA x 3.0m Y AMARRES.</v>
          </cell>
          <cell r="D1486" t="str">
            <v>M2</v>
          </cell>
          <cell r="E1486">
            <v>15511</v>
          </cell>
        </row>
        <row r="1487">
          <cell r="B1487">
            <v>5369</v>
          </cell>
          <cell r="C1487" t="str">
            <v>PINTURA ACEITE SOBRE LAMINA (INCLUYE ANTICORROSIVO). SUMINISTRO Y APLICACION.</v>
          </cell>
          <cell r="D1487" t="str">
            <v>UN</v>
          </cell>
          <cell r="E1487">
            <v>2256</v>
          </cell>
        </row>
        <row r="1488">
          <cell r="B1488">
            <v>5370</v>
          </cell>
          <cell r="C1488" t="str">
            <v>PINTURA VINILO TIPO 1 (2 MANOS).</v>
          </cell>
          <cell r="D1488" t="str">
            <v>M2</v>
          </cell>
          <cell r="E1488">
            <v>7015</v>
          </cell>
        </row>
        <row r="1489">
          <cell r="B1489">
            <v>5371</v>
          </cell>
          <cell r="C1489" t="str">
            <v>MURO EN LADRILLO TOLETE COMUN.</v>
          </cell>
          <cell r="D1489" t="str">
            <v>M2</v>
          </cell>
          <cell r="E1489">
            <v>42317</v>
          </cell>
        </row>
        <row r="1490">
          <cell r="B1490">
            <v>5372</v>
          </cell>
          <cell r="C1490" t="str">
            <v>TANQUE DE AGUA DE 500 LT. SUMINISTRO E INSTALACION.</v>
          </cell>
          <cell r="D1490" t="str">
            <v>UN</v>
          </cell>
          <cell r="E1490">
            <v>174943</v>
          </cell>
        </row>
        <row r="1491">
          <cell r="B1491">
            <v>5373</v>
          </cell>
          <cell r="C1491" t="str">
            <v>ZARANDA DE 6x3 PARA CLASIFICACIÓN MATERIAL. SUMINISTRO E INSTALACIÓN.</v>
          </cell>
          <cell r="D1491" t="str">
            <v>UN</v>
          </cell>
          <cell r="E1491">
            <v>25412503</v>
          </cell>
        </row>
        <row r="1492">
          <cell r="B1492">
            <v>5374</v>
          </cell>
          <cell r="C1492" t="str">
            <v>PARCHEO CON PAVIMENTO ASFALTICO RECICLADO ESTABILIZADO AL 5% CON EMULSION CRL-1 PARA ACCION DE MOVILIDAD. Sin corte ni demolición EXTENDIDO MANUAL. HASTA 28Km. HORARIO DIURNO.</v>
          </cell>
          <cell r="D1492" t="str">
            <v>M3</v>
          </cell>
          <cell r="E1492">
            <v>171641</v>
          </cell>
        </row>
        <row r="1493">
          <cell r="B1493">
            <v>5375</v>
          </cell>
          <cell r="C1493" t="str">
            <v>PARCHEO CON PAVIMENTO ASFALTICO RECICLADO ESTABILIZADO AL 5% CON EMULSION CRL-1 PARA ACCION DE MOVILIDAD. Sin corte ni demolición. EXTENDIDO MANUAL. HASTA 28Km. HORARIO NOCTURNO.</v>
          </cell>
          <cell r="D1493" t="str">
            <v>M3</v>
          </cell>
          <cell r="E1493">
            <v>199801</v>
          </cell>
        </row>
        <row r="1494">
          <cell r="B1494">
            <v>5376</v>
          </cell>
          <cell r="C1494" t="str">
            <v>CUADRILLA (OFICIAL + 4 AYUDANTES) HORARIO NOCTURNO</v>
          </cell>
          <cell r="D1494" t="str">
            <v>JR</v>
          </cell>
          <cell r="E1494">
            <v>333687</v>
          </cell>
        </row>
        <row r="1495">
          <cell r="B1495">
            <v>5377</v>
          </cell>
          <cell r="C1495" t="str">
            <v>PARCHEO CON FRESADO ESTABILIZADO AL 5% CON EMULSION CRL-1 PARA ACCION DE MOVILIDAD. EXTENDIDO MANUAL. Incluye corte, demolición. HASTA 28Km. HORARIO DIURNO.</v>
          </cell>
          <cell r="D1495" t="str">
            <v>M3</v>
          </cell>
          <cell r="E1495">
            <v>233070</v>
          </cell>
        </row>
        <row r="1496">
          <cell r="B1496">
            <v>5378</v>
          </cell>
          <cell r="C1496" t="str">
            <v>PARCHEO CON FRESADO ESTABILIZADO AL 5% CON EMULSION CRL-1 PARA ACCION DE MOVILIDAD. EXTENDIDO MANUAL. Incluye corte, demolición. HASTA 28Km. HORARIO NOCTURNO.</v>
          </cell>
          <cell r="D1496" t="str">
            <v>M3</v>
          </cell>
          <cell r="E1496">
            <v>248183</v>
          </cell>
        </row>
        <row r="1497">
          <cell r="B1497">
            <v>5380</v>
          </cell>
          <cell r="C1497" t="str">
            <v>TRANSPORTE DE MATERIAL PROVENIENTE DE SITIO DE OBRA AL SITIO DISPUESTO PARA MEZCLAS, ESTABILIZAR O DEJAR EN PATIOS DE ACOPIO DEL IDU, EN DISTANCIA HASTA 21 Km.</v>
          </cell>
          <cell r="D1497" t="str">
            <v>M3</v>
          </cell>
          <cell r="E1497">
            <v>24397</v>
          </cell>
        </row>
        <row r="1498">
          <cell r="B1498">
            <v>5381</v>
          </cell>
          <cell r="C1498" t="str">
            <v>CONSTRUCCIÓN DE CICLORUTA, INCLUYE OBRAS CIVILES, DEMARCACIÓN, SEÑALIZAN VERTICAL (Calculado para un tramo representativo de 100 mt.)</v>
          </cell>
          <cell r="D1498" t="str">
            <v>ML</v>
          </cell>
          <cell r="E1498">
            <v>327833</v>
          </cell>
        </row>
        <row r="1499">
          <cell r="B1499">
            <v>5382</v>
          </cell>
          <cell r="C1499" t="str">
            <v>BICICARRIL BIDIRECCIONAL SEGREGADA (Incluye demarcación y elementos canalizadores) (Calculado para un tramo representativo de 100 mt.)</v>
          </cell>
          <cell r="D1499" t="str">
            <v>ML</v>
          </cell>
          <cell r="E1499">
            <v>63473</v>
          </cell>
        </row>
        <row r="1500">
          <cell r="B1500">
            <v>5383</v>
          </cell>
          <cell r="C1500" t="str">
            <v>BICICARRIL UNIDIRECCIONAL (Incluye demarcación) (Calculado para un tramo representativo de 100 mt.)</v>
          </cell>
          <cell r="D1500" t="str">
            <v>ML</v>
          </cell>
          <cell r="E1500">
            <v>5649</v>
          </cell>
        </row>
        <row r="1501">
          <cell r="B1501">
            <v>5384</v>
          </cell>
          <cell r="C1501" t="str">
            <v>INTERSECCIÓN PARA BICICARRIL BIDIRECCIONAL(Incluye demarcación, señalización vertical, elementos canalizadores) (Calculado incluyendo un tramo de 10 mt. antes y después de la intersección)</v>
          </cell>
          <cell r="D1501" t="str">
            <v>UN</v>
          </cell>
          <cell r="E1501">
            <v>9072159</v>
          </cell>
        </row>
        <row r="1502">
          <cell r="B1502">
            <v>5385</v>
          </cell>
          <cell r="C1502" t="str">
            <v>INTERSECCION PARA BICICARRIL UNIDIRECCIONAL, INCLUYE DEMARCACION, SEÑALIZACION VERTICAL, ELEMENTOS CANALIZADORES (Calculado incluyendo un tramo de 10 mt. antes y despues de la intersección)</v>
          </cell>
          <cell r="D1502" t="str">
            <v>UN</v>
          </cell>
          <cell r="E1502">
            <v>6641623</v>
          </cell>
        </row>
        <row r="1503">
          <cell r="B1503">
            <v>5387</v>
          </cell>
          <cell r="C1503" t="str">
            <v>REUBICACION DE POSTE TIPO MASTIL (Incluye desmonte).</v>
          </cell>
          <cell r="D1503" t="str">
            <v>UN</v>
          </cell>
          <cell r="E1503">
            <v>306641</v>
          </cell>
        </row>
        <row r="1504">
          <cell r="B1504">
            <v>5388</v>
          </cell>
          <cell r="C1504" t="str">
            <v>BASE PARA POSTE METALICO DE 0.80m x 0.80m H= 0.80m. EN CONCRETO PREMEZCLADO DE 3000 PSI (210 Kg/Cm2). CONSTRUCCION. INCLUYE ESTRUCTURA DE REFUERZO Y SBG_A.</v>
          </cell>
          <cell r="D1504" t="str">
            <v>UN</v>
          </cell>
          <cell r="E1504">
            <v>535028</v>
          </cell>
        </row>
        <row r="1505">
          <cell r="B1505">
            <v>5391</v>
          </cell>
          <cell r="C1505" t="str">
            <v>CUADRILLA (4 AYUDANTES)</v>
          </cell>
          <cell r="D1505" t="str">
            <v>HR</v>
          </cell>
          <cell r="E1505">
            <v>22719</v>
          </cell>
        </row>
        <row r="1506">
          <cell r="B1506">
            <v>5392</v>
          </cell>
          <cell r="C1506" t="str">
            <v>CUADRILLA (4 AYUDANTES)</v>
          </cell>
          <cell r="D1506" t="str">
            <v>JR</v>
          </cell>
          <cell r="E1506">
            <v>181755</v>
          </cell>
        </row>
        <row r="1507">
          <cell r="B1507">
            <v>5394</v>
          </cell>
          <cell r="C1507" t="str">
            <v>MANEJO DE AGUAS PARA TRABAJOS SOBRE CANAL. ALTURA DE LA BARRERA 1.50m (INCLUYE EQUIPO, SUMINISTRO Y MANO DE OBRA.</v>
          </cell>
          <cell r="D1507" t="str">
            <v>ML</v>
          </cell>
          <cell r="E1507">
            <v>163972</v>
          </cell>
        </row>
        <row r="1508">
          <cell r="B1508">
            <v>5395</v>
          </cell>
          <cell r="C1508" t="str">
            <v>BARANDAS. DESMONTE E INSTALACION. INCLUYE ACOPIO EN EL FRENTE DE OBRA. (NO INCLUYE TRASLADO DEL MATERIAL SOBRANTE, NI RETIRO DE ESCOMBROS).</v>
          </cell>
          <cell r="D1508" t="str">
            <v>ML</v>
          </cell>
          <cell r="E1508">
            <v>27736</v>
          </cell>
        </row>
        <row r="1509">
          <cell r="B1509">
            <v>5396</v>
          </cell>
          <cell r="C1509" t="str">
            <v>CONCRETO IMPERMEABILIZADO DE 3000 PSI PARA BOX CULVERT (PREMEZCLADO. INCLUYE SUMINISTRO, FORMALETEO Y COLOCACION. NO INCLUYE REFUERZO, CURADO).</v>
          </cell>
          <cell r="D1509" t="str">
            <v>M3</v>
          </cell>
          <cell r="E1509">
            <v>699146</v>
          </cell>
        </row>
        <row r="1510">
          <cell r="B1510">
            <v>5397</v>
          </cell>
          <cell r="C1510" t="str">
            <v>DEMARCACION LINEA DE CANALIZACION BICICARRIL A= 0.25m EN PINTURA TERMOPLASTICA (INCLUYE SUMINISTRO Y APLICACION CON EQUIPO. INCLUYE MICROESFERA)</v>
          </cell>
          <cell r="D1510" t="str">
            <v>ML</v>
          </cell>
          <cell r="E1510">
            <v>27370</v>
          </cell>
        </row>
        <row r="1511">
          <cell r="B1511">
            <v>5398</v>
          </cell>
          <cell r="C1511" t="str">
            <v>9 DUCTOS D= 4" SUSPENDIDOS EN PUENTES NORMA CS218. SUMINISTRO E INSTALACION.</v>
          </cell>
          <cell r="D1511" t="str">
            <v>ML</v>
          </cell>
          <cell r="E1511">
            <v>862914</v>
          </cell>
        </row>
        <row r="1512">
          <cell r="B1512">
            <v>5404</v>
          </cell>
          <cell r="C1512" t="str">
            <v>CANASTILLA PASAJUNTAS (Incluye suministro y fijación)</v>
          </cell>
          <cell r="D1512" t="str">
            <v>KG</v>
          </cell>
          <cell r="E1512">
            <v>4280</v>
          </cell>
        </row>
        <row r="1513">
          <cell r="B1513">
            <v>5409</v>
          </cell>
          <cell r="C1513" t="str">
            <v>FLECHA DIRECCIONAL "FRENTE, DERECHA E IZQUIERDA" PARA PAVIMENTO FLEXIBLE (e= 15 mils. ACRILICA BASE AGUA. INCLUYE SUMINISTRO Y APLICACIÓN CON EQUIPO. INCLUYE MICROESFERAS.</v>
          </cell>
          <cell r="D1513" t="str">
            <v>UN</v>
          </cell>
          <cell r="E1513">
            <v>351431</v>
          </cell>
        </row>
        <row r="1514">
          <cell r="B1514">
            <v>5412</v>
          </cell>
          <cell r="C1514" t="str">
            <v>RELLENO EN TRITURADO DE 3/4`` (INCLUYE TRANSPORTE, SUMINISTRO, EXTENDIDO MANUAL Y COLOCACIÓN)</v>
          </cell>
          <cell r="D1514" t="str">
            <v>M3</v>
          </cell>
          <cell r="E1514">
            <v>87686</v>
          </cell>
        </row>
        <row r="1515">
          <cell r="B1515">
            <v>5413</v>
          </cell>
          <cell r="C1515" t="str">
            <v>EXCAVACIÓN MANUAL DE DADOS Y COLUMNAS DE APOYO. INCLUYE MOTOBOMBA SUMERGIBLE Ø 2" O 3" - INCLUYE COMBUSTIBLE</v>
          </cell>
          <cell r="D1515" t="str">
            <v>M3</v>
          </cell>
          <cell r="E1515">
            <v>59746</v>
          </cell>
        </row>
        <row r="1516">
          <cell r="B1516">
            <v>5415</v>
          </cell>
          <cell r="C1516" t="str">
            <v>RELLENO EN ARENA DE PEÑA (INCLUYE TRANSPORTE, SUMINISTRO, EXTENDIDO MANUAL Y COMPACTACIÓN).</v>
          </cell>
          <cell r="D1516" t="str">
            <v>M3</v>
          </cell>
          <cell r="E1516">
            <v>63014</v>
          </cell>
        </row>
        <row r="1517">
          <cell r="B1517">
            <v>5416</v>
          </cell>
          <cell r="C1517" t="str">
            <v>EXCAVACIÓN MECÁNICA PARA DADOS (NIVEL DE FUNCIONAMIENTO. INCLUYE CARGUE).</v>
          </cell>
          <cell r="D1517" t="str">
            <v>M3</v>
          </cell>
          <cell r="E1517">
            <v>39264</v>
          </cell>
        </row>
        <row r="1518">
          <cell r="B1518">
            <v>5418</v>
          </cell>
          <cell r="C1518" t="str">
            <v>EXCAVACIÓN MECÁNICA EN TÚNEL.</v>
          </cell>
          <cell r="D1518" t="str">
            <v>M3</v>
          </cell>
          <cell r="E1518">
            <v>51734</v>
          </cell>
        </row>
        <row r="1519">
          <cell r="B1519">
            <v>5421</v>
          </cell>
          <cell r="C1519" t="str">
            <v>CONCRETO 4000 PSI PARA MURO ESTRUCTURAL (Premezclado. Incl. Sumin, Formaleteo, bombeo y Colocación. No incl. Refuerzo, Curado).</v>
          </cell>
          <cell r="D1519" t="str">
            <v>M3</v>
          </cell>
          <cell r="E1519">
            <v>655614</v>
          </cell>
        </row>
        <row r="1520">
          <cell r="B1520">
            <v>5422</v>
          </cell>
          <cell r="C1520" t="str">
            <v>CONCRETO 4000 PSI PARA MURO DE CONTENCIÓN (Premezclado. Incl. Sumin, Formaleteo y Colocación. No incl. Refuerzo, Curado). Para trabajos en altura mayores a 1.50m.</v>
          </cell>
          <cell r="D1520" t="str">
            <v>M3</v>
          </cell>
          <cell r="E1520">
            <v>712267</v>
          </cell>
        </row>
        <row r="1521">
          <cell r="B1521">
            <v>5426</v>
          </cell>
          <cell r="C1521" t="str">
            <v>CONCRETO 4000 PSI PARA RAMPAS Y ESCALERAS (PREMEZCLADO. INCL. SUMINISTRO, FORMALETEO Y COLOCACIÓN. NO INCL. REFUERZO, CURADO).</v>
          </cell>
          <cell r="D1521" t="str">
            <v>M3</v>
          </cell>
          <cell r="E1521">
            <v>579149</v>
          </cell>
        </row>
        <row r="1522">
          <cell r="B1522">
            <v>5428</v>
          </cell>
          <cell r="C1522" t="str">
            <v>CONCRETO 4000 PSI PARA BOX CULVERT (PREMEZCLADO. INCLUYE SUMIN., FORMALETEO Y COLOCACIÓN. NO INCL. REFUERZO, CURADO).</v>
          </cell>
          <cell r="D1522" t="str">
            <v>M3</v>
          </cell>
          <cell r="E1522">
            <v>660970</v>
          </cell>
        </row>
        <row r="1523">
          <cell r="B1523">
            <v>5430</v>
          </cell>
          <cell r="C1523" t="str">
            <v>GEOMEMBRANA LISA HDPE 30 mils. (SUMINISTRO E INSTALACIÓN).</v>
          </cell>
          <cell r="D1523" t="str">
            <v>M2</v>
          </cell>
          <cell r="E1523">
            <v>22074</v>
          </cell>
        </row>
        <row r="1524">
          <cell r="B1524">
            <v>5431</v>
          </cell>
          <cell r="C1524" t="str">
            <v>DINTEL EN CONCRETO DE 3000 PSI 10cm X 10cm (SUMINISTRO E INSTALACIÓN).</v>
          </cell>
          <cell r="D1524" t="str">
            <v>ML</v>
          </cell>
          <cell r="E1524">
            <v>44484</v>
          </cell>
        </row>
        <row r="1525">
          <cell r="B1525">
            <v>5432</v>
          </cell>
          <cell r="C1525" t="str">
            <v>TALÓN EN CONCRETO DE 3000 PSI (SUMINISTRO E INSTALACIÓN).</v>
          </cell>
          <cell r="D1525" t="str">
            <v>ML</v>
          </cell>
          <cell r="E1525">
            <v>50041</v>
          </cell>
        </row>
        <row r="1526">
          <cell r="B1526">
            <v>5433</v>
          </cell>
          <cell r="C1526" t="str">
            <v>SILLA EN CONCRETO DE 3000 PSI 10cm X 15cm (SUMINISTRO E INSTALACIÓN).</v>
          </cell>
          <cell r="D1526" t="str">
            <v>ML</v>
          </cell>
          <cell r="E1526">
            <v>46423</v>
          </cell>
        </row>
        <row r="1527">
          <cell r="B1527">
            <v>5442</v>
          </cell>
          <cell r="C1527" t="str">
            <v>MAMPOSTERIA EN BLOQUE DE CONCRETO 15X20X40 DE DOS PERFORACIONES TIPO INDURAL O SIMILAR, ACABADO DOBLE CARA (COLOR A DEFINIR SEGÚN MUESTRA) INCLUYE MORTERO 1:4 HECHO EN OBRA.</v>
          </cell>
          <cell r="D1527" t="str">
            <v>M2</v>
          </cell>
          <cell r="E1527">
            <v>77296</v>
          </cell>
        </row>
        <row r="1528">
          <cell r="B1528">
            <v>5443</v>
          </cell>
          <cell r="C1528" t="str">
            <v>SOBRECIMIENTO EN BLOQUE DE 20cm (2 HILADAS) INCLUYE MORTERO DE PEGA 1:4 HECHO EN OBRA.</v>
          </cell>
          <cell r="D1528" t="str">
            <v>ML</v>
          </cell>
          <cell r="E1528">
            <v>30426</v>
          </cell>
        </row>
        <row r="1529">
          <cell r="B1529">
            <v>5452</v>
          </cell>
          <cell r="C1529" t="str">
            <v>PISO EN CONCRETO 3000 PSI PREMEZCLADO, ENDURECIDO Y ESMALTADO MAS VARILLAS EN ALUMINIO O PLÁSTICAS DE DILATACIÓN COLOR GRIS CADA 1,00m EN DOS DIRECCIONES. (SUMINISTRO E INSTALACION. NO INCL CURADO.</v>
          </cell>
          <cell r="D1529" t="str">
            <v>M2</v>
          </cell>
          <cell r="E1529">
            <v>56263</v>
          </cell>
        </row>
        <row r="1530">
          <cell r="B1530">
            <v>5455</v>
          </cell>
          <cell r="C1530" t="str">
            <v>PISO EN GRANITO ESMERILADO, VACIADO Y PULIDO EN SITIO e=1.5cm. INCLUYE JUNTAS DE DILATACIÓN RADIALES Y VACIADOS TRAPEZOIDALMENTE. COLOR Y DIMENSIONES ACORDE CON LOS PLANOS Y ESPECIFICACIONES TÉCNICAS.</v>
          </cell>
          <cell r="D1530" t="str">
            <v>M2</v>
          </cell>
          <cell r="E1530">
            <v>143360</v>
          </cell>
        </row>
        <row r="1531">
          <cell r="B1531">
            <v>5456</v>
          </cell>
          <cell r="C1531" t="str">
            <v>BOCAPUERTA EN GRANITO VACIADO. ANCHO 15 cm. (SUMINISTRO E INSTALACIÓN) INCLUYE MORTERO DE PEGA 1:2 HECHO EN OBRA.</v>
          </cell>
          <cell r="D1531" t="str">
            <v>ML</v>
          </cell>
          <cell r="E1531">
            <v>33938</v>
          </cell>
        </row>
        <row r="1532">
          <cell r="B1532">
            <v>5459</v>
          </cell>
          <cell r="C1532" t="str">
            <v>PELDAÑO EN GRANITO PULIDO. (SUMINISTRO E INSTALACIÓN. INCLUYE VARILLA DE ALUMINIO PARA DILATACION).</v>
          </cell>
          <cell r="D1532" t="str">
            <v>M2</v>
          </cell>
          <cell r="E1532">
            <v>66328</v>
          </cell>
        </row>
        <row r="1533">
          <cell r="B1533">
            <v>5461</v>
          </cell>
          <cell r="C1533" t="str">
            <v>TUBERIA PVC SANITARIA D=3`` TIPO U.S. (INCLUYE SUMINISTRO E INSTALACIÓN).</v>
          </cell>
          <cell r="D1533" t="str">
            <v>ML</v>
          </cell>
          <cell r="E1533">
            <v>18328</v>
          </cell>
        </row>
        <row r="1534">
          <cell r="B1534">
            <v>5462</v>
          </cell>
          <cell r="C1534" t="str">
            <v>SALIDA SANITARIA D=2``. (SUMINISTRO E INSTALACIÓN. INCLUYE TUBERÍA DE HASTA 3.0m DE LONGITUD Y ACCESORIOS DESDE EL RAMAL PRINCIPAL QUE RECIBE, HASTA LA BOCA PARA CONEXIÓN).</v>
          </cell>
          <cell r="D1534" t="str">
            <v>UN</v>
          </cell>
          <cell r="E1534">
            <v>96471</v>
          </cell>
        </row>
        <row r="1535">
          <cell r="B1535">
            <v>5463</v>
          </cell>
          <cell r="C1535" t="str">
            <v>SALIDA SANITARIA D=4``. (SUMINISTRO E INSTALACIÓN. INCLUYE TUBERÍA DE HASTA 3.0m DE LONGITUD Y ACCESORIOS DESDE EL RAMAL PRINCIPAL QUE RECIBE, HASTA LA BOCA PARA CONEXIÓN).</v>
          </cell>
          <cell r="D1535" t="str">
            <v>UN</v>
          </cell>
          <cell r="E1535">
            <v>142320</v>
          </cell>
        </row>
        <row r="1536">
          <cell r="B1536">
            <v>5466</v>
          </cell>
          <cell r="C1536" t="str">
            <v>TUBERIA PVC SANITARIA D=1 1/2`` TIPO U.S. (INCLUYE SUMINISTRO E INSTALACIÓN)</v>
          </cell>
          <cell r="D1536" t="str">
            <v>ML</v>
          </cell>
          <cell r="E1536">
            <v>10942</v>
          </cell>
        </row>
        <row r="1537">
          <cell r="B1537">
            <v>5467</v>
          </cell>
          <cell r="C1537" t="str">
            <v>TUBERIA PVC SANITARIA D=8`` TIPO U.S. (INCLUYE SUMINISTRO E INSTALACIÓN).</v>
          </cell>
          <cell r="D1537" t="str">
            <v>ML</v>
          </cell>
          <cell r="E1537">
            <v>83445</v>
          </cell>
        </row>
        <row r="1538">
          <cell r="B1538">
            <v>5469</v>
          </cell>
          <cell r="C1538" t="str">
            <v>TUBERIA PVC VENTILACIÓN D=3`` TIPO U.S. (INCLUYE SUMINISTRO E INSTALACIÓN).</v>
          </cell>
          <cell r="D1538" t="str">
            <v>ML</v>
          </cell>
          <cell r="E1538">
            <v>11226</v>
          </cell>
        </row>
        <row r="1539">
          <cell r="B1539">
            <v>5471</v>
          </cell>
          <cell r="C1539" t="str">
            <v>TUBERÍA PVC D=1" TIPO U.M. RDE 21 (SUMINISTRO E INSTALACIÓN).</v>
          </cell>
          <cell r="D1539" t="str">
            <v>ML</v>
          </cell>
          <cell r="E1539">
            <v>6300</v>
          </cell>
        </row>
        <row r="1540">
          <cell r="B1540">
            <v>5472</v>
          </cell>
          <cell r="C1540" t="str">
            <v>TUBERIA PVC E.L. D= 1/2`` RDE 13.5 - 315 PSI (INCLUYE SUMINISTRO E INSTALACIÓN, SOLDADURA).</v>
          </cell>
          <cell r="D1540" t="str">
            <v>ML</v>
          </cell>
          <cell r="E1540">
            <v>4854</v>
          </cell>
        </row>
        <row r="1541">
          <cell r="B1541">
            <v>5494</v>
          </cell>
          <cell r="C1541" t="str">
            <v>LAVAMANOS INSTITUCIONAL DE EMPOTRAR. (SUMINISTRO E INSTALACIÓN. INCLUYE GRIFERÍA TIPO PUSH O SIMILAR Y TUBERÍA DE CONEXIÓN).</v>
          </cell>
          <cell r="D1541" t="str">
            <v>UN</v>
          </cell>
          <cell r="E1541">
            <v>375754</v>
          </cell>
        </row>
        <row r="1542">
          <cell r="B1542">
            <v>5501</v>
          </cell>
          <cell r="C1542" t="str">
            <v>LAVAMANOS CERÁMICO DE SOBREPONER (SUMINISTRO E INSTALACIÓN. INCLUYE GRIFERÍA TIPO PUSH ANTIVANDÁLICO).</v>
          </cell>
          <cell r="D1542" t="str">
            <v>UN</v>
          </cell>
          <cell r="E1542">
            <v>324702</v>
          </cell>
        </row>
        <row r="1543">
          <cell r="B1543">
            <v>5502</v>
          </cell>
          <cell r="C1543" t="str">
            <v>LAVAMANOS DE COLGAR PARA PERSONAS EN CONDICIÓN DE MOVILIDAD REDUCIDA. (SUMINISTRO E INSTALACIÓN. INCLUYE GRIFERÍA TIPO PUSH ANTIVANDÁLICO).</v>
          </cell>
          <cell r="D1543" t="str">
            <v>UN</v>
          </cell>
          <cell r="E1543">
            <v>360713</v>
          </cell>
        </row>
        <row r="1544">
          <cell r="B1544">
            <v>5523</v>
          </cell>
          <cell r="C1544" t="str">
            <v>TOMACORRIENTES CON CONEXIÓN A TIERRA, MONOFÁSICO DOBLE, 15 A, 125 VC.A. (LÍNEA NEMA 5), PARA TRABAJO PESADO. (INCLUYE INSTALACIÓN, CAJA DE SALIDA, ELEMENTOS DE CONEXIÓN, DE EMPALME Y DE MONTAJE).</v>
          </cell>
          <cell r="D1544" t="str">
            <v>UN</v>
          </cell>
          <cell r="E1544">
            <v>15552</v>
          </cell>
        </row>
        <row r="1545">
          <cell r="B1545">
            <v>5524</v>
          </cell>
          <cell r="C1545" t="str">
            <v>TOMACORRIENTES CON PROTECCIÓN DE FALLA A TIERRA (GFCI), MONOFÁSICO DOBLE, 20 A, 125 VC.A. (LÍNEA NEMA 5), PARA TRABAJO LIVIANO. (INCLUYE INSTALACIÓN, CAJA DE SALIDA, ELEMENTOS DE CONEXIÓN, DE EMPALME Y DE MONTAJE).</v>
          </cell>
          <cell r="D1545" t="str">
            <v>UN</v>
          </cell>
          <cell r="E1545">
            <v>38783</v>
          </cell>
        </row>
        <row r="1546">
          <cell r="B1546">
            <v>5525</v>
          </cell>
          <cell r="C1546" t="str">
            <v>TOMACORRIENTES CON CONEXIÓN A TIERRA, BIFÁSICOS, DOS POLOS, 3 HILOS, 20 A, 250 VC.A., (LÍNEA NEMA 6), PARA TRABAJO PESADO.  (INCLUYE INSTALACIÓN, CAJA DE SALIDA, ELEMENTOS DE CONEXIÓN, DE EMPALME Y DE MONTAJE).</v>
          </cell>
          <cell r="D1546" t="str">
            <v>UN</v>
          </cell>
          <cell r="E1546">
            <v>44049</v>
          </cell>
        </row>
        <row r="1547">
          <cell r="B1547">
            <v>5527</v>
          </cell>
          <cell r="C1547" t="str">
            <v>TUBERÍA DE ACERO GALVANIZADO, LIVIANA TIPO EMT, D=1". (SUMINISTRO E INSTALACIÓN).</v>
          </cell>
          <cell r="D1547" t="str">
            <v>ML</v>
          </cell>
          <cell r="E1547">
            <v>13341</v>
          </cell>
        </row>
        <row r="1548">
          <cell r="B1548">
            <v>5528</v>
          </cell>
          <cell r="C1548" t="str">
            <v>TUBERÍA DE ACERO GALVANIZADO, LIVIANA TIPO EMT, D=3/4". (SUMINISTRO E INSTALACIÓN).</v>
          </cell>
          <cell r="D1548" t="str">
            <v>ML</v>
          </cell>
          <cell r="E1548">
            <v>9664</v>
          </cell>
        </row>
        <row r="1549">
          <cell r="B1549">
            <v>5535</v>
          </cell>
          <cell r="C1549" t="str">
            <v>CUADRILLA (2 OFICIALES)</v>
          </cell>
          <cell r="D1549" t="str">
            <v>JR</v>
          </cell>
          <cell r="E1549">
            <v>130942</v>
          </cell>
        </row>
        <row r="1550">
          <cell r="B1550">
            <v>5536</v>
          </cell>
          <cell r="C1550" t="str">
            <v>CUADRILLA (2 OFICIALES)</v>
          </cell>
          <cell r="D1550" t="str">
            <v>HR</v>
          </cell>
          <cell r="E1550">
            <v>16355</v>
          </cell>
        </row>
        <row r="1551">
          <cell r="B1551">
            <v>5540</v>
          </cell>
          <cell r="C1551" t="str">
            <v xml:space="preserve">CONDUCTORES MONOPOLARES DE COBRE, AISLADOS PARA 600 V C.A.,  CALIBRE NO 12 AWG.  (Incluye suministro e instalación). </v>
          </cell>
          <cell r="D1551" t="str">
            <v>ML</v>
          </cell>
          <cell r="E1551">
            <v>1713</v>
          </cell>
        </row>
        <row r="1552">
          <cell r="B1552">
            <v>5541</v>
          </cell>
          <cell r="C1552" t="str">
            <v>CONDUCTORES MONOPOLARES DE COBRE, AISLADOS PARA 600 V C.A.,  CALIBRE NO 10 AWG.  (Incluye suministro e instalación).</v>
          </cell>
          <cell r="D1552" t="str">
            <v>ML</v>
          </cell>
          <cell r="E1552">
            <v>2470</v>
          </cell>
        </row>
        <row r="1553">
          <cell r="B1553">
            <v>5542</v>
          </cell>
          <cell r="C1553" t="str">
            <v>CONDUCTORES MONOPOLARES DE COBRE, AISLADOS PARA 600 V C.A.,  CALIBRE NO 8 AWG.  (Incluye suministro e instalación).</v>
          </cell>
          <cell r="D1553" t="str">
            <v>ML</v>
          </cell>
          <cell r="E1553">
            <v>3321</v>
          </cell>
        </row>
        <row r="1554">
          <cell r="B1554">
            <v>5543</v>
          </cell>
          <cell r="C1554" t="str">
            <v>CONDUCTORES MONOPOLARES DE COBRE, AISLADOS PARA 600 V C.A.,  CALIBRE NO 6 AWG.  (Incluye suministro e instalación).</v>
          </cell>
          <cell r="D1554" t="str">
            <v>ML</v>
          </cell>
          <cell r="E1554">
            <v>4801</v>
          </cell>
        </row>
        <row r="1555">
          <cell r="B1555">
            <v>5545</v>
          </cell>
          <cell r="C1555" t="str">
            <v>ACOMETIDA EN CONDUCTORES DE COBRE, (4NO. 4 + 1NO. 8)  AWG, AISLADOS PARA 600 V C.A. INCLUYE CONDUCTORES, CONEXIONES,  ACCESORIOS DE MONTAJE, ELEMENTOS DE CONEXIÓN Y DE MARCACIÓN.(Incluye suministro e instalación).</v>
          </cell>
          <cell r="D1555" t="str">
            <v>ML</v>
          </cell>
          <cell r="E1555">
            <v>34423</v>
          </cell>
        </row>
        <row r="1556">
          <cell r="B1556">
            <v>5546</v>
          </cell>
          <cell r="C1556" t="str">
            <v>ACOMETIDA EN CONDUCTORES DE COBRE, (4NO. 2 + 1NO. 4)  AWG, AISLADOS PARA 600 V C.A. INCLUYE CONDUCTORES, CONEXIONES,  ACCESORIOS DE MONTAJE, ELEMENTOS DE CONEXIÓN Y DE MARCACIÓN.(Incluye suministro e instalación).</v>
          </cell>
          <cell r="D1556" t="str">
            <v>ML</v>
          </cell>
          <cell r="E1556">
            <v>50269</v>
          </cell>
        </row>
        <row r="1557">
          <cell r="B1557">
            <v>5547</v>
          </cell>
          <cell r="C1557" t="str">
            <v>ACOMETIDA A TABLERO TATR, EN CONDUCTORES DE COBRE, (4NO.4 + 1NO. 8)  AWG, AISLADOS PARA 600 V C.A. INCL CONDUCTORES, CONEXIONES,  ACCESORIOS DE MONTAJE, ELEMENTOS DE CONEXIÓN Y MARCACIÓN.(Incl suministro e instalación).</v>
          </cell>
          <cell r="D1557" t="str">
            <v>ML</v>
          </cell>
          <cell r="E1557">
            <v>33627</v>
          </cell>
        </row>
        <row r="1558">
          <cell r="B1558">
            <v>5548</v>
          </cell>
          <cell r="C1558" t="str">
            <v>ALIMENTACIÓN EN CONDUCTORES DE COBRE, (3NO. 8 + 1NO. 10) AWG, AISLADOS PARA 600 V C.A., INCLUYE CONDUCTORES, CONEXIONES, ACCESORIOS DE MONTAJE, ELEMENTOS DE CONEXIÓN Y DE MARCACIÓN. (Incluye suministro e instalación).</v>
          </cell>
          <cell r="D1558" t="str">
            <v>ML</v>
          </cell>
          <cell r="E1558">
            <v>14887</v>
          </cell>
        </row>
        <row r="1559">
          <cell r="B1559">
            <v>5549</v>
          </cell>
          <cell r="C1559" t="str">
            <v>ALIMENTACIÓN EN CONDUCTORES DE COBRE, (4NO. 2/0 + 1NO.6) AWG, AISLADOS PARA 600 V C.A., INCLUYE CONDUCTORES, CONEXIONES, ACCESORIOS DE MONTAJE, ELEMENTOS DE CONEXIÓN Y DE MARCACIÓN. (Incluye suministro e instalación)</v>
          </cell>
          <cell r="D1559" t="str">
            <v>ML</v>
          </cell>
          <cell r="E1559">
            <v>96706</v>
          </cell>
        </row>
        <row r="1560">
          <cell r="B1560">
            <v>5550</v>
          </cell>
          <cell r="C1560" t="str">
            <v>ALIMENTACIÓN  EN CONDUCTORES DE COBRE, (4NO. 1/0 + 1NO.6) AWG, AISLADOS PARA 600 V C.A., INCLUYE CONDUCTORES, CONEXIONES, ACCESORIOS DE MONTAJE, ELEMENTOS DE CONEXIÓN Y DE MARCACIÓN. (Incluye suministro e instalación)</v>
          </cell>
          <cell r="D1560" t="str">
            <v>ML</v>
          </cell>
          <cell r="E1560">
            <v>81294</v>
          </cell>
        </row>
        <row r="1561">
          <cell r="B1561">
            <v>5551</v>
          </cell>
          <cell r="C1561" t="str">
            <v>ALIMENTACIÓN EN CONDUCTORES DE COBRE, (4NO. 8+ 1NO.10)  AWG, AISLADOS PARA 600 V C.A. INCLUYE CONDUCTORES, CONEXIONES,  ACCESORIOS DE MONTAJE, ELEMENTOS DE CONEXIÓN Y DE MARCACIÓN. (Incluye suministro e instalación)</v>
          </cell>
          <cell r="D1561" t="str">
            <v>ML</v>
          </cell>
          <cell r="E1561">
            <v>19469</v>
          </cell>
        </row>
        <row r="1562">
          <cell r="B1562">
            <v>5552</v>
          </cell>
          <cell r="C1562" t="str">
            <v>CAJAS DE EMPALME Y SALIDA,  EN FUNDICIÓN DE ACERO GALVANIZADO DE 4"X4", DEL DIAMETRO DE LA TUBERÍA(Incluye suministro e instalación)</v>
          </cell>
          <cell r="D1562" t="str">
            <v>UN</v>
          </cell>
          <cell r="E1562">
            <v>11059</v>
          </cell>
        </row>
        <row r="1563">
          <cell r="B1563">
            <v>5556</v>
          </cell>
          <cell r="C1563" t="str">
            <v>TUBERÍA SEMIPESADA IMC, DE 3/4`` DE DIÁMETRO, EXPUESTA, CON SUS ACCESORIOS DE MONTAJE. (Incluye suministro e instalación)</v>
          </cell>
          <cell r="D1563" t="str">
            <v>ML</v>
          </cell>
          <cell r="E1563">
            <v>19696</v>
          </cell>
        </row>
        <row r="1564">
          <cell r="B1564">
            <v>5557</v>
          </cell>
          <cell r="C1564" t="str">
            <v>TUBERÍA SEMIPESADA IMC, DE 2" DE DIÁMETRO, EXPUESTA, CON SUS ACCESORIOS DE MONTAJE. (Incluye suministro e instalación)</v>
          </cell>
          <cell r="D1564" t="str">
            <v>ML</v>
          </cell>
          <cell r="E1564">
            <v>45461</v>
          </cell>
        </row>
        <row r="1565">
          <cell r="B1565">
            <v>5558</v>
          </cell>
          <cell r="C1565" t="str">
            <v>TUBERÍA EMT DE 3" DE DIÁMETRO, EXPUESTA, CON SUS ACCESORIOS DE MONTAJE. (Incluye suministro e instalación)</v>
          </cell>
          <cell r="D1565" t="str">
            <v>ML</v>
          </cell>
          <cell r="E1565">
            <v>62649</v>
          </cell>
        </row>
        <row r="1566">
          <cell r="B1566">
            <v>5561</v>
          </cell>
          <cell r="C1566" t="str">
            <v>ACOMETIDA EN CONDUCTORES DE COBRE, (4NO. 1/0 + 1NO. 4)  AWG, AISLADOS PARA 600 V C.A. INCLUYE CONDUCTORES, CONEXIONES,  ACCESORIOS DE MONTAJE, ELEMENTOS DE CONEXIÓN Y DE MARCACIÓN. (Incluye suministro e instalación)</v>
          </cell>
          <cell r="D1566" t="str">
            <v>ML</v>
          </cell>
          <cell r="E1566">
            <v>82346</v>
          </cell>
        </row>
        <row r="1567">
          <cell r="B1567">
            <v>5562</v>
          </cell>
          <cell r="C1567" t="str">
            <v>ACOMETIDA EN CONDUCTORES DE COBRE, (5NO. 4)  AWG, AISLADOS PARA 600 V C.A. INCLUYE CONDUCTORES, CONEXIONES,  ACCESORIOS DE MONTAJE, ELEMENTOS DE CONEXIÓN Y DE MARCACIÓN. (Incluye suministro e instalación)</v>
          </cell>
          <cell r="D1567" t="str">
            <v>ML</v>
          </cell>
          <cell r="E1567">
            <v>33862</v>
          </cell>
        </row>
        <row r="1568">
          <cell r="B1568">
            <v>5567</v>
          </cell>
          <cell r="C1568" t="str">
            <v>CONDUCTORES MONOPOLARES DE COBRE, AISLADOS PARA 600 V C.A.,  CALIBRE NO 4 AWG.  (Incluye suministro e instalación)</v>
          </cell>
          <cell r="D1568" t="str">
            <v>ML</v>
          </cell>
          <cell r="E1568">
            <v>7084</v>
          </cell>
        </row>
        <row r="1569">
          <cell r="B1569">
            <v>5570</v>
          </cell>
          <cell r="C1569" t="str">
            <v>ALIMENTACIÓN  EN CONDUCTORES DE COBRE, (4NO. 4/0 + 1NO.4) AWG, AISLADOS PARA 600 V C.A., INCLUYE CONDUCTORES, CONEXIONES, ACCESORIOS DE MONTAJE, ELEMENTOS DE CONEXIÓN Y DE MARCACIÓN. (Incluye suministro e instalación)</v>
          </cell>
          <cell r="D1569" t="str">
            <v>ML</v>
          </cell>
          <cell r="E1569">
            <v>136757</v>
          </cell>
        </row>
        <row r="1570">
          <cell r="B1570">
            <v>5571</v>
          </cell>
          <cell r="C1570" t="str">
            <v>ALIMENTACIÓN  EN CONDUCTORES DE COBRE, (4NO. 6 + 1NO.8) AWG, AISLADOS PARA 600 V C.A., INCLUYE CONDUCTORES, CONEXIONES, ACCESORIOS DE MONTAJE, ELEMENTOS DE CONEXIÓN Y DE MARCACIÓN. (Incluye suministro e instalación)</v>
          </cell>
          <cell r="D1570" t="str">
            <v>ML</v>
          </cell>
          <cell r="E1570">
            <v>31203</v>
          </cell>
        </row>
        <row r="1571">
          <cell r="B1571">
            <v>5572</v>
          </cell>
          <cell r="C1571" t="str">
            <v>ALIMENTACIÓN  EN CONDUCTORES DE COBRE, (3NO. 10 + 1NO.12) AWG, AISLADOS PARA 600 V C.A., INCLUYE CONDUCTORES, CONEXIONES, ACCESORIOS DE MONTAJE, ELEMENTOS DE CONEXIÓN Y DE MARCACIÓN. (Incluye suministro e instalación)</v>
          </cell>
          <cell r="D1571" t="str">
            <v>ML</v>
          </cell>
          <cell r="E1571">
            <v>19007</v>
          </cell>
        </row>
        <row r="1572">
          <cell r="B1572">
            <v>5573</v>
          </cell>
          <cell r="C1572" t="str">
            <v>ACOMETIDA EN CONDUCTORES DE COBRE, (5NO. 10)  AWG, AISLADOS PARA 600 V C.A. INCLUYE CONDUCTORES, CONEXIONES,  ACCESORIOS DE MONTAJE, ELEMENTOS DE CONEXIÓN Y DE MARCACIÓN. (Incluye suministro e instalación)</v>
          </cell>
          <cell r="D1572" t="str">
            <v>ML</v>
          </cell>
          <cell r="E1572">
            <v>11891</v>
          </cell>
        </row>
        <row r="1573">
          <cell r="B1573">
            <v>5574</v>
          </cell>
          <cell r="C1573" t="str">
            <v>ACOMETIDA EN CONDUCTORES DE COBRE, (3NO. 10)  AWG, AISLADOS PARA 600 V C.A. INCLUYE CONDUCTORES, CONEXIONES,  ACCESORIOS DE MONTAJE, ELEMENTOS DE CONEXIÓN Y DE MARCACIÓN. (Incluye suministro e instalación)</v>
          </cell>
          <cell r="D1573" t="str">
            <v>ML</v>
          </cell>
          <cell r="E1573">
            <v>8323</v>
          </cell>
        </row>
        <row r="1574">
          <cell r="B1574">
            <v>5575</v>
          </cell>
          <cell r="C1574" t="str">
            <v>ALIMENTACIÓN  EN CONDUCTORES DE COBRE, (3NO. 6 + 1NO.8) AWG, AISLADOS PARA 600 V C.A., INCLUYE CONDUCTORES, CONEXIONES, ACCESORIOS DE MONTAJE, ELEMENTOS DE CONEXIÓN Y DE MARCACIÓN. (Incluye suministro e instalación)</v>
          </cell>
          <cell r="D1574" t="str">
            <v>ML</v>
          </cell>
          <cell r="E1574">
            <v>27199</v>
          </cell>
        </row>
        <row r="1575">
          <cell r="B1575">
            <v>5576</v>
          </cell>
          <cell r="C1575" t="str">
            <v>ACOMETIDA EN CONDUCTORES DE COBRE, (4NO. 10)  AWG, AISLADOS PARA 600 V C.A. INCLUYE CONDUCTORES, CONEXIONES,  ACCESORIOS DE MONTAJE, ELEMENTOS DE CONEXIÓN Y DE MARCACIÓN. (Incluye suministro e instalación)</v>
          </cell>
          <cell r="D1575" t="str">
            <v>ML</v>
          </cell>
          <cell r="E1575">
            <v>10108</v>
          </cell>
        </row>
        <row r="1576">
          <cell r="B1576">
            <v>5577</v>
          </cell>
          <cell r="C1576" t="str">
            <v>ALIMENTACIÓN  EN CONDUCTORES DE COBRE, (3NO. 4/0 + 1NO.2) AWG, AISLADOS PARA 600 V C.A., INCLUYE CONDUCTORES, CONEXIONES, ACCESORIOS DE MONTAJE, ELEMENTOS DE CONEXIÓN Y DE MARCACIÓN. (Incluye suministro e instalación)</v>
          </cell>
          <cell r="D1576" t="str">
            <v>ML</v>
          </cell>
          <cell r="E1576">
            <v>109932</v>
          </cell>
        </row>
        <row r="1577">
          <cell r="B1577">
            <v>5581</v>
          </cell>
          <cell r="C1577" t="str">
            <v>ACOMETIDA EN CONDUCTORES DE COBRE, (4NO. 2 + 1NO. 8)  AWG, AISLADOS PARA 600 V C.A. INCLUYE CONDUCTORES, CONEXIONES,  ACCESORIOS DE MONTAJE, ELEMENTOS DE CONEXIÓN Y DE MARCACIÓN.  (Incluye suministro e instalación)</v>
          </cell>
          <cell r="D1577" t="str">
            <v>ML</v>
          </cell>
          <cell r="E1577">
            <v>227288</v>
          </cell>
        </row>
        <row r="1578">
          <cell r="B1578">
            <v>5582</v>
          </cell>
          <cell r="C1578" t="str">
            <v>ALIMENTACIÓN EN CONDUCTORES DE COBRE, (4NO. 6+ 1NO.10)  AWG, AISLADOS PARA 600 V C.A. INCLUYE CONDUCTORES, CONEXIONES,  ACCESORIOS DE MONTAJE, ELEMENTOS DE CONEXIÓN Y DE MARCACIÓN. (Incluye suministro e instalación)</v>
          </cell>
          <cell r="D1578" t="str">
            <v>ML</v>
          </cell>
          <cell r="E1578">
            <v>25110</v>
          </cell>
        </row>
        <row r="1579">
          <cell r="B1579">
            <v>5583</v>
          </cell>
          <cell r="C1579" t="str">
            <v>ACOMETIDA EN CONDUCTORES DE COBRE, (5NO. 4)  AWG, AISLADOS PARA 600 V C.A. INCLUYE CONDUCTORES, CONEXIONES,  ACCESORIOS DE MONTAJE, ELEMENTOS DE CONEXIÓN Y DE MARCACIÓN.  (Incluye suministro e instalación)</v>
          </cell>
          <cell r="D1579" t="str">
            <v>ML</v>
          </cell>
          <cell r="E1579">
            <v>31055</v>
          </cell>
        </row>
        <row r="1580">
          <cell r="B1580">
            <v>5585</v>
          </cell>
          <cell r="C1580" t="str">
            <v>TOMACORRIENTES CON CONEXIÓN A TIERRA, TRIFÁSICOS, TRES POLOS, 3 HILOS, 20 A, 250 VC.A., (LÍNEA NEMA 6), PARA TRABAJO PESADO.  INCLUYE LA CAJA DE SALIDA, ELEMENTOS DE CONEXIÓN, DE EMPALME Y DE MONTAJE.</v>
          </cell>
          <cell r="D1580" t="str">
            <v>UN</v>
          </cell>
          <cell r="E1580">
            <v>42650</v>
          </cell>
        </row>
        <row r="1581">
          <cell r="B1581">
            <v>5586</v>
          </cell>
          <cell r="C1581" t="str">
            <v>TUBERÍA EMT DE 1 1/4" DE DIÁMETRO, EXPUESTA, CON SUS ACCESORIOS DE MONTAJE. (Incluye suministro e instalación).</v>
          </cell>
          <cell r="D1581" t="str">
            <v>ML</v>
          </cell>
          <cell r="E1581">
            <v>21622</v>
          </cell>
        </row>
        <row r="1582">
          <cell r="B1582">
            <v>5587</v>
          </cell>
          <cell r="C1582" t="str">
            <v>TUBERÍA EMT DE 2" DE DIÁMETRO, EXPUESTA, CON SUS ACCESORIOS DE MONTAJE. (Incluye suministro e instalación)</v>
          </cell>
          <cell r="D1582" t="str">
            <v>ML</v>
          </cell>
          <cell r="E1582">
            <v>28510</v>
          </cell>
        </row>
        <row r="1583">
          <cell r="B1583">
            <v>5588</v>
          </cell>
          <cell r="C1583" t="str">
            <v>ACOMETIDA  EN CONDUCTORES DE COBRE, (4NO. 1/0 + 1NO.2) AWG, AISLADOS PARA 600 V C.A., INCLUYE CONDUCTORES, CONEXIONES, ACCESORIOS DE MONTAJE, ELEMENTOS DE CONEXIÓN Y DE MARCACIÓN. (Incluye suministro e instalación)</v>
          </cell>
          <cell r="D1583" t="str">
            <v>ML</v>
          </cell>
          <cell r="E1583">
            <v>84124</v>
          </cell>
        </row>
        <row r="1584">
          <cell r="B1584">
            <v>5591</v>
          </cell>
          <cell r="C1584" t="str">
            <v>ACOMETIDA EN MEDIA TENSIÓN DESDE LA RED PÚBLICA, EN CONDUCTORES  3 NO. 1/0AWG, XLPE, 15KV, 133%, 1 NO. 2 CU DESNUDO, CON CONOS DE ALIVIO, TERMINALES Y ACCESORIOS (Incluye suministro e instalación)</v>
          </cell>
          <cell r="D1584" t="str">
            <v>ML</v>
          </cell>
          <cell r="E1584">
            <v>121066</v>
          </cell>
        </row>
        <row r="1585">
          <cell r="B1585">
            <v>5595</v>
          </cell>
          <cell r="C1585" t="str">
            <v>CANALIZACIÓN SUBTERRÁNEA CON 2 DUCTOS DE 4" PVC DB, ACCESORIOS, EXCAVACIÓN, LLENOS Y ACABADO  (Incluye suministro e instalación)</v>
          </cell>
          <cell r="D1585" t="str">
            <v>ML</v>
          </cell>
          <cell r="E1585">
            <v>80455</v>
          </cell>
        </row>
        <row r="1586">
          <cell r="B1586">
            <v>5599</v>
          </cell>
          <cell r="C1586" t="str">
            <v>ACOMETIDAS EN MEDIA TENSIÓN DESDE LA RED PÚBLICA, EN CONDUCTORES  3 NO. 2/0AWG, XLPE, 15KV, 133%, 1 NO. 2 CU DESNUDO, CON CONOS DE ALIVIO, TERMINALES Y ACCESORIOS (Incluye suministro e instalación) DTD-20143150598263</v>
          </cell>
          <cell r="D1586" t="str">
            <v>ML</v>
          </cell>
          <cell r="E1586">
            <v>161836</v>
          </cell>
        </row>
        <row r="1587">
          <cell r="B1587">
            <v>5602</v>
          </cell>
          <cell r="C1587" t="str">
            <v xml:space="preserve">ALIMENTACIÓN A ARMARIOS DE POTENCIA, EN CABLE DE CU, AISLADO A 600V, 3 X (3NO. 500MCM Y 1NO. 4/0AWG, THWN), INCLUYE TERMINALES DE CONEXIÓN. (Incluye suministro e instalación) </v>
          </cell>
          <cell r="D1587" t="str">
            <v>ML</v>
          </cell>
          <cell r="E1587">
            <v>2256821</v>
          </cell>
        </row>
        <row r="1588">
          <cell r="B1588">
            <v>5603</v>
          </cell>
          <cell r="C1588" t="str">
            <v>ALIMENTACIÓN A ARMARIOS EQUIPOS AUXILIARES , EN CABLE DE CU, AISLADO A 600V, 3 X (3NO. 4 + 1NO. 8AWG, THWN), INCLUYE TERMINALES DE CONEXIÓN. (Incluye suministro e instalación)</v>
          </cell>
          <cell r="D1588" t="str">
            <v>ML</v>
          </cell>
          <cell r="E1588">
            <v>54700</v>
          </cell>
        </row>
        <row r="1589">
          <cell r="B1589">
            <v>5604</v>
          </cell>
          <cell r="C1589" t="str">
            <v>CANALIZACIÓN SUBTERRÁNEA CON 3 DUCTOS DE 4`` PVC DB, ACCESORIOS, EXCAVACIÓN, LLENOS Y ACABADO. DISTANCIA TRANSPORTE 28 Km.  (Incluye suministro e instalación)</v>
          </cell>
          <cell r="D1589" t="str">
            <v>ML</v>
          </cell>
          <cell r="E1589">
            <v>58011</v>
          </cell>
        </row>
        <row r="1590">
          <cell r="B1590">
            <v>5606</v>
          </cell>
          <cell r="C1590" t="str">
            <v xml:space="preserve">CANALIZACIÓN SUBTERRÁNEA CON 3 DUCTOS DE 6`` PVC DB, ACCESORIOS, EXCAVACIÓN, LLENOS Y ACABADO  (Incluye suministro e instalación) TRANSPORTE A 28 Km. </v>
          </cell>
          <cell r="D1590" t="str">
            <v>ML</v>
          </cell>
          <cell r="E1590">
            <v>108780</v>
          </cell>
        </row>
        <row r="1591">
          <cell r="B1591">
            <v>5610</v>
          </cell>
          <cell r="C1591" t="str">
            <v>CABLE DE COBRE DESNUDO CALIBRE 1/0 AWG, ENTERRADO EN TERRENO NATURAL INCLUYE EXCAVACIÓN, LLENOS Y COMPACTACIÓN DEL PISO. (Incluye suministro e instalación) DISTANCIA DE TRANSPORTE 28 Km.</v>
          </cell>
          <cell r="D1591" t="str">
            <v>ML</v>
          </cell>
          <cell r="E1591">
            <v>103133</v>
          </cell>
        </row>
        <row r="1592">
          <cell r="B1592">
            <v>5611</v>
          </cell>
          <cell r="C1592" t="str">
            <v>CABLE DE COBRE DESNUDO CALIBRE 1/0 AWG EXPUESTO (Incluye suministro e instalación) (Incluye 3mt de cable 1/0 por ML).</v>
          </cell>
          <cell r="D1592" t="str">
            <v>ML</v>
          </cell>
          <cell r="E1592">
            <v>46717</v>
          </cell>
        </row>
        <row r="1593">
          <cell r="B1593">
            <v>5616</v>
          </cell>
          <cell r="C1593" t="str">
            <v>CABLE DE ALUMINIO AISLADO THW CALIBRE 1/0 AWG, INSTALADO EXPUESTO SOBRE CUBIERTA DE ESTRUCTURA. INCLUYE ELEMENTOS DE FIJACIÓN. (Incluye suministro e instalación)</v>
          </cell>
          <cell r="D1593" t="str">
            <v>ML</v>
          </cell>
          <cell r="E1593">
            <v>6167</v>
          </cell>
        </row>
        <row r="1594">
          <cell r="B1594">
            <v>5621</v>
          </cell>
          <cell r="C1594" t="str">
            <v xml:space="preserve">CABLE DE COBRE DESNUDO CALIBRE 1/0 AWG, EMBEBIDO EN EL CONCRETO. (Incluye suministro e instalación) </v>
          </cell>
          <cell r="D1594" t="str">
            <v>ML</v>
          </cell>
          <cell r="E1594">
            <v>16036</v>
          </cell>
        </row>
        <row r="1595">
          <cell r="B1595">
            <v>5625</v>
          </cell>
          <cell r="C1595" t="str">
            <v>CONEXIÓN AL ACERO DE REFUERZO; INCL. SOLDADURA EXOTÉRMICA DE CABLE CALIBRE 2/0 AWG A VARILLA DE ACERO DE REFUERZO 4 DE 90GR, VARILLA DE ACERO ADICIONAL Y SOLDADURAS ELÉCTRICAS ENTRE VARILLAS DE ACERO. (Incl. sumin. e instal.)</v>
          </cell>
          <cell r="D1595" t="str">
            <v>UN</v>
          </cell>
          <cell r="E1595">
            <v>90872</v>
          </cell>
        </row>
        <row r="1596">
          <cell r="B1596">
            <v>5626</v>
          </cell>
          <cell r="C1596" t="str">
            <v>TERMINAL DE COBRE ELECTROPLATEADO PARA CABLE CALIBRE 2/0AWG, DE UN TORNILLO. INCLUYE MONTAJE, TORNILLOS, TUERCA Y ARANDELAS DE ACERO INOXIDABLE.  (Incluye suministro e instalación)</v>
          </cell>
          <cell r="D1596" t="str">
            <v>UN</v>
          </cell>
          <cell r="E1596">
            <v>7355</v>
          </cell>
        </row>
        <row r="1597">
          <cell r="B1597">
            <v>5628</v>
          </cell>
          <cell r="C1597" t="str">
            <v>CABLE DE ALUMINIO AISLADO THW-SR CALIBRE 1/0 AWG, INSTALADO EXPUESTO SOBRE CUBIERTA DE ESTRUCTURA. INCLUYE ELEMENTOS DE FIJACIÓN. (Incluye suministro e instalación)</v>
          </cell>
          <cell r="D1597" t="str">
            <v>ML</v>
          </cell>
          <cell r="E1597">
            <v>7702</v>
          </cell>
        </row>
        <row r="1598">
          <cell r="B1598">
            <v>5629</v>
          </cell>
          <cell r="C1598" t="str">
            <v>CABLE DE COBRE DESNUDO CALIBRE 2/0 AWG, EMBEBIDO EN EL CONCRETO. (Incluye suministro e instalación)</v>
          </cell>
          <cell r="D1598" t="str">
            <v>ML</v>
          </cell>
          <cell r="E1598">
            <v>26783</v>
          </cell>
        </row>
        <row r="1599">
          <cell r="B1599">
            <v>5630</v>
          </cell>
          <cell r="C1599" t="str">
            <v>CABLE DE COBRE DESNUDO CALIBRE 2/0 AWG EXPUESTO (Incluye suministro e instalación)</v>
          </cell>
          <cell r="D1599" t="str">
            <v>ML</v>
          </cell>
          <cell r="E1599">
            <v>26042</v>
          </cell>
        </row>
        <row r="1600">
          <cell r="B1600">
            <v>5634</v>
          </cell>
          <cell r="C1600" t="str">
            <v>CABLE DE 4 PARES UTP CAT.6A, INCLUYE MARCACIÓN Y CORREAS DE AMARRE  TIPO ``VELCRO`` (Incluye suministro e instalación)</v>
          </cell>
          <cell r="D1600" t="str">
            <v>ML</v>
          </cell>
          <cell r="E1600">
            <v>3436</v>
          </cell>
        </row>
        <row r="1601">
          <cell r="B1601">
            <v>5641</v>
          </cell>
          <cell r="C1601" t="str">
            <v>ENCHAPE DE PISO Y PARED EN CERAMICA 30X30 CM COLOR BLANCO, H=2,10 (Incluye suministro e instalación).</v>
          </cell>
          <cell r="D1601" t="str">
            <v>M2</v>
          </cell>
          <cell r="E1601">
            <v>85382</v>
          </cell>
        </row>
        <row r="1602">
          <cell r="B1602">
            <v>5642</v>
          </cell>
          <cell r="C1602" t="str">
            <v>PAÑETE LISO O RÚSTICO 1:4 PARA MUROS. LAVADO O RÚSTICO.  (Incluye suministro e instalación)</v>
          </cell>
          <cell r="D1602" t="str">
            <v>M2</v>
          </cell>
          <cell r="E1602">
            <v>13384</v>
          </cell>
        </row>
        <row r="1603">
          <cell r="B1603">
            <v>5644</v>
          </cell>
          <cell r="C1603" t="str">
            <v>PINTURA AL AGUA TIPO EMULSIÓN CON RESINA DE POLIVINIL ACETATO MODIFICADA CON ACRÍLICA PARA INTERIORES.  (Incluye suministro e instalación)</v>
          </cell>
          <cell r="D1603" t="str">
            <v>M2</v>
          </cell>
          <cell r="E1603">
            <v>8447</v>
          </cell>
        </row>
        <row r="1604">
          <cell r="B1604">
            <v>5645</v>
          </cell>
          <cell r="C1604" t="str">
            <v>IMPERMEABILIZACIÓN FACHADA (Incluye suministro e instalación)</v>
          </cell>
          <cell r="D1604" t="str">
            <v>M2</v>
          </cell>
          <cell r="E1604">
            <v>6428</v>
          </cell>
        </row>
        <row r="1605">
          <cell r="B1605">
            <v>5646</v>
          </cell>
          <cell r="C1605" t="str">
            <v>PINTURA AMARILLA FRANJA DE SEGURIDAD  (Incluye suministro e instalación)</v>
          </cell>
          <cell r="D1605" t="str">
            <v>ML</v>
          </cell>
          <cell r="E1605">
            <v>7284</v>
          </cell>
        </row>
        <row r="1606">
          <cell r="B1606">
            <v>5647</v>
          </cell>
          <cell r="C1606" t="str">
            <v>PINTURA CIELO FALSO (Incluye suministro e instalación).</v>
          </cell>
          <cell r="D1606" t="str">
            <v>M2</v>
          </cell>
          <cell r="E1606">
            <v>7908</v>
          </cell>
        </row>
        <row r="1607">
          <cell r="B1607">
            <v>5683</v>
          </cell>
          <cell r="C1607" t="str">
            <v>SEPARADOR TIPO TRANSMILENIO (Bloque canalizador amarillo) suministro e instalación (1.75mx0.25mx0.15m) PINTADO CON PINTURA DE TRAFICO AMARILLA CON MICROESFERAS DE VIDRIO.</v>
          </cell>
          <cell r="D1607" t="str">
            <v>UN</v>
          </cell>
          <cell r="E1607">
            <v>116157</v>
          </cell>
        </row>
        <row r="1608">
          <cell r="B1608">
            <v>5684</v>
          </cell>
          <cell r="C1608" t="str">
            <v xml:space="preserve">RETIRO Y REINSTALACIÓN DE SEÑAL BANDERA. INCLUYE SERVICIO DE GRUA.  (DISTANCIA MAXIMA DE REUBICACION 200m). </v>
          </cell>
          <cell r="D1608" t="str">
            <v>UN</v>
          </cell>
          <cell r="E1608">
            <v>289181</v>
          </cell>
        </row>
        <row r="1609">
          <cell r="B1609">
            <v>5686</v>
          </cell>
          <cell r="C1609" t="str">
            <v>CIMENTACION TIPO PILOTE PREEXCAVADO PARA SEÑAL ELEVADA TIPO BANDERA (LONGITUD ENTRE 4 Y 9 m). INCLUYE EXCAVACION</v>
          </cell>
          <cell r="D1609" t="str">
            <v>M3</v>
          </cell>
          <cell r="E1609">
            <v>724219</v>
          </cell>
        </row>
        <row r="1610">
          <cell r="B1610">
            <v>5688</v>
          </cell>
          <cell r="C1610" t="str">
            <v>SEMAFORO (3x200) S1. LENTES DE POLICARBONATO DE 8" BICICLETAS LUCES, SISTEMA DE ILUMINACIÓN A LEDS, COMPATIBILIDAD C800/900, FIJACION A MASTIL. INCLUYE ELEMENTOS DE FIJACION.</v>
          </cell>
          <cell r="D1610" t="str">
            <v>UN</v>
          </cell>
          <cell r="E1610">
            <v>2735354</v>
          </cell>
        </row>
        <row r="1611">
          <cell r="B1611">
            <v>5690</v>
          </cell>
          <cell r="C1611" t="str">
            <v>SALIDA PARA DATOS EMT 3/4" (EN TAQUILLAS Y TORNIQUETES) DESDE EL RACK DE COMUNICACIONES HASTA EL SITIO DE LA SALIDA EN EL PISO DEL TORNIQUETE O HASTA EL PUESTO EN LA TAQUILLA. INCL. PONCHADO DE LOS JACKS EN LOS EXTREMOS .</v>
          </cell>
          <cell r="D1611" t="str">
            <v>UN</v>
          </cell>
          <cell r="E1611">
            <v>223917</v>
          </cell>
        </row>
        <row r="1612">
          <cell r="B1612">
            <v>5691</v>
          </cell>
          <cell r="C1612" t="str">
            <v>SALIDA PARA SONIDO EMT 3/4" (POR EL TECHO DEL VAGON) DESDE EL ARMARIO DE COMUNICACIONES HASTA EL SITIO DE LA SALIDA EN EL TECHO DEL VAGON, EN LA MITAD Y EN LOS EXTREMOS DEL MISMO .</v>
          </cell>
          <cell r="D1612" t="str">
            <v>UN</v>
          </cell>
          <cell r="E1612">
            <v>411880</v>
          </cell>
        </row>
        <row r="1613">
          <cell r="B1613">
            <v>5692</v>
          </cell>
          <cell r="C1613" t="str">
            <v>SALIDA PARA CCTV EMT 3/4" (POR EL TECHO DEL VAGON) DESDE EL ARMARIO DE COMUNICACIONES HASTA EL SITIO DE LA SALIDA EN EL TECHO EN LOS EXTREMOS DE CADA VAGON.</v>
          </cell>
          <cell r="D1613" t="str">
            <v>UN</v>
          </cell>
          <cell r="E1613">
            <v>704238</v>
          </cell>
        </row>
        <row r="1614">
          <cell r="B1614">
            <v>5693</v>
          </cell>
          <cell r="C1614" t="str">
            <v>SALIDA PARA EL MASTIL DEL GPS EN TUBERIA EMT 1" INCL PEDESTAL EN CONCRETO DE 1.0mx0.80mx0.80m. ESTA SALIDA VA DESDE EL MASTIL DEL GPS A SALIDA DE LA RAMPA NORTE HASTA EL RACK DE DATOS DEL VAGON Y EMBEBIDA EN EL PISO.</v>
          </cell>
          <cell r="D1614" t="str">
            <v>UN</v>
          </cell>
          <cell r="E1614">
            <v>728129</v>
          </cell>
        </row>
        <row r="1615">
          <cell r="B1615">
            <v>5696</v>
          </cell>
          <cell r="C1615" t="str">
            <v>CAJA DE INSPECCION AP-280. SUMINISTRO E INSTALACION. SE CONSTRUYEN EN EL PISO AL LADO DE LOS VAGONES PARA EL SISTEMA DE ENERGIA Y/O COMUNICACIONES.</v>
          </cell>
          <cell r="D1615" t="str">
            <v>UN</v>
          </cell>
          <cell r="E1615">
            <v>371682</v>
          </cell>
        </row>
        <row r="1616">
          <cell r="B1616">
            <v>5697</v>
          </cell>
          <cell r="C1616" t="str">
            <v>CAJA PARA MEDIDORES DE ENERGIA. SUMINISTRO E INSTALACION. ESTA CAJA ESTA UBICADA EN EL ARMARIO DEL VAGON NORTE. CONTIENE LOS MEDIDORES DE ENERGIA DE LA ESTACION, PUBLICIDAD Y ANGELCOM.</v>
          </cell>
          <cell r="D1616" t="str">
            <v>UN</v>
          </cell>
          <cell r="E1616">
            <v>380391</v>
          </cell>
        </row>
        <row r="1617">
          <cell r="B1617">
            <v>5698</v>
          </cell>
          <cell r="C1617" t="str">
            <v>POZO DE TIERRA CON VARILLA DE COBRE DE 2.40m, GEL, CABLE No. 2/0 AWG. CONSTRUCCION. SON LAS PUESTAS A TIERRA DE LOS VAGONES Y RAMPAS NUEVAS DE CONEXION A PUENTES PEATONALES.</v>
          </cell>
          <cell r="D1617" t="str">
            <v>UN</v>
          </cell>
          <cell r="E1617">
            <v>196530</v>
          </cell>
        </row>
        <row r="1618">
          <cell r="B1618">
            <v>5699</v>
          </cell>
          <cell r="C1618" t="str">
            <v xml:space="preserve">MEDIDORES DE ENERGIA TRIFASICO 20-80 AMP PARA LA CUENTA DE LA ESTACION. SUMINISTRO E INSTALACION. SE UBICA EN EL ARMARIO DEL VAGON NORTE. SE ENERGIZARA CUANDO LA CUENTA SEA LEGALIZADA ANTE CODENSA. </v>
          </cell>
          <cell r="D1618" t="str">
            <v>UN</v>
          </cell>
          <cell r="E1618">
            <v>242694</v>
          </cell>
        </row>
        <row r="1619">
          <cell r="B1619">
            <v>5700</v>
          </cell>
          <cell r="C1619" t="str">
            <v>MEDIDORES DE ENERGIA MONOFASICO PARA LAS CUENTAS DE PUBLICIDAD Y ANGELCOM. SUMINISTRO E INSTALACION. SE UBICA EN EL ARMARIO DEL VAGON NORTE. SE ENERGIZARAN CUANDO LAS CUENTAS SEAN LEGALIZADAS ANTE CODENSA.</v>
          </cell>
          <cell r="D1619" t="str">
            <v>UN</v>
          </cell>
          <cell r="E1619">
            <v>110230</v>
          </cell>
        </row>
        <row r="1620">
          <cell r="B1620">
            <v>5701</v>
          </cell>
          <cell r="C1620" t="str">
            <v>ACOMETIDA PARCIAL 3No. 1/0 + 1No. 2 - 600V-CU. SUMINISTRO E INSTALACION. ACOMETIDA PARCIAL ENTRE ARMARIOS NORTE Y SUR PARA ALIMENTACION ENTRE LOS VAGONES. INSTALADOS POR DEBAJO DEL PISO DE LOS VAGONES.</v>
          </cell>
          <cell r="D1620" t="str">
            <v>ML</v>
          </cell>
          <cell r="E1620">
            <v>64105</v>
          </cell>
        </row>
        <row r="1621">
          <cell r="B1621">
            <v>5702</v>
          </cell>
          <cell r="C1621" t="str">
            <v>BAJANTE PARA ACOMETIDA 1 D= 3" CALIBRE 14 (L= 4.98) HG, CAPACETE, CINTA BAND IT, CURVA PVC. SUMINISTRO E INSTALACION. INCLUYE APERTURA DE ZANJA PARA INSTALACION DE CURVA Y TUBERIA GALVANIZADA, RESANE Y RETIRO DE ESCOMBROS.</v>
          </cell>
          <cell r="D1621" t="str">
            <v>UN</v>
          </cell>
          <cell r="E1621">
            <v>368430</v>
          </cell>
        </row>
        <row r="1622">
          <cell r="B1622">
            <v>5705</v>
          </cell>
          <cell r="C1622" t="str">
            <v xml:space="preserve">NEOPRENO REFORZADO 0.50 x 0.50 x 2" DOBLE REFUERZO. SUMINISTRO E INSTALACION. (INCLUYE LIMPIEZA DE LA SUPERFICIE CON CHORRO DE AIRE A PRESIÓN, HERRAMIENTA MENOR Y COMPRESOR). </v>
          </cell>
          <cell r="D1622" t="str">
            <v>UN</v>
          </cell>
          <cell r="E1622">
            <v>526309</v>
          </cell>
        </row>
        <row r="1623">
          <cell r="B1623">
            <v>5706</v>
          </cell>
          <cell r="C1623" t="str">
            <v>PISO MEZCLADO EN CAUCHO BICAPA e= 3.0cm BASE EN GRC Negro e= 2cm y GRC pigmento para color e= 1cm (Suministro e Instalación)</v>
          </cell>
          <cell r="D1623" t="str">
            <v>M2</v>
          </cell>
          <cell r="E1623">
            <v>288400</v>
          </cell>
        </row>
        <row r="1624">
          <cell r="B1624">
            <v>5708</v>
          </cell>
          <cell r="C1624" t="str">
            <v>RELLENO EN ARENA DE RIO. INCLUYE TRANSPORTE, SUMINISTRO, EXTENDIDO MANUAL Y COMPACTACION.</v>
          </cell>
          <cell r="D1624" t="str">
            <v>M3</v>
          </cell>
          <cell r="E1624">
            <v>69468</v>
          </cell>
        </row>
        <row r="1625">
          <cell r="B1625">
            <v>5710</v>
          </cell>
          <cell r="C1625" t="str">
            <v>GRAVILLA DE 1/2" SUELTA - SUMINISTRO E INSTALACION.</v>
          </cell>
          <cell r="D1625" t="str">
            <v>M3</v>
          </cell>
          <cell r="E1625">
            <v>45370</v>
          </cell>
        </row>
        <row r="1626">
          <cell r="B1626">
            <v>5712</v>
          </cell>
          <cell r="C1626" t="str">
            <v>DOTACION ABDOMINALES PARA ADULTOS/MAYORES SEGUN ESPECIFICACIONES IDRD - SUMINISTRO E INSTALACION.</v>
          </cell>
          <cell r="D1626" t="str">
            <v>UN</v>
          </cell>
          <cell r="E1626">
            <v>1539044</v>
          </cell>
        </row>
        <row r="1627">
          <cell r="B1627">
            <v>5713</v>
          </cell>
          <cell r="C1627" t="str">
            <v>JUEGO BALANCIN PARA NIÑOS (1-5 AÑOS)  SEGUN ESPECIFICACIONES IDRD - SUMINISTRO E INSTALACION.</v>
          </cell>
          <cell r="D1627" t="str">
            <v>UN</v>
          </cell>
          <cell r="E1627">
            <v>1009373</v>
          </cell>
        </row>
        <row r="1628">
          <cell r="B1628">
            <v>5714</v>
          </cell>
          <cell r="C1628" t="str">
            <v>DOTACION BARRAS PARA ADULTOS.SEGUN ESPECIFICACIONES IDRD - SUMINISTRO E INSTALACION.</v>
          </cell>
          <cell r="D1628" t="str">
            <v>UN</v>
          </cell>
          <cell r="E1628">
            <v>2019842</v>
          </cell>
        </row>
        <row r="1629">
          <cell r="B1629">
            <v>5715</v>
          </cell>
          <cell r="C1629" t="str">
            <v>DOTACION CAMINADOR PARA ADULTOS.SEGUN ESPECIFICACIONES IDRD - SUMINISTRO E INSTALACION.</v>
          </cell>
          <cell r="D1629" t="str">
            <v>UN</v>
          </cell>
          <cell r="E1629">
            <v>2457308</v>
          </cell>
        </row>
        <row r="1630">
          <cell r="B1630">
            <v>5716</v>
          </cell>
          <cell r="C1630" t="str">
            <v>DOTACIÓN FLEXIÓN PIERNAS PARA ADULTOS. SEGÚN ESPECIFICACIONES IDRD - SUMINISTRO E INSTALACIÓN.</v>
          </cell>
          <cell r="D1630" t="str">
            <v>UN</v>
          </cell>
          <cell r="E1630">
            <v>2396591</v>
          </cell>
        </row>
        <row r="1631">
          <cell r="B1631">
            <v>5717</v>
          </cell>
          <cell r="C1631" t="str">
            <v>DOTACIÓN GIRO DE CADERA PARA ADULTOS. SEGÚN ESPECIFICACIONES IDRD - SUMINISTRO E INSTALACIÓN.</v>
          </cell>
          <cell r="D1631" t="str">
            <v>UN</v>
          </cell>
          <cell r="E1631">
            <v>2274750</v>
          </cell>
        </row>
        <row r="1632">
          <cell r="B1632">
            <v>5721</v>
          </cell>
          <cell r="C1632" t="str">
            <v>DOTACIÓN PLATAFORMA PARA ADULTOS. SEGÚN ESPECIFICACIONES IDRD - SUMINISTRO E INSTALACIÓN.</v>
          </cell>
          <cell r="D1632" t="str">
            <v>UN</v>
          </cell>
          <cell r="E1632">
            <v>1364626</v>
          </cell>
        </row>
        <row r="1633">
          <cell r="B1633">
            <v>5727</v>
          </cell>
          <cell r="C1633" t="str">
            <v>GEODREN VIAL DE 160mm x 1.0m. SUMINISTRO E INSTALACION. (INCLUYE EXCAVACION MANUAL (Ancho = 30cm) Y RELLENO EN MATERIAL SELECCIONADO PROVENIENTE DE EXCAVACION.</v>
          </cell>
          <cell r="D1633" t="str">
            <v>ML</v>
          </cell>
          <cell r="E1633">
            <v>101274</v>
          </cell>
        </row>
        <row r="1634">
          <cell r="B1634">
            <v>5728</v>
          </cell>
          <cell r="C1634" t="str">
            <v xml:space="preserve">GEODREN VIAL DE 200mm x 1.0m. SUMINISTRO E INSTALACION. (INCLUYE EXCAVACION MANUAL (Ancho = 30cm) Y RELLENO EN MATERIAL SELECCIONADO PROVENIENTE DE EXCAVACION. </v>
          </cell>
          <cell r="D1634" t="str">
            <v>ML</v>
          </cell>
          <cell r="E1634">
            <v>119678</v>
          </cell>
        </row>
        <row r="1635">
          <cell r="B1635">
            <v>5729</v>
          </cell>
          <cell r="C1635" t="str">
            <v>DEMARCACION PICTOGRAMA ZONA ESCOLAR EN PINTURA TERMOPLASTICA. (INCLUYE SUMINISTRO Y APLICACION CON EQUIPO. INCLUYE MICROESFERAS).</v>
          </cell>
          <cell r="D1635" t="str">
            <v>UN</v>
          </cell>
          <cell r="E1635">
            <v>1182384</v>
          </cell>
        </row>
        <row r="1636">
          <cell r="B1636">
            <v>5730</v>
          </cell>
          <cell r="C1636" t="str">
            <v>DEMARCACION METROS LINEALES EN PINTURA TIPO TRAFICO BASE SOLVENTE COLOR BLANCO Y/O AMARILLA. LINEA 0.12m Y 16 Mils (INCLUYE SUMINISTRO Y APLICACION CON EQUIPO. INCLUYE MICROESFERAS TIPO DROP ON PARA LINEAS DE BORDE Y DE CARRIL).</v>
          </cell>
          <cell r="D1636" t="str">
            <v>ML</v>
          </cell>
          <cell r="E1636">
            <v>3460</v>
          </cell>
        </row>
        <row r="1637">
          <cell r="B1637">
            <v>5731</v>
          </cell>
          <cell r="C1637" t="str">
            <v>CUADRILLA (3 AYUDANTES) HORARIO NOCTURNO</v>
          </cell>
          <cell r="D1637" t="str">
            <v>JR</v>
          </cell>
          <cell r="E1637">
            <v>184026</v>
          </cell>
        </row>
        <row r="1638">
          <cell r="B1638">
            <v>5732</v>
          </cell>
          <cell r="C1638" t="str">
            <v>CUADRILLA (4 AYUDANTES) HORARIO NOCTURNO</v>
          </cell>
          <cell r="D1638" t="str">
            <v>JR</v>
          </cell>
          <cell r="E1638">
            <v>245368</v>
          </cell>
        </row>
        <row r="1639">
          <cell r="B1639">
            <v>5733</v>
          </cell>
          <cell r="C1639" t="str">
            <v>DEMARCACION EN PINTURA TIPO TRAFICO BASE SOLVENTE COLOR BLANCO. LINEA 0.20m Y 16 Mils (INCLUYE SUMINISTRO Y APLICACION CON EQUIPO. INCLUYE MICROESFERAS TIPO DROP ON PARA LINEAS DE CARRIL).</v>
          </cell>
          <cell r="D1639" t="str">
            <v>M2</v>
          </cell>
          <cell r="E1639">
            <v>30072</v>
          </cell>
        </row>
        <row r="1640">
          <cell r="B1640">
            <v>5734</v>
          </cell>
          <cell r="C1640" t="str">
            <v>DEMARCACION EN IMPRIMANTE TIPO TRAFICO BASE SOLVENTE COLOR NEGRO. ANCHO 0.25m (INCLUYE SUMINISTRO Y APLICACION CON EQUIPO. NO INCLUYE MICROESFERAS).</v>
          </cell>
          <cell r="D1640" t="str">
            <v>M2</v>
          </cell>
          <cell r="E1640">
            <v>31088</v>
          </cell>
        </row>
        <row r="1641">
          <cell r="B1641">
            <v>5735</v>
          </cell>
          <cell r="C1641" t="str">
            <v>DEMARCACION EN IMPRIMANTE TIPO TRAFICO BASE SOLVENTE COLOR NEGRO. PARADEROS (INCLUYE SUMINISTRO Y APLICACION CON EQUIPO. NO INCLUYE MICROESFERAS).</v>
          </cell>
          <cell r="D1641" t="str">
            <v>M2</v>
          </cell>
          <cell r="E1641">
            <v>36594</v>
          </cell>
        </row>
        <row r="1642">
          <cell r="B1642">
            <v>5736</v>
          </cell>
          <cell r="C1642" t="str">
            <v>DEMARCACION METROS LINEALES EN PINTURA TIPO TRAFICO BASE SOLVENTE COLOR NEGRO. LINEA 0.15m (INCLUYE SUMINISTRO Y APLICACION CON EQUIPO. NO INCLUYE MICROESFERAS).</v>
          </cell>
          <cell r="D1642" t="str">
            <v>ML</v>
          </cell>
          <cell r="E1642">
            <v>7475</v>
          </cell>
        </row>
        <row r="1643">
          <cell r="B1643">
            <v>5737</v>
          </cell>
          <cell r="C1643" t="str">
            <v>DEMARCACION METROS CUADRADO EN PINTURA  TIPO TRAFICO BASE SOLVENTE COLOR AZUL 16 Mils PARA PRIMERA CAPA. (PARADEROS) (INCLUYE SUMINISTRO Y APLICACION CON EQUIPO. INCLUYE MICROESFERAS).</v>
          </cell>
          <cell r="D1643" t="str">
            <v>M2</v>
          </cell>
          <cell r="E1643">
            <v>31597</v>
          </cell>
        </row>
        <row r="1644">
          <cell r="B1644">
            <v>5738</v>
          </cell>
          <cell r="C1644" t="str">
            <v>DEMARCACION METROS CUADRADO EN PINTURA  TIPO TRAFICO BASE SOLVENTE COLOR AZUL 16 Mils Y 18 Mils (PARADEROS) (INCLUYE SUMINISTRO Y APLICACION CON EQUIPO. INCLUYE MICROESFERAS).</v>
          </cell>
          <cell r="D1644" t="str">
            <v>M2</v>
          </cell>
          <cell r="E1644">
            <v>73535</v>
          </cell>
        </row>
        <row r="1645">
          <cell r="B1645">
            <v>5746</v>
          </cell>
          <cell r="C1645" t="str">
            <v>EMPATES DE TUBERÍA EN PVC A PVC 2" LINEAL SEGÚN NORMA NS-023 (INCLUYE ACCESORIOS). SUMINISTRO E INSTALACIÓN.</v>
          </cell>
          <cell r="D1645" t="str">
            <v>UN</v>
          </cell>
          <cell r="E1645">
            <v>48666</v>
          </cell>
        </row>
        <row r="1646">
          <cell r="B1646">
            <v>5747</v>
          </cell>
          <cell r="C1646" t="str">
            <v>EMPATES EN LINEA DE TUBERÍA EN PVC A AC 14" (INCL UNION GIBAULT HD PARA AC CL.25 D=14", UNION DE CONSTRUCCION Y REPARACION PARA PVC D=14", UNION DE TRANSICION PCV-AC CL.25 Y 1m TUB PVC D=14 RDE 21). SUMINISTRO E INSTALACIÓN.</v>
          </cell>
          <cell r="D1646" t="str">
            <v>UN</v>
          </cell>
          <cell r="E1646">
            <v>4487551</v>
          </cell>
        </row>
        <row r="1647">
          <cell r="B1647">
            <v>5748</v>
          </cell>
          <cell r="C1647" t="str">
            <v>EMPATES EN LINEA DE TUBERÍA EN PVC A HF 3" (INCL UNION DE REPARACION PVC U.M. D=3", ADAPTADOR MACHO PVC US D=3" UNION GIBAULT HD CL.25 CL.25  D=3" Y 1m TUB PVC D=3" RDE 21). SUMINISTRO E INSTALACIÓN.</v>
          </cell>
          <cell r="D1647" t="str">
            <v>UN</v>
          </cell>
          <cell r="E1647">
            <v>179263</v>
          </cell>
        </row>
        <row r="1648">
          <cell r="B1648">
            <v>5749</v>
          </cell>
          <cell r="C1648" t="str">
            <v>REDUCCION CONCENTRICA HD 4" x 2" (SUMINISTRO E INSTALACIÓN).</v>
          </cell>
          <cell r="D1648" t="str">
            <v>UN</v>
          </cell>
          <cell r="E1648">
            <v>127556</v>
          </cell>
        </row>
        <row r="1649">
          <cell r="B1649">
            <v>5750</v>
          </cell>
          <cell r="C1649" t="str">
            <v>REDUCCION CONCENTRICA HD 6" x 4" (SUMINISTRO E INSTALACIÓN).</v>
          </cell>
          <cell r="D1649" t="str">
            <v>UN</v>
          </cell>
          <cell r="E1649">
            <v>247438</v>
          </cell>
        </row>
        <row r="1650">
          <cell r="B1650">
            <v>5751</v>
          </cell>
          <cell r="C1650" t="str">
            <v>REDUCCION CONCENTRICA HD 14" x 12" (SUMINISTRO E INSTALACIÓN).</v>
          </cell>
          <cell r="D1650" t="str">
            <v>UN</v>
          </cell>
          <cell r="E1650">
            <v>2138937</v>
          </cell>
        </row>
        <row r="1651">
          <cell r="B1651">
            <v>5752</v>
          </cell>
          <cell r="C1651" t="str">
            <v>DESMONTE Y UBICACIÓN PARADEROS SITP TRASLADO. De paradero existente. Incluye concreto 3000 PSI Hecho en obra 1:2:2 con arena de rio y triturado 3/4" para anclaje. Transporte y disposición de escombros a 21 Km.</v>
          </cell>
          <cell r="D1651" t="str">
            <v>UN</v>
          </cell>
          <cell r="E1651">
            <v>455902</v>
          </cell>
        </row>
        <row r="1652">
          <cell r="B1652">
            <v>5753</v>
          </cell>
          <cell r="C1652" t="str">
            <v>CASETAS TELEFONICAS. REUBICACION O RETIRO. Desmonte y reubicacion de caseta existente. Incluye concreto 3000 PSI Hecho en obra 1:2:2 con arena de rio y triturado 3/4" para anclaje. Transp y dispos. de escombros a 21 Km.</v>
          </cell>
          <cell r="D1652" t="str">
            <v>UN</v>
          </cell>
          <cell r="E1652">
            <v>258921</v>
          </cell>
        </row>
        <row r="1653">
          <cell r="B1653">
            <v>5754</v>
          </cell>
          <cell r="C1653" t="str">
            <v>DESMONTE Y REUBICACIÓN MODULO SERVICIO AL CIUDADANO (REDEP). De modulo existente. Incluye concreto 3000 PSI Hecho en obra 1:2:2 con arena de rio y triturado 3/4" para anclaje. Transp y dispos. de escombros a 21 Km.</v>
          </cell>
          <cell r="D1653" t="str">
            <v>UN</v>
          </cell>
          <cell r="E1653">
            <v>412752</v>
          </cell>
        </row>
        <row r="1654">
          <cell r="B1654">
            <v>5759</v>
          </cell>
          <cell r="C1654" t="str">
            <v>SALIDA PARA TOMA MONOFASICA DOBLE. SUMINISTRO E INSTALACION. (Incluye accesorios de instalacion y fijacion. No incluye tuberia ni cableado).</v>
          </cell>
          <cell r="D1654" t="str">
            <v>UN</v>
          </cell>
          <cell r="E1654">
            <v>9230</v>
          </cell>
        </row>
        <row r="1655">
          <cell r="B1655">
            <v>5760</v>
          </cell>
          <cell r="C1655" t="str">
            <v>TUBERIA METALICA EMT DE D= 3/4". SUMINISTRO E INSTALACION. (Incluye accesorios de instalacion y fijacion).</v>
          </cell>
          <cell r="D1655" t="str">
            <v>ML</v>
          </cell>
          <cell r="E1655">
            <v>10941</v>
          </cell>
        </row>
        <row r="1656">
          <cell r="B1656">
            <v>5761</v>
          </cell>
          <cell r="C1656" t="str">
            <v>CABLE THHN No.10 EN COBRE. SUMINISTRO E INSTALACION. (Incluye accesorios de instalacion).</v>
          </cell>
          <cell r="D1656" t="str">
            <v>ML</v>
          </cell>
          <cell r="E1656">
            <v>3891</v>
          </cell>
        </row>
        <row r="1657">
          <cell r="B1657">
            <v>5762</v>
          </cell>
          <cell r="C1657" t="str">
            <v>SALIDA PARA TOMA TRIFASICA DE SEGURIDAD. SUMINISTRO E INSTALACION. (Incluye accesorios de instalacion y fijacion. No incluye tuberia ni cableado).</v>
          </cell>
          <cell r="D1657" t="str">
            <v>UN</v>
          </cell>
          <cell r="E1657">
            <v>21147</v>
          </cell>
        </row>
        <row r="1658">
          <cell r="B1658">
            <v>5763</v>
          </cell>
          <cell r="C1658" t="str">
            <v>CABLE No.2 AWG-THHN-600V EN COBRE. SUMINISTRO E INSTALACION. (Incluye accesorios de instalacion).</v>
          </cell>
          <cell r="D1658" t="str">
            <v>ML</v>
          </cell>
          <cell r="E1658">
            <v>12460</v>
          </cell>
        </row>
        <row r="1659">
          <cell r="B1659">
            <v>5764</v>
          </cell>
          <cell r="C1659" t="str">
            <v>CABLE No.14 AWG-THHN-600V EN COBRE. SUMINISTRO E INSTALACION. (Incluye accesorios de instalacion).</v>
          </cell>
          <cell r="D1659" t="str">
            <v>ML</v>
          </cell>
          <cell r="E1659">
            <v>3117</v>
          </cell>
        </row>
        <row r="1660">
          <cell r="B1660">
            <v>5765</v>
          </cell>
          <cell r="C1660" t="str">
            <v>CABLE No.12 AWG-THHN-600V EN COBRE. SUMINISTRO E INSTALACION. (Incluye accesorios de instalacion).</v>
          </cell>
          <cell r="D1660" t="str">
            <v>ML</v>
          </cell>
          <cell r="E1660">
            <v>3096</v>
          </cell>
        </row>
        <row r="1661">
          <cell r="B1661">
            <v>5766</v>
          </cell>
          <cell r="C1661" t="str">
            <v>SALIDA PARA AVISO PUBLICITARIO. SUMINISTRO E INSTALACION. (Incluye accesorios de instalacion y fijacion. No incluye tuberia ni cableado).</v>
          </cell>
          <cell r="D1661" t="str">
            <v>UN</v>
          </cell>
          <cell r="E1661">
            <v>9230</v>
          </cell>
        </row>
        <row r="1662">
          <cell r="B1662">
            <v>5767</v>
          </cell>
          <cell r="C1662" t="str">
            <v>CABLE No.6 AWG-THHN-600V EN COBRE. SUMINISTRO E INSTALACION. (Incluye accesorios de instalacion).</v>
          </cell>
          <cell r="D1662" t="str">
            <v>ML</v>
          </cell>
          <cell r="E1662">
            <v>7415</v>
          </cell>
        </row>
        <row r="1663">
          <cell r="B1663">
            <v>5768</v>
          </cell>
          <cell r="C1663" t="str">
            <v>SALIDA PARA TOMA REGULADA. SUMINISTRO E INSTALACIÓN. SALIDA EN PISO DE LA TAQUILLA O TORNIQUETE O CCTV.(Incluye accesorios de instalacion y fijacion. No incluye tuberia ni cableado).</v>
          </cell>
          <cell r="D1663" t="str">
            <v>UN</v>
          </cell>
          <cell r="E1663">
            <v>16398</v>
          </cell>
        </row>
        <row r="1664">
          <cell r="B1664">
            <v>5769</v>
          </cell>
          <cell r="C1664" t="str">
            <v>SALIDA PARA INFORMADORES. SUMINISTRO E INSTALACION. SALIDA EN PISO DE LA TAQUILLA O TORNIQUETE O CCTV.(Incluye accesorios de instalacion y fijacion. No incluye tuberia ni cableado).</v>
          </cell>
          <cell r="D1664" t="str">
            <v>UN</v>
          </cell>
          <cell r="E1664">
            <v>9230</v>
          </cell>
        </row>
        <row r="1665">
          <cell r="B1665">
            <v>5770</v>
          </cell>
          <cell r="C1665" t="str">
            <v>SALIDA PARA BOMBA RIEGO ZONAS VERDES. SUMINISTRO E INSTALACION. ES LA SALIDA AL TAQUE.(Incluye accesorios de instalacion y fijacion. No incluye tuberia ni cableado).</v>
          </cell>
          <cell r="D1665" t="str">
            <v>UN</v>
          </cell>
          <cell r="E1665">
            <v>17925</v>
          </cell>
        </row>
        <row r="1666">
          <cell r="B1666">
            <v>5771</v>
          </cell>
          <cell r="C1666" t="str">
            <v>CABLE No.8 AWG-THHN-600V EN COBRE. SUMINISTRO E INSTALACION. (Incluye accesorios de instalacion).</v>
          </cell>
          <cell r="D1666" t="str">
            <v>ML</v>
          </cell>
          <cell r="E1666">
            <v>5334</v>
          </cell>
        </row>
        <row r="1667">
          <cell r="B1667">
            <v>5772</v>
          </cell>
          <cell r="C1667" t="str">
            <v>SALIDA PARA CONTROLADOR. SUMINISTRO E INSTALACION. (Incluye accesorios de instalacion y fijacion. No incluye tuberia ni cableado).</v>
          </cell>
          <cell r="D1667" t="str">
            <v>UN</v>
          </cell>
          <cell r="E1667">
            <v>9230</v>
          </cell>
        </row>
        <row r="1668">
          <cell r="B1668">
            <v>5773</v>
          </cell>
          <cell r="C1668" t="str">
            <v>SALIDA PARA DATOS EN TAQUILLAS O CCTV. SUMIN E INSTAL. INCL. CAJA GALVANIZADA. TOMA DE SALIDA DE DATOS. PONCHADO DE LOS JACKS EN LOS EXTREMOS DEL CABLE Y LA CERTIFICACION DE LAS SALIDAS. (No incluye tuberia ni cableado UTP).</v>
          </cell>
          <cell r="D1668" t="str">
            <v>UN</v>
          </cell>
          <cell r="E1668">
            <v>29420</v>
          </cell>
        </row>
        <row r="1669">
          <cell r="B1669">
            <v>5774</v>
          </cell>
          <cell r="C1669" t="str">
            <v>CABLE UTP CATEGORIA 6A. SUMINISTRO E INSTALACION. (Incluye accesorios de instalacion).</v>
          </cell>
          <cell r="D1669" t="str">
            <v>ML</v>
          </cell>
          <cell r="E1669">
            <v>7229</v>
          </cell>
        </row>
        <row r="1670">
          <cell r="B1670">
            <v>5775</v>
          </cell>
          <cell r="C1670" t="str">
            <v>SALIDA PARA SONIDO (POR EL TECHO DE LA ESTACIÓN). SUMINISTRO E INSTALACIÓN. (Incluye accesorios de instalación. No incluye tubería ni cableado).</v>
          </cell>
          <cell r="D1670" t="str">
            <v>UN</v>
          </cell>
          <cell r="E1670">
            <v>14299</v>
          </cell>
        </row>
        <row r="1671">
          <cell r="B1671">
            <v>5776</v>
          </cell>
          <cell r="C1671" t="str">
            <v>CABLE POLARIZADO  2 No.14. SUMINISTRO E INSTALACION. (Incluye accesorios de instalacion).</v>
          </cell>
          <cell r="D1671" t="str">
            <v>ML</v>
          </cell>
          <cell r="E1671">
            <v>5475</v>
          </cell>
        </row>
        <row r="1672">
          <cell r="B1672">
            <v>5777</v>
          </cell>
          <cell r="C1672" t="str">
            <v>SALIDA PARA CCTV (POR EL TECHO DE LA ESTACION). SUMINISTRO E INSTALACION. ES LA SALIDA POR EL TECHO EN LOS EXTREMOS DE CADA ESTACION. (Incluye accesorios de instalacion. No incluye tuberia ni cableado).</v>
          </cell>
          <cell r="D1672" t="str">
            <v>UN</v>
          </cell>
          <cell r="E1672">
            <v>12314</v>
          </cell>
        </row>
        <row r="1673">
          <cell r="B1673">
            <v>5778</v>
          </cell>
          <cell r="C1673" t="str">
            <v>SALIDA PARA EL MASTIL DEL GPS. INCL PEDESTAL EN CONCRETO DE 1.0mx0.8mx0.8m. SUMIN E INSTAL. EMBEBIDA EN EL PISO. (No incluye tuberia ni cableado).</v>
          </cell>
          <cell r="D1673" t="str">
            <v>UN</v>
          </cell>
          <cell r="E1673">
            <v>200936</v>
          </cell>
        </row>
        <row r="1674">
          <cell r="B1674">
            <v>5779</v>
          </cell>
          <cell r="C1674" t="str">
            <v>ACOMETIDA TRIFASICA (3 No.4 + 1 No.4 + 1No.4T AWG-THHN-600V-CU). SUMINISTRO E INSTALACION. EN TUBERIA PVC 4".</v>
          </cell>
          <cell r="D1674" t="str">
            <v>ML</v>
          </cell>
          <cell r="E1674">
            <v>50383</v>
          </cell>
        </row>
        <row r="1675">
          <cell r="B1675">
            <v>5780</v>
          </cell>
          <cell r="C1675" t="str">
            <v>ACOMETIDA TRIFASICA (3 No.6 + 1 No.6 + 1No.8T AWG-THHN-600V-CU). SUMINISTRO E INSTALACION. ACOMETIDAS PARCIALES PARA LOS TABLEROS BRAKERS DE TRANSMILENIO, EN TUBERIA EMT 1 1/4".</v>
          </cell>
          <cell r="D1675" t="str">
            <v>ML</v>
          </cell>
          <cell r="E1675">
            <v>39436</v>
          </cell>
        </row>
        <row r="1676">
          <cell r="B1676">
            <v>5781</v>
          </cell>
          <cell r="C1676" t="str">
            <v>ACOMETIDA MONOFASICA (1 No.8 + 1 No.6 + 1No.8T AWG-THHN-600V-CU). SUMINISTRO E INSTALACION. ACOMETIDAS PARCIALES PARA LOS TABLEROS BRAKERS DE TABLERO REGULADO MONOFASICO, EN TUBERIA EMT 1".</v>
          </cell>
          <cell r="D1676" t="str">
            <v>ML</v>
          </cell>
          <cell r="E1676">
            <v>22952</v>
          </cell>
        </row>
        <row r="1677">
          <cell r="B1677">
            <v>5782</v>
          </cell>
          <cell r="C1677" t="str">
            <v>ACOMETIDA MONOFASICA (1 No.8 + 1 No.8 + 1No.8T AWG-THHN-600V-CU). SUMINISTRO E INSTALACION. ACOMETIDAS PARCIALES PARA LOS TABLEROS BRAKERS DE TABLERO PRINCIPAL REGULADO MONOFASICO, EN TUBERIA EMT 1".</v>
          </cell>
          <cell r="D1677" t="str">
            <v>ML</v>
          </cell>
          <cell r="E1677">
            <v>22985</v>
          </cell>
        </row>
        <row r="1678">
          <cell r="B1678">
            <v>5783</v>
          </cell>
          <cell r="C1678" t="str">
            <v>ACOMETIDA MONOFASICA (1 No.10 + 1 No.10 + 1No.10T AWG-THHN-600V-CU). SUMINISTRO E INSTALACION. ACOMETIDAS PARCIALES PARA LOS TABLEROS BRAKERS DE PUBLICIDAD, EN TUBERIA EMT 3/4".</v>
          </cell>
          <cell r="D1678" t="str">
            <v>ML</v>
          </cell>
          <cell r="E1678">
            <v>17327</v>
          </cell>
        </row>
        <row r="1679">
          <cell r="B1679">
            <v>5784</v>
          </cell>
          <cell r="C1679" t="str">
            <v>ACOMETIDA (1 No.8 + 1 No.8 + 1No.10 AWG-THHN-600V-CU). SUMINISTRO E INSTALACION.TUBERIA EMT 3/4" DESDE EL TOTALIZADOR DE LA PLANTA ELECTRICA HASTA LA TRANSFERENCIA.</v>
          </cell>
          <cell r="D1679" t="str">
            <v>ML</v>
          </cell>
          <cell r="E1679">
            <v>19007</v>
          </cell>
        </row>
        <row r="1680">
          <cell r="B1680">
            <v>5785</v>
          </cell>
          <cell r="C1680" t="str">
            <v>2 DUCTOS D=2" GALVANIZADOS. SUMINISTRO E INSTALACION. INCLUYE ELEMENTOS DE FIJACION Y ACCESORIOS.</v>
          </cell>
          <cell r="D1680" t="str">
            <v>ML</v>
          </cell>
          <cell r="E1680">
            <v>59163</v>
          </cell>
        </row>
        <row r="1681">
          <cell r="B1681">
            <v>5786</v>
          </cell>
          <cell r="C1681" t="str">
            <v>2 DUCTOS D=3" GALVANIZADOS. SUMINISTRO E INSTALACION. INCLUYE ELEMENTOS DE FIJACION Y ACCESORIOS.</v>
          </cell>
          <cell r="D1681" t="str">
            <v>ML</v>
          </cell>
          <cell r="E1681">
            <v>144725</v>
          </cell>
        </row>
        <row r="1682">
          <cell r="B1682">
            <v>5788</v>
          </cell>
          <cell r="C1682" t="str">
            <v>TABLERO TRIFASICO DE 18 CIRCUITOS, CON ESPACIO PARA TOTALIZADOR. SUMINISTRO E INSTALACION. CORRESPONDE AL TABLERO DE ENERGIA REGULADA DE LOS MODULOS.</v>
          </cell>
          <cell r="D1682" t="str">
            <v>UN</v>
          </cell>
          <cell r="E1682">
            <v>216419</v>
          </cell>
        </row>
        <row r="1683">
          <cell r="B1683">
            <v>5789</v>
          </cell>
          <cell r="C1683" t="str">
            <v>MEDIDOR DE ENERGIA TRIFASICO 20-80 AMP. SUMINISTRO E INSTALACION. PARALA CUENTA DE LA ESTACION UBICADA EN EL ARMARIO DEL CUARTO ELECTRICO DE TAQUILLAS. SE ENERGIZARA CUANDO LA CUENTA SEA LEGALIZADA ANTE CODENSA.</v>
          </cell>
          <cell r="D1683" t="str">
            <v>UN</v>
          </cell>
          <cell r="E1683">
            <v>228320</v>
          </cell>
        </row>
        <row r="1684">
          <cell r="B1684">
            <v>5790</v>
          </cell>
          <cell r="C1684" t="str">
            <v>MEDIDOR DE ENERGIA MONOFASICO. SUMINISTRO E INSTALACION. PARA LAS CUENTA DE PUBLICIDAD Y REGULADA. SE UBICA EN EL CUARTO ELECTRICO DE TAQUILLAS. SE ENERGIZARA CUANDO LA CUENTA SEA LEGALIZADA ANTE CODENSA.</v>
          </cell>
          <cell r="D1684" t="str">
            <v>UN</v>
          </cell>
          <cell r="E1684">
            <v>110963</v>
          </cell>
        </row>
        <row r="1685">
          <cell r="B1685">
            <v>5791</v>
          </cell>
          <cell r="C1685" t="str">
            <v>CABLE DE COBRE DESNUDO No.2/0 AWG. SUMINISTRO E INSTALACION. PARA EL ANILLO EQUIPOTENCIAL DE LA ESTACION, UNIENDO LOS ELECTRODOS DE CAJA DE 3 MEDIDORES CON LOS DE LOS MODULOS. INCLUYE SOLDADURA EXOTERMICA.</v>
          </cell>
          <cell r="D1685" t="str">
            <v>UN</v>
          </cell>
          <cell r="E1685">
            <v>57138</v>
          </cell>
        </row>
        <row r="1686">
          <cell r="B1686">
            <v>5792</v>
          </cell>
          <cell r="C1686" t="str">
            <v>CABLE DE MEDIA TENSION XLPE 4/0 ALUMINIO. SUMINISTRO E INSTALACION.</v>
          </cell>
          <cell r="D1686" t="str">
            <v>ML</v>
          </cell>
          <cell r="E1686">
            <v>31432</v>
          </cell>
        </row>
        <row r="1687">
          <cell r="B1687">
            <v>5793</v>
          </cell>
          <cell r="C1687" t="str">
            <v>DUCTO PVC DB 6". SUMINISTRO E INSTALACION.</v>
          </cell>
          <cell r="D1687" t="str">
            <v>ML</v>
          </cell>
          <cell r="E1687">
            <v>42379</v>
          </cell>
        </row>
        <row r="1688">
          <cell r="B1688">
            <v>5794</v>
          </cell>
          <cell r="C1688" t="str">
            <v>CONDUCTOR RED BAJA TENSION (3 No.4 + 1 No.6 600V- CU THHN). SUMIN E INSTAL. CONDUCTORES DE LA PARCIAL ENTRE TRAFO Y GABINETE DE 3 MEDIDORES, INSTALADOS EN TUBERIA  DE 2x4" PVC BAJO EL PISO INSTAL CON GRADO DE DIFICULTAD.</v>
          </cell>
          <cell r="D1688" t="str">
            <v>ML</v>
          </cell>
          <cell r="E1688">
            <v>69390</v>
          </cell>
        </row>
        <row r="1689">
          <cell r="B1689">
            <v>5798</v>
          </cell>
          <cell r="C1689" t="str">
            <v>REHABILITACIÓN DE PAVIMENTO RÍGIDO: LOSAS EN CONCRETO HIDRAULICO MR-50 e=0.27m PARA TRONCAL.</v>
          </cell>
          <cell r="D1689" t="str">
            <v>M2</v>
          </cell>
          <cell r="E1689">
            <v>297140</v>
          </cell>
        </row>
        <row r="1690">
          <cell r="B1690">
            <v>5799</v>
          </cell>
          <cell r="C1690" t="str">
            <v>REHABILITACION PAVIMENTO ARTICULADO EN ADOQUIN DE ARCILLA - TRAFICO LIVIANO</v>
          </cell>
          <cell r="D1690" t="str">
            <v>M2</v>
          </cell>
          <cell r="E1690">
            <v>67832</v>
          </cell>
        </row>
        <row r="1691">
          <cell r="B1691">
            <v>5800</v>
          </cell>
          <cell r="C1691" t="str">
            <v>REHABILITACIÓN DE PAVIMENTO FLEXIBLE e= 0.18m   BG_B=25cm</v>
          </cell>
          <cell r="D1691" t="str">
            <v>M2</v>
          </cell>
          <cell r="E1691">
            <v>227057</v>
          </cell>
        </row>
        <row r="1692">
          <cell r="B1692">
            <v>5801</v>
          </cell>
          <cell r="C1692" t="str">
            <v>REHABILITACIÓN DE PAVIMENTO FLEXIBLE e= 0.12m BG_B=25cm</v>
          </cell>
          <cell r="D1692" t="str">
            <v>M2</v>
          </cell>
          <cell r="E1692">
            <v>154201</v>
          </cell>
        </row>
        <row r="1693">
          <cell r="B1693">
            <v>5802</v>
          </cell>
          <cell r="C1693" t="str">
            <v>REHABILITACIÓN DE PAVIMENTO FLEXIBLE e= 0.10m BG_B= 0.25m</v>
          </cell>
          <cell r="D1693" t="str">
            <v>M2</v>
          </cell>
          <cell r="E1693">
            <v>139972</v>
          </cell>
        </row>
        <row r="1694">
          <cell r="B1694">
            <v>5825</v>
          </cell>
          <cell r="C1694" t="str">
            <v>CAJA ESPACIO 4 MEDIDORES ENERGIA, BARRAJES INDEPENDIENTES NEUTRO Y TIERRA Y ESPACIO TOTALIZADORES. SUM. E INSTAL. INCL. 1 TOTALIZADOR INDUSTRIAL 3x80A, 1 SUB-BREAKER ENCHUFABLE 3x60A, 1 DE 1x50A Y 1 DE 1x15A. CAJA 0.80x0.18m.</v>
          </cell>
          <cell r="D1694" t="str">
            <v>UN</v>
          </cell>
          <cell r="E1694">
            <v>577160</v>
          </cell>
        </row>
        <row r="1695">
          <cell r="B1695">
            <v>5826</v>
          </cell>
          <cell r="C1695" t="str">
            <v>TABLERO TRIFASICO 18 CIRCUITOS, ESPACIO TOTALIZADORES. SUM. E INSTAL. INCL. 10 BREAKERS ENCHUFABLES MONOPOLARES 1x15A, 1 BREAKER ENCHUFABLE BIPOLAR 2x15A, 1 DE 1x20A. INCL 1 TOTALIZADOR INDUSTRIAL DE 30A PARA PROTECCION.</v>
          </cell>
          <cell r="D1695" t="str">
            <v>UN</v>
          </cell>
          <cell r="E1695">
            <v>644148</v>
          </cell>
        </row>
        <row r="1696">
          <cell r="B1696">
            <v>5827</v>
          </cell>
          <cell r="C1696" t="str">
            <v>TABLERO MONOFASICO CON ESPACIO PARA 6 CIRCUITOS. SUM. E INSTAL. INCL. 3 BREAKERS ENCHUFABLES MONOPOLARES DE 1x15A PARA TOMAS DE AVISOS PUBLICITARIOS Y MUPI.</v>
          </cell>
          <cell r="D1696" t="str">
            <v>UN</v>
          </cell>
          <cell r="E1696">
            <v>137903</v>
          </cell>
        </row>
        <row r="1697">
          <cell r="B1697">
            <v>5830</v>
          </cell>
          <cell r="C1697" t="str">
            <v>SALIDA PARA LUMINARIA CUADRADA LED 35 W. ES LA CAJA DE SALIDA PROPIA DE LA LAMPARA EN LAS TAQUILLAS. INCLUYE LUMINARIA. INCL. ACCESORIOS DE FIJACION E INSTALACION. NO INCL. TUBERIA NI CABLEADO.</v>
          </cell>
          <cell r="D1697" t="str">
            <v>UN</v>
          </cell>
          <cell r="E1697">
            <v>263488</v>
          </cell>
        </row>
        <row r="1698">
          <cell r="B1698">
            <v>5831</v>
          </cell>
          <cell r="C1698" t="str">
            <v>TUBERIA EMT D= 1 1/2". SUMINISTRO E INSTALACION. (Incluye Accesorios de Instalacion y Fijacion).</v>
          </cell>
          <cell r="D1698" t="str">
            <v>ML</v>
          </cell>
          <cell r="E1698">
            <v>18799</v>
          </cell>
        </row>
        <row r="1699">
          <cell r="B1699">
            <v>5832</v>
          </cell>
          <cell r="C1699" t="str">
            <v>ACOMETIDA MONOFASICA (18+18+110T AWG-THHN-600V-CU) SUMINISTRO E INSTALACION  (ACOMETIDAS PARCIALES PARA LOS TABLEROS BREAKERS DE TAQUILLA Y UPS, EN TUBERIA EMT 1". INCLUYE ACCESORIOS DE INSTALACION Y FIJACION.</v>
          </cell>
          <cell r="D1699" t="str">
            <v>ML</v>
          </cell>
          <cell r="E1699">
            <v>21179</v>
          </cell>
        </row>
        <row r="1700">
          <cell r="B1700">
            <v>5833</v>
          </cell>
          <cell r="C1700" t="str">
            <v>ACOMETIDA MONOFASICA (14+14+16T AWG-THHN-600V-CU) SUMINISTRO E INSTALACION  (ACOMETIDAS PARCIALES PARA LOS TABLEROS REGULADOS DE MODULOS, EN TUBERIA EMT 1 1/2". INCLUYE ACCESORIOS DE INSTALACION Y FIJACION.</v>
          </cell>
          <cell r="D1700" t="str">
            <v>ML</v>
          </cell>
          <cell r="E1700">
            <v>37231</v>
          </cell>
        </row>
        <row r="1701">
          <cell r="B1701">
            <v>5834</v>
          </cell>
          <cell r="C1701" t="str">
            <v>ACOMETIDA MONOFASICA (110+110+112T AWG-THHN-600V-CU) SUMINISTRO E INSTALACION  (ACOMETIDAS PARCIALES PARA LOS TABLEROS BREAKERS DE PUBLICIDAD, EN TUBERIA EMT 3/4". INCLUYE ACCESORIOS DE INSTALACION Y FIJACION.</v>
          </cell>
          <cell r="D1701" t="str">
            <v>ML</v>
          </cell>
          <cell r="E1701">
            <v>16653</v>
          </cell>
        </row>
        <row r="1702">
          <cell r="B1702">
            <v>5835</v>
          </cell>
          <cell r="C1702" t="str">
            <v>CABLE COBRE DESNUDO  1/0 AWG PARA EL ANILLO EQUIPOTENCIAL DE LA ESTACION, UNIENDO LOS ELECTRODOS DE CAJA DE 4 MEDIDORES CON LOS DE LOS MODULOS EN TUBERIA EMT 1". INCLUYE ACCESORIOS DE FIJACION E INSTALACION.</v>
          </cell>
          <cell r="D1702" t="str">
            <v>ML</v>
          </cell>
          <cell r="E1702">
            <v>30027</v>
          </cell>
        </row>
        <row r="1703">
          <cell r="B1703">
            <v>5836</v>
          </cell>
          <cell r="C1703" t="str">
            <v>ACOMETIDA TRIFASICA (36+16+18T AWG-THHN-600V-CU) SUMINISTRO E INSTALACION  (ACOMETIDAS PARCIALES PARA LOS TABLEROS BREAKERS DE TRANSMILENIO, EN TUBERIA EMT 1 1/2". INCLUYE ACCESORIOS DE INSTALACION Y FIJACION.</v>
          </cell>
          <cell r="D1703" t="str">
            <v>ML</v>
          </cell>
          <cell r="E1703">
            <v>39647</v>
          </cell>
        </row>
        <row r="1704">
          <cell r="B1704">
            <v>5837</v>
          </cell>
          <cell r="C1704" t="str">
            <v>ACOMETIDA MONOFASICA (16+16+18T AWG-THHN-600V-CU) SUMINISTRO E INSTALACION  (ACOMETIDAS PARCIALES PARA LOS TABLEROS BREAKERS DE TAQUILLA Y UPS, EN TUBERIA EMT 1 1/4". INCLUYE ACCESORIOS DE INSTALACION Y FIJACION.</v>
          </cell>
          <cell r="D1704" t="str">
            <v>ML</v>
          </cell>
          <cell r="E1704">
            <v>29921</v>
          </cell>
        </row>
        <row r="1705">
          <cell r="B1705">
            <v>5838</v>
          </cell>
          <cell r="C1705" t="str">
            <v>ACOMETIDA MONOFASICA (12+12+14T AWG-THHN-600V-CU) SUMINISTRO E INSTALACION  (ACOMETIDAS PARCIALES PARA LOS TABLEROS REGULADOS DE LOS MODULOS, EN TUBERIA EMT 3". INCLUYE ACCESORIOS DE INSTALACION Y FIJACION.</v>
          </cell>
          <cell r="D1705" t="str">
            <v>ML</v>
          </cell>
          <cell r="E1705">
            <v>81227</v>
          </cell>
        </row>
        <row r="1706">
          <cell r="B1706">
            <v>5839</v>
          </cell>
          <cell r="C1706" t="str">
            <v>CONDUCTOR ACOMETIDA EN BAJA TENSION (44+14T AWG-THHN-600V-CU) SUMINISTRO E INSTALACION  (CONDUCTORES DE LA ACOMETIDA ENTRE EL PUNTO DE CONEXION CODENSA Y CAJA DE 4 MEDIDORES INSTALADOS EN TUBERIA  DE 2x4" PVC.</v>
          </cell>
          <cell r="D1706" t="str">
            <v>ML</v>
          </cell>
          <cell r="E1706">
            <v>63283</v>
          </cell>
        </row>
        <row r="1707">
          <cell r="B1707">
            <v>5840</v>
          </cell>
          <cell r="C1707" t="str">
            <v>TUBERIA METALICA EMT DE D= 1". SUMINISTRO E INSTALACION. (Incluye accesorios de instalacion y fijacion).</v>
          </cell>
          <cell r="D1707" t="str">
            <v>ML</v>
          </cell>
          <cell r="E1707">
            <v>13046</v>
          </cell>
        </row>
        <row r="1708">
          <cell r="B1708">
            <v>5841</v>
          </cell>
          <cell r="C1708" t="str">
            <v>CONDUCTOR ACOMETIDA EN BAJA TENSION (42+12T AWG-THHN-600V-CU) SUMINISTRO E INSTALACION  (CONDUCTORES DE LA ACOMETIDA ENTRE EL PUNTO DE CONEXION CODENSA Y CAJA DE 4 MEDIDORES INSTALADOS EN TUBERIA  DE 2x4" PVC.</v>
          </cell>
          <cell r="D1708" t="str">
            <v>ML</v>
          </cell>
          <cell r="E1708">
            <v>81416</v>
          </cell>
        </row>
        <row r="1709">
          <cell r="B1709">
            <v>5842</v>
          </cell>
          <cell r="C1709" t="str">
            <v>ESCARIFICACION, HUMEDECIMIENTO, NIVELACION Y COMPACTACION CON VIBROCOMPACTADOR DEL MATERIAL GRANULAR EXISTENTE.</v>
          </cell>
          <cell r="D1709" t="str">
            <v>M3</v>
          </cell>
          <cell r="E1709">
            <v>17487</v>
          </cell>
        </row>
        <row r="1710">
          <cell r="B1710">
            <v>5843</v>
          </cell>
          <cell r="C1710" t="str">
            <v>GEOMALLAS CON FIBRAS CONTINUAS DE MULTIFILAMENTOS DE POLIESTER DE ALTA TENACIDAD (IDU ET SECCION 342-11 TRAFICO T4 - T5, RESISTENCIA ULTIMA &gt; 100KN/m). SUMINISTRO E INSTALACION.</v>
          </cell>
          <cell r="D1710" t="str">
            <v>M2</v>
          </cell>
          <cell r="E1710">
            <v>15322</v>
          </cell>
        </row>
        <row r="1711">
          <cell r="B1711">
            <v>5844</v>
          </cell>
          <cell r="C1711" t="str">
            <v>GEOMALLAS CON FIBRAS CONTINUAS DE MULTIFILAMENTOS DE POLIESTER DE ALTA TENACIDAD (IDU ET SECCION 342-11 TRAFICO T4 - T5, RESISTENCIA ULTIMA &gt; 75KN/m). SUMINISTRO E INSTALACION.</v>
          </cell>
          <cell r="D1711" t="str">
            <v>M2</v>
          </cell>
          <cell r="E1711">
            <v>13701</v>
          </cell>
        </row>
        <row r="1712">
          <cell r="B1712">
            <v>5845</v>
          </cell>
          <cell r="C1712" t="str">
            <v>GEODREN VIAL CON TUBERIA CIRCULAR 100mm H= 2.0m. SUMINISTRO E INSTALACION. (No incluye excavacion ni rellenos)</v>
          </cell>
          <cell r="D1712" t="str">
            <v>ML</v>
          </cell>
          <cell r="E1712">
            <v>85277</v>
          </cell>
        </row>
        <row r="1713">
          <cell r="B1713">
            <v>5846</v>
          </cell>
          <cell r="C1713" t="str">
            <v>SEPARADORES TIPO TRANSMILENIO DELINEADOR TIPO A EN POLIETILENO (0.77m x 0.15m x 0.10m) Y 4 TORNILLOS EN ACERO INOXIDABLE DE 1/2" DE ANCHO Y 4 TORNILLOS DE 1/2" DE LARGO. SUMINISTRO E INSTALACION.</v>
          </cell>
          <cell r="D1713" t="str">
            <v>UN</v>
          </cell>
          <cell r="E1713">
            <v>175852</v>
          </cell>
        </row>
        <row r="1714">
          <cell r="B1714">
            <v>5847</v>
          </cell>
          <cell r="C1714" t="str">
            <v>SEPARADORES TIPO TRANSMILENIO DELINEADOR TIPO B EN POLIETILENO (0.78m x 0.20m x 0.15m) Y 4 TORNILLOS EN ACERO INOXIDABLE DE 1/2" DE ANCHO Y 5 TORNILLOS DE 1/2" DE LARGO. SUMINISTRO E INSTALACION.</v>
          </cell>
          <cell r="D1714" t="str">
            <v>UN</v>
          </cell>
          <cell r="E1714">
            <v>175852</v>
          </cell>
        </row>
        <row r="1715">
          <cell r="B1715">
            <v>5848</v>
          </cell>
          <cell r="C1715" t="str">
            <v>SEPARADORES TIPO TRANSMILENIO DELINEADOR TIPO C EN POLIETILENO (0.405m x 0.15m x 0.85m) Y 2 TORNILLOS EN ACERO INOXIDABLE DE 1/2" DE ANCHO Y 4 TORNILLOS DE 1/2" DE LARGO. SUMINISTRO E INSTALACION.</v>
          </cell>
          <cell r="D1715" t="str">
            <v>UN</v>
          </cell>
          <cell r="E1715">
            <v>44300</v>
          </cell>
        </row>
        <row r="1716">
          <cell r="B1716">
            <v>5850</v>
          </cell>
          <cell r="C1716" t="str">
            <v>FLECHA DIRECCIONAL "A LA IZQUIERDA" (e= 15 mils. TERMOPLASTICA. AREA: 1.5037 m2 SEGUN EL MANUAL DE SEÑALIZACION VIAL. SUMINISTRO Y APLICACION CON EQUIPO. INCLUYE MICROESFERAS.</v>
          </cell>
          <cell r="D1716" t="str">
            <v>UN</v>
          </cell>
          <cell r="E1716">
            <v>171816</v>
          </cell>
        </row>
        <row r="1717">
          <cell r="B1717">
            <v>5851</v>
          </cell>
          <cell r="C1717" t="str">
            <v>DEMARCACION DE FLECHA DE TERMINACION DE CARRIL (e= 2.3 mils. TERMOPLASTICA. AREA: 4.1850 m2 SEGUN EL MANUAL DE SEÑALIZACION VIAL. SUMINISTRO Y APLICACION CON EQUIPO. INCLUYE MICROESFERAS.</v>
          </cell>
          <cell r="D1717" t="str">
            <v>UN</v>
          </cell>
          <cell r="E1717">
            <v>465364</v>
          </cell>
        </row>
        <row r="1718">
          <cell r="B1718">
            <v>5852</v>
          </cell>
          <cell r="C1718" t="str">
            <v>FLECHA DIRECCIONAL "FRENTE, DERECHA E  IZQUIERDA" (e= 2.3 mils. TERMOPLASTICA. AREA: 3.2095 m2 SEGUN EL MANUAL DE SEÑALIZACION VIAL. SUMINISTRO Y APLICACION CON EQUIPO. INCLUYE MICROESFERAS.</v>
          </cell>
          <cell r="D1718" t="str">
            <v>UN</v>
          </cell>
          <cell r="E1718">
            <v>358567</v>
          </cell>
        </row>
        <row r="1719">
          <cell r="B1719">
            <v>5854</v>
          </cell>
          <cell r="C1719" t="str">
            <v>DEMARCACION TEXTO PARE. AREA: 1.48 m2. (e= 2.3 mils, TERMOPLASTICA. SUMINISTRO Y APLICACION CON EQUIPO. INCLUYE MICROESFERAS.</v>
          </cell>
          <cell r="D1719" t="str">
            <v>UN</v>
          </cell>
          <cell r="E1719">
            <v>165322</v>
          </cell>
        </row>
        <row r="1720">
          <cell r="B1720">
            <v>5856</v>
          </cell>
          <cell r="C1720" t="str">
            <v>DEMARCACION DE ACHURADO. AREA: 1.0 m2. (e= 2.3 mils, TERMOPLASTICA. SUMINISTRO Y APLICACION CON EQUIPO. INCLUYE MICROESFERAS.</v>
          </cell>
          <cell r="D1720" t="str">
            <v>M2</v>
          </cell>
          <cell r="E1720">
            <v>116671</v>
          </cell>
        </row>
        <row r="1721">
          <cell r="B1721">
            <v>5858</v>
          </cell>
          <cell r="C1721" t="str">
            <v>DEMARCACION DE LINEA LOGARITMICA. AREA: 0.60 m2. (e= 2.3 mils, TERMOPLASTICA. SUMINISTRO Y APLICACION CON EQUIPO. INCLUYE MICROESFERAS.</v>
          </cell>
          <cell r="D1721" t="str">
            <v>ML</v>
          </cell>
          <cell r="E1721">
            <v>68977</v>
          </cell>
        </row>
        <row r="1722">
          <cell r="B1722">
            <v>5860</v>
          </cell>
          <cell r="C1722" t="str">
            <v>DEMARCACION DE LINEA DE PARE. AREA: 0.60 m2. (e= 2.3 mils, TERMOPLASTICA. SUMINISTRO Y APLICACION CON EQUIPO. INCLUYE MICROESFERAS.</v>
          </cell>
          <cell r="D1722" t="str">
            <v>M2</v>
          </cell>
          <cell r="E1722">
            <v>72878</v>
          </cell>
        </row>
        <row r="1723">
          <cell r="B1723">
            <v>5862</v>
          </cell>
          <cell r="C1723" t="str">
            <v>DEMARCACION DE LINEA SENDERO PEATONAL. AREA: 0.30 m2. (e= 2.3 mils, TERMOPLASTICA. SUMINISTRO Y APLICACION CON EQUIPO. INCLUYE MICROESFERAS.</v>
          </cell>
          <cell r="D1723" t="str">
            <v>ML</v>
          </cell>
          <cell r="E1723">
            <v>35870</v>
          </cell>
        </row>
        <row r="1724">
          <cell r="B1724">
            <v>5864</v>
          </cell>
          <cell r="C1724" t="str">
            <v>DEMARCACION ZONA ANTIBLOQUEO. AREA: 0.30 m2. (e= 2.3 mils, TERMOPLASTICA. SUMINISTRO Y APLICACION CON EQUIPO. INCLUYE MICROESFERAS.</v>
          </cell>
          <cell r="D1724" t="str">
            <v>ML</v>
          </cell>
          <cell r="E1724">
            <v>35870</v>
          </cell>
        </row>
        <row r="1725">
          <cell r="B1725">
            <v>5866</v>
          </cell>
          <cell r="C1725" t="str">
            <v>DEMARCACION DE LINEA DE PARADERO DE BUSES. AREA: 5.5775 m2. (e= 2.3 mils, TERMOPLASTICA. SUMINISTRO Y APLICACION CON EQUIPO. INCLUYE MICROESFERAS.</v>
          </cell>
          <cell r="D1725" t="str">
            <v>UN</v>
          </cell>
          <cell r="E1725">
            <v>639353</v>
          </cell>
        </row>
        <row r="1726">
          <cell r="B1726">
            <v>5868</v>
          </cell>
          <cell r="C1726" t="str">
            <v>DEMARCACION PICTOGRAMA TRIANGULOS CEDA EL PASO. (e= 2.3 mils, TERMOPLASTICA. SUMINISTRO Y APLICACION CON EQUIPO. INCLUYE MICROESFERAS.</v>
          </cell>
          <cell r="D1726" t="str">
            <v>M2</v>
          </cell>
          <cell r="E1726">
            <v>111872</v>
          </cell>
        </row>
        <row r="1727">
          <cell r="B1727">
            <v>5870</v>
          </cell>
          <cell r="C1727" t="str">
            <v>DEMARCACION LINEA DE CEDA EL PASO DISCONTINUA. AREA: 0.32m2. (e= 2.3 mils, TERMOPLASTICA. SUMINISTRO Y APLICACION CON EQUIPO. INCLUYE MICROESFERAS.</v>
          </cell>
          <cell r="D1727" t="str">
            <v>UN</v>
          </cell>
          <cell r="E1727">
            <v>37426</v>
          </cell>
        </row>
        <row r="1728">
          <cell r="B1728">
            <v>5871</v>
          </cell>
          <cell r="C1728" t="str">
            <v>BASE DE CONCRETO PARA POSTE TIPO T1 O T2 (0.80m x 0.80m x 0.80m). CONSTRUCCION. INCLUYE EXCAVACION, CONCRETO 3000 PSI, FUNDIDA, ARMADURA Y CURVA 90° PVC D= 2". HASTA MENSULA DE 6.5m.</v>
          </cell>
          <cell r="D1728" t="str">
            <v>UN</v>
          </cell>
          <cell r="E1728">
            <v>296460</v>
          </cell>
        </row>
        <row r="1729">
          <cell r="B1729">
            <v>5872</v>
          </cell>
          <cell r="C1729" t="str">
            <v>BASE DE CONCRETO PARA POSTE TIPO T1 O T2 (0.80m x 0.80m x 0.80m). CONSTRUCCION. INCLUYE EXCAVACION, CONCRETO 3000 PSI, FUNDIDA, ARMADURA Y CURVA 90° PVC D= 2". HASTA MENSULA DE 8.5m.</v>
          </cell>
          <cell r="D1729" t="str">
            <v>UN</v>
          </cell>
          <cell r="E1729">
            <v>311127</v>
          </cell>
        </row>
        <row r="1730">
          <cell r="B1730">
            <v>5873</v>
          </cell>
          <cell r="C1730" t="str">
            <v>CURVA 90° PVC D= 2". SUMINISTRO E INSTALACION. NO INCLUYE RELLENOS.</v>
          </cell>
          <cell r="D1730" t="str">
            <v>UN</v>
          </cell>
          <cell r="E1730">
            <v>15817</v>
          </cell>
        </row>
        <row r="1731">
          <cell r="B1731">
            <v>5874</v>
          </cell>
          <cell r="C1731" t="str">
            <v>PEDESTAL EN CONCRETO DE 3000 PSI (0.30m x 0.40m x 1.00m) O MEDIDAS SIMILARES. CONSTRUCCION. CON DOS DUCTOS PESADOS DE PVC TIPO DB D= 2".</v>
          </cell>
          <cell r="D1731" t="str">
            <v>UN</v>
          </cell>
          <cell r="E1731">
            <v>145191</v>
          </cell>
        </row>
        <row r="1732">
          <cell r="B1732">
            <v>5875</v>
          </cell>
          <cell r="C1732" t="str">
            <v>RETIRO DE POSTES T1, T1X Y T2 (Incluye grua).</v>
          </cell>
          <cell r="D1732" t="str">
            <v>UN</v>
          </cell>
          <cell r="E1732">
            <v>180251</v>
          </cell>
        </row>
        <row r="1733">
          <cell r="B1733">
            <v>5876</v>
          </cell>
          <cell r="C1733" t="str">
            <v>RETIRO Y REUBICACION DE POSTES T1, T1X Y T2 (Incluye grua).</v>
          </cell>
          <cell r="D1733" t="str">
            <v>UN</v>
          </cell>
          <cell r="E1733">
            <v>294996</v>
          </cell>
        </row>
        <row r="1734">
          <cell r="B1734">
            <v>5877</v>
          </cell>
          <cell r="C1734" t="str">
            <v>REUBICACION DE SEMAFORO PEATONAL.</v>
          </cell>
          <cell r="D1734" t="str">
            <v>UN</v>
          </cell>
          <cell r="E1734">
            <v>51319</v>
          </cell>
        </row>
        <row r="1735">
          <cell r="B1735">
            <v>5878</v>
          </cell>
          <cell r="C1735" t="str">
            <v>POSTE TIPO MASTIL T1X (5.00m) EN TUBO SCH 40 GALVANIZADO Y PINTADO. SUMINISTRO E INSTALACIÓN.</v>
          </cell>
          <cell r="D1735" t="str">
            <v>UN</v>
          </cell>
          <cell r="E1735">
            <v>2126960</v>
          </cell>
        </row>
        <row r="1736">
          <cell r="B1736">
            <v>5879</v>
          </cell>
          <cell r="C1736" t="str">
            <v>REUBICACION DE SEMAFORO VEHICULAR PARA FIJACION DE MASTIL.</v>
          </cell>
          <cell r="D1736" t="str">
            <v>UN</v>
          </cell>
          <cell r="E1736">
            <v>194670</v>
          </cell>
        </row>
        <row r="1737">
          <cell r="B1737">
            <v>5880</v>
          </cell>
          <cell r="C1737" t="str">
            <v>REUBICACION DE SEMAFORO VEHICULAR PARA FIJACION DE MENSULA.</v>
          </cell>
          <cell r="D1737" t="str">
            <v>UN</v>
          </cell>
          <cell r="E1737">
            <v>243337</v>
          </cell>
        </row>
        <row r="1738">
          <cell r="B1738">
            <v>5881</v>
          </cell>
          <cell r="C1738" t="str">
            <v>RETIRO DE SOLDADURA PARA TAPAS RECTANGULARES DE CAJAS DE PASO.</v>
          </cell>
          <cell r="D1738" t="str">
            <v>UN</v>
          </cell>
          <cell r="E1738">
            <v>2262</v>
          </cell>
        </row>
        <row r="1739">
          <cell r="B1739">
            <v>5882</v>
          </cell>
          <cell r="C1739" t="str">
            <v>PLATINA DE POSTE (Cuadrada de 0.30m x 0.30m fabricada en hierro de 3/8" de espesor con 4 orificios de 3/4" y una perforacion central de 3" para fijacion del poste al anclaje base).</v>
          </cell>
          <cell r="D1739" t="str">
            <v>UN</v>
          </cell>
          <cell r="E1739">
            <v>81299</v>
          </cell>
        </row>
        <row r="1740">
          <cell r="B1740">
            <v>5883</v>
          </cell>
          <cell r="C1740" t="str">
            <v>COLOCACION DE SOLDADURA E-7018 PARA TAPAS RECTANGULARES DE CAJAS DE PASO.</v>
          </cell>
          <cell r="D1740" t="str">
            <v>UN</v>
          </cell>
          <cell r="E1740">
            <v>8625</v>
          </cell>
        </row>
        <row r="1741">
          <cell r="B1741">
            <v>5884</v>
          </cell>
          <cell r="C1741" t="str">
            <v>APLICACION DE PINTURA EN VIA DE POSTES TIPO MASTIL T1 Y T1X.</v>
          </cell>
          <cell r="D1741" t="str">
            <v>UN</v>
          </cell>
          <cell r="E1741">
            <v>57478</v>
          </cell>
        </row>
        <row r="1742">
          <cell r="B1742">
            <v>5885</v>
          </cell>
          <cell r="C1742" t="str">
            <v>PINTURA EN VIA DE POSTES TIPO MENSULA T2 (L= 4.50m A 6.50m).</v>
          </cell>
          <cell r="D1742" t="str">
            <v>UN</v>
          </cell>
          <cell r="E1742">
            <v>63103</v>
          </cell>
        </row>
        <row r="1743">
          <cell r="B1743">
            <v>5886</v>
          </cell>
          <cell r="C1743" t="str">
            <v>TUBERIA DE CONCRETO DE ALTA RESISTENCIA D= 8" (INCLUYE MORTERO DE INSTALACION). SUMINISTRO E INSTALACION.</v>
          </cell>
          <cell r="D1743" t="str">
            <v>ML</v>
          </cell>
          <cell r="E1743">
            <v>219668</v>
          </cell>
        </row>
        <row r="1744">
          <cell r="B1744">
            <v>5887</v>
          </cell>
          <cell r="C1744" t="str">
            <v>TUBERIA DE CONCRETO DE ALTA RESISTENCIA D= 16" (INCLUYE MORTERO DE INSTALACION). SUMINISTRO E INSTALACION.</v>
          </cell>
          <cell r="D1744" t="str">
            <v>ML</v>
          </cell>
          <cell r="E1744">
            <v>393072</v>
          </cell>
        </row>
        <row r="1745">
          <cell r="B1745">
            <v>5888</v>
          </cell>
          <cell r="C1745" t="str">
            <v>TUBERIA DE CONCRETO DE ALTA RESISTENCIA D= 18" (INCLUYE MORTERO DE INSTALACION). SUMINISTRO E INSTALACION.</v>
          </cell>
          <cell r="D1745" t="str">
            <v>ML</v>
          </cell>
          <cell r="E1745">
            <v>469982</v>
          </cell>
        </row>
        <row r="1746">
          <cell r="B1746">
            <v>5889</v>
          </cell>
          <cell r="C1746" t="str">
            <v>TUBERIA DE CONCRETO DE ALTA RESISTENCIA D= 20" (INCLUYE MORTERO DE INSTALACION). SUMINISTRO E INSTALACION.</v>
          </cell>
          <cell r="D1746" t="str">
            <v>ML</v>
          </cell>
          <cell r="E1746">
            <v>541852</v>
          </cell>
        </row>
        <row r="1747">
          <cell r="B1747">
            <v>5890</v>
          </cell>
          <cell r="C1747" t="str">
            <v>ENTIBADO TIPO ED2, DISCONTINUO EN MADERA, CON PERFILES METALICOS Y PARALES TELESCOPICOS (Incluye suministro e instalacion).</v>
          </cell>
          <cell r="D1747" t="str">
            <v>M2</v>
          </cell>
          <cell r="E1747">
            <v>23274</v>
          </cell>
        </row>
        <row r="1748">
          <cell r="B1748">
            <v>5891</v>
          </cell>
          <cell r="C1748" t="str">
            <v>EXCAVACION MECANICA PARA REDES PROFUNDIDAD MAYORES A 3.5m (Incluye Cargue).</v>
          </cell>
          <cell r="D1748" t="str">
            <v>M3</v>
          </cell>
          <cell r="E1748">
            <v>3451</v>
          </cell>
        </row>
        <row r="1749">
          <cell r="B1749">
            <v>5892</v>
          </cell>
          <cell r="C1749" t="str">
            <v>EMPATE EN LÍNEA DE TUBERÍA DE ACERO (HA) A ASBESTO CEMENTO (AC) 3". SUMINISTRO E INSTALACIÓN. (INCLUYE DOS ACOPLES UNIVERSAL D= 3" R1  Y 1mt DE TUBERÍA PVC D= 3" RDE 21).</v>
          </cell>
          <cell r="D1749" t="str">
            <v>UN</v>
          </cell>
          <cell r="E1749">
            <v>237266</v>
          </cell>
        </row>
        <row r="1750">
          <cell r="B1750">
            <v>5893</v>
          </cell>
          <cell r="C1750" t="str">
            <v>EMPATE EN LÍNEA DE TUBERÍA DE ACERO (HA) A ASBESTO CEMENTO (AC) 4". SUMINISTRO E INSTALACIÓN. (INCLUYE DOS ACOPLES UNIVERSAL D= 4" R1  Y 1mt DE TUBERÍA PVC D= 4" RDE 21).</v>
          </cell>
          <cell r="D1750" t="str">
            <v>UN</v>
          </cell>
          <cell r="E1750">
            <v>275322</v>
          </cell>
        </row>
        <row r="1751">
          <cell r="B1751">
            <v>5894</v>
          </cell>
          <cell r="C1751" t="str">
            <v>EMPATE EN LÍNEA DE TUBERÍA DE ACERO (HA) A ASBESTO CEMENTO (AC) 12". SUMINISTRO E INSTALACIÓN. (INCLUYE DOS ACOPLES UNIVERSAL D= 12" R1  Y 1mt DE TUBERÍA PVC D= 12" RDE 21).</v>
          </cell>
          <cell r="D1751" t="str">
            <v>UN</v>
          </cell>
          <cell r="E1751">
            <v>1405559</v>
          </cell>
        </row>
        <row r="1752">
          <cell r="B1752">
            <v>5895</v>
          </cell>
          <cell r="C1752" t="str">
            <v>VALOR IVP POR TALA DE INDIVIDUOS VEGETALES NO INCLUIDOS EN EL MANUAL DE SILVICULTURA URBANA CON ALTURA &lt; 5m SEGUN RESOLUCION 7132 DEL 30/12/2011 DE LA SDA.</v>
          </cell>
          <cell r="D1752" t="str">
            <v>UN</v>
          </cell>
          <cell r="E1752">
            <v>849913</v>
          </cell>
        </row>
        <row r="1753">
          <cell r="B1753">
            <v>5896</v>
          </cell>
          <cell r="C1753" t="str">
            <v xml:space="preserve">VALOR IVP POR TALA DE INDIVIDUOS VEGETALES NO INCLUIDOS EN EL MANUAL DE SILVICULTURA URBANA CON ALTURA &gt; 5m SEGUN RESOLUCION 7132 DEL 30/12/2011 DE LA SDA. </v>
          </cell>
          <cell r="D1753" t="str">
            <v>UN</v>
          </cell>
          <cell r="E1753">
            <v>888975</v>
          </cell>
        </row>
        <row r="1754">
          <cell r="B1754">
            <v>5897</v>
          </cell>
          <cell r="C1754" t="str">
            <v xml:space="preserve">VALOR IVP POR TALA DE INDIVIDUOS VEGETALES INCLUIDOS EN EL MANUAL DE SILVICULTURA URBANA CON ALTURA &lt; 5m SEGUN RESOLUCION 7132 DEL 30/12/2011 DE LA SDA. </v>
          </cell>
          <cell r="D1754" t="str">
            <v>UN</v>
          </cell>
          <cell r="E1754">
            <v>928037</v>
          </cell>
        </row>
        <row r="1755">
          <cell r="B1755">
            <v>5898</v>
          </cell>
          <cell r="C1755" t="str">
            <v>VALOR IVP POR TALA DE INDIVIDUOS VEGETALES INCLUIDOS EN EL MANUAL DE SILVICULTURA URBANA CON ALTURA &gt; 5m SEGUN RESOLUCION 7132 DEL 30/12/2011 DE LA SDA.</v>
          </cell>
          <cell r="D1755" t="str">
            <v>UN</v>
          </cell>
          <cell r="E1755">
            <v>1123348</v>
          </cell>
        </row>
        <row r="1756">
          <cell r="B1756">
            <v>5899</v>
          </cell>
          <cell r="C1756" t="str">
            <v>VALOR IVP POR TALA DE INDIVIDUOS VEGETALES INCLUIDOS EN EL MANUAL DE SILVICULTURA URBANA (SETO) CON ALTURA &lt; 2m SEGUN RESOLUCION 7132 DEL 30/12/2011 DE LA SDA.</v>
          </cell>
          <cell r="D1756" t="str">
            <v>UN</v>
          </cell>
          <cell r="E1756">
            <v>92804</v>
          </cell>
        </row>
        <row r="1757">
          <cell r="B1757">
            <v>5900</v>
          </cell>
          <cell r="C1757" t="str">
            <v>VALOR IVP POR TALA DE INDIVIDUOS VEGETALES INCLUIDOS EN EL MANUAL DE SILVICULTURA URBANA (SETO) CON ALTURA &gt; 2m SEGUN RESOLUCION 7132 DEL 30/12/2011 DE LA SDA.</v>
          </cell>
          <cell r="D1757" t="str">
            <v>UN</v>
          </cell>
          <cell r="E1757">
            <v>171760</v>
          </cell>
        </row>
        <row r="1758">
          <cell r="B1758">
            <v>5901</v>
          </cell>
          <cell r="C1758" t="str">
            <v>VALOR IVP POR TALA DE INDIVIDUOS VEGETALES NO INCLUIDOS EN EL MANUAL DE SILVICULTURA URBANA (SETO) CON ALTURA &lt; 2m SEGUN RESOLUCION 7132 DEL 30/12/2011 DE LA SDA.</v>
          </cell>
          <cell r="D1758" t="str">
            <v>UN</v>
          </cell>
          <cell r="E1758">
            <v>84991</v>
          </cell>
        </row>
        <row r="1759">
          <cell r="B1759">
            <v>5902</v>
          </cell>
          <cell r="C1759" t="str">
            <v>VALOR IVP POR TALA DE INDIVIDUOS VEGETALES NO INCLUIDOS EN EL MANUAL DE SILVICULTURA URBANA (SETO) CON ALTURA &gt; 2m SEGUN RESOLUCION 7132 DEL 30/12/2011 DE LA SDA.</v>
          </cell>
          <cell r="D1759" t="str">
            <v>UN</v>
          </cell>
          <cell r="E1759">
            <v>135924</v>
          </cell>
        </row>
        <row r="1760">
          <cell r="B1760">
            <v>5903</v>
          </cell>
          <cell r="C1760" t="str">
            <v>EVALUACION PARA TRATAMIENTOS A LA VEGETACION DE LA SDA. CANTIDAD &lt; 25 ARBOLES (SEGUN RESOLUCION SDA No. 5589 DEL 30/09/2011.</v>
          </cell>
          <cell r="D1760" t="str">
            <v>UN</v>
          </cell>
          <cell r="E1760">
            <v>71874</v>
          </cell>
        </row>
        <row r="1761">
          <cell r="B1761">
            <v>5904</v>
          </cell>
          <cell r="C1761" t="str">
            <v>SEGUIMIENTO PARA TRATAMIENTOS A LA VEGETACION DE LA SDA. CANTIDAD &lt; 25 ARBOLES (SEGUN RESOLUCION SDA No. 5589 DEL 30/09/2011.</v>
          </cell>
          <cell r="D1761" t="str">
            <v>UN</v>
          </cell>
          <cell r="E1761">
            <v>151561</v>
          </cell>
        </row>
        <row r="1762">
          <cell r="B1762">
            <v>5905</v>
          </cell>
          <cell r="C1762" t="str">
            <v>EVALUACION PARA TRATAMIENTOS A LA VEGETACION DE LA SDA. CANTIDAD 25 - 49 ARBOLES (SEGUN RESOLUCION SDA No. 5589 DEL 30/09/2011.</v>
          </cell>
          <cell r="D1762" t="str">
            <v>UN</v>
          </cell>
          <cell r="E1762">
            <v>98436</v>
          </cell>
        </row>
        <row r="1763">
          <cell r="B1763">
            <v>5906</v>
          </cell>
          <cell r="C1763" t="str">
            <v>SEGUIMIENTO PARA TRATAMIENTOS A LA VEGETACION DE LA SDA. CANTIDAD 25 - 49 ARBOLES (SEGUN RESOLUCION SDA No. 5589 DEL 30/09/2011.</v>
          </cell>
          <cell r="D1763" t="str">
            <v>UN</v>
          </cell>
          <cell r="E1763">
            <v>203904</v>
          </cell>
        </row>
        <row r="1764">
          <cell r="B1764">
            <v>5907</v>
          </cell>
          <cell r="C1764" t="str">
            <v>EVALUACION PARA TRATAMIENTOS A LA VEGETACION DE LA SDA. CANTIDAD 50 - 99 ARBOLES (SEGUN RESOLUCION SDA No. 5589 DEL 30/09/2011.</v>
          </cell>
          <cell r="D1764" t="str">
            <v>UN</v>
          </cell>
          <cell r="E1764">
            <v>124999</v>
          </cell>
        </row>
        <row r="1765">
          <cell r="B1765">
            <v>5908</v>
          </cell>
          <cell r="C1765" t="str">
            <v>SEGUIMIENTO PARA TRATAMIENTOS A LA VEGETACION DE LA SDA. CANTIDAD 50 - 99 ARBOLES (SEGUN RESOLUCION SDA No. 5589 DEL 30/09/2011.</v>
          </cell>
          <cell r="D1765" t="str">
            <v>UN</v>
          </cell>
          <cell r="E1765">
            <v>257029</v>
          </cell>
        </row>
        <row r="1766">
          <cell r="B1766">
            <v>5909</v>
          </cell>
          <cell r="C1766" t="str">
            <v>EVALUACION PARA TRATAMIENTOS A LA VEGETACION DE LA SDA. CANTIDAD 100 - 199 ARBOLES (SEGUN RESOLUCION SDA No. 5589 DEL 30/09/2011.</v>
          </cell>
          <cell r="D1766" t="str">
            <v>UN</v>
          </cell>
          <cell r="E1766">
            <v>151561</v>
          </cell>
        </row>
        <row r="1767">
          <cell r="B1767">
            <v>5910</v>
          </cell>
          <cell r="C1767" t="str">
            <v>SEGUIMIENTO PARA TRATAMIENTOS A LA VEGETACION DE LA SDA. CANTIDAD 100 - 199 ARBOLES (SEGUN RESOLUCION SDA No. 5589 DEL 30/09/2011.</v>
          </cell>
          <cell r="D1767" t="str">
            <v>UN</v>
          </cell>
          <cell r="E1767">
            <v>310153</v>
          </cell>
        </row>
        <row r="1768">
          <cell r="B1768">
            <v>5911</v>
          </cell>
          <cell r="C1768" t="str">
            <v>EVALUACION PARA TRATAMIENTOS A LA VEGETACION DE LA SDA. CANTIDAD 200 - 299 ARBOLES (SEGUN RESOLUCION SDA No. 5589 DEL 30/09/2011.</v>
          </cell>
          <cell r="D1768" t="str">
            <v>UN</v>
          </cell>
          <cell r="E1768">
            <v>203904</v>
          </cell>
        </row>
        <row r="1769">
          <cell r="B1769">
            <v>5912</v>
          </cell>
          <cell r="C1769" t="str">
            <v>SEGUIMIENTO PARA TRATAMIENTOS A LA VEGETACION DE LA SDA. CANTIDAD 200 - 299 ARBOLES (SEGUN RESOLUCION SDA No. 5589 DEL 30/09/2011.</v>
          </cell>
          <cell r="D1769" t="str">
            <v>UN</v>
          </cell>
          <cell r="E1769">
            <v>415621</v>
          </cell>
        </row>
        <row r="1770">
          <cell r="B1770">
            <v>5913</v>
          </cell>
          <cell r="C1770" t="str">
            <v>EVALUACION PARA TRATAMIENTOS A LA VEGETACION DE LA SDA. CANTIDAD 300 - 399 ARBOLES (SEGUN RESOLUCION SDA No. 5589 DEL 30/09/2011.</v>
          </cell>
          <cell r="D1770" t="str">
            <v>UN</v>
          </cell>
          <cell r="E1770">
            <v>302341</v>
          </cell>
        </row>
        <row r="1771">
          <cell r="B1771">
            <v>5914</v>
          </cell>
          <cell r="C1771" t="str">
            <v>SEGUIMIENTO PARA TRATAMIENTOS A LA VEGETACION DE LA SDA. CANTIDAD 300 - 399 ARBOLES (SEGUN RESOLUCION SDA No. 5589 DEL 30/09/2011.</v>
          </cell>
          <cell r="D1771" t="str">
            <v>UN</v>
          </cell>
          <cell r="E1771">
            <v>521088</v>
          </cell>
        </row>
        <row r="1772">
          <cell r="B1772">
            <v>5915</v>
          </cell>
          <cell r="C1772" t="str">
            <v>EVALUACION PARA TRATAMIENTOS A LA VEGETACION DE LA SDA. CANTIDAD 400 - 499 ARBOLES (SEGUN RESOLUCION SDA No. 5589 DEL 30/09/2011.</v>
          </cell>
          <cell r="D1772" t="str">
            <v>UN</v>
          </cell>
          <cell r="E1772">
            <v>400777</v>
          </cell>
        </row>
        <row r="1773">
          <cell r="B1773">
            <v>5916</v>
          </cell>
          <cell r="C1773" t="str">
            <v>SEGUIMIENTO PARA TRATAMIENTOS A LA VEGETACION DE LA SDA. CANTIDAD 400 - 499 ARBOLES (SEGUN RESOLUCION SDA No. 5589 DEL 30/09/2011.</v>
          </cell>
          <cell r="D1773" t="str">
            <v>UN</v>
          </cell>
          <cell r="E1773">
            <v>785929</v>
          </cell>
        </row>
        <row r="1774">
          <cell r="B1774">
            <v>5917</v>
          </cell>
          <cell r="C1774" t="str">
            <v>EVALUACION PARA TRATAMIENTOS A LA VEGETACION DE LA SDA. CANTIDAD 500 - 999 ARBOLES (SEGUN RESOLUCION SDA No. 5589 DEL 30/09/2011.</v>
          </cell>
          <cell r="D1774" t="str">
            <v>UN</v>
          </cell>
          <cell r="E1774">
            <v>665618</v>
          </cell>
        </row>
        <row r="1775">
          <cell r="B1775">
            <v>5918</v>
          </cell>
          <cell r="C1775" t="str">
            <v>SEGUIMIENTO PARA TRATAMIENTOS A LA VEGETACION DE LA SDA. CANTIDAD 500 - 999 ARBOLES (SEGUN RESOLUCION SDA No. 5589 DEL 30/09/2011.</v>
          </cell>
          <cell r="D1775" t="str">
            <v>UN</v>
          </cell>
          <cell r="E1775">
            <v>1511703</v>
          </cell>
        </row>
        <row r="1776">
          <cell r="B1776">
            <v>5919</v>
          </cell>
          <cell r="C1776" t="str">
            <v>EVALUACION PARA TRATAMIENTOS A LA VEGETACION DE LA SDA. CANTIDAD &gt; 1000 ARBOLES (SEGUN RESOLUCION SDA No. 5589 DEL 30/09/2011.</v>
          </cell>
          <cell r="D1776" t="str">
            <v>UN</v>
          </cell>
          <cell r="E1776">
            <v>824210</v>
          </cell>
        </row>
        <row r="1777">
          <cell r="B1777">
            <v>5920</v>
          </cell>
          <cell r="C1777" t="str">
            <v>SEGUIMIENTO PARA TRATAMIENTOS A LA VEGETACION DE LA SDA. CANTIDAD &gt;1000 ARBOLES (SEGUN RESOLUCION SDA No. 5589 DEL 30/09/2011.</v>
          </cell>
          <cell r="D1777" t="str">
            <v>UN</v>
          </cell>
          <cell r="E1777">
            <v>1775763</v>
          </cell>
        </row>
        <row r="1778">
          <cell r="B1778">
            <v>5921</v>
          </cell>
          <cell r="C1778" t="str">
            <v>DESMONTE DE PARADERO URBANO TIPO M10 (INCLUYE CARGUE Y TRANSPORTE A ALMACEN AUTORIZADO POR EL IDU.</v>
          </cell>
          <cell r="D1778" t="str">
            <v>UN</v>
          </cell>
          <cell r="E1778">
            <v>305297</v>
          </cell>
        </row>
        <row r="1779">
          <cell r="B1779">
            <v>5922</v>
          </cell>
          <cell r="C1779" t="str">
            <v>DESMONTE DE TELÉFONO PUBLICO DE PEDESTAL  TIPO M20 (INCLUYE CARGUE Y TRANSPORTE A ALMACÉN AUTORIZADO POR EL IDU (NO INCLUYE REPARACIÓN DEL SITIO).</v>
          </cell>
          <cell r="D1779" t="str">
            <v>UN</v>
          </cell>
          <cell r="E1779">
            <v>48820</v>
          </cell>
        </row>
        <row r="1780">
          <cell r="B1780">
            <v>5923</v>
          </cell>
          <cell r="C1780" t="str">
            <v>DESMONTE DE BANCA EN CONCRETO TIPO M30 (INCLUYE CARGUE Y TRANSPORTE A ALMACEN AUTORIZADO POR EL IDU (NO INCLUYE REPARACION DEL SITIO).</v>
          </cell>
          <cell r="D1780" t="str">
            <v>UN</v>
          </cell>
          <cell r="E1780">
            <v>74636</v>
          </cell>
        </row>
        <row r="1781">
          <cell r="B1781">
            <v>5924</v>
          </cell>
          <cell r="C1781" t="str">
            <v>DESMONTE DE PROTECTOR DE ARBOL TIPO M90 (INCLUYE CARGUE Y TRANSPORTE A ALMACEN AUTORIZADO POR EL IDU (NO INCLUYE REPARACION DEL SITIO).</v>
          </cell>
          <cell r="D1781" t="str">
            <v>UN</v>
          </cell>
          <cell r="E1781">
            <v>16528</v>
          </cell>
        </row>
        <row r="1782">
          <cell r="B1782">
            <v>5927</v>
          </cell>
          <cell r="C1782" t="str">
            <v>CARTELERA TIPO PUNTO CREA DE 1.00m x 1.00m EN ALUMINIO ANODIZADO, CON PAÑO COLOR GRIS, CENEFA SUPERIOR, PUERTAS CORREDIZAS, LOGO INSTITUCIONAL. INCLUYE SUMINISTRO E INSTALACION.</v>
          </cell>
          <cell r="D1782" t="str">
            <v>UN</v>
          </cell>
          <cell r="E1782">
            <v>460547</v>
          </cell>
        </row>
        <row r="1783">
          <cell r="B1783">
            <v>5928</v>
          </cell>
          <cell r="C1783" t="str">
            <v>CAMARA FOTOGRAFICA DIGITAL COMPACTA. ALQUILER. DE 16.2 MEGAPIXELES. MEMORIA DE 6 GB. VIDEO HD CON PAUSA Y ZOOM. INCLUYE TRANSPORTE, SOPORTE TECNICO.</v>
          </cell>
          <cell r="D1783" t="str">
            <v>MES</v>
          </cell>
          <cell r="E1783">
            <v>17500</v>
          </cell>
        </row>
        <row r="1784">
          <cell r="B1784">
            <v>5933</v>
          </cell>
          <cell r="C1784" t="str">
            <v>CUBIERTA 333C SENCILLA EN ALUZINC CAL. 24. SUM E INSTAL. PANEL SIN TRASLAPOS LONGITUDINALES. PINTURA PLASTISOL/DURANAR POR 1 CARA. COLOR A  ESCOGER (e= 24 micrones). CLIPS METALICOS OCULTOS AISLANTE EN FIBRA DE VIDRIO DE 38mm.</v>
          </cell>
          <cell r="D1784" t="str">
            <v>M2</v>
          </cell>
          <cell r="E1784">
            <v>178330</v>
          </cell>
        </row>
        <row r="1785">
          <cell r="B1785">
            <v>5934</v>
          </cell>
          <cell r="C1785" t="str">
            <v>CUBIERTA 380C SENCILLA EN ALUZINC CAL. 24. SUM E INSTAL. PANEL SIN TRASLAPOS LONGITUDINALES. PINTURA PLASTISOL/DURANAR POR 1 CARA. COLOR A  ESCOGER (e= 24 micrones). CLIPS METALICOS OCULTOS AISLANTE EN FIBRA DE VIDRIO DE 38mm.</v>
          </cell>
          <cell r="D1785" t="str">
            <v>M2</v>
          </cell>
          <cell r="E1785">
            <v>178330</v>
          </cell>
        </row>
        <row r="1786">
          <cell r="B1786">
            <v>5935</v>
          </cell>
          <cell r="C1786" t="str">
            <v>CIELO RASO BAFFLE EN ALUZINC LISO COLOR ALUMINIO MEDIO. SUMINISTRO E INSTALACION. INCL FIJACION CON SISTEMA DE TRABA DE PRESION A UN RIEL PORTAPANEL. SECCION 25mm CON DISTANCIA CADA 100mm Y ALTURA 100mm.</v>
          </cell>
          <cell r="D1786" t="str">
            <v>M2</v>
          </cell>
          <cell r="E1786">
            <v>179477</v>
          </cell>
        </row>
        <row r="1787">
          <cell r="B1787">
            <v>5936</v>
          </cell>
          <cell r="C1787" t="str">
            <v>CIELO 84R EN ALUZINC LISO COLOR ALUMINIO MEDIO. SUMINISTRO E INSTALACION. INCL FIJACION ALA ESTRUCTURA DEL PORTAPANEL POR MEDIO DE AMARRES CADA METRO. ANCHO DEL PANEL DE 84mm</v>
          </cell>
          <cell r="D1787" t="str">
            <v>M2</v>
          </cell>
          <cell r="E1787">
            <v>185283</v>
          </cell>
        </row>
        <row r="1788">
          <cell r="B1788">
            <v>5937</v>
          </cell>
          <cell r="C1788" t="str">
            <v>TEJA LUZ GIP EN PRFV PANEL BIOCLIMATICO COMPUESTO POR 2 TEJAS FABRICADAS CON RESINA DE POLIESTER RETARDANTE AL FUEGO REFORZADA CON FIBRA DE VIDRIO. SUM E INST. ONDULADO TRAPEZOIDAL A=100cm h=7.20cm CAPA SUP CLASE 6 COLOR T3.</v>
          </cell>
          <cell r="D1788" t="str">
            <v>M2</v>
          </cell>
          <cell r="E1788">
            <v>247175</v>
          </cell>
        </row>
        <row r="1789">
          <cell r="B1789">
            <v>5938</v>
          </cell>
          <cell r="C1789" t="str">
            <v>SEPARADOR NEW JERSEY MONODIRECCIONAL 0.375m x 0.90m x 0.15m (Prefabricado. Incluye Sum. e Inst. No Inc. material de base).</v>
          </cell>
          <cell r="D1789" t="str">
            <v>ML</v>
          </cell>
          <cell r="E1789">
            <v>504797</v>
          </cell>
        </row>
        <row r="1790">
          <cell r="B1790">
            <v>5939</v>
          </cell>
          <cell r="C1790" t="str">
            <v>PILOTE D=20 CM (Incl. Excavación, Cargue y Retiro de Sobrantes, Movilización, montaje y desmontaje equipo, y concreto).</v>
          </cell>
          <cell r="D1790" t="str">
            <v>ML</v>
          </cell>
          <cell r="E1790">
            <v>270740</v>
          </cell>
        </row>
        <row r="1791">
          <cell r="B1791">
            <v>5940</v>
          </cell>
          <cell r="C1791" t="str">
            <v>CONCRETO 3000 PSI PARA ZAPATA (Premezclado. Incluye bombeo, Sumin., Formaleteo y Colocación. No incl. Refuerzo, Curado).</v>
          </cell>
          <cell r="D1791" t="str">
            <v>M3</v>
          </cell>
          <cell r="E1791">
            <v>566991</v>
          </cell>
        </row>
        <row r="1792">
          <cell r="B1792">
            <v>5941</v>
          </cell>
          <cell r="C1792" t="str">
            <v>CONCRETO 3000 PSI PARA VIGAS DE CIMENTACION ESTACIONES DE TRANSMILENIO DE 0.45m x 0.45m (Premezclado. Incluye Sumin., Formaleteo y Colocación. No incl. Refuerzo, Curado).</v>
          </cell>
          <cell r="D1792" t="str">
            <v>M3</v>
          </cell>
          <cell r="E1792">
            <v>588650</v>
          </cell>
        </row>
        <row r="1793">
          <cell r="B1793">
            <v>5942</v>
          </cell>
          <cell r="C1793" t="str">
            <v>CONCRETO 5000 PSI PARA VIGA TIPO I DE 1.40m x 0.65m CON ALA DE 0.20m Y LONGITUD DE 27.0m(Premezclado. Incluye Sumin., Formaleteo y Colocación. No incl. Refuerzo, Curado).</v>
          </cell>
          <cell r="D1793" t="str">
            <v>M3</v>
          </cell>
          <cell r="E1793">
            <v>780600</v>
          </cell>
        </row>
        <row r="1794">
          <cell r="B1794">
            <v>5943</v>
          </cell>
          <cell r="C1794" t="str">
            <v>CONCRETO 4000 PSI PARA VIGA RIOSTRA DE 0.60m x 0.30m x 5.30m (Premezclado. Incluye Sumin., Formaleteo y Colocación. No incl. Refuerzo, Curado).</v>
          </cell>
          <cell r="D1794" t="str">
            <v>M3</v>
          </cell>
          <cell r="E1794">
            <v>683826</v>
          </cell>
        </row>
        <row r="1795">
          <cell r="B1795">
            <v>5944</v>
          </cell>
          <cell r="C1795" t="str">
            <v>CONCRETO 4000 PSI PARA TABLERO PUENTE DE 5.30m x 0.20m x 27.00m (Premezclado. Incluye Sumin., Formaleteo y Colocación. No incl. Refuerzo, Curado).</v>
          </cell>
          <cell r="D1795" t="str">
            <v>M3</v>
          </cell>
          <cell r="E1795">
            <v>608707</v>
          </cell>
        </row>
        <row r="1796">
          <cell r="B1796">
            <v>5945</v>
          </cell>
          <cell r="C1796" t="str">
            <v>CONCRETO 3500 PSI PARA RECALCE DE 0.05m x 0.50m x 1.20m (Premezclado. Incluye Sumin., Formaleteo y Colocación. No incl. Refuerzo, Curado).</v>
          </cell>
          <cell r="D1796" t="str">
            <v>M3</v>
          </cell>
          <cell r="E1796">
            <v>558839</v>
          </cell>
        </row>
        <row r="1797">
          <cell r="B1797">
            <v>5946</v>
          </cell>
          <cell r="C1797" t="str">
            <v>CONCRETO 3500 PSI PARA TOPE SISMICO DE 0.35m x 0.80m x 1.00m (Premezclado. Incluye Sumin., Formaleteo y Colocación. No incl. Refuerzo, Curado).</v>
          </cell>
          <cell r="D1797" t="str">
            <v>M3</v>
          </cell>
          <cell r="E1797">
            <v>558215</v>
          </cell>
        </row>
        <row r="1798">
          <cell r="B1798">
            <v>5947</v>
          </cell>
          <cell r="C1798" t="str">
            <v>CONCRETO 3000 PSI PARA PLACA DE APROXIMACION PUENTE VEHICULAR DE 5.00m x 3.50m x 0.20m (Premezclado. Incluye Sumin., Formaleteo y Colocación. No incl. Refuerzo, Curado).</v>
          </cell>
          <cell r="D1798" t="str">
            <v>M3</v>
          </cell>
          <cell r="E1798">
            <v>613986</v>
          </cell>
        </row>
        <row r="1799">
          <cell r="B1799">
            <v>5948</v>
          </cell>
          <cell r="C1799" t="str">
            <v>CONCRETO 3500 PSI PARA ESPALDAR ESTRIBOS CON MENSULA SECCION 5.30m x 1.70m x 0.30m (Premezclado. Incluye Sumin., Formaleteo y Colocación. No incl. Refuerzo, Curado).</v>
          </cell>
          <cell r="D1799" t="str">
            <v>M3</v>
          </cell>
          <cell r="E1799">
            <v>644648</v>
          </cell>
        </row>
        <row r="1800">
          <cell r="B1800">
            <v>5949</v>
          </cell>
          <cell r="C1800" t="str">
            <v>CONCRETO 3500 PSI PARA DADO DE CIMENTACIÓN SECCIÓN 1.70m x 1.00m x 5.30m (Premezclado. Incluye Sumin., Formaleteo y Colocación. No incl. Refuerzo, Curado).</v>
          </cell>
          <cell r="D1800" t="str">
            <v>M3</v>
          </cell>
          <cell r="E1800">
            <v>665031</v>
          </cell>
        </row>
        <row r="1801">
          <cell r="B1801">
            <v>5950</v>
          </cell>
          <cell r="C1801" t="str">
            <v>CONCRETO 3500 PSI PARA CONSTRUCCION DE CAISSON DE 1.20m DE DIAMETRO (Incluye excavacion manual, suministro de camisa metalica perdida e= 3/8" formaleteo y colocacion. Sumin de concreto premezclado. No incl. Refuerzo, Curado).</v>
          </cell>
          <cell r="D1801" t="str">
            <v>M3</v>
          </cell>
          <cell r="E1801">
            <v>2050268</v>
          </cell>
        </row>
        <row r="1802">
          <cell r="B1802">
            <v>5952</v>
          </cell>
          <cell r="C1802" t="str">
            <v>BARANDA METÁLICA M81 (instalado y pintado)</v>
          </cell>
          <cell r="D1802" t="str">
            <v>ML</v>
          </cell>
          <cell r="E1802">
            <v>233380</v>
          </cell>
        </row>
        <row r="1803">
          <cell r="B1803">
            <v>5953</v>
          </cell>
          <cell r="C1803" t="str">
            <v>TUBERIA ACERO CARBON ASTM A=53 SCH 40 DE D=12"</v>
          </cell>
          <cell r="D1803" t="str">
            <v>ML</v>
          </cell>
          <cell r="E1803">
            <v>414619</v>
          </cell>
        </row>
        <row r="1804">
          <cell r="B1804">
            <v>5954</v>
          </cell>
          <cell r="C1804" t="str">
            <v>CANALIZACION VIA PUBLICA NUEVE (9) DUCTOS PVC TIPO TDP 9Ø6"+2Ø3"</v>
          </cell>
          <cell r="D1804" t="str">
            <v>ML</v>
          </cell>
          <cell r="E1804">
            <v>671758</v>
          </cell>
        </row>
        <row r="1805">
          <cell r="B1805">
            <v>5955</v>
          </cell>
          <cell r="C1805" t="str">
            <v>SEÑAL VERTICAL UNA CARA PARA CICLORUTA PARAL 3m, ÁNGULO DE 2x1/4x3m LAMINA CAL. 16 PINTADA POR UNA CARA 0.60m x 0.60m o 0.75m x 0.75m (Incluye suministro e instalación)</v>
          </cell>
          <cell r="D1805" t="str">
            <v>UN</v>
          </cell>
          <cell r="E1805">
            <v>251760</v>
          </cell>
        </row>
        <row r="1806">
          <cell r="B1806">
            <v>5964</v>
          </cell>
          <cell r="C1806" t="str">
            <v>SUMINISTRO Y APLICACIÓN DE UNA CAPA DE ANTICORROSIVO DE 3mm DE ESPESOR DE PELÍCULA SECA IMPRIMANTE EPÓXICO, PREVIA PREPARACIÓN DE LA SUPERFICIE MEDIANTE LIMPIEZA MANUAL O MECÁNICA, SEGÚN LAS NORMAS SSPC-SP2</v>
          </cell>
          <cell r="D1806" t="str">
            <v>ML</v>
          </cell>
          <cell r="E1806">
            <v>16146</v>
          </cell>
        </row>
        <row r="1807">
          <cell r="B1807">
            <v>5966</v>
          </cell>
          <cell r="C1807" t="str">
            <v>MANTENIMIENTO RUTINARIO DE CALZADA EN ADOQUÍN Y/O LOSETA. INCLUYE LIMPIEZA DE SUMIDEROS, POZOS, SELLOS DE JUNTA Y RETIRO MANUAL DE CAPA VEGETAL.</v>
          </cell>
          <cell r="D1807" t="str">
            <v>M2</v>
          </cell>
          <cell r="E1807">
            <v>2286</v>
          </cell>
        </row>
        <row r="1808">
          <cell r="B1808">
            <v>5967</v>
          </cell>
          <cell r="C1808" t="str">
            <v>MANTENIMIENTO RUTINARIO DE CALZADA EN CONCRETO HIDRÁULICO. INCLUYE LIMPIEZA DE SUMIDEROS, POZOS, SELLO DE JUNTAS Y RETIRO MANUAL DE CAPA VEGETAL</v>
          </cell>
          <cell r="D1808" t="str">
            <v>M2</v>
          </cell>
          <cell r="E1808">
            <v>15859</v>
          </cell>
        </row>
        <row r="1809">
          <cell r="B1809">
            <v>5968</v>
          </cell>
          <cell r="C1809" t="str">
            <v>MANTENIMIENTO CORRECTIVO DE CALZADA EN ADOQUIN DE ARCILLA PESADO SOBRE MORTERO. INCLUYE RETIRO DE ADOQUIN E INSTALAR NUEVO</v>
          </cell>
          <cell r="D1809" t="str">
            <v>M2</v>
          </cell>
          <cell r="E1809">
            <v>54060</v>
          </cell>
        </row>
        <row r="1810">
          <cell r="B1810">
            <v>5969</v>
          </cell>
          <cell r="C1810" t="str">
            <v>MANTENIMIENTO CORRECTIVO DE CALZADA EN ADOQUÍN DE ARCILLA SOBRE ARENA. INCLUYE RETIRO DE ADOQUIN E INSTALAR NUEVO</v>
          </cell>
          <cell r="D1810" t="str">
            <v>M2</v>
          </cell>
          <cell r="E1810">
            <v>53408</v>
          </cell>
        </row>
        <row r="1811">
          <cell r="B1811">
            <v>5970</v>
          </cell>
          <cell r="C1811" t="str">
            <v>MANTENIMIENTO CORRECTIVO DE CALZADA EN CONCRETO RÍGIDO. INCLUYE RETIRO, REEMPLAZO DE LOSA, RENIVELACIÓN Y RECOMPACTACIÓN DE CAPAS GRANULARES</v>
          </cell>
          <cell r="D1811" t="str">
            <v>M2</v>
          </cell>
          <cell r="E1811">
            <v>197719</v>
          </cell>
        </row>
        <row r="1812">
          <cell r="B1812">
            <v>5971</v>
          </cell>
          <cell r="C1812" t="str">
            <v>REHABILITACIÓN DE PAVIMENTO ESTAMPADO EN LOSA DE CONCRETO HIDRÁULICO MR-45 e= 0.20m. (INCLUYE SUMINISTRO Y APLICACIÓN DE ENDURECEDOR EN POLVO FOTORESISTENTE Y ALCALIRESISTENTE, DESMOLDANTE PIGMENTADO, SELLADOR ACRÍLICO, RETARDANTE DE EVAPORACIÓN Y ESTAMPA</v>
          </cell>
          <cell r="D1812" t="str">
            <v>M2</v>
          </cell>
          <cell r="E1812">
            <v>217320</v>
          </cell>
        </row>
        <row r="1813">
          <cell r="B1813">
            <v>5972</v>
          </cell>
          <cell r="C1813" t="str">
            <v>MANTENIMIENTO CORRECTIVO DE CALZADA EN CONCRETO ESTAMPADO. INCLUYE RETIRO, REEMPLAZO DE LOSA, RENIVELACIÓN Y RECOMPACTACIÓN DE CAPAS GRANULARES</v>
          </cell>
          <cell r="D1813" t="str">
            <v>M2</v>
          </cell>
          <cell r="E1813">
            <v>224948</v>
          </cell>
        </row>
        <row r="1814">
          <cell r="B1814">
            <v>5975</v>
          </cell>
          <cell r="C1814" t="str">
            <v>CUADRILLA (TECNICO ELECTRICO + 2 AYUDANTES)</v>
          </cell>
          <cell r="D1814" t="str">
            <v>HR</v>
          </cell>
          <cell r="E1814">
            <v>20787</v>
          </cell>
        </row>
        <row r="1815">
          <cell r="B1815">
            <v>5976</v>
          </cell>
          <cell r="C1815" t="str">
            <v>TUBERIA GALVANIZADA 2" PARA ANCLAJES</v>
          </cell>
          <cell r="D1815" t="str">
            <v>ML</v>
          </cell>
          <cell r="E1815">
            <v>32044</v>
          </cell>
        </row>
        <row r="1816">
          <cell r="B1816">
            <v>5977</v>
          </cell>
          <cell r="C1816" t="str">
            <v>CAJILLA PARA MEDIDOR EN POLIPLÁSTICO CON CONCRETO. SUMINISTRO E INSTALACIÓN</v>
          </cell>
          <cell r="D1816" t="str">
            <v>UN</v>
          </cell>
          <cell r="E1816">
            <v>181115</v>
          </cell>
        </row>
        <row r="1817">
          <cell r="B1817">
            <v>5992</v>
          </cell>
          <cell r="C1817" t="str">
            <v>TUBERIA CONCRETO D= 32" CL. II REFORZADO. INCLUYE SUMINISTRO E INSTALACIÓN</v>
          </cell>
          <cell r="D1817" t="str">
            <v>ML</v>
          </cell>
          <cell r="E1817">
            <v>657967</v>
          </cell>
        </row>
        <row r="1818">
          <cell r="B1818">
            <v>5993</v>
          </cell>
          <cell r="C1818" t="str">
            <v>TORRE DE ILUMINACIÓN DE 4 BOMBILLAS DE 1000 WATS CADA UNA. ALQUILER. INCLUYE COMBUSTIBLE A.C.P.M.</v>
          </cell>
          <cell r="D1818" t="str">
            <v>UN/MES</v>
          </cell>
          <cell r="E1818">
            <v>3910200</v>
          </cell>
        </row>
        <row r="1819">
          <cell r="B1819">
            <v>5994</v>
          </cell>
          <cell r="C1819" t="str">
            <v>TUBERIA CONCRETO D= 8" CL. V EXTRARREFORZADA PARA INSTALACIÓN SUPERFICIAL (SUMINISTRO E INSTALACIÓN). INCLUYE MORTERO 2000 PSI PARA RECUBRIMIENTO DE JUNTA.</v>
          </cell>
          <cell r="D1819" t="str">
            <v>ML</v>
          </cell>
          <cell r="E1819">
            <v>158251</v>
          </cell>
        </row>
        <row r="1820">
          <cell r="B1820">
            <v>5995</v>
          </cell>
          <cell r="C1820" t="str">
            <v>TUBERIA CONCRETO D= 16" CL. V EXTRARREFORZADA PARA INSTALACIÓN SUPERFICIAL (SUMINISTRO E INSTALACIÓN). INCLUYE MORTERO 2000 PSI PARA RECUBRIMIENTO DE JUNTA.</v>
          </cell>
          <cell r="D1820" t="str">
            <v>ML</v>
          </cell>
          <cell r="E1820">
            <v>325828</v>
          </cell>
        </row>
        <row r="1821">
          <cell r="B1821">
            <v>5996</v>
          </cell>
          <cell r="C1821" t="str">
            <v>SELLO PVC FLEXIBLE PARA SELLOS DE JUNTAS SOMETIDAS A PRESIÓN HIDRÁULICA, ANCHO = 15cm. SUMINISTRO Y COLOCACIÓN</v>
          </cell>
          <cell r="D1821" t="str">
            <v>ML</v>
          </cell>
          <cell r="E1821">
            <v>24052</v>
          </cell>
        </row>
        <row r="1822">
          <cell r="B1822">
            <v>5997</v>
          </cell>
          <cell r="C1822" t="str">
            <v>GRAVILLA DE 3/4" PEGADA CON MORTERO 1:3 e= 0.15m PARA ENTREGA A CANAL. SUMINISTRO E INSTALACIÓN</v>
          </cell>
          <cell r="D1822" t="str">
            <v>M2</v>
          </cell>
          <cell r="E1822">
            <v>60131</v>
          </cell>
        </row>
        <row r="1823">
          <cell r="B1823">
            <v>5998</v>
          </cell>
          <cell r="C1823" t="str">
            <v>TAPÓN EXTREMO LISO D= 3". SUMINISTRO E INSTALACIÓN</v>
          </cell>
          <cell r="D1823" t="str">
            <v>UN</v>
          </cell>
          <cell r="E1823">
            <v>71232</v>
          </cell>
        </row>
        <row r="1824">
          <cell r="B1824">
            <v>5999</v>
          </cell>
          <cell r="C1824" t="str">
            <v>PRUEBA HIDROSTÁTICA EN TUBERÍAS HASTA 12" DE DIÁMETRO, TRAMOS MÁXIMOS DE 500m. INCLUYE DESINFECCIÓN DE TUBERÍA.</v>
          </cell>
          <cell r="D1824" t="str">
            <v>UN</v>
          </cell>
          <cell r="E1824">
            <v>989310</v>
          </cell>
        </row>
        <row r="1825">
          <cell r="B1825">
            <v>6001</v>
          </cell>
          <cell r="C1825" t="str">
            <v>CONTROLADOR C900V CON CAPACIDAD PARA 16 GRUPOS VEHICULARES O PEATONALES. (Suministro, instalación y puesta en funcionamiento). CON POSIBILIDAD DE AMPLIACIÓN HASTA 32 GRUPOS, RELOJ EN TIEMPO REAL, 32 PROGRAMAS, AUTOMÁTICO SEMANAL PROGRAMABLE CON DÍAS FESTI</v>
          </cell>
          <cell r="D1825" t="str">
            <v>UN</v>
          </cell>
          <cell r="E1825">
            <v>116941300</v>
          </cell>
        </row>
        <row r="1826">
          <cell r="B1826">
            <v>6002</v>
          </cell>
          <cell r="C1826" t="str">
            <v>CONTROLADOR C900V CON CAPACIDAD PARA 24 GRUPOS VEHICULARES O PEATONALES. (Suministro, instalación y puesta en funcionamiento). CON POSIBILIDAD DE AMPLIACIÓN HASTA 32 GRUPOS, RELOJ EN TIEMPO REAL, 32 PROGRAMAS, AUTOMÁTICO SEMANAL PROGRAMABLE CON DÍAS FESTI</v>
          </cell>
          <cell r="D1826" t="str">
            <v>UN</v>
          </cell>
          <cell r="E1826">
            <v>132828990</v>
          </cell>
        </row>
        <row r="1827">
          <cell r="B1827">
            <v>6003</v>
          </cell>
          <cell r="C1827" t="str">
            <v>CONTROLADOR C900V CON CAPACIDAD PARA 32 GRUPOS VEHICULARES O PEATONALES. (Suministro, instalación y puesta en funcionamiento). CON POSIBILIDAD DE AMPLIACIÓN HASTA 32 GRUPOS, RELOJ EN TIEMPO REAL, 32 PROGRAMAS, AUTOMÁTICO SEMANAL PROGRAMABLE CON DÍAS FESTI</v>
          </cell>
          <cell r="D1827" t="str">
            <v>UN</v>
          </cell>
          <cell r="E1827">
            <v>147771820</v>
          </cell>
        </row>
        <row r="1828">
          <cell r="B1828">
            <v>6004</v>
          </cell>
          <cell r="C1828" t="str">
            <v>DETECTORES DE DEMANDA VEHICULAR (CÁMARA). NO INCLUYE CABLES. SUMINISTRO E INSTALACIÓN</v>
          </cell>
          <cell r="D1828" t="str">
            <v>UN</v>
          </cell>
          <cell r="E1828">
            <v>9854390</v>
          </cell>
        </row>
        <row r="1829">
          <cell r="B1829">
            <v>6006</v>
          </cell>
          <cell r="C1829" t="str">
            <v>PUESTA A TIERRA PARA CENTRO DE TRANSFORMACIÓN SUBTERRÁNEO PARCIALMENTE  SUMERGIBLE CON TRES PUNTOS A TIERRA. SUMINISTRO, TRANSPORTE Y CONSTRUCCIÓN. INCLUYE SOLDADURA EXOTÉRMICA Y TERMINALES.</v>
          </cell>
          <cell r="D1829" t="str">
            <v>UN</v>
          </cell>
          <cell r="E1829">
            <v>1148626</v>
          </cell>
        </row>
        <row r="1830">
          <cell r="B1830">
            <v>6007</v>
          </cell>
          <cell r="C1830" t="str">
            <v>PILOTE PREEXCAVADO EN CONCRETO TREMIE DE 4000 PSI (280 Kg/Cm2) ACELERADO A 2 DÍAS. INCLUYE ACELERANTE, ALQUILER DE EQUIPO DE PERFORACIÓN CON OPERARIO, MOTOBOMBA, BENTONITA, MANO DE OBRA, TRANSPORTE Y DISPOSICIÓN FINAL DE ESCOMBROS EN SITIO AUTORIZADO. DIS</v>
          </cell>
          <cell r="D1830" t="str">
            <v>M3</v>
          </cell>
          <cell r="E1830">
            <v>1421803</v>
          </cell>
        </row>
        <row r="1831">
          <cell r="B1831">
            <v>6008</v>
          </cell>
          <cell r="C1831" t="str">
            <v>IMPERMEABILIZANTE PARA CONCRETO. SUMINISTRO Y APLICACIÓN</v>
          </cell>
          <cell r="D1831" t="str">
            <v>M2</v>
          </cell>
          <cell r="E1831">
            <v>1493</v>
          </cell>
        </row>
        <row r="1832">
          <cell r="B1832">
            <v>6009</v>
          </cell>
          <cell r="C1832" t="str">
            <v>ADITIVO DESENCOFRANTE. SUMINISTRO Y APLICACIÓN DE MATERIAL</v>
          </cell>
          <cell r="D1832" t="str">
            <v>M2</v>
          </cell>
          <cell r="E1832">
            <v>1931</v>
          </cell>
        </row>
        <row r="1833">
          <cell r="B1833">
            <v>6010</v>
          </cell>
          <cell r="C1833" t="str">
            <v>REGATA, ANCHO PROMEDIO 5cm POR 5cm DE PROFUNDIDAD. INCLUYE MATERIALES, EQUIPOS, TRANSPORTE Y DISPOSICIÓN FINAL DE ESCOMBROS A SITIO AUTORIZADO.</v>
          </cell>
          <cell r="D1833" t="str">
            <v>ML</v>
          </cell>
          <cell r="E1833">
            <v>24414</v>
          </cell>
        </row>
        <row r="1834">
          <cell r="B1834">
            <v>6011</v>
          </cell>
          <cell r="C1834" t="str">
            <v>RESTITUCIÓN DE ESTRUCTURA DE PAVIMENTO FLEXIBLE, PARA APIQUE DE 0.60m x 0.60m (Profundidad 1.50M). INCLUYE BASE GRANULAR CLASE A (BG_A) e= 1.35, MEZCLA DENSA EN CALIENTE TIPO MD12 e= 0.05m, MEZCLA DENSA EN CALIENTE TIPO MD20 e= 0.10m, IMPRIMANTE Y RIEGO D</v>
          </cell>
          <cell r="D1834" t="str">
            <v>UN</v>
          </cell>
          <cell r="E1834">
            <v>97925</v>
          </cell>
        </row>
        <row r="1835">
          <cell r="B1835">
            <v>6015</v>
          </cell>
          <cell r="C1835" t="str">
            <v>ENTIBADO TIPO EC3 CONTINUO METÁLICO CON PARALES METÁLICOS. INCLUYE SUMINISTRO E INSTALACIÓN</v>
          </cell>
          <cell r="D1835" t="str">
            <v>M2</v>
          </cell>
          <cell r="E1835">
            <v>54076</v>
          </cell>
        </row>
        <row r="1836">
          <cell r="B1836">
            <v>6016</v>
          </cell>
          <cell r="C1836" t="str">
            <v>ESTABILIZACIÓN DE SUBRASANTE CON RAJÓN, INCLUYE EQUIPO DE COMPACTACIÓN (SUMINISTRO, EXTENDIDO, NIVELACIÓN Y COMPACTACIÓN CON EQUIPO MECÁNICO)</v>
          </cell>
          <cell r="D1836" t="str">
            <v>M3</v>
          </cell>
          <cell r="E1836">
            <v>81044</v>
          </cell>
        </row>
        <row r="1837">
          <cell r="B1837">
            <v>6020</v>
          </cell>
          <cell r="C1837" t="str">
            <v>RELLENO EN RECEBO COMUN (Suministro e instalación  Extendido manual, Humedecimiento y Compactación. No incluye transporte)</v>
          </cell>
          <cell r="D1837" t="str">
            <v>M3</v>
          </cell>
          <cell r="E1837">
            <v>22962</v>
          </cell>
        </row>
        <row r="1838">
          <cell r="B1838">
            <v>6021</v>
          </cell>
          <cell r="C1838" t="str">
            <v>CONCRETO DE NIVELACION 2000 PSI (140 Kg/Cm2) (Premezclado. Incluye suministro, fundida y nivelación y colocación. No incluye refuerzo, curado) PARA MEJORAMIENTO, ADECUACIÓN Y REHABILITACIÓN DE ESPACIO PÚBLICO.</v>
          </cell>
          <cell r="D1838" t="str">
            <v>M3</v>
          </cell>
          <cell r="E1838">
            <v>460866</v>
          </cell>
        </row>
        <row r="1839">
          <cell r="B1839">
            <v>6025</v>
          </cell>
          <cell r="C1839" t="str">
            <v>REMATE TIPO FILTRO EN ALUZINC CAL. 26 PERFORACION M 101 PARA CUBIERTA VERDE DE ESTACION TRANSMILENIO. SUMINISTRO E INSTALACION.</v>
          </cell>
          <cell r="D1839" t="str">
            <v>ML</v>
          </cell>
          <cell r="E1839">
            <v>56966</v>
          </cell>
        </row>
        <row r="1840">
          <cell r="B1840">
            <v>6026</v>
          </cell>
          <cell r="C1840" t="str">
            <v>CIELO RASO BAFFLE EN ALUZINC LISO, ALTURA DE 100mm COMBINADA CON ALTURA DE 50mm EN PROPORCIONES IGUALES (50% y 50%), EN COLOR ALUMINIO MEDIO CON PORTAPANEL PASO 100mm EN COLOR NEGRO. (Incluye mano de obra y transporte). SUMINISTRO E INSTALACION</v>
          </cell>
          <cell r="D1840" t="str">
            <v>M2</v>
          </cell>
          <cell r="E1840">
            <v>339851</v>
          </cell>
        </row>
        <row r="1841">
          <cell r="B1841">
            <v>6029</v>
          </cell>
          <cell r="C1841" t="str">
            <v>SEÑAL VERTICAL GRUPO DE PREVENTIVAS TIPO CUADRADO (75cm x 75cm). INCLUYE SUMONISTRO E INSTALACION.</v>
          </cell>
          <cell r="D1841" t="str">
            <v>UN</v>
          </cell>
          <cell r="E1841">
            <v>287268</v>
          </cell>
        </row>
        <row r="1842">
          <cell r="B1842">
            <v>6030</v>
          </cell>
          <cell r="C1842" t="str">
            <v>SEÑAL VERTICAL GRUPO DE REGLAMENTARIAS TIPO CIRCULO D=75cm. INCLUYE SUMINISTRO E INSTALACION.</v>
          </cell>
          <cell r="D1842" t="str">
            <v>UN</v>
          </cell>
          <cell r="E1842">
            <v>406268</v>
          </cell>
        </row>
        <row r="1843">
          <cell r="B1843">
            <v>6031</v>
          </cell>
          <cell r="C1843" t="str">
            <v>SEÑAL VERTICAL GRUPO DE PREVENTIVA SP-40 TIPO RECTANGULO (120cm x 40cm). INCLUYE SUMINISTRO E INSTALACION.</v>
          </cell>
          <cell r="D1843" t="str">
            <v>UN</v>
          </cell>
          <cell r="E1843">
            <v>394368</v>
          </cell>
        </row>
        <row r="1844">
          <cell r="B1844">
            <v>6032</v>
          </cell>
          <cell r="C1844" t="str">
            <v>SEÑAL VERTICAL GRUPO DE REGLAMENTARIAS SR-01 TIPO OCTAGONO CON ALTURA DE 75cm. INCLUYE SUMINISTRO E INSTALACION.</v>
          </cell>
          <cell r="D1844" t="str">
            <v>UN</v>
          </cell>
          <cell r="E1844">
            <v>311068</v>
          </cell>
        </row>
        <row r="1845">
          <cell r="B1845">
            <v>6033</v>
          </cell>
          <cell r="C1845" t="str">
            <v>SEÑAL VERTICAL GRUPO DE REGLAMENTARIAS SR-02 TIPO TRIANGULO EQUILATERO 75cm. DE LADO. INCLUYE SUMINISTRO E INSTALACION.</v>
          </cell>
          <cell r="D1845" t="str">
            <v>UN</v>
          </cell>
          <cell r="E1845">
            <v>328918</v>
          </cell>
        </row>
        <row r="1846">
          <cell r="B1846">
            <v>6034</v>
          </cell>
          <cell r="C1846" t="str">
            <v>SEÑAL VERTICAL GRUPO DE INFORMATIVAS TIPO RECTANGULO (60cm x 75cm). INCLUYE SUMINISTRO E INSTALACION.</v>
          </cell>
          <cell r="D1846" t="str">
            <v>UN</v>
          </cell>
          <cell r="E1846">
            <v>299168</v>
          </cell>
        </row>
        <row r="1847">
          <cell r="B1847">
            <v>6035</v>
          </cell>
          <cell r="C1847" t="str">
            <v>SEÑAL VERTICAL GRUPO DE INFORMATIVAS TURISTICAS TIPO CUADRADO DE 75cm DE LADO. INCLUYE SUMINISTRO E INSTALACION.</v>
          </cell>
          <cell r="D1847" t="str">
            <v>UN</v>
          </cell>
          <cell r="E1847">
            <v>322968</v>
          </cell>
        </row>
        <row r="1848">
          <cell r="B1848">
            <v>6036</v>
          </cell>
          <cell r="C1848" t="str">
            <v>TRANSFORMADOR MONOFASICO 15 KVA (TENSION PRIMARIA DE 13.200, TENSION SECUNDARIA 240-120. (Incluye suministro e instalación)</v>
          </cell>
          <cell r="D1848" t="str">
            <v>UN</v>
          </cell>
          <cell r="E1848">
            <v>2115436</v>
          </cell>
        </row>
        <row r="1849">
          <cell r="B1849">
            <v>6037</v>
          </cell>
          <cell r="C1849" t="str">
            <v>POSTE TIPO MENSULA T2 (3.50m) EN TUBO SCH 40 GALVANIZADO Y PINTADO. SUMINISTRO E INSTALACIÓN.</v>
          </cell>
          <cell r="D1849" t="str">
            <v>UN</v>
          </cell>
          <cell r="E1849">
            <v>2354819</v>
          </cell>
        </row>
        <row r="1850">
          <cell r="B1850">
            <v>6038</v>
          </cell>
          <cell r="C1850" t="str">
            <v>POSTE TIPO MENSULA T2 (4.50m) EN TUBO SCH 40 GALVANIZADO Y PINTADO. SUMINISTRO E INSTALACIÓN.</v>
          </cell>
          <cell r="D1850" t="str">
            <v>UN</v>
          </cell>
          <cell r="E1850">
            <v>2468001</v>
          </cell>
        </row>
        <row r="1851">
          <cell r="B1851">
            <v>6039</v>
          </cell>
          <cell r="C1851" t="str">
            <v>POSTE TIPO MENSULA T2 (6.50m) EN TUBO SCH 40 GALVANIZADO Y PINTADO. SUMINISTRO E INSTALACIÓN.</v>
          </cell>
          <cell r="D1851" t="str">
            <v>UN</v>
          </cell>
          <cell r="E1851">
            <v>2961256</v>
          </cell>
        </row>
        <row r="1852">
          <cell r="B1852">
            <v>6040</v>
          </cell>
          <cell r="C1852" t="str">
            <v>POSTE TIPO MENSULA T2 (8.50m) EN TUBO SCH 40 GALVANIZADO Y PINTADO. SUMINISTRO E INSTALACIÓN.</v>
          </cell>
          <cell r="D1852" t="str">
            <v>UN</v>
          </cell>
          <cell r="E1852">
            <v>3268077</v>
          </cell>
        </row>
        <row r="1853">
          <cell r="B1853">
            <v>6041</v>
          </cell>
          <cell r="C1853" t="str">
            <v>SEMAFORO VEHICULAR DE POLICARBONATO (3x200) LENTES DE POLICARBONATO DE 8" TRES LUCES, SISTEMA DE ILUMINACIÓN A LEDS, TIPO MASTIL. INCLUYE ELEMENTOS DE FIJACION.</v>
          </cell>
          <cell r="D1853" t="str">
            <v>UN</v>
          </cell>
          <cell r="E1853">
            <v>3395431</v>
          </cell>
        </row>
        <row r="1854">
          <cell r="B1854">
            <v>6042</v>
          </cell>
          <cell r="C1854" t="str">
            <v>SEMAFORO VEHICULAR DE POLICARBONATO (3x200) LENTES DE POLICARBONATO DE 8" TRES LUCES, SISTEMA DE ILUMINACIÓN A LEDS, TIPO MENSULA. INCLUYE ELEMENTOS DE FIJACION.</v>
          </cell>
          <cell r="D1854" t="str">
            <v>UN</v>
          </cell>
          <cell r="E1854">
            <v>3666751</v>
          </cell>
        </row>
        <row r="1855">
          <cell r="B1855">
            <v>6043</v>
          </cell>
          <cell r="C1855" t="str">
            <v>SEMAFORO VEHICULAR DE POLICARBONATO (3x200) LENTES DE POLICARBONATO DE 8" TRES LUCES, SISTEMA DE ILUMINACIÓN A LEDS, FLECHA DE GIRO TIPO MENSULA. INCLUYE ELEMENTOS DE FIJACION.</v>
          </cell>
          <cell r="D1855" t="str">
            <v>UN</v>
          </cell>
          <cell r="E1855">
            <v>3523951</v>
          </cell>
        </row>
        <row r="1856">
          <cell r="B1856">
            <v>6044</v>
          </cell>
          <cell r="C1856" t="str">
            <v>SEMAFORO VEHICULAR DE POLICARBONATO (3x200) LENTES DE POLICARBONATO DE 8" TRES LUCES, SISTEMA DE ILUMINACIÓN A LEDS, FLECHA DE GIRO TIPO MASTIL. INCLUYE ELEMENTOS DE FIJACION.</v>
          </cell>
          <cell r="D1856" t="str">
            <v>UN</v>
          </cell>
          <cell r="E1856">
            <v>3247871</v>
          </cell>
        </row>
        <row r="1857">
          <cell r="B1857">
            <v>6045</v>
          </cell>
          <cell r="C1857" t="str">
            <v>SONORIZADORES PARA INVIDENTES (SUMINISTRO E INSTALACION)</v>
          </cell>
          <cell r="D1857" t="str">
            <v>UN</v>
          </cell>
          <cell r="E1857">
            <v>5041251</v>
          </cell>
        </row>
        <row r="1858">
          <cell r="B1858">
            <v>6046</v>
          </cell>
          <cell r="C1858" t="str">
            <v>DEMARCACION LINEA DE PARADA DE TRANSMILENIO. AREA: 3.96 m2 SEGUN PARAMETROS DE DISEÑO DE TRANSMILENIO (e= 2.3 mils, TERMOPLASTICA. SUMINISTRO Y APLICACION CON EQUIPO. INCLUYE MICROESFERAS.</v>
          </cell>
          <cell r="D1858" t="str">
            <v>UN</v>
          </cell>
          <cell r="E1858">
            <v>462307</v>
          </cell>
        </row>
        <row r="1859">
          <cell r="B1859">
            <v>6047</v>
          </cell>
          <cell r="C1859" t="str">
            <v>PISO EN CONCRETO COLOR OCRE MR 41 (280 Kg/Cm2) GRAVA 1" 28 DIAS  ESTAMPADO e=0.10m (INCLUYE SUMINISTRO Y COLOCACIÓN DE CONCRETO, JUEGO DE MOLDES,  DESMOLDANTE EN POLVO, CURADOR PARA CONCRETO, INCLUYE CORTE Y SELLADO DE JUNTAS.</v>
          </cell>
          <cell r="D1859" t="str">
            <v>M2</v>
          </cell>
          <cell r="E1859">
            <v>206352</v>
          </cell>
        </row>
        <row r="1860">
          <cell r="B1860">
            <v>6053</v>
          </cell>
          <cell r="C1860" t="str">
            <v>CAPA DE SUELO DE SUBRASANTE ESTABILIZADA CON CAL HIDRATADA TIPO N, IN SITU AL 4%. (SUMINISTRO, EXTENDIDO, NIVELACION, HUMEDECIMIENTO Y COMPACTACION).</v>
          </cell>
          <cell r="D1860" t="str">
            <v>M3</v>
          </cell>
          <cell r="E1860">
            <v>89993</v>
          </cell>
        </row>
        <row r="1861">
          <cell r="B1861">
            <v>6057</v>
          </cell>
          <cell r="C1861" t="str">
            <v>SEMAFORO VEHICULAR DE POLICARBONATO (3x200) (ALQUILER) LENTES DE POLICARBONATO DE 8" TRES LUCES, SISTEMA DE ILUMINACIÓN A LEDS, INCLUYE SUMINISTRO, INSTALACION Y TRASLADO INTERNO EN OBRA. ELEMENTOS DE FIJACION.</v>
          </cell>
          <cell r="D1861" t="str">
            <v>UN/MES</v>
          </cell>
          <cell r="E1861">
            <v>145061</v>
          </cell>
        </row>
        <row r="1862">
          <cell r="B1862">
            <v>6058</v>
          </cell>
          <cell r="C1862" t="str">
            <v>SEMAFORO PEATONAL DE POLICARBONATO (2x200) (ALQUILER) LENTES DE POLICARBONATO DE 8" DOS LUCES, SISTEMA DE ILUMINACIÓN A LEDS, INCLUYE SUMINISTRO, INSTALACION Y TRASLADO INTERNO EN OBRA. ELEMENTOS DE FIJACION.</v>
          </cell>
          <cell r="D1862" t="str">
            <v>UN/MES</v>
          </cell>
          <cell r="E1862">
            <v>106435</v>
          </cell>
        </row>
        <row r="1863">
          <cell r="B1863">
            <v>6059</v>
          </cell>
          <cell r="C1863" t="str">
            <v>BARRICADA METÁLICAS C-20 CON TRES BANDEJAS DE 23cm x 150cm. (ALQUILER). INCLUYE TABLERO DE 60cm DE DIAMETRO "DESVIO" REFLECTIVO GRADO INGENIERIA COMERCIAL. SUMINISTRO E INSTALACION Y TRASLADO INTERNO EN OBRA.</v>
          </cell>
          <cell r="D1863" t="str">
            <v>UN/MES</v>
          </cell>
          <cell r="E1863">
            <v>50753</v>
          </cell>
        </row>
        <row r="1864">
          <cell r="B1864">
            <v>6060</v>
          </cell>
          <cell r="C1864" t="str">
            <v>GRUA PARA REMOLQUE DE VEHICULOS (ALQUILER). INCLUYE CONDUCTOR Y COMBUSTIBLE. TIEMPO 12 HORAS DIARIAS.</v>
          </cell>
          <cell r="D1864" t="str">
            <v>UN/MES</v>
          </cell>
          <cell r="E1864">
            <v>1248829</v>
          </cell>
        </row>
        <row r="1865">
          <cell r="B1865">
            <v>6061</v>
          </cell>
          <cell r="C1865" t="str">
            <v>PASACALLES IMPRESO EN LONA BANNER (7.0m x 1.0m) TERMINADO CON PALOS EN LOS EXTREMOS. INCLUYE SUMINISTRO E INSTALACION.</v>
          </cell>
          <cell r="D1865" t="str">
            <v>UN</v>
          </cell>
          <cell r="E1865">
            <v>286917</v>
          </cell>
        </row>
        <row r="1866">
          <cell r="B1866">
            <v>6062</v>
          </cell>
          <cell r="C1866" t="str">
            <v>CONCRETO 3000 PSI PARA BARRERA NEW JERSEY MONODIRECCIONAL DE 0.90m DE ALTURA x 0.375 DE BASE x 4.76m DE LONG. (PREMEZCLADO. INCLUYE SUMINISTRO, FORMALETEO, COLOCACION. NO INCLUYE REFUERZO NI CURADO).</v>
          </cell>
          <cell r="D1866" t="str">
            <v>M3</v>
          </cell>
          <cell r="E1866">
            <v>514148</v>
          </cell>
        </row>
        <row r="1867">
          <cell r="B1867">
            <v>6065</v>
          </cell>
          <cell r="C1867" t="str">
            <v>LAMINA MACIZA HR PARA BOCATOMA, INCLUYE MANO DE OBRA, ACCESORIOS E INSTALACION SEGUN DETALLE EN PLANOS Y ESPECIFICACIONES TECNICAS</v>
          </cell>
          <cell r="D1867" t="str">
            <v>UN</v>
          </cell>
          <cell r="E1867">
            <v>701291</v>
          </cell>
        </row>
        <row r="1868">
          <cell r="B1868">
            <v>6070</v>
          </cell>
          <cell r="C1868" t="str">
            <v>ELEMENTO ENVOLVENTE PEINAZO PARA MODULO. SUMINISTRO E INSTALACION. INCLUYE MANO DE OBRA.</v>
          </cell>
          <cell r="D1868" t="str">
            <v>M2</v>
          </cell>
          <cell r="E1868">
            <v>65510</v>
          </cell>
        </row>
        <row r="1869">
          <cell r="B1869">
            <v>6073</v>
          </cell>
          <cell r="C1869" t="str">
            <v>MODULO DE PERSIANA DE 1.80 x 2.35 GALVANIZADO PARA CERRAMIENTO, INCLUYE MANO DE OBRA, ACCESORIOS E INSTALACION, SEGUN DETALLE EN PLANOS Y ESPECIFICACIONES TECNICAS. SUMINISTRO E INSTALACION.</v>
          </cell>
          <cell r="D1869" t="str">
            <v>UN</v>
          </cell>
          <cell r="E1869">
            <v>3425178</v>
          </cell>
        </row>
        <row r="1870">
          <cell r="B1870">
            <v>6074</v>
          </cell>
          <cell r="C1870" t="str">
            <v>MODULO DE PERSIANA DE 1.80 x 1.20 GALVANIZADO PARA FACHADA COMERCIAL, INCLUYE MANO DE OBRA, ACCESORIOS SEGUN DETALLE EN PLANOS Y ESPECIFICACIONES TECNICAS. SUMINISTRO E INSTALACION.</v>
          </cell>
          <cell r="D1870" t="str">
            <v>UN</v>
          </cell>
          <cell r="E1870">
            <v>1665159</v>
          </cell>
        </row>
        <row r="1871">
          <cell r="B1871">
            <v>6078</v>
          </cell>
          <cell r="C1871" t="str">
            <v>CUBIERTA EN LAMINA ALVEOLAR EN POLICARBONATO. SUMINISTRO E INSTALACION. INCLUYE MANO DE OBRA Y ACCESORIOS</v>
          </cell>
          <cell r="D1871" t="str">
            <v>M2</v>
          </cell>
          <cell r="E1871">
            <v>102024</v>
          </cell>
        </row>
        <row r="1872">
          <cell r="B1872">
            <v>6079</v>
          </cell>
          <cell r="C1872" t="str">
            <v>ELEMENTO ENVOLVENTE REMATE PARA CUBIERTA. SUMINISTRO E INSTALACION. INCLUYE MANO DE OBRA</v>
          </cell>
          <cell r="D1872" t="str">
            <v>M2</v>
          </cell>
          <cell r="E1872">
            <v>88334</v>
          </cell>
        </row>
        <row r="1873">
          <cell r="B1873">
            <v>6080</v>
          </cell>
          <cell r="C1873" t="str">
            <v>ALQUILER CONTROLADOR C900V CON CAPACIDAD PARA 16 GRUPOS VEHICULARES O PEATONALES. (Suministro, instalación y puesta en funcionamiento). CON POSIBILIDAD DE AMPLIACIÓN HASTA 32 GRUPOS, RELOJ EN TIEMPO REAL, 32 PROGRAMAS, AUTOMÁTICO SEMANAL PROGRAMABLE CON D</v>
          </cell>
          <cell r="D1873" t="str">
            <v>UN</v>
          </cell>
          <cell r="E1873">
            <v>977489</v>
          </cell>
        </row>
        <row r="1874">
          <cell r="B1874">
            <v>6082</v>
          </cell>
          <cell r="C1874" t="str">
            <v>MAMPOSTERIA EN BLOQUE  5 e= 0.12m (Incluye suministro, insumos y construcción)</v>
          </cell>
          <cell r="D1874" t="str">
            <v>M2</v>
          </cell>
          <cell r="E1874">
            <v>39047</v>
          </cell>
        </row>
        <row r="1875">
          <cell r="B1875">
            <v>6083</v>
          </cell>
          <cell r="C1875" t="str">
            <v>MANTENIMIENTO DEL ESPACIO PUBLICO PARA EL COBRO DE LA RETRIBUCION POR APROVECHAMIENTO ECONOMICO. COSTO DEL MANTENIMIENTO POR M2</v>
          </cell>
          <cell r="D1875" t="str">
            <v>M2</v>
          </cell>
          <cell r="E1875">
            <v>143106</v>
          </cell>
        </row>
        <row r="1876">
          <cell r="B1876">
            <v>6084</v>
          </cell>
          <cell r="C1876" t="str">
            <v>EDICION, IMPRESION Y DISTRIBUCION DE PIEZAS DE DIVULGACION (Piezas en papel bond, tamaño carta, tipo fotocopia).</v>
          </cell>
          <cell r="D1876" t="str">
            <v>UN</v>
          </cell>
          <cell r="E1876">
            <v>493</v>
          </cell>
        </row>
        <row r="1877">
          <cell r="B1877">
            <v>6085</v>
          </cell>
          <cell r="C1877" t="str">
            <v>LEVANTAMIENTO DE ACTA DE VECINDAD COMPLETA. (Incluye personal, logistica, elaboracion de formato, papeleria, fotografia y video).</v>
          </cell>
          <cell r="D1877" t="str">
            <v>UN PRE</v>
          </cell>
          <cell r="E1877">
            <v>27261</v>
          </cell>
        </row>
        <row r="1878">
          <cell r="B1878">
            <v>6086</v>
          </cell>
          <cell r="C1878" t="str">
            <v>ACTUALIZACION DE SISTEMA DE GESTION DEL ARBOLADO URBANO UBICADO EN TERRENO. SIGAU POR ARBOL PARA TALA, BLOQUEO Y TRASLADO</v>
          </cell>
          <cell r="D1878" t="str">
            <v>UN</v>
          </cell>
          <cell r="E1878">
            <v>10523</v>
          </cell>
        </row>
        <row r="1879">
          <cell r="B1879">
            <v>6087</v>
          </cell>
          <cell r="C1879" t="str">
            <v>ACTUALIZACION DE SISTEMA DE GESTION DEL ARBOLADO URBANO UBICADO EN TERRENO. SIGAU POR ARBOL PARA PLANTACION</v>
          </cell>
          <cell r="D1879" t="str">
            <v>UN</v>
          </cell>
          <cell r="E1879">
            <v>9810</v>
          </cell>
        </row>
        <row r="1880">
          <cell r="B1880">
            <v>6088</v>
          </cell>
          <cell r="C1880" t="str">
            <v>LEVANTAMIENTO DE INVENTARIO FORESTAL. INCLUYE ELABORACION FICHA FORESTAL Y VISITA A TERRENO</v>
          </cell>
          <cell r="D1880" t="str">
            <v xml:space="preserve">FICHA </v>
          </cell>
          <cell r="E1880">
            <v>15848</v>
          </cell>
        </row>
        <row r="1881">
          <cell r="B1881">
            <v>6089</v>
          </cell>
          <cell r="C1881" t="str">
            <v>NIVELACIÓN DE CAJA ETB T-13 H= 0.30m (INCLUYE DEMOLICION, FORMALETA, COMPRESOR, TRANSPORTE, PLACA SUPERIOR EN CONCRETO DE 3000 PSI, ACERO DE REFUERZO, BLOQUE PARA CÁMARA TELEFÓNICA TELECOM RESISTENCIA 3000 PSI, MORTERO, ARO Y TAPA ETB, TRANSPORTE Y DISPOS</v>
          </cell>
          <cell r="D1881" t="str">
            <v>UN</v>
          </cell>
          <cell r="E1881">
            <v>1747012</v>
          </cell>
        </row>
        <row r="1882">
          <cell r="B1882">
            <v>6090</v>
          </cell>
          <cell r="C1882" t="str">
            <v>NIVELACIÓN DE CAJA ETB T-14 H= 0.30m (INCLUYE DEMOLICION, FORMALETA, COMPRESOR, TRANSPORTE, PLACA SUPERIOR EN CONCRETO DE 3000 PSI, ACERO DE REFUERZO, BLOQUE PARA CÁMARA TELEFÓNICA TELECOM RESISTENCIA 3000 PSI, MORTERO, ARO Y TAPA ETB, TRANSPORTE Y DISPOS</v>
          </cell>
          <cell r="D1882" t="str">
            <v>UN</v>
          </cell>
          <cell r="E1882">
            <v>1793421</v>
          </cell>
        </row>
        <row r="1883">
          <cell r="B1883">
            <v>6091</v>
          </cell>
          <cell r="C1883" t="str">
            <v>NIVELACIÓN DE CAJA DOBLE DE PASO ETB H= 0.30m (INCLUYE FORMALETA, JUEGO DE MARCO Y TAPA DOBLE PARA CAJA DE PASO DOBLE GALVANIZADA NORMA ETB, BORDILLO PERIMETRAL EN CONCRETO DE  3000 PSI HECHO EN OBRA 1:2:2 CON ARENA DE RIO Y TRITURADO DE 3/4", ACERO DE RE</v>
          </cell>
          <cell r="D1883" t="str">
            <v>UN</v>
          </cell>
          <cell r="E1883">
            <v>937148</v>
          </cell>
        </row>
        <row r="1884">
          <cell r="B1884">
            <v>6092</v>
          </cell>
          <cell r="C1884" t="str">
            <v xml:space="preserve">RELOCALIZACIÓN DE MEDIDOR DE ACUEDUCTO D= 1/2" (INCLUYE 1.0m TUBERÍA GALVANIZADA D= 1/2", SOLDADURA, CINTA DE TEFLON,  Y CAJILLA PLASTICA FABRICADA EN POLIPROPILENO DE ALTO IMPACTO CON MATERIAL ORIGINAL, DE MEDIDAS 34cm x50.5cm x 3.5cm DE ALTO, Y CAJILLA </v>
          </cell>
          <cell r="D1884" t="str">
            <v>UN</v>
          </cell>
          <cell r="E1884">
            <v>263736</v>
          </cell>
        </row>
        <row r="1885">
          <cell r="B1885">
            <v>6093</v>
          </cell>
          <cell r="C1885" t="str">
            <v xml:space="preserve">RELOCALIZACIÓN DE MEDIDOR DE ACUEDUCTO D= 1" (INCLUYE 1.0m TUBERÍA GALVANIZADA D= 1", SOLDADURA, CINTA DE TEFLON,  Y CAJILLA PLASTICA FABRICADA EN POLIPROPILENO DE ALTO IMPACTO CON MATERIAL ORIGINAL, DE MEDIDAS 34cm x 50.5cm x 3.5cm DE ALTO, Y CAJILLA DE </v>
          </cell>
          <cell r="D1885" t="str">
            <v>UN</v>
          </cell>
          <cell r="E1885">
            <v>275226</v>
          </cell>
        </row>
        <row r="1886">
          <cell r="B1886">
            <v>6094</v>
          </cell>
          <cell r="C1886" t="str">
            <v xml:space="preserve">RELOCALIZACIÓN DE MEDIDOR DE ACUEDUCTO D= 3/4" (INCLUYE 1.0m TUBERÍA GALVANIZADA D= 1/2", SOLDADURA, CINTA DE TEFLON,  Y CAJILLA PLASTICA FABRICADA EN POLIPROPILENO DE ALTO IMPACTO CON MATERIAL ORIGINAL, DE MEDIDAS 34cm x50.5cm x 3.5cm DE ALTO, Y CAJILLA </v>
          </cell>
          <cell r="D1886" t="str">
            <v>UN</v>
          </cell>
          <cell r="E1886">
            <v>268995</v>
          </cell>
        </row>
        <row r="1887">
          <cell r="B1887">
            <v>6095</v>
          </cell>
          <cell r="C1887" t="str">
            <v>PISO EN CONCRETO MR 43 (315 Kg/Cm2) GRAVA COMÚN ACELERADO A 7 DÍAS, ESTAMPADO PARA POMPEYANOS, e=0.23m (INCLUYE SUMINISTRO Y COLOCACIÓN DE CONCRETO, JUEGO DE MOLDES,  DESMOLDANTE EN POLVO, CURADOR PARA CONCRETO, CORTE Y SELLADO DE JUNTAS.</v>
          </cell>
          <cell r="D1887" t="str">
            <v>M2</v>
          </cell>
          <cell r="E1887">
            <v>290921</v>
          </cell>
        </row>
        <row r="1888">
          <cell r="B1888">
            <v>6096</v>
          </cell>
          <cell r="C1888" t="str">
            <v>PISO EN CONCRETO MR 43 (315 Kg/Cm2) GRAVA COMÚN ACELERADO A 7 DÍAS, ESTAMPADO PARA POMPEYANOS, e=0.20m (INCLUYE SUMINISTRO Y COLOCACIÓN DE CONCRETO, JUEGO DE MOLDES,  DESMOLDANTE EN POLVO, CURADOR PARA CONCRETO, CORTE Y SELLADO DE JUNTAS.</v>
          </cell>
          <cell r="D1888" t="str">
            <v>M2</v>
          </cell>
          <cell r="E1888">
            <v>265897</v>
          </cell>
        </row>
        <row r="1889">
          <cell r="B1889">
            <v>6098</v>
          </cell>
          <cell r="C1889" t="str">
            <v>ADOQUIN EN CONCRETO COLOR OCRE 200 X 100 X 60  A-25 (Suministro e instalación. Incluye base 4cm mortero 2500PSI y arena de sello)</v>
          </cell>
          <cell r="D1889" t="str">
            <v>M2</v>
          </cell>
          <cell r="E1889">
            <v>66539</v>
          </cell>
        </row>
        <row r="1890">
          <cell r="B1890">
            <v>6099</v>
          </cell>
          <cell r="C1890" t="str">
            <v>ESTAMPADO PARA CONCRETO MR DE POMPEYANOS, ACCESOS VEHICULARES A PREDIOS Y VÍAS (ACABADO Y CURADO, SUMINISTRO Y MANO DE OBRA. INCLUYE JUEGO DE MOLDES, COLOR ENDURECEDOR DE CUARZO, DESMOLDANTE EN POLVO COLOR, SELLADOR ACRÍLICO TRANSPARENTE SEMILUSTRE).</v>
          </cell>
          <cell r="D1890" t="str">
            <v>M2</v>
          </cell>
          <cell r="E1890">
            <v>33946</v>
          </cell>
        </row>
        <row r="1891">
          <cell r="B1891">
            <v>6100</v>
          </cell>
          <cell r="C1891" t="str">
            <v>CENEFA LINEAL EN ADOQUÍN DE CONCRETO (20cm x 10cm x 6cm) COLOR ROJO (SUMINISTRO E INSTALACIÓN. INCLUYE BASE EN ARENA DE NIVELACIÓN e= 4cm Y ARENA DE SELLO).</v>
          </cell>
          <cell r="D1891" t="str">
            <v>ML</v>
          </cell>
          <cell r="E1891">
            <v>6923</v>
          </cell>
        </row>
        <row r="1892">
          <cell r="B1892">
            <v>6101</v>
          </cell>
          <cell r="C1892" t="str">
            <v>CENEFA LINEAL EN ADOQUÍN DE CONCRETO (20cm x 10cm x 8cm) COLOR ROJO PARA RAMPAS DE ACCESO VEHICULAR A PREDIOS (SUMINISTRO E INSTALACIÓN. INCLUYE BASE EN ARENA DE NIVELACIÓN e= 4cm Y ARENA DE SELLO).</v>
          </cell>
          <cell r="D1892" t="str">
            <v>ML</v>
          </cell>
          <cell r="E1892">
            <v>8468</v>
          </cell>
        </row>
        <row r="1893">
          <cell r="B1893">
            <v>6102</v>
          </cell>
          <cell r="C1893" t="str">
            <v>CENEFA LINEAL EN LOSETA PREFABRICADA TÁCTIL ALERTA A55 / A56 ANCHO 0.40m (SUMINISTRO E INSTALACIÓN. INCLUYE BASE EN ARENA DE NIVELACIÓN e= 4cm Y ARENA DE SELLO).</v>
          </cell>
          <cell r="D1893" t="str">
            <v>ML</v>
          </cell>
          <cell r="E1893">
            <v>20650</v>
          </cell>
        </row>
        <row r="1894">
          <cell r="B1894">
            <v>6103</v>
          </cell>
          <cell r="C1894" t="str">
            <v>CUNETA DE DRENAJE ANCHO= 0.50m EN CONCRETO PREMEZCLADO DE 3000 PSI FUNDIDO EN SITIO. PROFUNDIDAD VARIABLE (ENTRE 0.10m Y 0.50m). (INCLUYE CONSTRUCCIÓN DE PLACA DE FONDO Y MUROS EN CONCRETO IMPERMEABILIZADO, MEDIACAÑAS Y MORTERO DE NIVELACIÓN, ÁNGULOS METÁ</v>
          </cell>
          <cell r="D1894" t="str">
            <v>ML</v>
          </cell>
          <cell r="E1894">
            <v>90718</v>
          </cell>
        </row>
        <row r="1895">
          <cell r="B1895">
            <v>6104</v>
          </cell>
          <cell r="C1895" t="str">
            <v>MURO EN BLOQUE DE CONCRETO ESTRIADO. CONSTRUCCIÓN. SUMINISTRO E INSTALACIÓN. INCLUYE BLOQUE ESTRUCTURAL (19cm x 19cm x 39cm) MORTERO 1:3 HECHO EN OBRA PARA PEGA, CORTADORA Y DISCO DIAMANTADO. NO INCLUYE ACERO DE REFUERZO, CONCRETO PARA INYECCIÓN DE DOVELA</v>
          </cell>
          <cell r="D1895" t="str">
            <v>M2</v>
          </cell>
          <cell r="E1895">
            <v>77626</v>
          </cell>
        </row>
        <row r="1896">
          <cell r="B1896">
            <v>6105</v>
          </cell>
          <cell r="C1896" t="str">
            <v>REJA DE PROTECCIÓN PARA PARQUES VECINALES Y DE BOLSILLO. SEGÚN ESPECIFICACIONES IDRD. (SUMINISTRO E INSTALACIÓN. INCLUYE BASE EN CONCRETO DE 3000 PSI. NO INCLUYE ACERO DE REFUERZO).</v>
          </cell>
          <cell r="D1896" t="str">
            <v>ML</v>
          </cell>
          <cell r="E1896">
            <v>1209851</v>
          </cell>
        </row>
        <row r="1897">
          <cell r="B1897">
            <v>6106</v>
          </cell>
          <cell r="C1897" t="str">
            <v>ESTRUCTURA DE BALONCESTO CON TABLERO ANTIVANDÁLICO SEGÚN ESPECIFICACIONES IDRD. (SUMINISTRO E INSTALACIÓN. INCLUYE EXCAVACIÓN, TRANSPORTE DE MATERIAL PROVENIENTE DE LA EXCAVACIÓN, CONCRETO DE LIMPIEZA Y DADO EN CONCRETO DE 3000 PSI).</v>
          </cell>
          <cell r="D1897" t="str">
            <v>UN</v>
          </cell>
          <cell r="E1897">
            <v>3746552</v>
          </cell>
        </row>
        <row r="1898">
          <cell r="B1898">
            <v>6107</v>
          </cell>
          <cell r="C1898" t="str">
            <v>ESTRUCTURA DE MICROFUTBOL SEGÚN ESPECIFICACIONES IDRD. (SUMINISTRO E INSTALACIÓN. INCLUYE EXCAVACIÓN, TRANSPORTE DE MATERIAL PROVENIENTE DE LA EXCAVACIÓN, CONCRETO DE LIMPIEZA Y DADO EN CONCRETO DE 3000 PSI).</v>
          </cell>
          <cell r="D1898" t="str">
            <v>PAR</v>
          </cell>
          <cell r="E1898">
            <v>2483298</v>
          </cell>
        </row>
        <row r="1899">
          <cell r="B1899">
            <v>6108</v>
          </cell>
          <cell r="C1899" t="str">
            <v>MURO DESLIZADERO PARA NIÑOS DE 1 A 5 AÑOS. SEGÚN ESPECIFICACIONES IDRD. (SUMINISTRO E INSTALACIÓN. INCLUYE ANCLAJE EN CONCRETO DE 3000 PSI).</v>
          </cell>
          <cell r="D1899" t="str">
            <v>UN</v>
          </cell>
          <cell r="E1899">
            <v>4018615</v>
          </cell>
        </row>
        <row r="1900">
          <cell r="B1900">
            <v>6110</v>
          </cell>
          <cell r="C1900" t="str">
            <v>RUEDA PARA NIÑOS DE 1 A 5 AÑOS. SEGÚN ESPECIFICACIONES IDRD. (SUMINISTRO E INSTALACIÓN. INCLUYE EXCAVACIÓN Y CONCRETO DE 3000 PSI. NO INCLUYE ACERO DE REFUERZO).</v>
          </cell>
          <cell r="D1900" t="str">
            <v>UN</v>
          </cell>
          <cell r="E1900">
            <v>3950817</v>
          </cell>
        </row>
        <row r="1901">
          <cell r="B1901">
            <v>6111</v>
          </cell>
          <cell r="C1901" t="str">
            <v>TAPETE GATEADOR PARA NIÑOS DE 1 A 5 AÑOS. SEGÚN ESPECIFICACIONES IDRD. (SUMINISTRO E INSTALACIÓN. INCLUYE CONCRETO DE 3000 PSI PARA DADOS DE ANCLAJE).</v>
          </cell>
          <cell r="D1901" t="str">
            <v>UN</v>
          </cell>
          <cell r="E1901">
            <v>1864927</v>
          </cell>
        </row>
        <row r="1902">
          <cell r="B1902">
            <v>6112</v>
          </cell>
          <cell r="C1902" t="str">
            <v>PASAMANOS PARA NIÑOS DE 6 A 12 AÑOS. SEGÚN ESPECIFICACIONES IDRD. (SUMINISTRO E INSTALACIÓN. INCLUYE CONCRETO DE 3000 PSI PARA DADOS DE ANCLAJES).</v>
          </cell>
          <cell r="D1902" t="str">
            <v>UN</v>
          </cell>
          <cell r="E1902">
            <v>2140673</v>
          </cell>
        </row>
        <row r="1903">
          <cell r="B1903">
            <v>6115</v>
          </cell>
          <cell r="C1903" t="str">
            <v>TUBERÍA CONCRETO CLASE V  D= 24" (INCLUYE MORTERO DE INSTALACIÓN. SUMINISTRO E INSTALACIÓN).</v>
          </cell>
          <cell r="D1903" t="str">
            <v>ML</v>
          </cell>
          <cell r="E1903">
            <v>522593</v>
          </cell>
        </row>
        <row r="1904">
          <cell r="B1904">
            <v>6116</v>
          </cell>
          <cell r="C1904" t="str">
            <v>TUBERÍA CONCRETO CLASE V  D= 27" (INCLUYE MORTERO DE INSTALACIÓN. SUMINISTRO E INSTALACIÓN).</v>
          </cell>
          <cell r="D1904" t="str">
            <v>ML</v>
          </cell>
          <cell r="E1904">
            <v>697475</v>
          </cell>
        </row>
        <row r="1905">
          <cell r="B1905">
            <v>6118</v>
          </cell>
          <cell r="C1905" t="str">
            <v>TUBERÍA CONCRETO CLASE V  D= 40" (INCLUYE MORTERO DE INSTALACIÓN. SUMINISTRO E INSTALACIÓN).</v>
          </cell>
          <cell r="D1905" t="str">
            <v>ML</v>
          </cell>
          <cell r="E1905">
            <v>1351395</v>
          </cell>
        </row>
        <row r="1906">
          <cell r="B1906">
            <v>6120</v>
          </cell>
          <cell r="C1906" t="str">
            <v>BARANDA METÁLICA M80 (SUMINISTRO E INSTALACIÓN. INCLUYE BASE EN CONCRETO).</v>
          </cell>
          <cell r="D1906" t="str">
            <v>ML</v>
          </cell>
          <cell r="E1906">
            <v>210758</v>
          </cell>
        </row>
        <row r="1907">
          <cell r="B1907">
            <v>6121</v>
          </cell>
          <cell r="C1907" t="str">
            <v>CRUZ HD 12" x 6" JUNTA HIDRÁULICA (SUMINISTRO E INSTALACIÓN)</v>
          </cell>
          <cell r="D1907" t="str">
            <v>UN</v>
          </cell>
          <cell r="E1907">
            <v>1791881</v>
          </cell>
        </row>
        <row r="1908">
          <cell r="B1908">
            <v>6122</v>
          </cell>
          <cell r="C1908" t="str">
            <v>CUBIERTA VERDE (INCLUYE GEOTEXTIL 1800 PARA BASE, LÁMINA DE DRENAJE DE BAJA RETENCIÓN DE AGUA, GEOTEXTIL 1800 PARA RETENCIÓN DE FINOS, TAPETE TIPO CRASSULACEA EXL, TRANSPORTE Y MANO DE OBRA. SUMINISTRO E INSTALACIÓN.</v>
          </cell>
          <cell r="D1908" t="str">
            <v>M2</v>
          </cell>
          <cell r="E1908">
            <v>143943</v>
          </cell>
        </row>
        <row r="1909">
          <cell r="B1909">
            <v>6126</v>
          </cell>
          <cell r="C1909" t="str">
            <v>CUADRILLA (2 OFICIAL + 2 AYUDANTES)</v>
          </cell>
          <cell r="D1909" t="str">
            <v>JR</v>
          </cell>
          <cell r="E1909">
            <v>221820</v>
          </cell>
        </row>
        <row r="1910">
          <cell r="B1910">
            <v>6127</v>
          </cell>
          <cell r="C1910" t="str">
            <v>ACOMETIDA A TABLERO 3x2 + 1x4. THW. Cobre</v>
          </cell>
          <cell r="D1910" t="str">
            <v>UN</v>
          </cell>
          <cell r="E1910">
            <v>47561</v>
          </cell>
        </row>
        <row r="1911">
          <cell r="B1911">
            <v>6135</v>
          </cell>
          <cell r="C1911" t="str">
            <v>CONCRETO 6000 PSI PARA SUPER ESTRUCTURA (Premezclado. Incluye Suministro, Formaleteo y Colocación. No incluye Refuerzo, Curado).</v>
          </cell>
          <cell r="D1911" t="str">
            <v>M3</v>
          </cell>
          <cell r="E1911">
            <v>753123</v>
          </cell>
        </row>
        <row r="1912">
          <cell r="B1912">
            <v>6136</v>
          </cell>
          <cell r="C1912" t="str">
            <v>TUBO EN U SEPARADOR DE CICLORUTA. (SUMINISTRO E INSTALACIÓN. INCLUYE BASE EN CONCRETO DE 3000 PSI HECHO EN OBRA).</v>
          </cell>
          <cell r="D1912" t="str">
            <v>UN</v>
          </cell>
          <cell r="E1912">
            <v>152865</v>
          </cell>
        </row>
        <row r="1913">
          <cell r="B1913">
            <v>6137</v>
          </cell>
          <cell r="C1913" t="str">
            <v>PISO EN CONCRETO COLOR GRIS MR 41 (280 Kg/Cm2) GRAVA 1" 28 DIAS  ESTAMPADO e=0.10m (INCLUYE SUMINISTRO Y COLOCACIÓN DE CONCRETO, JUEGO DE MOLDES,  DESMOLDANTE EN POLVO, CURADOR PARA CONCRETO, INCLUYE CORTE Y SELLADO DE JUNTAS.</v>
          </cell>
          <cell r="D1913" t="str">
            <v>M2</v>
          </cell>
          <cell r="E1913">
            <v>191233</v>
          </cell>
        </row>
        <row r="1914">
          <cell r="B1914">
            <v>6138</v>
          </cell>
          <cell r="C1914" t="str">
            <v>PISO EN CONCRETO COLOR AMARILLO MR 41 (280 Kg/Cm2) GRAVA 1" 28 DIAS  ESTAMPADO e=0.10m (INCLUYE SUMINISTRO Y COLOCACIÓN DE CONCRETO, JUEGO DE MOLDES,  DESMOLDANTE EN POLVO, CURADOR PARA CONCRETO, INCLUYE CORTE Y SELLADO DE JUNTAS.</v>
          </cell>
          <cell r="D1914" t="str">
            <v>M2</v>
          </cell>
          <cell r="E1914">
            <v>206352</v>
          </cell>
        </row>
        <row r="1915">
          <cell r="B1915">
            <v>6139</v>
          </cell>
          <cell r="C1915" t="str">
            <v>PISO EN CONCRETO COLOR SALMON MR 41 (280 Kg/Cm2) GRAVA 1" 28 DIAS ESTAMPADO e= 0.10m (INCLUYE SUMINISTRO Y COLOCACION DE CONCRETO, JUEGO DE MOLDES, DESMOLDANTE EN POLVO, CURADOR PARA CONCRETO. INCLUYE CORTE Y SELLADO DE JUNTAS.</v>
          </cell>
          <cell r="D1915" t="str">
            <v>M2</v>
          </cell>
          <cell r="E1915">
            <v>206352</v>
          </cell>
        </row>
        <row r="1916">
          <cell r="B1916">
            <v>6140</v>
          </cell>
          <cell r="C1916" t="str">
            <v>PISO EN CONCRETO COLOR ARCILLA MR 41 (280 Kg/Cm2) GRAVA 1" 28 DIAS ESTAMPADO e= 0.10m (INCLUYE SUMINISTRO Y COLOCACION DE CONCRETO, JUEGO DE MOLDES, DESMOLDANTE EN POLVO, CURADOR PARA CONCRETO. INCLUYE CORTE Y SELLADO DE JUNTAS.</v>
          </cell>
          <cell r="D1916" t="str">
            <v>M2</v>
          </cell>
          <cell r="E1916">
            <v>206352</v>
          </cell>
        </row>
        <row r="1917">
          <cell r="B1917">
            <v>6141</v>
          </cell>
          <cell r="C1917" t="str">
            <v>DEMOLICIÓN CONSTRUCCIONES DE 1 PISO TEJA. INCLUYEN EL CARGUE, TRANSPORTE Y DISPOSICIÓN FINAL DE ESCOMBROS EN SITIO AUTORIZADO (DISTANCIA DE TRANSPORTE 28 KM.). INCLUYE MUROS INTERNOS, EXTERNOS, PLACAS Y CUBIERTAS, ADEMÁS DE LOS ELEMENTOS INTERNOS QUE SE E</v>
          </cell>
          <cell r="D1917" t="str">
            <v>M2</v>
          </cell>
          <cell r="E1917">
            <v>33072</v>
          </cell>
        </row>
        <row r="1918">
          <cell r="B1918">
            <v>6142</v>
          </cell>
          <cell r="C1918" t="str">
            <v xml:space="preserve">DEMOLICIÓN CONSTRUCCIONES DE 1 PISO PLACA. INCLUYEN EL CARGUE, TRANSPORTE Y DISPOSICIÓN FINAL DE ESCOMBROS EN SITIO AUTORIZADO (DISTANCIA DE TRANSPORTE 28 KM.). INCLUYE MUROS INTERNOS, EXTERNOS, PLACAS Y CUBIERTAS, ADEMÁS DE LOS ELEMENTOS INTERNOS QUE SE </v>
          </cell>
          <cell r="D1918" t="str">
            <v>M2</v>
          </cell>
          <cell r="E1918">
            <v>34635</v>
          </cell>
        </row>
        <row r="1919">
          <cell r="B1919">
            <v>6143</v>
          </cell>
          <cell r="C1919" t="str">
            <v xml:space="preserve">DEMOLICIÓN CONSTRUCCIONES DE 2 HASTA 3 PISOS. INCLUYEN EL CARGUE, TRANSPORTE Y DISPOSICIÓN FINAL DE ESCOMBROS EN SITIO AUTORIZADO (DISTANCIA DE TRANSPORTE 28 KM.). INCLUYE MUROS INTERNOS, EXTERNOS, PLACAS Y CUBIERTAS, ADEMÁS DE LOS ELEMENTOS INTERNOS QUE </v>
          </cell>
          <cell r="D1919" t="str">
            <v>M2</v>
          </cell>
          <cell r="E1919">
            <v>60199</v>
          </cell>
        </row>
        <row r="1920">
          <cell r="B1920">
            <v>6144</v>
          </cell>
          <cell r="C1920" t="str">
            <v xml:space="preserve">DEMOLICIÓN CONSTRUCCIONES DE 4 HASTA 6 PISOS. INCLUYEN EL CARGUE, TRANSPORTE Y DISPOSICIÓN FINAL DE ESCOMBROS EN SITIO AUTORIZADO (DISTANCIA DE TRANSPORTE 28 KM.). INCLUYE MUROS INTERNOS, EXTERNOS, PLACAS Y CUBIERTAS, ADEMÁS DE LOS ELEMENTOS INTERNOS QUE </v>
          </cell>
          <cell r="D1920" t="str">
            <v>M2</v>
          </cell>
          <cell r="E1920">
            <v>69010</v>
          </cell>
        </row>
        <row r="1921">
          <cell r="B1921">
            <v>6145</v>
          </cell>
          <cell r="C1921" t="str">
            <v>DEMOLICIÓN DE BODEGAS CON DOBLE ALTURA. INCLUYEN EL CARGUE, TRANSPORTE Y DISPOSICIÓN FINAL DE ESCOMBROS EN SITIO AUTORIZADO (DISTANCIA DE TRANSPORTE 28 KM.). INCLUYE MUROS INTERNOS, EXTERNOS, PLACAS Y CUBIERTAS, ADEMÁS DE LOS ELEMENTOS INTERNOS QUE SE ENC</v>
          </cell>
          <cell r="D1921" t="str">
            <v>M2</v>
          </cell>
          <cell r="E1921">
            <v>45494</v>
          </cell>
        </row>
        <row r="1922">
          <cell r="B1922">
            <v>6146</v>
          </cell>
          <cell r="C1922" t="str">
            <v>DEMOLICIÓN MEZANINE EN MADERA Y/O PREFABRICADO. INCLUYEN EL CARGUE, TRANSPORTE Y DISPOSICIÓN FINAL DE ESCOMBROS EN SITIO AUTORIZADO (DISTANCIA DE TRANSPORTE 28 KM.). INCLUYE MUROS INTERNOS, EXTERNOS, PLACAS Y CUBIERTAS, ADEMÁS DE LOS ELEMENTOS INTERNOS QU</v>
          </cell>
          <cell r="D1922" t="str">
            <v>M2</v>
          </cell>
          <cell r="E1922">
            <v>29501</v>
          </cell>
        </row>
        <row r="1923">
          <cell r="B1923">
            <v>6147</v>
          </cell>
          <cell r="C1923" t="str">
            <v>CERRAMIENTO (8 HILERAS DE ALAMBRE DE PÚAS CALIBRE 12.5, CON PINTURA BLANCA 3 MANOS 60 CM, EN LA PARTE SUPERIOR, CON POSTES DE CONCRETO H=2.5 M Y SECCIÓN DE 10CM X 10CM, INSTALADOS CADA 2.00 M. INCLUYE DADOS DE CIMENTACIÓN 0.30 M X 0.30 M X 0.50 M)</v>
          </cell>
          <cell r="D1923" t="str">
            <v>ML</v>
          </cell>
          <cell r="E1923">
            <v>70744</v>
          </cell>
        </row>
        <row r="1924">
          <cell r="B1924">
            <v>6148</v>
          </cell>
          <cell r="C1924" t="str">
            <v>CERRAMIENTO (8 HILERAS DE ALAMBRE DE PÚAS CALIBRE 12.5, CON POSTE DE MADERA ROLLIZA DE 8 CM DE DIÁMETRO Y 2.00 M DE ALTURA, ENTERRADO COMO MIN. 0.40, CON 2.00 M., ENTRE POSTES)</v>
          </cell>
          <cell r="D1924" t="str">
            <v>ML</v>
          </cell>
          <cell r="E1924">
            <v>50672</v>
          </cell>
        </row>
        <row r="1925">
          <cell r="B1925">
            <v>6149</v>
          </cell>
          <cell r="C1925" t="str">
            <v>CERRAMIENTO EN BLOQUE NO.5, DE ALTURA TOTAL DE 1.80 M, CON CIMENTACIÓN CICLÓPEA DE 0.35 M X 0.35 M Y VIGA DE AMARRE DE 0.12 M X 0.15 M Y COLUMNETAS DE 0.20 M X 0.12 M., CADA 3.50 M., ENTRE SÍ. INCLUYE TODOS LOS REFUERZOS EN HIERRO NECESARIOS.</v>
          </cell>
          <cell r="D1925" t="str">
            <v>ML</v>
          </cell>
          <cell r="E1925">
            <v>157215</v>
          </cell>
        </row>
        <row r="1926">
          <cell r="B1926">
            <v>6150</v>
          </cell>
          <cell r="C1926" t="str">
            <v>CERRAMIENTO EN MALLA ESLABONADA CALIBRE 10.5 Y ALAMBRE DE PUAS (3 HILERAS) INCLUYE AMARRES DE ALAMBRE GALVANIZADO SOLDADO A POSTES EN ACERO INOXIDABLE EN TUBO DE 1-1/2", CADA 2 MTS, ANGULO DE REMATE. EXCAVACIÓN DE 0.20 X 0.20 X 0.40 PARA ANCLAJE Y CONCRET</v>
          </cell>
          <cell r="D1926" t="str">
            <v>ML</v>
          </cell>
          <cell r="E1926">
            <v>246727</v>
          </cell>
        </row>
        <row r="1927">
          <cell r="B1927">
            <v>6151</v>
          </cell>
          <cell r="C1927" t="str">
            <v>EXPLANACIÓN Y EXTENDIDA MECÁNICA.</v>
          </cell>
          <cell r="D1927" t="str">
            <v>M3</v>
          </cell>
          <cell r="E1927">
            <v>6529</v>
          </cell>
        </row>
        <row r="1928">
          <cell r="B1928">
            <v>6152</v>
          </cell>
          <cell r="C1928" t="str">
            <v>LIMPIEZA Y ACOPIO MANUAL DE BASURAS</v>
          </cell>
          <cell r="D1928" t="str">
            <v>M2</v>
          </cell>
          <cell r="E1928">
            <v>167</v>
          </cell>
        </row>
        <row r="1929">
          <cell r="B1929">
            <v>6153</v>
          </cell>
          <cell r="C1929" t="str">
            <v>CORTE Y RETIRO DE CÉSPED (HASTA 40 CM - INCLUYE RETIRO DE DESPERDICIOS). NO INCLUYE TRANSPORTE Y RETIRO DE SOBRANTES.</v>
          </cell>
          <cell r="D1929" t="str">
            <v>M2</v>
          </cell>
          <cell r="E1929">
            <v>529</v>
          </cell>
        </row>
        <row r="1930">
          <cell r="B1930">
            <v>6154</v>
          </cell>
          <cell r="C1930" t="str">
            <v>MATA MALEZA (UNA APLICACIÓN)</v>
          </cell>
          <cell r="D1930" t="str">
            <v>M2</v>
          </cell>
          <cell r="E1930">
            <v>295</v>
          </cell>
        </row>
        <row r="1931">
          <cell r="B1931">
            <v>6155</v>
          </cell>
          <cell r="C1931" t="str">
            <v>PODA DE ÁRBOLES MEDIANOS, ALTURA : 8 MTS (ELIMINAR RAMAS SECAS, CON RIESGO DE ROTURA, RAMAS QUE ESTORBEN EL PASO DE PERSONAS O TOQUEN CABLES O EDIFICIOS)</v>
          </cell>
          <cell r="D1931" t="str">
            <v>UN</v>
          </cell>
          <cell r="E1931">
            <v>122059</v>
          </cell>
        </row>
        <row r="1932">
          <cell r="B1932">
            <v>6156</v>
          </cell>
          <cell r="C1932" t="str">
            <v>FUMIGACIÓN CONTRA ROEDORES (RATICIDA - UNA APLICACIÓN)</v>
          </cell>
          <cell r="D1932" t="str">
            <v>M2</v>
          </cell>
          <cell r="E1932">
            <v>287</v>
          </cell>
        </row>
        <row r="1933">
          <cell r="B1933">
            <v>6157</v>
          </cell>
          <cell r="C1933" t="str">
            <v>FUMIGACIÓN CONTRA INSECTOS (INSECTICIDAS- INCLUYE LEVANTAMIENTO DE ANIMALES Y BASURAS, DESINFECTACIÓN CONTRA VIRUS, BACTERIAS Y HONGOS)</v>
          </cell>
          <cell r="D1933" t="str">
            <v>M2</v>
          </cell>
          <cell r="E1933">
            <v>707</v>
          </cell>
        </row>
        <row r="1934">
          <cell r="B1934">
            <v>6159</v>
          </cell>
          <cell r="C1934" t="str">
            <v>DIAGNOSTICO DE ESPACIO PUBLICO Y CICLORRUTA Y PUENTES PEATONALES (VISUAL)</v>
          </cell>
          <cell r="D1934" t="str">
            <v>M2</v>
          </cell>
          <cell r="E1934">
            <v>72</v>
          </cell>
        </row>
        <row r="1935">
          <cell r="B1935">
            <v>6160</v>
          </cell>
          <cell r="C1935" t="str">
            <v>INSPECCIÓN DE REDES DE ALCANTARILLADO CON SISTEMAS CCTV PARA DIÁMETROS MAYORES A 36"</v>
          </cell>
          <cell r="D1935" t="str">
            <v>ML</v>
          </cell>
          <cell r="E1935">
            <v>10115</v>
          </cell>
        </row>
        <row r="1936">
          <cell r="B1936">
            <v>6161</v>
          </cell>
          <cell r="C1936" t="str">
            <v>INSPECCIÓN DE REDES DE ALCANTARILLADO CON SISTEMAS CCTV PARA DIÁMETROS ENTRE 6" A 36"</v>
          </cell>
          <cell r="D1936" t="str">
            <v>ML</v>
          </cell>
          <cell r="E1936">
            <v>10115</v>
          </cell>
        </row>
        <row r="1937">
          <cell r="B1937">
            <v>6162</v>
          </cell>
          <cell r="C1937" t="str">
            <v>DIAGNOSTICO DE ESPACIO PUBLICO Y CICLORRUTA Y PUENTES PEATONALES (VISUAL). INCLUYE LEVANTAMIENTO TOPOGRÁFICO Y GEORREFERENCIACIÓN DE ELEMENTOS</v>
          </cell>
          <cell r="D1937" t="str">
            <v>M2</v>
          </cell>
          <cell r="E1937">
            <v>106</v>
          </cell>
        </row>
        <row r="1938">
          <cell r="B1938">
            <v>6163</v>
          </cell>
          <cell r="C1938" t="str">
            <v>BACHEO EN PAVIMENTO FLEXIBLE e= 0.14m CON ASFALTO CAUCHO e=0.10m. (Incluye demolición manual y cargue de pavimento flexible de e=0.14m, transporte y disposición final de escombros, excavación y reposición base granular clase A (BG_A) e=0.20m, base asfálti</v>
          </cell>
          <cell r="D1938" t="str">
            <v>M2</v>
          </cell>
          <cell r="E1938">
            <v>179543</v>
          </cell>
        </row>
        <row r="1939">
          <cell r="B1939">
            <v>6164</v>
          </cell>
          <cell r="C1939" t="str">
            <v>BACHEO EN PAVIMENTO FLEXIBLE CON ASFALTO CAUCHO e= 0.14m. (Incluye demolición manual y cargue de pavimento flexible de e=0.14m, transporte y disposición final de escombros, excavación y reposición base granular clase A (BG_A) e=0.20m, base asfáltica con a</v>
          </cell>
          <cell r="D1939" t="str">
            <v>M2</v>
          </cell>
          <cell r="E1939">
            <v>190170</v>
          </cell>
        </row>
        <row r="1940">
          <cell r="B1940">
            <v>6165</v>
          </cell>
          <cell r="C1940" t="str">
            <v>RETIRO DE BOLARDO (O RESTOS). INCLUYE REPARACIÓN DEL SITIO CON CONCRETO DE 1500 PSI HECHO EN OBRA (40x40x10cm) Y SUBBASE GRANULAR B-200 e=0.35. INCLUYE RETIRO DE ESCOMBROS. INCLUYE DEMOLICIÓN Y EXCAVACIÓN.</v>
          </cell>
          <cell r="D1940" t="str">
            <v>UN</v>
          </cell>
          <cell r="E1940">
            <v>19347</v>
          </cell>
        </row>
        <row r="1941">
          <cell r="B1941">
            <v>6166</v>
          </cell>
          <cell r="C1941" t="str">
            <v>MANTENIMIENTO CORRECTIVO ESPACIO PUBLICO EN ADOQUÍN DE ARCILLA LIVIANO SOBRE ARENA. INCL. RETIRO ADOQUÍN E INSTALAR EL MISMO. NO INCLUYE REDES.</v>
          </cell>
          <cell r="D1941" t="str">
            <v>M2</v>
          </cell>
          <cell r="E1941">
            <v>22208</v>
          </cell>
        </row>
        <row r="1942">
          <cell r="B1942">
            <v>6167</v>
          </cell>
          <cell r="C1942" t="str">
            <v>MANTENIMIENTO CORRECTIVO DE ESPACIO PUBLICO LOSETA A-50 SOBRE ARENA.  INCL. RETIRO LOSETA E INSTALAR LA MISMA.</v>
          </cell>
          <cell r="D1942" t="str">
            <v>M2</v>
          </cell>
          <cell r="E1942">
            <v>18063</v>
          </cell>
        </row>
        <row r="1943">
          <cell r="B1943">
            <v>6168</v>
          </cell>
          <cell r="C1943" t="str">
            <v>MANTENIMIENTO CORRECTIVO, RETIRO Y REINSTALACIÓN DE BORDILLO PREFABRICADO A80 (Retiro e Instalación. Incluye material de base)</v>
          </cell>
          <cell r="D1943" t="str">
            <v>ML</v>
          </cell>
          <cell r="E1943">
            <v>13191</v>
          </cell>
        </row>
        <row r="1944">
          <cell r="B1944">
            <v>6169</v>
          </cell>
          <cell r="C1944" t="str">
            <v>ALQUILER DE PUESTO DE TRABAJO - ESCRITORIO 75x120x50cm</v>
          </cell>
          <cell r="D1944" t="str">
            <v>UN/MES</v>
          </cell>
          <cell r="E1944">
            <v>8520</v>
          </cell>
        </row>
        <row r="1945">
          <cell r="B1945">
            <v>6170</v>
          </cell>
          <cell r="C1945" t="str">
            <v>ALQUILER DE SILLA PARA ESCRITORIO PARA PUESTO DE TRABAJO</v>
          </cell>
          <cell r="D1945" t="str">
            <v>UN/MES</v>
          </cell>
          <cell r="E1945">
            <v>5495</v>
          </cell>
        </row>
        <row r="1946">
          <cell r="B1946">
            <v>6172</v>
          </cell>
          <cell r="C1946" t="str">
            <v>ALQUILER DE SILLA PLÁSTICA SIN BRAZOS</v>
          </cell>
          <cell r="D1946" t="str">
            <v>UN/MES</v>
          </cell>
          <cell r="E1946">
            <v>1569</v>
          </cell>
        </row>
        <row r="1947">
          <cell r="B1947">
            <v>6175</v>
          </cell>
          <cell r="C1947" t="str">
            <v>EVALUACION SUPERFICIAL. Incluye levantamiento de fallas (auscultación visual) para determinar el PCI (Norma ASTM D 6433-07) para calzada segmento</v>
          </cell>
          <cell r="D1947" t="str">
            <v>Clz/Sg</v>
          </cell>
          <cell r="E1947">
            <v>69043</v>
          </cell>
        </row>
        <row r="1948">
          <cell r="B1948">
            <v>6176</v>
          </cell>
          <cell r="C1948" t="str">
            <v>PROCESAMIENTO Y ANALISIS DE INFORMACION PARA EL DIAGNOSTICO</v>
          </cell>
          <cell r="D1948" t="str">
            <v>SEG</v>
          </cell>
          <cell r="E1948">
            <v>21966</v>
          </cell>
        </row>
        <row r="1949">
          <cell r="B1949">
            <v>6178</v>
          </cell>
          <cell r="C1949" t="str">
            <v>ALQUILER SEÑAL VERTICAL GRUPO I (75x75cm) (Incluye Suministro e Instalación)</v>
          </cell>
          <cell r="D1949" t="str">
            <v>UN/MES</v>
          </cell>
          <cell r="E1949">
            <v>6290</v>
          </cell>
        </row>
        <row r="1950">
          <cell r="B1950">
            <v>6179</v>
          </cell>
          <cell r="C1950" t="str">
            <v>ALQUILER SEÑAL VERTICAL GRUPO I (60x60cm) (Incluye Suministro e Instalación)</v>
          </cell>
          <cell r="D1950" t="str">
            <v>UN/MES</v>
          </cell>
          <cell r="E1950">
            <v>6290</v>
          </cell>
        </row>
        <row r="1951">
          <cell r="B1951">
            <v>6180</v>
          </cell>
          <cell r="C1951" t="str">
            <v>ALQUILER SEÑAL VERTICAL GRUPO I (90x90cm) (Incluye Suministro e Instalación)</v>
          </cell>
          <cell r="D1951" t="str">
            <v>UN/MES</v>
          </cell>
          <cell r="E1951">
            <v>16951</v>
          </cell>
        </row>
        <row r="1952">
          <cell r="B1952">
            <v>6181</v>
          </cell>
          <cell r="C1952" t="str">
            <v>ALQUILER DE PALETA PARE-SIGA EN POLIETILENO.</v>
          </cell>
          <cell r="D1952" t="str">
            <v>UN/MES</v>
          </cell>
          <cell r="E1952">
            <v>1314</v>
          </cell>
        </row>
        <row r="1953">
          <cell r="B1953">
            <v>6184</v>
          </cell>
          <cell r="C1953" t="str">
            <v>MANTENIMIENTO RUTINARIO DE CALZADA EN PAVIMENTO FLEXIBLE. INCLUYE LIMPIEZA DE SUMIDEROS, POZOS, SELLO DE JUNTAS Y RETIRO MANUAL DE CAPA VEGETAL.</v>
          </cell>
          <cell r="D1953" t="str">
            <v>M2</v>
          </cell>
          <cell r="E1953">
            <v>11197</v>
          </cell>
        </row>
        <row r="1954">
          <cell r="B1954">
            <v>6185</v>
          </cell>
          <cell r="C1954" t="str">
            <v>CONO POZO INSPECCIÓN PREFABRICADO D= 1.20m x 0.60m   e=0.10m  h= 0.75m  (Inc. Suministro e Inst. No Inc. Aro de Ajuste, Aro-Tapa y Tapa)</v>
          </cell>
          <cell r="D1954" t="str">
            <v>UN</v>
          </cell>
          <cell r="E1954">
            <v>649757</v>
          </cell>
        </row>
        <row r="1955">
          <cell r="B1955">
            <v>6186</v>
          </cell>
          <cell r="C1955" t="str">
            <v xml:space="preserve">ALQUILER BARRERA RELLENABLE (2.00x0.55x1.00m) </v>
          </cell>
          <cell r="D1955" t="str">
            <v>UN/MES</v>
          </cell>
          <cell r="E1955">
            <v>10108</v>
          </cell>
        </row>
        <row r="1956">
          <cell r="B1956">
            <v>6187</v>
          </cell>
          <cell r="C1956" t="str">
            <v>ALQUILER DE SEÑAL LUMINOSA BIDIRECCIONAL 1.50m x 0.50m (INCLUYE INSTALACIÓN, MANTENIMIENTO Y DESINSTALACIÓN).</v>
          </cell>
          <cell r="D1956" t="str">
            <v>UN/MES</v>
          </cell>
          <cell r="E1956">
            <v>151378</v>
          </cell>
        </row>
        <row r="1957">
          <cell r="B1957">
            <v>6188</v>
          </cell>
          <cell r="C1957" t="str">
            <v>CARCAMO TIPO PLACA DE PROTECCIÓN PARA TUBERÍA Ø 14" NORMA EAAB NS-090 . 3v.2. INCLUYE: DESPERDICIOS, COMPACTACIÓN Y DESPUNTES.</v>
          </cell>
          <cell r="D1957" t="str">
            <v>ML</v>
          </cell>
          <cell r="E1957">
            <v>117261</v>
          </cell>
        </row>
        <row r="1958">
          <cell r="B1958">
            <v>6189</v>
          </cell>
          <cell r="C1958" t="str">
            <v>BANDERERO (INCLUYE ALQUILER DE PALETA PARE-SIGA EN POLIETILENO). HORARIO NOCTURNO</v>
          </cell>
          <cell r="D1958" t="str">
            <v>H/ME</v>
          </cell>
          <cell r="E1958">
            <v>1840419</v>
          </cell>
        </row>
        <row r="1959">
          <cell r="B1959">
            <v>6190</v>
          </cell>
          <cell r="C1959" t="str">
            <v>CANALIZACIÓN DE TRÁFICO (INSTALACIÓN, MANTENIMIENTO Y DESINSTALACIÓN DIARIO) CON SEÑALIZADORES TUBULARES COLOMBINA PLÁSTICA Y TRIPLE CINTA DE SEÑALIZACIÓN (INCLUYE ALQUILER DE SEÑALIZADORES TUBULARES). LONGITUD 50 METROS.</v>
          </cell>
          <cell r="D1959" t="str">
            <v>UN/DIA</v>
          </cell>
          <cell r="E1959">
            <v>383</v>
          </cell>
        </row>
        <row r="1960">
          <cell r="B1960">
            <v>6191</v>
          </cell>
          <cell r="C1960" t="str">
            <v>PISOS EN METALDECK 2" CALIBRE 16 (1.50mm) PARA PUENTES VEHICULARES. (Incluye transporte, herramienta menor, mano de obra)</v>
          </cell>
          <cell r="D1960" t="str">
            <v>M2</v>
          </cell>
          <cell r="E1960">
            <v>81648</v>
          </cell>
        </row>
        <row r="1961">
          <cell r="B1961">
            <v>6192</v>
          </cell>
          <cell r="C1961" t="str">
            <v>PISOS EN METALDECK 2" CALIBRE 18 (1.50mm) PARA PUENTES PEATONALES. (Incluye transporte, herramienta menor, mano de obra)</v>
          </cell>
          <cell r="D1961" t="str">
            <v>M2</v>
          </cell>
          <cell r="E1961">
            <v>68038</v>
          </cell>
        </row>
        <row r="1962">
          <cell r="B1962">
            <v>6193</v>
          </cell>
          <cell r="C1962" t="str">
            <v>CONCRETO 3000 PSI PARA BARANDAS (Premezclado. Incluye Sumin., Formaleteo y Colocación. No incl. Refuerzo, Curado).</v>
          </cell>
          <cell r="D1962" t="str">
            <v>M3</v>
          </cell>
          <cell r="E1962">
            <v>496154</v>
          </cell>
        </row>
        <row r="1963">
          <cell r="B1963">
            <v>6194</v>
          </cell>
          <cell r="C1963" t="str">
            <v>BARANDA METÁLICA PARA PUENTE PEATONAL (Incluye dados de concreto 3000 psi grava común de 0.20m x 0.20m, recubrimiento en barrera epóxica y esmalte uretano gris. Incluye tubo de cerramiento negro de Ø 2" y Ø 1/2" -  1.9mm, platina metálica). SUMINISTRO E I</v>
          </cell>
          <cell r="D1963" t="str">
            <v>ML</v>
          </cell>
          <cell r="E1963">
            <v>368504</v>
          </cell>
        </row>
        <row r="1964">
          <cell r="B1964">
            <v>6196</v>
          </cell>
          <cell r="C1964" t="str">
            <v>PISOS EN TABLILLA DE MADERA TECA TIPO DECK. SUMINISTRO E INSTALACIÓN. (iNCLUYE HERRAMIENTA MENOR, TRANSPORTE, MANO DE OBRA).</v>
          </cell>
          <cell r="D1964" t="str">
            <v>M2</v>
          </cell>
          <cell r="E1964">
            <v>204916</v>
          </cell>
        </row>
        <row r="1965">
          <cell r="B1965">
            <v>6197</v>
          </cell>
          <cell r="C1965" t="str">
            <v>MANTENIMIENTO PARA PISO EN MADERA TECA TIPO DECK. (Incluye pulida, cambio de tornillería dañada y terminado en pintura dos manos)</v>
          </cell>
          <cell r="D1965" t="str">
            <v>M2</v>
          </cell>
          <cell r="E1965">
            <v>53550</v>
          </cell>
        </row>
        <row r="1966">
          <cell r="B1966">
            <v>6198</v>
          </cell>
          <cell r="C1966" t="str">
            <v>PILOTE D=25 CM (Incl. Excavación, Concreto, Cargue y Retiro de Sobrantes, Desmovilización, montaje y desmontaje de Equipo. Incluye movilización hacia y desde la obra y entre perforaciones, montaje y desmontaje, registro de muestras correspondientes al per</v>
          </cell>
          <cell r="D1966" t="str">
            <v>ML</v>
          </cell>
          <cell r="E1966">
            <v>172088</v>
          </cell>
        </row>
        <row r="1967">
          <cell r="B1967">
            <v>6200</v>
          </cell>
          <cell r="C1967" t="str">
            <v>CONCRETO 3500 PSI PARA COLUMNAS DE SECCIÓN 0.50m x 0.25m. (Premezclado. Incluye Suministro, Formaleteo y Colocación. No incl. Refuerzo, Curado) Incluye vaciado del concreto y elementos para el vaciado.</v>
          </cell>
          <cell r="D1967" t="str">
            <v>M3</v>
          </cell>
          <cell r="E1967">
            <v>623176</v>
          </cell>
        </row>
        <row r="1968">
          <cell r="B1968">
            <v>6201</v>
          </cell>
          <cell r="C1968" t="str">
            <v>CONCRETO 3500 PSI PARA MURO ESTRUCTURAL (Premezclado. Incl. Sumin, Formaleteo, bombeo, curado y Colocación. No incl. Refuerzo)</v>
          </cell>
          <cell r="D1968" t="str">
            <v>M3</v>
          </cell>
          <cell r="E1968">
            <v>739369</v>
          </cell>
        </row>
        <row r="1969">
          <cell r="B1969">
            <v>6202</v>
          </cell>
          <cell r="C1969" t="str">
            <v>ENCHAPE PARA COLUMNAS Y VIGAS EN BLOQUE DE CONCRETO ESTRIADO. MORTERO 1:3 HECHO EN OBRA PARA PEGA, CORTADORA Y DISCO DIAMANTADO (Incluye suministro e instalación).</v>
          </cell>
          <cell r="D1969" t="str">
            <v>ML</v>
          </cell>
          <cell r="E1969">
            <v>22347</v>
          </cell>
        </row>
        <row r="1970">
          <cell r="B1970">
            <v>6203</v>
          </cell>
          <cell r="C1970" t="str">
            <v>HIDROPROTECCIÓN Y LAVADO (Incluye alquiler de hidrolavadora 1300W. Incluye hidrosellante, elementos de aseo (detergente industrial). Transporte, Agua, Combustible y mano de obra).</v>
          </cell>
          <cell r="D1970" t="str">
            <v>M2</v>
          </cell>
          <cell r="E1970">
            <v>13741</v>
          </cell>
        </row>
        <row r="1971">
          <cell r="B1971">
            <v>6204</v>
          </cell>
          <cell r="C1971" t="str">
            <v>SELLO DE JUNTAS CON ICOPOR Y SIKAFLEX 1A SELLADO DE JUNTAS (300cc) (Incluye suministro e instalación)</v>
          </cell>
          <cell r="D1971" t="str">
            <v>ML</v>
          </cell>
          <cell r="E1971">
            <v>14916</v>
          </cell>
        </row>
        <row r="1972">
          <cell r="B1972">
            <v>6205</v>
          </cell>
          <cell r="C1972" t="str">
            <v>ANCLAJE EPÓXICO PARA DOVELAS (Incluye suministro e instalación)</v>
          </cell>
          <cell r="D1972" t="str">
            <v>UN</v>
          </cell>
          <cell r="E1972">
            <v>9197</v>
          </cell>
        </row>
        <row r="1973">
          <cell r="B1973">
            <v>6206</v>
          </cell>
          <cell r="C1973" t="str">
            <v>CANAL Y FLANCHE EN LAMINA GALVANIZADA. (Incluye suministro e instalación)</v>
          </cell>
          <cell r="D1973" t="str">
            <v>ML</v>
          </cell>
          <cell r="E1973">
            <v>80569</v>
          </cell>
        </row>
        <row r="1974">
          <cell r="B1974">
            <v>6207</v>
          </cell>
          <cell r="C1974" t="str">
            <v>MURO EN DIAGONALES EN BLOQUE DE CONCRETO ESTRIADO DIAGONAL. CONSTRUCCIÓN. SUMINISTRO E INSTALACIÓN. INCLUYE BLOQUE ESTRUCTURAL (19cm x 19cm x 39cm) MORTERO 1:3 HECHO EN OBRA PARA PEGA, CORTADORA Y DISCO DIAMANTADO. NO INCLUYE ACERO DE REFUERZO, CONCRETO P</v>
          </cell>
          <cell r="D1974" t="str">
            <v>M2</v>
          </cell>
          <cell r="E1974">
            <v>109234</v>
          </cell>
        </row>
        <row r="1975">
          <cell r="B1975">
            <v>6211</v>
          </cell>
          <cell r="C1975" t="str">
            <v>CUNETAS EN MANTO DE HORMIGÓN DE e= 8mm (Incluye suministro e instalación). Esta actividad se requiere para el Contrato de Consultoría y Obra N° IDU 1920 de 2013.</v>
          </cell>
          <cell r="D1975" t="str">
            <v>ML</v>
          </cell>
          <cell r="E1975">
            <v>226946</v>
          </cell>
        </row>
        <row r="1976">
          <cell r="B1976">
            <v>6212</v>
          </cell>
          <cell r="C1976" t="str">
            <v>CANALETA PORTACABLES DE 20cm PVC CON ADHESIVO. INCLUYE UNIÓN PROPORCIONAL CADA 2m. SUMINISTRO E INSTALACIÓN</v>
          </cell>
          <cell r="D1976" t="str">
            <v>ML</v>
          </cell>
          <cell r="E1976">
            <v>8292</v>
          </cell>
        </row>
        <row r="1977">
          <cell r="B1977">
            <v>6213</v>
          </cell>
          <cell r="C1977" t="str">
            <v>CANALETA PORTACABLES DE 32cm PVC CON ADHESIVO. INCLUYE UNIÓN PROPORCIONAL CADA 2m. SUMINISTRO E INSTALACIÓN</v>
          </cell>
          <cell r="D1977" t="str">
            <v>ML</v>
          </cell>
          <cell r="E1977">
            <v>9243</v>
          </cell>
        </row>
        <row r="1978">
          <cell r="B1978">
            <v>6214</v>
          </cell>
          <cell r="C1978" t="str">
            <v>3 DUCTOS D= 2" PVC  PESADO DB (NO INCLUYE RELLENOS). SUMINISTRO E INSTALACIÓN.</v>
          </cell>
          <cell r="D1978" t="str">
            <v>ML</v>
          </cell>
          <cell r="E1978">
            <v>22408</v>
          </cell>
        </row>
        <row r="1979">
          <cell r="B1979">
            <v>6215</v>
          </cell>
          <cell r="C1979" t="str">
            <v>2 DUCTOS D= 1 1/4" CONDUIT PVC (NO INCLUYE RELLENOS). SUMINISTRO E INSTALACIÓN.</v>
          </cell>
          <cell r="D1979" t="str">
            <v>ML</v>
          </cell>
          <cell r="E1979">
            <v>10828</v>
          </cell>
        </row>
        <row r="1980">
          <cell r="B1980">
            <v>6216</v>
          </cell>
          <cell r="C1980" t="str">
            <v>ADECUACIÓN DE TERRENO (MOVIMIENTO DE TIERRA Y OBRAS DE ADECUACIÓN PARA ACCESO A MAQUINARIA)</v>
          </cell>
          <cell r="D1980" t="str">
            <v>M3</v>
          </cell>
          <cell r="E1980">
            <v>41913</v>
          </cell>
        </row>
        <row r="1981">
          <cell r="B1981">
            <v>6217</v>
          </cell>
          <cell r="C1981" t="str">
            <v>BOLSA DE LONA CON SUELO-CEMENTO (CONFINAMIENTO DE TALUDES. PROPORCIÓN 1:0:2.SUMINISTRO, MEZCLADO, LLENADO Y COLOCACIÓN.</v>
          </cell>
          <cell r="D1981" t="str">
            <v>UN</v>
          </cell>
          <cell r="E1981">
            <v>12485</v>
          </cell>
        </row>
        <row r="1982">
          <cell r="B1982">
            <v>6218</v>
          </cell>
          <cell r="C1982" t="str">
            <v xml:space="preserve">BOLSA DE LONA CON SUELO-CEMENTO (CONFINAMIENTO DE TALUDES. PROPORCIÓN 1:0:4.SUMINISTRO, MEZCLADO, LLENADO Y COLOCACIÓN. </v>
          </cell>
          <cell r="D1982" t="str">
            <v>UN</v>
          </cell>
          <cell r="E1982">
            <v>14585</v>
          </cell>
        </row>
        <row r="1983">
          <cell r="B1983">
            <v>6219</v>
          </cell>
          <cell r="C1983" t="str">
            <v>TRATAMIENTO SILVICULTURAL PODA DE RAÍCES (Incluye excavación manual, corte, cicatrización y disposición final de escombros a 28 Kilómetros)</v>
          </cell>
          <cell r="D1983" t="str">
            <v>UN</v>
          </cell>
          <cell r="E1983">
            <v>348463</v>
          </cell>
        </row>
        <row r="1984">
          <cell r="B1984">
            <v>6220</v>
          </cell>
          <cell r="C1984" t="str">
            <v>PISO PRETENSADO e= 50 mm PARA ESTACIONES Y PUENTES TIPO TRANSMILENIO. SUMINISTRO E INSTALACIÓN.</v>
          </cell>
          <cell r="D1984" t="str">
            <v>M2</v>
          </cell>
          <cell r="E1984">
            <v>334248</v>
          </cell>
        </row>
        <row r="1985">
          <cell r="B1985">
            <v>6221</v>
          </cell>
          <cell r="C1985" t="str">
            <v xml:space="preserve">PISO PRETENSADO e= 70 mm PARA ESTACIONES Y PUENTES TIPO TRANSMILENIO. SUMINISTRO E INSTALACIÓN. </v>
          </cell>
          <cell r="D1985" t="str">
            <v>M2</v>
          </cell>
          <cell r="E1985">
            <v>353181</v>
          </cell>
        </row>
        <row r="1986">
          <cell r="B1986">
            <v>6224</v>
          </cell>
          <cell r="C1986" t="str">
            <v>DEMOLICIÓN RECUBRIMIENTO ESTRUCTURAL DE ZONAS CON DESCASCARAMIENTO, HASTA DESCUBRIR EL REFUERZO EXISTENTE VERIFICANDO PH EN CONCRETO. Incluye todos los costos de suministro de materiales, equipos, cargue y transporte de materiales sobrantes a botadero aut</v>
          </cell>
          <cell r="D1986" t="str">
            <v>M2</v>
          </cell>
          <cell r="E1986">
            <v>7654</v>
          </cell>
        </row>
        <row r="1987">
          <cell r="B1987">
            <v>6225</v>
          </cell>
          <cell r="C1987" t="str">
            <v xml:space="preserve">DEMOLICIÓN DE CONCRETO REFORZADO DE BARRERA LATERAL DE SECCIÓN 0.18m. Incluye todos los costos de suministro de materiales, equipos (herramienta menor, cortadora,compresor, provisional de energía), transporte, manejo, almacenamiento, desperdicios, cargue </v>
          </cell>
          <cell r="D1987" t="str">
            <v>ML</v>
          </cell>
          <cell r="E1987">
            <v>11797</v>
          </cell>
        </row>
        <row r="1988">
          <cell r="B1988">
            <v>6226</v>
          </cell>
          <cell r="C1988" t="str">
            <v>DEMOLICIÓN PAVIMENTO ASFÁLTICO DE ESPESOR 10 cm. Incluye todos los costos de suministro de equipos (herramienta menor, martillo neumático, compresor, provisional de energía), transporte, manejo, almacenamiento, desperdicios, cargue y transporte de materia</v>
          </cell>
          <cell r="D1988" t="str">
            <v>M2</v>
          </cell>
          <cell r="E1988">
            <v>8366</v>
          </cell>
        </row>
        <row r="1989">
          <cell r="B1989">
            <v>6227</v>
          </cell>
          <cell r="C1989" t="str">
            <v>DEMOLICIÓN DE CONCRETO REFORZADO DE TABLERO. Incluye demolición del concreto existente empleando martillos neumáticos o hidráulicos, retiro y manejo de escombros, suministro de equipos, personal, transporte, energía y mano de obra.</v>
          </cell>
          <cell r="D1989" t="str">
            <v>M3</v>
          </cell>
          <cell r="E1989">
            <v>42347</v>
          </cell>
        </row>
        <row r="1990">
          <cell r="B1990">
            <v>6228</v>
          </cell>
          <cell r="C1990" t="str">
            <v>DEMOLICIÓN DE CONCRETO REFORZADO DE TABLERO, CAJUELA DOBLE 0.08m x 0.20m. Incluye el retiro de ángulos metálicos de juntas existentes, la demolición del concreto existente y el retiro de escombros y todos los costos de suministro de materiales, equipos, t</v>
          </cell>
          <cell r="D1990" t="str">
            <v>M3</v>
          </cell>
          <cell r="E1990">
            <v>43387</v>
          </cell>
        </row>
        <row r="1991">
          <cell r="B1991">
            <v>6229</v>
          </cell>
          <cell r="C1991" t="str">
            <v xml:space="preserve">DEMOLICIÓN RECUBRIMIENTO COLUMNAS PARA ADICIÓN DE REFUERZO, HASTA DESCUBRIR EL REFUERZO EXISTENTE VERIFICANDO PH EN CONCRETO. Incluye todos los costos de suministro de materiales (colorante indicador de PH), equipos (herramienta menor, martillo demoledor </v>
          </cell>
          <cell r="D1991" t="str">
            <v>M2</v>
          </cell>
          <cell r="E1991">
            <v>6251</v>
          </cell>
        </row>
        <row r="1992">
          <cell r="B1992">
            <v>6230</v>
          </cell>
          <cell r="C1992" t="str">
            <v>DEMOLICIÓN RECUBRIMIENTO VIGAS CABEZAL PARA SANEADO DE REFUERZO, HASTA DESCUBRIR EL REFUERZO EXISTENTE VERIFICANDO PH EN CONCRETO. Incluye todos los costos de suministro de materiales (colorante indicador de PH), equipos (herramienta menor, andamios, mart</v>
          </cell>
          <cell r="D1992" t="str">
            <v>M2</v>
          </cell>
          <cell r="E1992">
            <v>4973</v>
          </cell>
        </row>
        <row r="1993">
          <cell r="B1993">
            <v>6231</v>
          </cell>
          <cell r="C1993" t="str">
            <v>DEMOLICIÓN RECUBRIMIENTO DE ÁREAS DE TRABAJO AFECTADAS POR DEGRADACIÓN DEL CONCRETO, HASTA DESCUBRIR EL REFUERZO EXISTENTE VERIFICANDO PH EN CONCRETO. Incluye todos los costos de suministro de materiales (colorante indicador de PH), equipos (herramienta m</v>
          </cell>
          <cell r="D1993" t="str">
            <v>M2</v>
          </cell>
          <cell r="E1993">
            <v>7187</v>
          </cell>
        </row>
        <row r="1994">
          <cell r="B1994">
            <v>6232</v>
          </cell>
          <cell r="C1994" t="str">
            <v>DEMOLICIÓN POR TRAMOS ALTERNANDO COSTADOS IZQUIERDOS Y DERECHOS Y GARANTIZANDO EL SERVICIO DEL PUENTE A LOS PEATONES DE PLACA REFORZADA E= 1.10m DE TABLERO DE PUENTE CONSTRUIDA SOBRE METALDECK, INCLUYE TRASIEGO DE ESCOMBROS (DESDE PUENTE Y DESCENSO POR RA</v>
          </cell>
          <cell r="D1994" t="str">
            <v>M3</v>
          </cell>
          <cell r="E1994">
            <v>58981</v>
          </cell>
        </row>
        <row r="1995">
          <cell r="B1995">
            <v>6233</v>
          </cell>
          <cell r="C1995" t="str">
            <v>DEMOLICIÓN DE CONCRETO DE RECUBRIMIENTO DE ZAPATAS PARA ADICIÓN DE REFUERZO. INCLUYE LA DEMOLICIÓN DE CONCRETO EXISTENTE EMPLEANDO MARTILLOS NEUMÁTICOS O HIDRÁULICOS, RETIRO Y MANEJO DE ESCOMBROS, SUMINISTRO DE MATERIALES, EQUIPO, PERSONAL, ENERGÍA Y MANO</v>
          </cell>
          <cell r="D1995" t="str">
            <v>M3</v>
          </cell>
          <cell r="E1995">
            <v>50379</v>
          </cell>
        </row>
        <row r="1996">
          <cell r="B1996">
            <v>6234</v>
          </cell>
          <cell r="C1996" t="str">
            <v>DEMOLICIÓN DE TOPES SISMICOS TRANSVERSALES EN LOS ESTRIBOS, HASTA DESCUBRIR EN SU TOTALIDAD Y SEGÚN LO ESPECIFICADO, EL REFUERZO EXISTENTE VERIFICANDO EL PH EN CONCRETO. Incluye todos los costos de suministro de materiales (colorante indicador de PH), equ</v>
          </cell>
          <cell r="D1996" t="str">
            <v>M3</v>
          </cell>
          <cell r="E1996">
            <v>55464</v>
          </cell>
        </row>
        <row r="1997">
          <cell r="B1997">
            <v>6235</v>
          </cell>
          <cell r="C1997" t="str">
            <v xml:space="preserve">DEMOLICIÓN DE MUROS EN MAMPOSTERÍA EN CONCRETO EN SU TOTALIDAD PARA INTERVENCIÓN DE LOS TRABAJOS EN TOPES SÍSMICOS. Incluye todos los costos de suministro de materiales (colorante indicador de PH), equipos (herramienta menor, andamios, martillo demoledor </v>
          </cell>
          <cell r="D1997" t="str">
            <v>M2</v>
          </cell>
          <cell r="E1997">
            <v>8283</v>
          </cell>
        </row>
        <row r="1998">
          <cell r="B1998">
            <v>6236</v>
          </cell>
          <cell r="C1998" t="str">
            <v>REGATAS PARA DESCUBRIR EL ACERO PERIMETRALMENTE DE 10 cm DE PROFUNDIDAD Y 10 cm DE ANCHO VERIFICANDO PH EN CONCRETO Y LIMPIEZA SUPERFICIAL DE ACERO DE REFUERZO. ACTIVIDAD ADICIONAL A LA ACTIVIDAD DE DEMOLICIÓN DE RECUBRIMIENTO. Incluye todos los costos de</v>
          </cell>
          <cell r="D1998" t="str">
            <v>ML</v>
          </cell>
          <cell r="E1998">
            <v>23424</v>
          </cell>
        </row>
        <row r="1999">
          <cell r="B1999">
            <v>6237</v>
          </cell>
          <cell r="C1999" t="str">
            <v>REGATAS PARA DESCUBRIR EL ACERO PERIMETRALMENTE DE 5 cm DE PROFUNDIDAD Y 10 cm DE ANCHO APROX. VERIFICANDO PH EN CONCRETO Y LIMPIEZA SUPERFICIAL DE ACERO DE REFUERZO. ACTIVIDAD ADICIONAL A LA ACTIVIDAD DE DEMOLICIÓN DE RECUBRIMIENTO. Incluye todos los cos</v>
          </cell>
          <cell r="D1999" t="str">
            <v>ML</v>
          </cell>
          <cell r="E1999">
            <v>24452</v>
          </cell>
        </row>
        <row r="2000">
          <cell r="B2000">
            <v>6238</v>
          </cell>
          <cell r="C2000" t="str">
            <v>REGATAS PARA LA COLOCACIÓN DE REFUERZO ADICIONAL EN EL TABLERO 10 cm DE PROFUNDIDAD Y 10 cm DE ANCHO.</v>
          </cell>
          <cell r="D2000" t="str">
            <v>ML</v>
          </cell>
          <cell r="E2000">
            <v>4250</v>
          </cell>
        </row>
        <row r="2001">
          <cell r="B2001">
            <v>6239</v>
          </cell>
          <cell r="C2001" t="str">
            <v>REVESTIMIENTO DE COLUMNAS EN CONCRETO DE 3500 PSI, EN ZONAS DE ADICIÓN DE REFUERZO. INCLUYE TODOS LOS COSTOS DE SUMINISTRO DE MATERIALES (RECUBRIMIENTO ANTICORROSIVO EN DOS MANOS), EQUIPOS (HERRAMIENTA MENOR, ANDAMIOS, LIMPIEZA AIRE A PRESIÓN), TRANSPORTE</v>
          </cell>
          <cell r="D2001" t="str">
            <v>M2</v>
          </cell>
          <cell r="E2001">
            <v>70850</v>
          </cell>
        </row>
        <row r="2002">
          <cell r="B2002">
            <v>6246</v>
          </cell>
          <cell r="C2002" t="str">
            <v>IMPRIMANTE Y PUENTE DE ADHERENCIA ENTRE CONCRETO FRESCO Y ENDURECIDO DE FRAGUADO LENTO. EPÓXICO DE PEGA CONCRETO NUEVO A VIEJO QUE CUMPLA CON LA NORMA ASTM C - 881 TIPO 5 GRADO II, Y LA COLOCACIÓN EN EL SITIO ESPECIFICADO EN LOS DISEÑOS. INCLUYE TODOS LOS</v>
          </cell>
          <cell r="D2002" t="str">
            <v>M2</v>
          </cell>
          <cell r="E2002">
            <v>107647</v>
          </cell>
        </row>
        <row r="2003">
          <cell r="B2003">
            <v>6247</v>
          </cell>
          <cell r="C2003" t="str">
            <v>ANCLAJE EPÓXICO DE VARILLA DE 1/2" SUMINISTRO E INSTALACIÓN. INCLUYE LA DETECCIÓN DE REFUERZO PARA PERFORACIÓN, LA PERFORACIÓN, LIMPIEZA DE LA PERFORACIÓN CON CHORRO DE AIRE, SUMINISTRO DE MATERIALES (RELLENO EPÓXICO ET O EQUIVALENTE, BROCAS), EQUIPOS, TR</v>
          </cell>
          <cell r="D2003" t="str">
            <v>CM.PER</v>
          </cell>
          <cell r="E2003">
            <v>1511</v>
          </cell>
        </row>
        <row r="2004">
          <cell r="B2004">
            <v>6249</v>
          </cell>
          <cell r="C2004" t="str">
            <v>ANCLAJE EPÓXICO DE VARILLA DE 3/8" SUMINISTRO E INSTALACIÓN. INCLUYE LA DETECCIÓN DE REFUERZO PARA PERFORACIÓN, LA PERFORACIÓN, LIMPIEZA DE LA PERFORACIÓN CON CHORRO DE AIRE, SUMINISTRO DE MATERIALES (RELLENO EPÓXICO ET O EQUIVALENTE, BROCAS), EQUIPOS, TR</v>
          </cell>
          <cell r="D2004" t="str">
            <v>CM.PER</v>
          </cell>
          <cell r="E2004">
            <v>1459</v>
          </cell>
        </row>
        <row r="2005">
          <cell r="B2005">
            <v>6250</v>
          </cell>
          <cell r="C2005" t="str">
            <v>ANCLAJE EPÓXICO DE VARILLA DE 5/8" SUMINISTRO E INSTALACIÓN . INCLUYE LA DETECCIÓN DE REFUERZO PARA PERFORACIÓN, LA PERFORACIÓN, LIMPIEZA DE LA PERFORACIÓN CON CHORRO DE AIRE, SUMINISTRO DE MATERIALES (RELLENO EPÓXICO ET O EQUIVALENTE, BROCAS), EQUIPOS, T</v>
          </cell>
          <cell r="D2005" t="str">
            <v>CM.PER</v>
          </cell>
          <cell r="E2005">
            <v>2231</v>
          </cell>
        </row>
        <row r="2006">
          <cell r="B2006">
            <v>6251</v>
          </cell>
          <cell r="C2006" t="str">
            <v>ANCLAJE EPÓXICO DE VARILLA DE 7/8" SUMINISTRO E INSTALACIÓN. INCLUYE LA DETECCIÓN DE REFUERZO PARA PERFORACIÓN, LA PERFORACIÓN, LIMPIEZA DE LA PERFORACIÓN CON CHORRO DE AIRE, SUMINISTRO DE MATERIALES (RELLENO EPÓXICO ET O EQUIVALENTE, BROCAS), EQUIPOS, TR</v>
          </cell>
          <cell r="D2006" t="str">
            <v>CM.PER</v>
          </cell>
          <cell r="E2006">
            <v>1760</v>
          </cell>
        </row>
        <row r="2007">
          <cell r="B2007">
            <v>6253</v>
          </cell>
          <cell r="C2007" t="str">
            <v>JUNTA ELASTOMÉRICA ANCLADA APROXIMADAMENTE 30MM DE LONGITUD. SUMINISTRO E INSTALACIÓN. INCLUYE TODOS LOS COSTOS DE SUMINISTRO DE MATERIALES (JUNTA TIPO FREYSSINET M60 O EQUIVALENTE CON ACCESORIOS DE FIJACIÓN), EQUIPOS (HERRAMIENTA MENOR), TRANSPORTES, MAN</v>
          </cell>
          <cell r="D2007" t="str">
            <v>ML</v>
          </cell>
          <cell r="E2007">
            <v>644033</v>
          </cell>
        </row>
        <row r="2008">
          <cell r="B2008">
            <v>6254</v>
          </cell>
          <cell r="C2008" t="str">
            <v>JUNTA ELASTOMÉRICA ANCLADA APROXIMADAMENTE 35MM DE LONGITUD. SUMINISTRO E INSTALACIÓN. INCLUYE TODOS LOS COSTOS DE SUMINISTRO DE MATERIALES (JUNTA TIPO FREYSSINET M60 O EQUIVALENTE CON ACCESORIOS DE FIJACIÓN), EQUIPOS (HERRAMIENTA MENOR), TRANSPORTES, MAN</v>
          </cell>
          <cell r="D2008" t="str">
            <v>ML</v>
          </cell>
          <cell r="E2008">
            <v>641761</v>
          </cell>
        </row>
        <row r="2009">
          <cell r="B2009">
            <v>6255</v>
          </cell>
          <cell r="C2009" t="str">
            <v>NEOPRENO DE 35x25x4,6, DUREZA 60 EN LA CARA POSTERIOR DE CADA TOPE SÍSMICO. SUMINISTRO E INSTALACIÓN. INCLUYE INSTALACIÓN DE NEOPRENOS NUEVOS, Y TODOS LOS COSTOS DE SUMINISTRO DE MATERIALES, EQUIPOS (HERRAMIENTA MENOR, ANDAMIOS), TRANSPORTES, MANEJO, ALMA</v>
          </cell>
          <cell r="D2009" t="str">
            <v>UN</v>
          </cell>
          <cell r="E2009">
            <v>112365</v>
          </cell>
        </row>
        <row r="2010">
          <cell r="B2010">
            <v>6256</v>
          </cell>
          <cell r="C2010" t="str">
            <v>NEOPRENO DE 2,0 CM DE ESPESOR, SECCIÓN 60 CM POR 30 CM, DUREZA 50 EN LOS COSTADOS DE CADA TOPE SÍSMICO. SUMINISTRO E INSTALACIÓN. INCLUYE LIMPIEZA DE LA SUPERFICIE CON CHORRO DE AIRE A PRESIÓN, PEGANTE E INSTALACIÓN DE NEOPRENOS NUEVOS, Y TODOS LOS COSTOS</v>
          </cell>
          <cell r="D2010" t="str">
            <v>UN</v>
          </cell>
          <cell r="E2010">
            <v>126900</v>
          </cell>
        </row>
        <row r="2011">
          <cell r="B2011">
            <v>6257</v>
          </cell>
          <cell r="C2011" t="str">
            <v>NEOPRENO DE 2,5 CM DE ESPESOR, SECCIÓN 30 CM POR 15 CM, DUREZA 50 EN LOS COSTADOS DE CADA TOPE SÍSMICO. SUMINISTRO E INSTALACIÓN. INCLUYE LIMPIEZA DE LA SUPERFICIE CON CHORRO DE AIRE A PRESIÓN, PEGANTE E INSTALACIÓN DE NEOPRENOS NUEVOS, Y TODOS LOS COSTOS</v>
          </cell>
          <cell r="D2011" t="str">
            <v>UN</v>
          </cell>
          <cell r="E2011">
            <v>88210</v>
          </cell>
        </row>
        <row r="2012">
          <cell r="B2012">
            <v>6258</v>
          </cell>
          <cell r="C2012" t="str">
            <v>NEOPRENO DE 20x35x4 DUREZA 60 SIN REFUERZO ENTRE LA VIGA Y LA MÉNSULA. SUMINISTRO E INSTALACIÓN. INCLUYE TODOS LOS COSTOS DE SUMINISTRO DE MATERIALES, EQUIPOS, TRANSPORTES, MANEJO, ALMACENAMIENTO, DESPERDICIOS Y MANO DE OBRA.</v>
          </cell>
          <cell r="D2012" t="str">
            <v>UN</v>
          </cell>
          <cell r="E2012">
            <v>78112</v>
          </cell>
        </row>
        <row r="2013">
          <cell r="B2013">
            <v>6259</v>
          </cell>
          <cell r="C2013" t="str">
            <v>NEOPRENO DE 4,0 CM DE ESPESOR, SECCIÓN 80 CM POR 50 CM, DUREZA 50 EN LOS COSTADOS DE CADA TOPE SÍSMICO. SUMINISTRO E INSTALACIÓN. INCLUYE LIMPIEZA DE LA SUPERFICIE CON CHORRO DE AIRE A PRESIÓN, PEGANTE E INSTALACIÓN DE NEOPRENOS NUEVOS, Y TODOS LOS COSTOS</v>
          </cell>
          <cell r="D2013" t="str">
            <v>UN</v>
          </cell>
          <cell r="E2013">
            <v>543013</v>
          </cell>
        </row>
        <row r="2014">
          <cell r="B2014">
            <v>6260</v>
          </cell>
          <cell r="C2014" t="str">
            <v>NEOPRENO DE 5,0 CM DE ESPESOR, SECCIÓN 40 CM POR 50 CM, DUREZA 60. CON REFUERZO DE 2 LÁMINAS DE 1/4" EN LOS COSTADOS DE CADA TOPE SÍSMICO. SUMINISTRO E INSTALACIÓN. INCLUYE LIMPIEZA DE LA SUPERFICIE CON CHORRO DE AIRE A PRESIÓN, PEGANTE E INSTALACIÓN DE N</v>
          </cell>
          <cell r="D2014" t="str">
            <v>UN</v>
          </cell>
          <cell r="E2014">
            <v>347681</v>
          </cell>
        </row>
        <row r="2015">
          <cell r="B2015">
            <v>6261</v>
          </cell>
          <cell r="C2015" t="str">
            <v>NEOPRENO DE 60 X 20 X 1,5 D 50 CON PLATINA 3 MM ENTRE LA VIGA METÁLICA Y ESTRIBO. SUMINISTRO E INSTALACIÓN. INCLUYE TODOS LOS COSTOS DE SUMINISTRO DE MATERIALES, EQUIPOS, TRANSPORTES, MANEJO, ALMACENAMIENTO, DESPERDICIOS Y MANO DE OBRA.</v>
          </cell>
          <cell r="D2015" t="str">
            <v>UN</v>
          </cell>
          <cell r="E2015">
            <v>62514</v>
          </cell>
        </row>
        <row r="2016">
          <cell r="B2016">
            <v>6262</v>
          </cell>
          <cell r="C2016" t="str">
            <v>PINTURA ACRÍLICA, MONOCOMPONENTE, IMPERMEABLE, ELÁSTICO, DE ALTA RESISTENCIA A LA CARBONATACIÓN, LAVABLE, CONSUMO DE 0,32 GL/M2, PARA UN ESPESOR DE PELÍCULA SECA DE 12 MILS. INCLUYE TODOS LOS COSTOS DE SUMINISTRO DE MATERIALES, EQUIPOS (COMPRESOR, PISTOLA</v>
          </cell>
          <cell r="D2016" t="str">
            <v>M2</v>
          </cell>
          <cell r="E2016">
            <v>26264</v>
          </cell>
        </row>
        <row r="2017">
          <cell r="B2017">
            <v>6263</v>
          </cell>
          <cell r="C2017" t="str">
            <v>SUMINISTRO Y APLICACIÓN MEDIANTE IMPREGNACIÓN ACUOSA DE INHIBIDOR DE CORROSIÓN. INCLUYE TODOS LOS COSTOS DE SUMINISTRO DE MATERIALES, EQUIPOS (COMPRESOR, PISTOLA, RODILLO, ANDAMIOS, PROVISIONAL DE ENERGÍA), TRANSPORTES, MANEJO, ALMACENAMIENTO, DESPERDICIO</v>
          </cell>
          <cell r="D2017" t="str">
            <v>M2</v>
          </cell>
          <cell r="E2017">
            <v>7925</v>
          </cell>
        </row>
        <row r="2018">
          <cell r="B2018">
            <v>6264</v>
          </cell>
          <cell r="C2018" t="str">
            <v>MÉNSULAS METÁLICAS EN ACERO A-36 CALIBRE DE 1/2" SEGÚN PLANOS DE DISEÑO. SUMINISTRO, FABRICACIÓN E INSTALACIÓN. INCLUYE SUMINISTRO DE MATERIALES, EQUIPOS, TRANSPORTES, MANEJO, ALMACENAMIENTO, DESPERDICIOS Y MANO DE OBRA.</v>
          </cell>
          <cell r="D2018" t="str">
            <v>UN</v>
          </cell>
          <cell r="E2018">
            <v>8957</v>
          </cell>
        </row>
        <row r="2019">
          <cell r="B2019">
            <v>6265</v>
          </cell>
          <cell r="C2019" t="str">
            <v>ESMALTE TIPO POLIURETANO EN DOS COMPONENTES. COMPONENTE A: ESMALTE POLIESTÉRICO CON PIGMENTOS DE ALTA RESISTENCIA A AGENTES FÍSICOS Y QUÍMICOS Y COMPONENTE B: UN CATALIZADOR OSOCIANATO TIPO PINTUCO REF. 113XX O SIMILAR EN ESPESOR DE 2 MILS. PARA LAS BARAN</v>
          </cell>
          <cell r="D2019" t="str">
            <v>M2</v>
          </cell>
          <cell r="E2019">
            <v>10687</v>
          </cell>
        </row>
        <row r="2020">
          <cell r="B2020">
            <v>6266</v>
          </cell>
          <cell r="C2020" t="str">
            <v>PREPARACIÓN Y APLICACIÓN DE RECUBRIMIENTO INHIBIDOR DE CORROSIÓN EN DOS COMPONENTES PARA LAS SUPERFICIE DE ACERO QUE CONFORMAN LA ESTRUCTURA DEL PUENTE, EN ESPESOR DE 3 MILS Y DE ESMALTE TIPO POLIURETANO EN DOS COMPONENTES. COMPONENTE A: ESMALTE POLIESTÉR</v>
          </cell>
          <cell r="D2020" t="str">
            <v>M2</v>
          </cell>
          <cell r="E2020">
            <v>14071</v>
          </cell>
        </row>
        <row r="2021">
          <cell r="B2021">
            <v>6267</v>
          </cell>
          <cell r="C2021" t="str">
            <v>IZAJE DE VIGA PARA REEMPLAZO DE APOYOS DE NEOPRENO.</v>
          </cell>
          <cell r="D2021" t="str">
            <v>UN</v>
          </cell>
          <cell r="E2021">
            <v>2190471</v>
          </cell>
        </row>
        <row r="2022">
          <cell r="B2022">
            <v>6268</v>
          </cell>
          <cell r="C2022" t="str">
            <v>CAMBIO DE PLATINAS DE ANCLAJE EN VIGAS INCLINADAS DE RAMPA Y ESCALERA PARA GARANTIZAR LA ADECUADA INCLINACIÓN RESPECTO A LA VIGA DE CONCRETO.  INCLUYE: GATEO MEDIANTE TUBERÍA Y GATOS HIDRÁULICO DE 50 TON EN 4 PUNTOS PARA SOPORTE DE TRAMOS A REPARAR; REMOC</v>
          </cell>
          <cell r="D2022" t="str">
            <v>UN</v>
          </cell>
          <cell r="E2022">
            <v>368156</v>
          </cell>
        </row>
        <row r="2023">
          <cell r="B2023">
            <v>6269</v>
          </cell>
          <cell r="C2023" t="str">
            <v xml:space="preserve">LEVANTAMIENTO Y REUTILIZACIÓN DE ADOQUÍN. INCLUYE TODOS LOS COSTOS DE SUMINISTRO DE LEVANTAMIENTO DE LADRILLO EXISTENTE, TRANSPORTE, BODEGAJE Y REINSTALACIÓN UNA VEZ CULMINADAS LAS LABORES DE REFORZAMIENTO DE COLUMNAS Y ZAPATAS, MATERIALES (REUTILIZACIÓN </v>
          </cell>
          <cell r="D2023" t="str">
            <v>M2</v>
          </cell>
          <cell r="E2023">
            <v>35447</v>
          </cell>
        </row>
        <row r="2024">
          <cell r="B2024">
            <v>6270</v>
          </cell>
          <cell r="C2024" t="str">
            <v>LÁMINAS PLATINA DE FIBRA DE CARBONO PARA REFUERZO ESTRUCTURAL. (PRECIO UNITARIO POR UNA CAPA). SUMINISTRO E INSTALACIÓN. INCLUYE TODOS LOS COSTOS DE PREPARACIÓN SUPERFICIE, SUMINISTRO DE MATERIALES, THINER, ESTOPA, EQUIPOS, ADHESIÓN TEST, TRANSPORTES, MAN</v>
          </cell>
          <cell r="D2024" t="str">
            <v>ML</v>
          </cell>
          <cell r="E2024">
            <v>243586</v>
          </cell>
        </row>
        <row r="2025">
          <cell r="B2025">
            <v>6271</v>
          </cell>
          <cell r="C2025" t="str">
            <v>NEOPRENO DE 30 X 35 X 4 DUREZA 60 SIN REFUERZO ENTRE LA VIGA Y LA MÉNSULA. SUMINISTRO E INSTALACIÓN. INCLUYE TODOS LOS COSTOS DE SUMINISTRO DE MATERIALES, EQUIPOS, TRANSPORTES, MANEJO, ALMACENAMIENTO, DESPERDICIOS Y MANO DE OBRA.</v>
          </cell>
          <cell r="D2025" t="str">
            <v>UN</v>
          </cell>
          <cell r="E2025">
            <v>79174</v>
          </cell>
        </row>
        <row r="2026">
          <cell r="B2026">
            <v>6272</v>
          </cell>
          <cell r="C2026" t="str">
            <v>TORONES POSTENSADOS PARA REFORZAMIENTO EXTERNO DE 1/2" TENSIONADO 16,9 TON. SUMINISTRO E INSTALACIÓN, TENSIONAMIENTO, MANO DE OBRA, EQUIPOS EN GENERAL.</v>
          </cell>
          <cell r="D2026" t="str">
            <v>TON-M</v>
          </cell>
          <cell r="E2026">
            <v>3087</v>
          </cell>
        </row>
        <row r="2027">
          <cell r="B2027">
            <v>6273</v>
          </cell>
          <cell r="C2027" t="str">
            <v>CABLE DE REFORZAMIENTO EXTERNO DE 5/8" TENSIONADO 46,5 TON. TENSIONAMIENTO, MANO DE OBRA, EQUIPOS EN GENERAL.</v>
          </cell>
          <cell r="D2027" t="str">
            <v>TON-M</v>
          </cell>
          <cell r="E2027">
            <v>1212</v>
          </cell>
        </row>
        <row r="2028">
          <cell r="B2028">
            <v>6274</v>
          </cell>
          <cell r="C2028" t="str">
            <v>HERRAJES. SUMINISTRO E INSTALACIÓN. INCLUYE MATERIALES Y MANO DE OBRA.</v>
          </cell>
          <cell r="D2028" t="str">
            <v>KG</v>
          </cell>
          <cell r="E2028">
            <v>16840</v>
          </cell>
        </row>
        <row r="2029">
          <cell r="B2029">
            <v>6275</v>
          </cell>
          <cell r="C2029" t="str">
            <v>REPARACIÓN DE SOLDADURAS JUNTAS A FILETE, CON REMOCIÓN DE PINTURA EXISTENTE, REMOCIÓN DEL DEFECTO MEDIANTE DISCO DE CORTE DE 1/8" PARA GENERAR BISEL Y LUEGO DISCO DE PULIDO DE 1/4" PARA MEJORAR INCLINACIÓN DE CARAS Y FACILITAR PROCESO DE  COLOCACIÓN DE MA</v>
          </cell>
          <cell r="D2029" t="str">
            <v>ML</v>
          </cell>
          <cell r="E2029">
            <v>61845</v>
          </cell>
        </row>
        <row r="2030">
          <cell r="B2030">
            <v>6276</v>
          </cell>
          <cell r="C2030" t="str">
            <v>REPARACIÓN DE SOLDADURAS JUNTAS A TOPE, CON REMOCIÓN DE PINTURA EXISTENTE, REMOCIÓN DEL DEFECTO MEDIANTE DISCO DE CORTE DE 1/8" PARA GENERAR BISEL Y LUEGO DISCO DE PULIDO PARA AMPLIAR EL TAMAÑO DEL MISMO. INCLUYE: GATEO MEDIANTE TUBERÍA Y GATOS HIDRÁULICO</v>
          </cell>
          <cell r="D2030" t="str">
            <v>ML</v>
          </cell>
          <cell r="E2030">
            <v>68499</v>
          </cell>
        </row>
        <row r="2031">
          <cell r="B2031">
            <v>6277</v>
          </cell>
          <cell r="C2031" t="str">
            <v>RESTITUCIÓN DE RECUBRIMIENTO DE ZAPATAS EN ZONAS DE ADICIÓN DE REFUERZO, INCLUYE TODOS LOS COSTOS DE SUMINISTRO DE MATERIALES, EQUIPOS Y MANO DE OBRA.</v>
          </cell>
          <cell r="D2031" t="str">
            <v>M3</v>
          </cell>
          <cell r="E2031">
            <v>464290</v>
          </cell>
        </row>
        <row r="2032">
          <cell r="B2032">
            <v>6278</v>
          </cell>
          <cell r="C2032" t="str">
            <v>MORTERO MODIFICADO CON RESINA ACRÍLICA DE DOS COMPONENTES PARA REPARACIONES ESTRUCTURALES. RESTITUCIÓN DE VOLUMEN REGATAS, EN TABLERO. INCLUYE TODOS LOS COSTOS DE SUMINISTRO DE MATERIALES, EQUIPOS (HERRAMIENTA MENOR, ANDAMIOS, LIMPIEZA AIRE A PRESIÓN), TR</v>
          </cell>
          <cell r="D2032" t="str">
            <v>ML</v>
          </cell>
          <cell r="E2032">
            <v>38406</v>
          </cell>
        </row>
        <row r="2033">
          <cell r="B2033">
            <v>6279</v>
          </cell>
          <cell r="C2033" t="str">
            <v>RESTITUCIÓN DE VOLUMEN REGATAS, EN ZONAS DE SANEADO DE REFUERZO CON MORTERO MODIFICADO CON RESINA ACRÍLICA DE DOS COMPONENTES PARA REPARACIONES ESTRUCTURALES. INCLUYE TODOS LOS COSTOS DE SUMINISTRO DE MATERIALES, EQUIPOS,  HERRAMIENTA MENOR, ANDAMIOS, LIM</v>
          </cell>
          <cell r="D2033" t="str">
            <v>ML</v>
          </cell>
          <cell r="E2033">
            <v>36589</v>
          </cell>
        </row>
        <row r="2034">
          <cell r="B2034">
            <v>6280</v>
          </cell>
          <cell r="C2034" t="str">
            <v>CONSTRUCCIÓN EN TRAMOS DE PLACA DE PISO DE PUENTE  E=0,10M CONCRETO FC=21,1 MPA, CONFORMADA CON METALDECK 2", CAL 20. INCLUYE SELLO  ELASTOMÉRICO DE JUNTAS ENTRE LÁMINAS, ADHESIVO ESPECIAL PARA EL PEGADO PLÁSTICO DE METALES MONOCOMPONENTE Y LIBRE DE SOLVE</v>
          </cell>
          <cell r="D2034" t="str">
            <v>M2</v>
          </cell>
          <cell r="E2034">
            <v>121350</v>
          </cell>
        </row>
        <row r="2035">
          <cell r="B2035">
            <v>6281</v>
          </cell>
          <cell r="C2035" t="str">
            <v>RESTITUCIÓN RECUBRIMIENTO DE TABLERO O VIGAS CABEZAL, EN ZONAS DE SANEADO DE REFUERZO O DONDE EXISTA PÉRDIDA DE RECUBRIMIENTO, CON MORTERO MODIFICADO CON RESINA ACRÍLICA DE DOS COMPONENTES PARA REPARACIONES ESTRUCTURALES. INCLUYE TODOS LOS COSTOS DE SUMIN</v>
          </cell>
          <cell r="D2035" t="str">
            <v>M2</v>
          </cell>
          <cell r="E2035">
            <v>49509</v>
          </cell>
        </row>
        <row r="2036">
          <cell r="B2036">
            <v>6282</v>
          </cell>
          <cell r="C2036" t="str">
            <v>RESTITUCIÓN RECUBRIMIENTO COLUMNAS, EN ZONAS DE ADICIÓN DE REFUERZO CON MORTERO MODIFICADO CON RESINA ACRÍLICA DE DOS COMPONENTES PARA REPARACIONES ESTRUCTURALES. INCLUYE TODOS LOS COSTOS DE SUMINISTRO DE MATERIALES, EQUIPOS,  HERRAMIENTA MENOR, ANDAMIOS,</v>
          </cell>
          <cell r="D2036" t="str">
            <v>M2</v>
          </cell>
          <cell r="E2036">
            <v>52757</v>
          </cell>
        </row>
        <row r="2037">
          <cell r="B2037">
            <v>6283</v>
          </cell>
          <cell r="C2037" t="str">
            <v>RESTITUCIÓN RECUBRIMIENTO EN ZONAS DE DESCASCARAMIENTOS O FISURAMIENTOS SUPERFICIALES EN BORDILLOS O SEPARADORES CON SANEADO DE REFUERZO DONDE EXISTA PÉRDIDA DE RECUBRIMIENTO. INCLUYE TODOS LOS COSTOS DE SUMINISTRO DE MATERIALES, EQUIPOS, TRANSPORTES, MAN</v>
          </cell>
          <cell r="D2037" t="str">
            <v>M2</v>
          </cell>
          <cell r="E2037">
            <v>97837</v>
          </cell>
        </row>
        <row r="2038">
          <cell r="B2038">
            <v>6284</v>
          </cell>
          <cell r="C2038" t="str">
            <v>RESTITUCIÓN RECUBRIMIENTO VIGAS CABEZAL, EN ZONAS DE SANEADO DE REFUERZO O DONDE EXISTA PÉRDIDA DE RECUBRIMIENTO CON MORTERO MODIFICADO CON RESINA ACRÍLICA DE DOS COMPONENTES PARA REPARACIONES ESTRUCTURALES. INCLUYE TODOS LOS COSTOS DE SUMINISTRO DE MATER</v>
          </cell>
          <cell r="D2038" t="str">
            <v>M2</v>
          </cell>
          <cell r="E2038">
            <v>49640</v>
          </cell>
        </row>
        <row r="2039">
          <cell r="B2039">
            <v>6285</v>
          </cell>
          <cell r="C2039" t="str">
            <v>RESTITUCIÓN CONCRETO DE TOPES SÍSMICOS CON MORTERO MODIFICADO CON RESINA ACRÍLICA DE DOS COMPONENTES PARA REPARACIONES ESTRUCTURALES. INCLUYE TODOS LOS COSTOS DE SUMINISTRO DE MATERIALES, EQUIPOS, HERRAMIENTA MENOR, ANDAMIOS, LIMPIEZA AIRE A PRESIÓN, TRAN</v>
          </cell>
          <cell r="D2039" t="str">
            <v>M3</v>
          </cell>
          <cell r="E2039">
            <v>464963</v>
          </cell>
        </row>
        <row r="2040">
          <cell r="B2040">
            <v>6286</v>
          </cell>
          <cell r="C2040" t="str">
            <v>RESTITUCIÓN DE MURO EN MAMPOSTERÍA ESTRUCTURAL, PARA PROTECCIÓN DE ZONAS ALEDAÑAS A LOS ESTRIBOS, INCLUYE MANO DE OBRA, MATERIALES NECESARIOS, ACERO DE REFUERZO Y GROUTING DE RELLENO.</v>
          </cell>
          <cell r="D2040" t="str">
            <v>M2</v>
          </cell>
          <cell r="E2040">
            <v>76136</v>
          </cell>
        </row>
        <row r="2041">
          <cell r="B2041">
            <v>6287</v>
          </cell>
          <cell r="C2041" t="str">
            <v>SELLADO DE FISURAS DE ESPESOR MAYOR A 0,5 mm, CON MASILLA ELÁSTICA, SELLANTE DE UN COMPONENTE, CON BASE EN POLIURETANO, CON PROCESO DE CURADO EN PRESENCIA DE HUMEDAD DEL AMBIENTE. MEDIANTE INSTALACIÓN DE BOQUILLAS Y APLICACIÓN DE GEL SELLANTE SUPERFICIAL,</v>
          </cell>
          <cell r="D2041" t="str">
            <v>ML</v>
          </cell>
          <cell r="E2041">
            <v>17690</v>
          </cell>
        </row>
        <row r="2042">
          <cell r="B2042">
            <v>6288</v>
          </cell>
          <cell r="C2042" t="str">
            <v>SELLADO DE FISURAS ENTRE 0,1 Y 1,0 mm MEDIANTE INYECCIÓN DE RESINA EPÓXICA DE BAJA VISCOSIDAD, ALTA RESISTENCIA, INSENSIBLE A LA HUMEDAD Y ALTO MÓDULO ELÁSTICO SEGÚN NORMA ASTM C-88-1-90 TIPO IV. INCLUYE TODOS LOS COSTOS DE SUMINISTRO DE MATERIALES, APLIC</v>
          </cell>
          <cell r="D2042" t="str">
            <v>ML</v>
          </cell>
          <cell r="E2042">
            <v>14335</v>
          </cell>
        </row>
        <row r="2043">
          <cell r="B2043">
            <v>6289</v>
          </cell>
          <cell r="C2043" t="str">
            <v>SELLADO DE FISURAS ESPESOR MENOR A 1 mm MEDIANTE INYECCIÓN DE RESINA EPÓXICA DE BAJA VISCOSIDAD, ALTA RESISTENCIA, INSENSIBLE A LA HUMEDAD Y ALTO MÓDULO ELÁSTICO SEGÚN NORMA ASTM C-88-1-90 TIPO IV . INCLUYE TODOS LOS COSTOS DE SUMINISTRO DE MATERIALES, AP</v>
          </cell>
          <cell r="D2043" t="str">
            <v>ML</v>
          </cell>
          <cell r="E2043">
            <v>18837</v>
          </cell>
        </row>
        <row r="2044">
          <cell r="B2044">
            <v>6290</v>
          </cell>
          <cell r="C2044" t="str">
            <v>SUMINISTRO DE CONECTORES DE CORTANTES O PLATINAS EN ACERO A-36. (INCLUYE MATERIAL, CORTE CON TORTUGA, TRANSPORTES REQUERIDOS DESDE ALMACÉN A TALLER Y A OBRA)</v>
          </cell>
          <cell r="D2044" t="str">
            <v>KG</v>
          </cell>
          <cell r="E2044">
            <v>18981</v>
          </cell>
        </row>
        <row r="2045">
          <cell r="B2045">
            <v>6291</v>
          </cell>
          <cell r="C2045" t="str">
            <v>DEMARCACIÓN DE DILATACIÓN MEDIANTE CORTE DEL CONCRETO Y RELLENO CON CINTA O  FONDO DE JUNTA EN ESPUMA DE POLIETILENO DE BAJA DENSIDAD DE CELDA CERRADA PREFORMADO, PARA APLICAR MASILLAS EN FRÍO. De Ø1/4" (6mm).</v>
          </cell>
          <cell r="D2045" t="str">
            <v>ML</v>
          </cell>
          <cell r="E2045">
            <v>10944</v>
          </cell>
        </row>
        <row r="2046">
          <cell r="B2046">
            <v>6292</v>
          </cell>
          <cell r="C2046" t="str">
            <v>CINTA FLEXIBLE PARA SELLO PRIMARIO DE PVC. BANDA ELABORADA CON RESINAS DE CLORURO DE POLIVINILO TERMOPLÁSTICO. Norma CRD-C 572-74. SUMINISTRO E INSTALACIÓN. PARA EVITAR LA FILTRACIÓN DE HUMEDAD A TRAVÉS DE LA CONTINUIDAD DE PLACA CONSTRUIDA EN LAS ZONAS D</v>
          </cell>
          <cell r="D2046" t="str">
            <v>KG</v>
          </cell>
          <cell r="E2046">
            <v>13701</v>
          </cell>
        </row>
        <row r="2047">
          <cell r="B2047">
            <v>6293</v>
          </cell>
          <cell r="C2047" t="str">
            <v>ACERO DE REFUERZO DE FY=60000 PSI. SUMINISTRO E INSTALACIÓN. ACERO SEGÚN ESPECIFICACIONES PARTICULARES Y DE ACUERDO A LO ESTIPULADO POR LA NSR-10, NORMA ASTM A-706, ICONTEC 2289 PARA EL ACERO PDR-60. INCLUYE TODOS LOS COSTOS DE SUMINISTRO DE MATERIALES (R</v>
          </cell>
          <cell r="D2047" t="str">
            <v>KG</v>
          </cell>
          <cell r="E2047">
            <v>3166</v>
          </cell>
        </row>
        <row r="2048">
          <cell r="B2048">
            <v>6294</v>
          </cell>
          <cell r="C2048" t="str">
            <v>REPARACIÓN DE BARANDAS EXISTENTES. INCLUYE LIMPIEZA, MORTERO DE REPARACIÓN, INHIBIDOR DE CORROSIÓN, PINTURA ANTICARBONATACIÓN, SUMINISTRO DE MANO DE OBRA, EQUIPOS Y MANEJO DE DESPERDICIOS.</v>
          </cell>
          <cell r="D2048" t="str">
            <v>ML</v>
          </cell>
          <cell r="E2048">
            <v>28639</v>
          </cell>
        </row>
        <row r="2049">
          <cell r="B2049">
            <v>6295</v>
          </cell>
          <cell r="C2049" t="str">
            <v>REPARACIÓN DE BARANDAS EXISTENTES TYPO NEW JERSEY. INCLUYE LIMPIEZA, MORTERO DE REPARACIÓN, INHIBIDOR DE CORROSIÓN, PINTURA ANTICARBONATACIÓN, PINTURA REFLECTIVA, SUMINISTRO DE MANO DE OBRA, EQUIPOS Y MANEJO DE DESPERDICIOS.</v>
          </cell>
          <cell r="D2049" t="str">
            <v>ML</v>
          </cell>
          <cell r="E2049">
            <v>28599</v>
          </cell>
        </row>
        <row r="2050">
          <cell r="B2050">
            <v>6296</v>
          </cell>
          <cell r="C2050" t="str">
            <v>BARRERA DE SEGURIDAD LATERAL EN CONCRETO 3500 PSI SEGÚN DISEÑO. INCLUYE ANCLAJES A ESTRUCTURA EXISTENTE, COLOCACIÓN DE REFUERZO, FUNDICIÓN EN CONCRETO, CURADO, SUMINISTRO DE MANO DE OBRA, EQUIPOS, MATERIALES Y MANEJO DE DESPERDICIOS.</v>
          </cell>
          <cell r="D2050" t="str">
            <v>ML</v>
          </cell>
          <cell r="E2050">
            <v>36779</v>
          </cell>
        </row>
        <row r="2051">
          <cell r="B2051">
            <v>6297</v>
          </cell>
          <cell r="C2051" t="str">
            <v>CONCRETO DE FC= 4000 PSI AUTOCOMPACTANTE DE BAJA RETRACCIÓN GRAVA FINA NORMA ASTM 1107 Y ASTM C-827 CON A/C &lt;0.45m PARA RECALCE DE COLUMNA.  INCLUYE TODOS LOS COSTOS DE SUMINISTRO MATERIALES (HERRAMIENTA MENOR, FORMALETA, PARALES, VIBRADORES, CAMISAS PARA</v>
          </cell>
          <cell r="D2051" t="str">
            <v>M3</v>
          </cell>
          <cell r="E2051">
            <v>482992</v>
          </cell>
        </row>
        <row r="2052">
          <cell r="B2052">
            <v>6298</v>
          </cell>
          <cell r="C2052" t="str">
            <v>CONCRETO DE FC=3500 PSI GRAVA FINA PARA MÉNSULAS Y TOPES SÍSMICOS. CONCRETO PREMEZCLADO SEGÚN LA ESPECIFICACIÓN PARTICULAR DEL DISEÑO. SUMINISTRO E INSTALACIÓN. INCLUYE TODOS LOS COSTOS DE SUMINISTRO DE MATERIALES, EQUIPOS, TRANSPORTES, MANEJO, ALMACENAMI</v>
          </cell>
          <cell r="D2052" t="str">
            <v>M3</v>
          </cell>
          <cell r="E2052">
            <v>439876</v>
          </cell>
        </row>
        <row r="2053">
          <cell r="B2053">
            <v>6299</v>
          </cell>
          <cell r="C2053" t="str">
            <v>CONCRETO PARA ANDENES, ESCOBEADO Y FUNDIDO EN SITIO E= 0,10 M. SUMINISTRO Y COLOCACIÓN.</v>
          </cell>
          <cell r="D2053" t="str">
            <v>M3</v>
          </cell>
          <cell r="E2053">
            <v>421282</v>
          </cell>
        </row>
        <row r="2054">
          <cell r="B2054">
            <v>6300</v>
          </cell>
          <cell r="C2054" t="str">
            <v>CONCRETO DE FC=3500 PSI GRAVA COMÚN ADICIONANDO MICROFIBRA DE POLIPROPILENO PARA CONCRETO Y MORTERO, PARA TABLERO DE PUENTE. SUMINISTRO Y COLOCACIÓN. CONCRETO PREMEZCLADO SEGÚN LA ESPECIFICACIÓN PARTICULAR DEL DISEÑO. INCLUYE TODOS LOS COSTOS DE SUMINISTR</v>
          </cell>
          <cell r="D2054" t="str">
            <v>M3</v>
          </cell>
          <cell r="E2054">
            <v>506891</v>
          </cell>
        </row>
        <row r="2055">
          <cell r="B2055">
            <v>6301</v>
          </cell>
          <cell r="C2055" t="str">
            <v>CONCRETO DE FC=3500 PSI PARA RECALCE Y REFORZAMIENTO DE ZAPATAS, EN ZONAS DE ADICIÓN DE REFUERZO. INCLUYE MORTERO MODIFICADO CON RESINA ACRÍLICA DE DOS COMPONENTES PARA REPARACIONES ESTRUCTURALES. SUMINISTRO Y COLOCACIÓN. INCLUYE TODOS LOS COSTOS DE SUMIN</v>
          </cell>
          <cell r="D2055" t="str">
            <v>M3</v>
          </cell>
          <cell r="E2055">
            <v>744265</v>
          </cell>
        </row>
        <row r="2056">
          <cell r="B2056">
            <v>6302</v>
          </cell>
          <cell r="C2056" t="str">
            <v>CONCRETO DE FC=3000 PSI PARA RECALCE Y REFORZAMIENTO DE ZAPATAS, EN ZONAS DE ADICIÓN DE REFUERZO CON MORTERO MODIFICADO CON RESINA ACRÍLICA DE DOS COMPONENTES PARA REPARACIONES ESTRUCTURALES. SUMINISTRO Y COLOCACIÓN. INCLUYE TODOS LOS COSTOS DE SUMINISTRO</v>
          </cell>
          <cell r="D2056" t="str">
            <v>M3</v>
          </cell>
          <cell r="E2056">
            <v>725504</v>
          </cell>
        </row>
        <row r="2057">
          <cell r="B2057">
            <v>6303</v>
          </cell>
          <cell r="C2057" t="str">
            <v>FRESADO PAVIMENTO EXISTENTE, E= 5 CM, INCLUYE CARGUE Y TRANSPORTE A ESCOMBRERA DE MATERIAL SOBRANTE.</v>
          </cell>
          <cell r="D2057" t="str">
            <v>M2</v>
          </cell>
          <cell r="E2057">
            <v>5165</v>
          </cell>
        </row>
        <row r="2058">
          <cell r="B2058">
            <v>6304</v>
          </cell>
          <cell r="C2058" t="str">
            <v>LIMPIEZA MECÁNICA MEDIANTE PULIDORA CON CEPILLO DE CERDAS DE ALAMBRE EN SITIOS CON PRESENCIA DE CORROSIÓN ELIMINANDO COMPLETAMENTE CORROSIÓN Y ÓXIDO DEL ELEMENTO</v>
          </cell>
          <cell r="D2058" t="str">
            <v>M2</v>
          </cell>
          <cell r="E2058">
            <v>4509</v>
          </cell>
        </row>
        <row r="2059">
          <cell r="B2059">
            <v>6305</v>
          </cell>
          <cell r="C2059" t="str">
            <v>SANDBLASTING APLICADO EN SITIO GRADO SSPC-SP6 (METAL GRIS COMERCIAL) EN ELEMENTOS TIPO VIGA PARA REMOCIÓN DE OXIDACIÓN.</v>
          </cell>
          <cell r="D2059" t="str">
            <v>M2</v>
          </cell>
          <cell r="E2059">
            <v>11451</v>
          </cell>
        </row>
        <row r="2060">
          <cell r="B2060">
            <v>6306</v>
          </cell>
          <cell r="C2060" t="str">
            <v>LIMPIEZA PROFUNDA DE LA JUNTA. INCLUYE RETIRO DE MATERIAL EN LA CAVIDAD EXISTENTE ENTRE LA SUPERFICIE EXTERNA DE LA VIGA Y EL ESPALDAR DEL ESTRIBO MEDIANTE HIDROLAVADO Y TALADRO LUEGO DEL VACIADO DE LOS PRIMEROS 8 CMS DE LA CAJUELA DE LA JUNTA, EN FORMA T</v>
          </cell>
          <cell r="D2060" t="str">
            <v>ML</v>
          </cell>
          <cell r="E2060">
            <v>6633</v>
          </cell>
        </row>
        <row r="2061">
          <cell r="B2061">
            <v>6307</v>
          </cell>
          <cell r="C2061" t="str">
            <v>IMPRIMACIÓN CON EMULSIÓN ASFÁLTICA CRR-1 (Suministro, Barrido Superficie y Riego)</v>
          </cell>
          <cell r="D2061" t="str">
            <v>M2</v>
          </cell>
          <cell r="E2061">
            <v>1429</v>
          </cell>
        </row>
        <row r="2062">
          <cell r="B2062">
            <v>6308</v>
          </cell>
          <cell r="C2062" t="str">
            <v>LAVADO DE ESTRUCTURA EN CONCRETO Y/O METÁLICAS. INCLUYE ALQUILER DE HIDROLAVADORA A GASOLINA PRESION 3200 PSI. INCLUYE ANDAMIO TUBULAR, PLANTA ELÉCTRICA, CARROTANQUE IRRIGADOR DE AGUA, COMBUSTIBLE Y MANO DE OBRA.</v>
          </cell>
          <cell r="D2062" t="str">
            <v>M2</v>
          </cell>
          <cell r="E2062">
            <v>2667</v>
          </cell>
        </row>
        <row r="2063">
          <cell r="B2063">
            <v>6309</v>
          </cell>
          <cell r="C2063" t="str">
            <v>GEOMALLA FORTGRID BX-50. SUMINISTRO E INSTALACIÓN.</v>
          </cell>
          <cell r="D2063" t="str">
            <v>M2</v>
          </cell>
          <cell r="E2063">
            <v>10948</v>
          </cell>
        </row>
        <row r="2064">
          <cell r="B2064">
            <v>6311</v>
          </cell>
          <cell r="C2064" t="str">
            <v>REHABILITACIÓN DE PAVIMENTO RÍGIDO: LOSAS EN CONCRETO HIDRÁULICO MR-45 e=0.24m PARA TRONCAL</v>
          </cell>
          <cell r="D2064" t="str">
            <v>M2</v>
          </cell>
          <cell r="E2064">
            <v>279406</v>
          </cell>
        </row>
        <row r="2065">
          <cell r="B2065">
            <v>6312</v>
          </cell>
          <cell r="C2065" t="str">
            <v>REPARACIÓN DE DESPORTILLAMIENTOS DE LOSA DE CONCRETO CON MORTERO DE FRAGUADO RÁPIDO.</v>
          </cell>
          <cell r="D2065" t="str">
            <v>M2</v>
          </cell>
          <cell r="E2065">
            <v>638286</v>
          </cell>
        </row>
        <row r="2066">
          <cell r="B2066">
            <v>6313</v>
          </cell>
          <cell r="C2066" t="str">
            <v>MEZCLA ASFÁLTICA DENSA EN CALIENTE MD12 con Cemento Asfáltico 60-70 (Suministro, Extendido, Nivelación y Compactación con vibrocompactador y compactador de llantas)</v>
          </cell>
          <cell r="D2066" t="str">
            <v>M3</v>
          </cell>
          <cell r="E2066">
            <v>551402</v>
          </cell>
        </row>
        <row r="2067">
          <cell r="B2067">
            <v>6314</v>
          </cell>
          <cell r="C2067" t="str">
            <v>MEZCLA ASFÁLTICA EN CALIENTE TIPO DENSO MD10 ASFALTO CONVENCIONAL (Cemento asfáltico 60-70) (Suministro, Extendido, Nivelación y Compactación con vibrocompactador y compactador de llantas)</v>
          </cell>
          <cell r="D2067" t="str">
            <v>M3</v>
          </cell>
          <cell r="E2067">
            <v>616852</v>
          </cell>
        </row>
        <row r="2068">
          <cell r="B2068">
            <v>6315</v>
          </cell>
          <cell r="C2068" t="str">
            <v>MEZCLA ASFÁLTICA EN CALIENTE TIPO DENSO MD10 ASF CONVENCIONAL (Cemento asfáltico 60-70) (Suministro, Extendido y Nivelación Manual y Compactación con vibrocompactador BENITIN de 1 tonelada)</v>
          </cell>
          <cell r="D2068" t="str">
            <v>M3</v>
          </cell>
          <cell r="E2068">
            <v>629824</v>
          </cell>
        </row>
        <row r="2069">
          <cell r="B2069">
            <v>6316</v>
          </cell>
          <cell r="C2069" t="str">
            <v>MEZCLA ASFALTICA EN CALIENTE TIPO DENSO MD12 ASF CONVENCIONAL con Cemento Asfáltico 60-70 (Suministro, Extendido y Nivelación Manual y Compactación con vibrocompactador Benitin de 1 tonelada incluye operario y combustible)</v>
          </cell>
          <cell r="D2069" t="str">
            <v>M3</v>
          </cell>
          <cell r="E2069">
            <v>612619</v>
          </cell>
        </row>
        <row r="2070">
          <cell r="B2070">
            <v>6317</v>
          </cell>
          <cell r="C2070" t="str">
            <v xml:space="preserve">CONCRETO TREMIE DE 3000 PSI PARA CAISSON D= 1.50m. SUMINISTRO Y COLOCACIÓN. Incluye acelerante, alquiler de equipo de perforación con operario, motobomba, bentonita, mano de obra, transporte y disposición final de escombros en sitio autorizado, distancia </v>
          </cell>
          <cell r="D2070" t="str">
            <v>ML</v>
          </cell>
          <cell r="E2070">
            <v>4537817</v>
          </cell>
        </row>
        <row r="2071">
          <cell r="B2071">
            <v>6318</v>
          </cell>
          <cell r="C2071" t="str">
            <v>ALQUILER DE PORTATIL. CARACTERÍSTICAS: Procesador intel, Core i3 4005U, celeron o similar, Memoria RAM de 4 GB ( 2 x 2048 MB)Disco duro de 500gb a 7200 rpmPantalla LED HP BrightView widescreen de alta definición con 35,6 cm (14") o similar, HD INTEL GRAPH</v>
          </cell>
          <cell r="D2071" t="str">
            <v>UN/MES</v>
          </cell>
          <cell r="E2071">
            <v>142800</v>
          </cell>
        </row>
        <row r="2072">
          <cell r="B2072">
            <v>6319</v>
          </cell>
          <cell r="C2072" t="str">
            <v>CONCRETO TREMIE DE 3000 PSI PARA CAISSON D= 1.20 m. SUMINISTRO E INSTALACIÓN. Incluye acelerante, alquiler de equipo de perforación con operario, motobomba, mano de obra, transporte y disposición final de escombros en sitio autorizado, distancia de transp</v>
          </cell>
          <cell r="D2072" t="str">
            <v>ML</v>
          </cell>
          <cell r="E2072">
            <v>3078275</v>
          </cell>
        </row>
        <row r="2073">
          <cell r="B2073">
            <v>6320</v>
          </cell>
          <cell r="C2073" t="str">
            <v>POSTE METÁLICO AP, H=12m (Inc. Suministro, Izaje, Aplomado e Instalación. Inc. Brazo Sencillo y Base según Norma AP802)</v>
          </cell>
          <cell r="D2073" t="str">
            <v>UN</v>
          </cell>
          <cell r="E2073">
            <v>2010256</v>
          </cell>
        </row>
        <row r="2074">
          <cell r="B2074">
            <v>6321</v>
          </cell>
          <cell r="C2074" t="str">
            <v>CONCRETO 4000 PSI PREMEZCLADO PARA TABLERO PUENTE (Incluye Suministro e instalación, bombeo de concreto, aditivo para puente de adherencia de concreto fresco y endurecido).</v>
          </cell>
          <cell r="D2074" t="str">
            <v>M3</v>
          </cell>
          <cell r="E2074">
            <v>564751</v>
          </cell>
        </row>
        <row r="2075">
          <cell r="B2075">
            <v>6322</v>
          </cell>
          <cell r="C2075" t="str">
            <v>NEOPRENO REFORZADO 0.30x0.30x3 cm DOBLE REFUERZO DUREZA 60. SUMINISTRO E INSTALACIÓN. (INCLUYE LIMPIEZA DE LA SUPERFICIE CON CHORRO DE AIRE A PRESIÓN, HERRAMIENTA MENOR Y COMPRESOR).</v>
          </cell>
          <cell r="D2075" t="str">
            <v>UN</v>
          </cell>
          <cell r="E2075">
            <v>117918</v>
          </cell>
        </row>
        <row r="2076">
          <cell r="B2076">
            <v>6323</v>
          </cell>
          <cell r="C2076" t="str">
            <v>CONCRETO 3000 PSI PREMEZCLADO PARA MURO (hasta 3.70 m de alto. Incl. Suministro e instalación, geodren planar _H= 1.0 m, excavación, retiro de escombros, mortero, recebo compactado y acero de refuerzo)</v>
          </cell>
          <cell r="D2076" t="str">
            <v>ML</v>
          </cell>
          <cell r="E2076">
            <v>491972</v>
          </cell>
        </row>
        <row r="2077">
          <cell r="B2077">
            <v>6324</v>
          </cell>
          <cell r="C2077" t="str">
            <v>NEOPRENO REFORZADO 0.30x0.30x1 cm DOBLE REFUERZO DUREZA 60. SUMINISTRO E INSTALACIÓN. (INCLUYE LIMPIEZA DE LA SUPERFICIE CON CHORRO DE AIRE A PRESIÓN, HERRAMIENTA MENOR Y COMPRESOR).</v>
          </cell>
          <cell r="D2077" t="str">
            <v>UN</v>
          </cell>
          <cell r="E2077">
            <v>51573</v>
          </cell>
        </row>
        <row r="2078">
          <cell r="B2078">
            <v>6325</v>
          </cell>
          <cell r="C2078" t="str">
            <v>DESMONTE DE LUMINARIA DE 70 W</v>
          </cell>
          <cell r="D2078" t="str">
            <v>UN</v>
          </cell>
          <cell r="E2078">
            <v>76922</v>
          </cell>
        </row>
        <row r="2079">
          <cell r="B2079">
            <v>6326</v>
          </cell>
          <cell r="C2079" t="str">
            <v>PIEDRA RAJÓN PARA PROTECCIÓN DEL CANAL e= 30 cm INCLUYE MORTERO 2500 PSI PARA PEGA e= 10 cm (Incluye Suministro e instalación)</v>
          </cell>
          <cell r="D2079" t="str">
            <v>M3</v>
          </cell>
          <cell r="E2079">
            <v>106793</v>
          </cell>
        </row>
        <row r="2080">
          <cell r="B2080">
            <v>6327</v>
          </cell>
          <cell r="C2080" t="str">
            <v>PRUEBA DE HERMETICIDAD POR EL MÉTODO DE PRESIÓN POSITIVA CON AIRE PARA LAS REDES DE ALCANTARILLADO SANITARIO DE ACUERDO A LAS NORMAS TÉCNICAS VIGENTES (E.A.A.B - SISTECNE_12). TRAMO DE Ø6" A Ø12".</v>
          </cell>
          <cell r="D2080" t="str">
            <v>TRAMO</v>
          </cell>
          <cell r="E2080">
            <v>403800</v>
          </cell>
        </row>
        <row r="2081">
          <cell r="B2081">
            <v>6328</v>
          </cell>
          <cell r="C2081" t="str">
            <v>PRUEBA DE HERMETICIDAD POR EL MÉTODO DE PRESIÓN POSITIVA CON AIRE PARA LAS REDES DE ALCANTARILLADO SANITARIO DE ACUERDO A LAS NORMAS TÉCNICAS VIGENTES (E.A.A.B - SISTECNE_12). TRAMO DE Ø14" A Ø24".</v>
          </cell>
          <cell r="D2081" t="str">
            <v>TRAMO</v>
          </cell>
          <cell r="E2081">
            <v>504750</v>
          </cell>
        </row>
        <row r="2082">
          <cell r="B2082">
            <v>6329</v>
          </cell>
          <cell r="C2082" t="str">
            <v>PRUEBA DE HERMETICIDAD POR EL MÉTODO DE PRESIÓN POSITIVA CON AIRE PARA LAS REDES DE ALCANTARILLADO SANITARIO DE ACUERDO A LAS NORMAS TÉCNICAS VIGENTES (E.A.A.B - SISTECNE_12). TRAMO DE Ø42" A Ø50".</v>
          </cell>
          <cell r="D2082" t="str">
            <v>TRAMO</v>
          </cell>
          <cell r="E2082">
            <v>706650</v>
          </cell>
        </row>
        <row r="2083">
          <cell r="B2083">
            <v>6330</v>
          </cell>
          <cell r="C2083" t="str">
            <v>ENTIBADO SISTEMA CAJÓN TIPO KS-100 - ALQUILER. SUMINISTRO E INSTALACIÓN. Incluye eslinga de cadenas 4 ramales, suministro instalación y desinstalación de 3 módulos compuestos cada uno de: 2 paneles base de 3.50 M x 2.40 m, cuatro (4) riostras de 1000 mm y</v>
          </cell>
          <cell r="D2083" t="str">
            <v>MOD/ME</v>
          </cell>
          <cell r="E2083">
            <v>10702388</v>
          </cell>
        </row>
        <row r="2084">
          <cell r="B2084">
            <v>6331</v>
          </cell>
          <cell r="C2084" t="str">
            <v>CÁMARA PREFABRICADA 37° D= 1.20m CAMPANA ESPIGO. NORMA NP  074  E.A.B. (Suministro e instalación)</v>
          </cell>
          <cell r="D2084" t="str">
            <v>UN</v>
          </cell>
          <cell r="E2084">
            <v>4271088</v>
          </cell>
        </row>
        <row r="2085">
          <cell r="B2085">
            <v>6332</v>
          </cell>
          <cell r="C2085" t="str">
            <v>CÁMARA PREFABRICADA 22° D= 1.20 m CAMPANA ESPIGO. NORMA NP  074  E.A.B. (Suministro e instalación)</v>
          </cell>
          <cell r="D2085" t="str">
            <v>UN</v>
          </cell>
          <cell r="E2085">
            <v>3946696</v>
          </cell>
        </row>
        <row r="2086">
          <cell r="B2086">
            <v>6333</v>
          </cell>
          <cell r="C2086" t="str">
            <v>GAVIONES - SUMINISTRO Y CONSTRUCCIÓN. Incluye rajón, malla para gaviones y alambre recocido.</v>
          </cell>
          <cell r="D2086" t="str">
            <v>M3</v>
          </cell>
          <cell r="E2086">
            <v>145386</v>
          </cell>
        </row>
        <row r="2087">
          <cell r="B2087">
            <v>6334</v>
          </cell>
          <cell r="C2087" t="str">
            <v>ACERO ESTRUCTURAL A-709 TIPO CORTEN GRADO 50 DE ALTA RESISTENCIA. Incluye suministro, fabricación, transporte e instalación.</v>
          </cell>
          <cell r="D2087" t="str">
            <v>KG</v>
          </cell>
          <cell r="E2087">
            <v>11637</v>
          </cell>
        </row>
        <row r="2088">
          <cell r="B2088">
            <v>6335</v>
          </cell>
          <cell r="C2088" t="str">
            <v>TUBO GALVANIZADO 3". GOTERO. Incluye suministro e instalación</v>
          </cell>
          <cell r="D2088" t="str">
            <v>ML</v>
          </cell>
          <cell r="E2088">
            <v>72179</v>
          </cell>
        </row>
        <row r="2089">
          <cell r="B2089">
            <v>6339</v>
          </cell>
          <cell r="C2089" t="str">
            <v>IZAJE Y DESMONTAJE DE VIGA METÁLICA EXISTENTE. INCLUYE GRÚAS TELESCÓPICAS 50 TON, CARGUE Y TRANSPORTE DE ESTRUCTURA METÁLICA EN CAMA BAJA.</v>
          </cell>
          <cell r="D2089" t="str">
            <v>UN</v>
          </cell>
          <cell r="E2089">
            <v>5823350</v>
          </cell>
        </row>
        <row r="2090">
          <cell r="B2090">
            <v>6340</v>
          </cell>
          <cell r="C2090" t="str">
            <v>SUELO MECÁNICAMENTE REFORZADO. (Suministro e instalación, incluye geotextil NT 2500, geomalla biaxial BX-60, material seleccionado, transporte y disposición de escombros)</v>
          </cell>
          <cell r="D2090" t="str">
            <v>M3</v>
          </cell>
          <cell r="E2090">
            <v>153325</v>
          </cell>
        </row>
        <row r="2091">
          <cell r="B2091">
            <v>6341</v>
          </cell>
          <cell r="C2091" t="str">
            <v>CAJA DESARENADORA - SUMINISTRO Y CONSTRUCCIÓN SEGÚN DISEÑO. Incluye ladrillo tolete común, mortero 1:3 impermeabilizado, concreto de limpieza 2500 PSI, placa inferior y acero de refuerzo.</v>
          </cell>
          <cell r="D2091" t="str">
            <v>UN</v>
          </cell>
          <cell r="E2091">
            <v>445042</v>
          </cell>
        </row>
        <row r="2092">
          <cell r="B2092">
            <v>6342</v>
          </cell>
          <cell r="C2092" t="str">
            <v>ESTRUCTURA DE DISIPACIÓN COLECTOR DE 1.20 m EN CONCRETO IMPERMEABILIZADO 4000 PSI, SEGÚN DISEÑO. Incluye suministro, construcción, acero de refuerzo y formaleta, encofrado y desencofrado.</v>
          </cell>
          <cell r="D2092" t="str">
            <v>UN</v>
          </cell>
          <cell r="E2092">
            <v>5194498</v>
          </cell>
        </row>
        <row r="2093">
          <cell r="B2093">
            <v>6343</v>
          </cell>
          <cell r="C2093" t="str">
            <v>JUNTA DE DILATACIÓN TRAMOS 1.00 m (MOVIMIENTO +/- 25 mm)</v>
          </cell>
          <cell r="D2093" t="str">
            <v>ML</v>
          </cell>
          <cell r="E2093">
            <v>864640</v>
          </cell>
        </row>
        <row r="2094">
          <cell r="B2094">
            <v>6344</v>
          </cell>
          <cell r="C2094" t="str">
            <v>MEZCLA ASFÁLTICA EN FRÍO. (Suministro, Extendido, Nivelación y Compactación con vibrocompactador y compactador de llantas)</v>
          </cell>
          <cell r="D2094" t="str">
            <v>M3</v>
          </cell>
          <cell r="E2094">
            <v>1132696</v>
          </cell>
        </row>
        <row r="2095">
          <cell r="B2095">
            <v>6345</v>
          </cell>
          <cell r="C2095" t="str">
            <v>MEZCLA ASFÁLTICA EN FRÍO. E= 0.05 m - 0.10 m (Suministro, Extendido, Nivelación y Compactación con vibrocompactador y compactador de llantas).</v>
          </cell>
          <cell r="D2095" t="str">
            <v>M2</v>
          </cell>
          <cell r="E2095">
            <v>155654</v>
          </cell>
        </row>
        <row r="2096">
          <cell r="B2096">
            <v>6346</v>
          </cell>
          <cell r="C2096" t="str">
            <v>RETIRO DE TUBERÍA METÁLICA EXISTENTE. Incluye transporte y disposición final.</v>
          </cell>
          <cell r="D2096" t="str">
            <v>ML</v>
          </cell>
          <cell r="E2096">
            <v>22401</v>
          </cell>
        </row>
        <row r="2097">
          <cell r="B2097">
            <v>6352</v>
          </cell>
          <cell r="C2097" t="str">
            <v>PINTURA RECUBRIMIENTO ELÁSTICO EN RESINA ACRÍLICA APLICADA SOBRE CONCRETO. DOS (2) MANOS. Incluye suministro y colocación de pintura.</v>
          </cell>
          <cell r="D2097" t="str">
            <v>M2</v>
          </cell>
          <cell r="E2097">
            <v>124517</v>
          </cell>
        </row>
        <row r="2098">
          <cell r="B2098">
            <v>6353</v>
          </cell>
          <cell r="C2098" t="str">
            <v>ANCLAJE EPÓXICO DE VARILLA DE 3/4". ADHESIVO DE ALTO DESEMPEÑO PARA ANCLAJE DE BARRAS AL CONCRETO. SUMINISTRO E INSTALACIÓN. INCLUYE LA DETECCIÓN DE REFUERZO PARA PERFORACIÓN, LA PERFORACIÓN, LIMPIEZA DE LA PERFORACIÓN CON CHORRO DE AIRE, SUMINISTRO DE MA</v>
          </cell>
          <cell r="D2098" t="str">
            <v>CM.PER</v>
          </cell>
          <cell r="E2098">
            <v>1664</v>
          </cell>
        </row>
        <row r="2099">
          <cell r="B2099">
            <v>6354</v>
          </cell>
          <cell r="C2099" t="str">
            <v>SEÑAL CICLORUTA SIC-02. TABLERO 67,03cm x 28,04cm REFLECTIVO DE ALTA INTENSIDAD, PEDESTAL CIRCULAR GALVANIZADO DE 2" Y 2mm EN PINTURA ELECTROSTÁTICA. INCLUYE SUMINISTRO E INSTALACIÓN</v>
          </cell>
          <cell r="D2099" t="str">
            <v>UN</v>
          </cell>
          <cell r="E2099">
            <v>487900</v>
          </cell>
        </row>
        <row r="2100">
          <cell r="B2100">
            <v>6355</v>
          </cell>
          <cell r="C2100" t="str">
            <v>SEÑAL ELEVADA BS, TABLERO 4,272m x 1,943m REFLECTIVO DIAMANTE, SOPORTE EN TUBO GALVANIZADO DE 12" x 7m CERCHA EN TUBO 4" DE 3mm Y 2" DE 2mm. INCL. SUMINISTRO E INSTALACIÓN</v>
          </cell>
          <cell r="D2100" t="str">
            <v>UN</v>
          </cell>
          <cell r="E2100">
            <v>10412500</v>
          </cell>
        </row>
        <row r="2101">
          <cell r="B2101">
            <v>6356</v>
          </cell>
          <cell r="C2101" t="str">
            <v>SEÑAL ELEVADA BS, TABLERO 4,556m x 1,654m REFLECTIVO DIAMANTE, SOPORTE EN TUBO GALVANIZADO DE 12" x 7m CERCHA EN TUBO 4" DE 3mm Y 2" DE 2mm.  INCL. SUMINISTRO E INSTALACIÓN</v>
          </cell>
          <cell r="D2101" t="str">
            <v>UN</v>
          </cell>
          <cell r="E2101">
            <v>11602500</v>
          </cell>
        </row>
        <row r="2102">
          <cell r="B2102">
            <v>6357</v>
          </cell>
          <cell r="C2102" t="str">
            <v>SEÑAL CICLORUTA SIC-02, TABLERO 64,66cm x 28,04cm REFLECTIVO DE ALTA INTENSIDAD, PEDESTAL CIRCULAR GALVANIZADO DE 2" x 2mm EN PINTURA ELECTROSTÁTICA.  INCLUYE SUMINISTRO E INSTALACIÓN</v>
          </cell>
          <cell r="D2102" t="str">
            <v>UN</v>
          </cell>
          <cell r="E2102">
            <v>386750</v>
          </cell>
        </row>
        <row r="2103">
          <cell r="B2103">
            <v>6358</v>
          </cell>
          <cell r="C2103" t="str">
            <v>SEÑAL CICLORUTA SIC-02, TABLERO 67,32cm x 28,04cm REFLECTIVO DE ALTA INTENSIDAD, PEDESTAL CIRCULAR GALVANIZADO DE 2" x 2mm EN PINTURA ELECTROSTÁTICA.  INCLUYE SUMINISTRO E INSTALACIÓN</v>
          </cell>
          <cell r="D2103" t="str">
            <v>UN</v>
          </cell>
          <cell r="E2103">
            <v>410550</v>
          </cell>
        </row>
        <row r="2104">
          <cell r="B2104">
            <v>6359</v>
          </cell>
          <cell r="C2104" t="str">
            <v>SEÑAL ELEVADA BS, TABLERO 3.533m x 2.228m REFLECTIVO DIAMANTE, SOPORTE EN TUBO GALVANIZADO DE 12" x 7m CERCHA EN TUBO DE 4" EN 3mm Y 2" EN 2mm.   INCLUYE SUMINISTRO E INSTALACIÓN</v>
          </cell>
          <cell r="D2104" t="str">
            <v>UN</v>
          </cell>
          <cell r="E2104">
            <v>11602500</v>
          </cell>
        </row>
        <row r="2105">
          <cell r="B2105">
            <v>6360</v>
          </cell>
          <cell r="C2105" t="str">
            <v>SEÑAL ELEVADA BS, TABLERO 4.007m x 1.032m REFLECTIVO DIAMANTE, SOPORTE EN TUBO GALVANIZADO DE 12" x 7m CERCHA EN TUBO DE 4" EN 3mm Y 2" EN 2mm.   INCLUYE SUMINISTRO E INSTALACIÓN</v>
          </cell>
          <cell r="D2105" t="str">
            <v>UN</v>
          </cell>
          <cell r="E2105">
            <v>11602500</v>
          </cell>
        </row>
        <row r="2106">
          <cell r="B2106">
            <v>6361</v>
          </cell>
          <cell r="C2106" t="str">
            <v>SEÑAL ELEVADA BS, TABLERO 3.561m x 2.228m REFLECTIVO DIAMANTE, SOPORTE EN TUBO GALVANIZADO DE 12" x 7m CERCHA EN TUBO DE 4" EN 3mm Y 2" EN 2mm. INCLUYE SUMINISTRO E INSTALACIÓN</v>
          </cell>
          <cell r="D2106" t="str">
            <v>UN</v>
          </cell>
          <cell r="E2106">
            <v>11602500</v>
          </cell>
        </row>
        <row r="2107">
          <cell r="B2107">
            <v>6362</v>
          </cell>
          <cell r="C2107" t="str">
            <v>SEÑAL ELEVADA BS, TABLERO 2.738m x 1.380m REFLECTIVO DIAMANTE, SOPORTE EN TUBO GALVANIZADO DE 12" x 7m CERCHA EN TUBO DE 4" EN 3mm Y 2" EN 2mm. INCLUYE SUMINISTRO E INSTALACIÓN</v>
          </cell>
          <cell r="D2107" t="str">
            <v>UN</v>
          </cell>
          <cell r="E2107">
            <v>8032500</v>
          </cell>
        </row>
        <row r="2108">
          <cell r="B2108">
            <v>6363</v>
          </cell>
          <cell r="C2108" t="str">
            <v>SEÑAL INFORMATIVA SI-28, TABLERO 85.01cm x 26.00cm REFLECTIVO ALTA INTENSIDAD, PEDESTAL EN ÁNGULO DE 2"x2"x1/4" H= 2.60m EN PINTURA ELECTROSTÁTICA. INCLUYE SUMINISTRO E INSTALACIÓN</v>
          </cell>
          <cell r="D2108" t="str">
            <v>UN</v>
          </cell>
          <cell r="E2108">
            <v>392700</v>
          </cell>
        </row>
        <row r="2109">
          <cell r="B2109">
            <v>6364</v>
          </cell>
          <cell r="C2109" t="str">
            <v>SEÑAL ELEVADA BS, TABLERO 3.097m x 2.228m REFLECTIVO DIAMANTE, SOPORTE EN TUBO GALVANIZADO DE 12" EN 7m. CERCHA EN TUBO DE 4" EN 3mm Y 2" EN 2mm. INCLUYE SUMINISTRO E INSTALACIÓN</v>
          </cell>
          <cell r="D2109" t="str">
            <v>UN</v>
          </cell>
          <cell r="E2109">
            <v>11602500</v>
          </cell>
        </row>
        <row r="2110">
          <cell r="B2110">
            <v>6365</v>
          </cell>
          <cell r="C2110" t="str">
            <v>SEÑAL INFORMATIVA SI-05, TABLERO 1.401m x 0.512m REFLECTIVO ALTA INTENSIDAD, PEDESTAL EN ÁNGULO DE 2"x2"x1/4" H= 2.60m EN PINTURA ELECTROSTÁTICA.  INCLUYE SUMINISTRO E INSTALACIÓN</v>
          </cell>
          <cell r="D2110" t="str">
            <v>UN</v>
          </cell>
          <cell r="E2110">
            <v>404600</v>
          </cell>
        </row>
        <row r="2111">
          <cell r="B2111">
            <v>6366</v>
          </cell>
          <cell r="C2111" t="str">
            <v>SEÑAL INFORMATIVA SI-05, TABLERO 1.167m x 0.512m REFLECTIVO ALTA INTENSIDAD, PEDESTAL EN ÁNGULO DE 2"x2"x1/4" H= 2.60m EN PINTURA ELECTROSTÁTICA.  INCLUYE SUMINISTRO E INSTALACIÓN</v>
          </cell>
          <cell r="D2111" t="str">
            <v>UN</v>
          </cell>
          <cell r="E2111">
            <v>404600</v>
          </cell>
        </row>
        <row r="2112">
          <cell r="B2112">
            <v>6367</v>
          </cell>
          <cell r="C2112" t="str">
            <v>SEÑAL INFORMATIVA SI-05, TABLERO 1.190m x 0.512m REFLECTIVO ALTA INTENSIDAD, PEDESTAL EN ÁNGULO DE 2"x2"x1/4" H= 2.60m EN PINTURA ELECTROSTÁTICA.  INCLUYE SUMINISTRO E INSTALACIÓN</v>
          </cell>
          <cell r="D2112" t="str">
            <v>UN</v>
          </cell>
          <cell r="E2112">
            <v>404600</v>
          </cell>
        </row>
        <row r="2113">
          <cell r="B2113">
            <v>6368</v>
          </cell>
          <cell r="C2113" t="str">
            <v>SEÑAL INFORMATIVA SI-05, TABLERO 85.94cm x 50.95cm REFLECTIVO ALTA INTENSIDAD, PEDESTAL EN ÁNGULO DE 2"x2"x1/4" H= 2.60m EN PINTURA ELECTROSTÁTICA.  INCLUYE SUMINISTRO E INSTALACIÓN</v>
          </cell>
          <cell r="D2113" t="str">
            <v>UN</v>
          </cell>
          <cell r="E2113">
            <v>392700</v>
          </cell>
        </row>
        <row r="2114">
          <cell r="B2114">
            <v>6369</v>
          </cell>
          <cell r="C2114" t="str">
            <v>SEÑAL INFORMATIVA SI-05, TABLERO 88.03cm x 50.95cm REFLECTIVO ALTA INTENSIDAD, PEDESTAL EN ÁNGULO DE 2"x2"x1/4" H= 2.60m EN PINTURA ELECTROSTÁTICA.  INCLUYE SUMINISTRO E INSTALACIÓN</v>
          </cell>
          <cell r="D2114" t="str">
            <v>UN</v>
          </cell>
          <cell r="E2114">
            <v>392700</v>
          </cell>
        </row>
        <row r="2115">
          <cell r="B2115">
            <v>6370</v>
          </cell>
          <cell r="C2115" t="str">
            <v>SEÑAL INFORMATIVA SI-05, TABLERO 1.075m x 0.512m REFLECTIVO ALTA INTENSIDAD, PEDESTAL EN ÁNGULO DE 2"x2"x1/4" H= 2.60m EN PINTURA ELECTROSTÁTICA. INCLUYE SUMINISTRO E INSTALACIÓN</v>
          </cell>
          <cell r="D2115" t="str">
            <v>UN</v>
          </cell>
          <cell r="E2115">
            <v>404600</v>
          </cell>
        </row>
        <row r="2116">
          <cell r="B2116">
            <v>6371</v>
          </cell>
          <cell r="C2116" t="str">
            <v>SEÑAL ELEVADA BS, TABLERO 2.414m x 1.380m REFLECTIVO DIAMANTE, SOPORTE EN TUBO GALVANIZADO DE 12" EN 7m. CERCHA EN TUBO DE 4" EN 3mm Y 2" EN 2mm. INCLUYE SUMINISTRO E INSTALACIÓN</v>
          </cell>
          <cell r="D2116" t="str">
            <v>UN</v>
          </cell>
          <cell r="E2116">
            <v>8032500</v>
          </cell>
        </row>
        <row r="2117">
          <cell r="B2117">
            <v>6372</v>
          </cell>
          <cell r="C2117" t="str">
            <v>SEÑAL ELEVADA BS, TABLERO 3.322m x 2.111m REFLECTIVO DIAMANTE, SOPORTE EN TUBO GALVANIZADO DE 12" EN 7m. CERCHA EN TUBO DE 4" EN 3mm Y 2" EN 2mm. INCLUYE SUMINISTRO E INSTALACIÓN</v>
          </cell>
          <cell r="D2117" t="str">
            <v>UN</v>
          </cell>
          <cell r="E2117">
            <v>11602500</v>
          </cell>
        </row>
        <row r="2118">
          <cell r="B2118">
            <v>6373</v>
          </cell>
          <cell r="C2118" t="str">
            <v>REEMPLAZO DE TABLERO SEÑAL ELEVADA BS, POR TABLERO GALVANIZADO CALIBRE 20 3.914m x 1.972m REFLECTIVO DIAMANTE. INCLUYE SUMINISTRO E INSTALACIÓN</v>
          </cell>
          <cell r="D2118" t="str">
            <v>UN</v>
          </cell>
          <cell r="E2118">
            <v>4581500</v>
          </cell>
        </row>
        <row r="2119">
          <cell r="B2119">
            <v>6374</v>
          </cell>
          <cell r="C2119" t="str">
            <v>SEÑAL INFORMATIVA SI-05C, TABLERO 60.64cm x 82.50cm REFLECTIVO ALTA INTENSIDAD, PEDESTAL EN ÁNGULO DE 2"x2"x1/4" H= 2.60m EN PINTURA ELECTROSTÁTICA. INCLUYE SUMINISTRO E INSTALACIÓN</v>
          </cell>
          <cell r="D2119" t="str">
            <v>UN</v>
          </cell>
          <cell r="E2119">
            <v>190400</v>
          </cell>
        </row>
        <row r="2120">
          <cell r="B2120">
            <v>6375</v>
          </cell>
          <cell r="C2120" t="str">
            <v>SEÑAL INFORMATIVA SI-05C, TABLERO 75.09cm x 82.50cm REFLECTIVO ALTA INTENSIDAD, PEDESTAL EN ÁNGULO DE 2"x2"x1/4" H= 2.60m EN PINTURA ELECTROSTÁTICA. INCLUYE SUMINISTRO E INSTALACIÓN</v>
          </cell>
          <cell r="D2120" t="str">
            <v>UN</v>
          </cell>
          <cell r="E2120">
            <v>232050</v>
          </cell>
        </row>
        <row r="2121">
          <cell r="B2121">
            <v>6376</v>
          </cell>
          <cell r="C2121" t="str">
            <v>SEÑAL INFORMATIVA SI-05C, TABLERO 76.09cm x 97.51cm REFLECTIVO ALTA INTENSIDAD, PEDESTAL EN ÁNGULO DE 2"x2"x1/4" H= 2.60m EN PINTURA ELECTROSTÁTICA. INCLUYE SUMINISTRO E INSTALACIÓN</v>
          </cell>
          <cell r="D2121" t="str">
            <v>UN</v>
          </cell>
          <cell r="E2121">
            <v>458150</v>
          </cell>
        </row>
        <row r="2122">
          <cell r="B2122">
            <v>6377</v>
          </cell>
          <cell r="C2122" t="str">
            <v>SEÑAL INFORMATIVA SI-05C, TABLERO 75.01cm x 82.50cm REFLECTIVO ALTA INTENSIDAD, PEDESTAL EN ÁNGULO DE 2"x2"x1/4" H= 2.60m EN PINTURA ELECTROSTÁTICA. INCLUYE SUMINISTRO E INSTALACIÓN</v>
          </cell>
          <cell r="D2122" t="str">
            <v>UN</v>
          </cell>
          <cell r="E2122">
            <v>232050</v>
          </cell>
        </row>
        <row r="2123">
          <cell r="B2123">
            <v>6378</v>
          </cell>
          <cell r="C2123" t="str">
            <v>SEÑAL INFORMATIVA BS, TABLERO 2.696m x 1.380m REFLECTIVO DIAMANTE, SOPORTE EN TUBO GALVANIZADO DE 12" x 7m. CERCHA EN TUBO DE 4" EN 3mm Y 2" EN 2mm. INCLUYE SUMINISTRO E INSTALACIÓN</v>
          </cell>
          <cell r="D2123" t="str">
            <v>UN</v>
          </cell>
          <cell r="E2123">
            <v>392700</v>
          </cell>
        </row>
        <row r="2124">
          <cell r="B2124">
            <v>6379</v>
          </cell>
          <cell r="C2124" t="str">
            <v>SEÑAL INFORMATIVA SI-05, TABLERO 1.119m x 0.512m REFLECTIVO ALTA INTENSIDAD, PEDESTAL EN ÁNGULO DE 2"x2"x1/4" H= 2.60m EN PINTURA ELECTROSTÁTICA. INCLUYE SUMINISTRO E INSTALACIÓN</v>
          </cell>
          <cell r="D2124" t="str">
            <v>UN</v>
          </cell>
          <cell r="E2124">
            <v>577150</v>
          </cell>
        </row>
        <row r="2125">
          <cell r="B2125">
            <v>6380</v>
          </cell>
          <cell r="C2125" t="str">
            <v>4 DUCTOS D=3" PVC-TDP (No Incluye Rellenos ni excavación). SUMINISTRO E INSTALACIÓN.</v>
          </cell>
          <cell r="D2125" t="str">
            <v>ML</v>
          </cell>
          <cell r="E2125">
            <v>47300</v>
          </cell>
        </row>
        <row r="2126">
          <cell r="B2126">
            <v>6381</v>
          </cell>
          <cell r="C2126" t="str">
            <v>9 DUCTOS D=6" + 2 DUCTOS DE 3" - IMC EN CERCHA METÁLICA. SUMINISTRO E INSTALACIÓN. INCLUYE CONECTOR METÁLICO DE PUESTA A TIERRA DE 3" Y 6" EN CADA EXTREMO.</v>
          </cell>
          <cell r="D2126" t="str">
            <v>ML</v>
          </cell>
          <cell r="E2126">
            <v>4033893</v>
          </cell>
        </row>
        <row r="2127">
          <cell r="B2127">
            <v>6382</v>
          </cell>
          <cell r="C2127" t="str">
            <v>TUBERIA PVC D=14" TIPO U.M. RDE 21 (Suministro e Instalación)</v>
          </cell>
          <cell r="D2127" t="str">
            <v>ML</v>
          </cell>
          <cell r="E2127">
            <v>323667</v>
          </cell>
        </row>
        <row r="2128">
          <cell r="B2128">
            <v>6383</v>
          </cell>
          <cell r="C2128" t="str">
            <v>9 DUCTOS D=6" + 2 DUCTOS DE 3" - PVC-TDP INCLUYE SUMINISTRO E INSTALACIÓN.</v>
          </cell>
          <cell r="D2128" t="str">
            <v>ML</v>
          </cell>
          <cell r="E2128">
            <v>303893</v>
          </cell>
        </row>
        <row r="2129">
          <cell r="B2129">
            <v>6385</v>
          </cell>
          <cell r="C2129" t="str">
            <v>CÁRCAMO EN CONCRETO PARA TUBERÍA DE ACERO DE 8" EN CALZADA ASFALTO. INCLUYE SUMINISTRO Y COLOCACIÓN DE MATERIALES Y MANO DE OBRA.</v>
          </cell>
          <cell r="D2129" t="str">
            <v>ML</v>
          </cell>
          <cell r="E2129">
            <v>170170</v>
          </cell>
        </row>
        <row r="2130">
          <cell r="B2130">
            <v>6386</v>
          </cell>
          <cell r="C2130" t="str">
            <v>CÁRCAMO EN CONCRETO PARA TUBERÍA DE POLIETILENO DE 3", 4" Y 6" EN CALZADA ASFALTO.INCLUYE SUMINISTRO Y COLOCACIÓN DE MATERIALES Y MANO DE OBRA.</v>
          </cell>
          <cell r="D2130" t="str">
            <v>ML</v>
          </cell>
          <cell r="E2130">
            <v>160650</v>
          </cell>
        </row>
        <row r="2131">
          <cell r="B2131">
            <v>6387</v>
          </cell>
          <cell r="C2131" t="str">
            <v xml:space="preserve">CÁMARA DE INSPECCIÓN (30P) EN MAMPOSTERÍA (E= 0.26M ALTURA 1.80M) Y CONCRETO PARA ALCANTARILLADO, CON DIÁMETRO 1.20M (SUMINISTRO E INSTALACIÓN. INCLUYE PLACA DE CUBIERTA PREFABRICADA D= 1.70M, ESCALERA DE GATO NORMA NORMA EAAB NS-029-11V.3.4, MATERIAL DE </v>
          </cell>
          <cell r="D2131" t="str">
            <v>UN</v>
          </cell>
          <cell r="E2131">
            <v>11560831</v>
          </cell>
        </row>
        <row r="2132">
          <cell r="B2132">
            <v>6388</v>
          </cell>
          <cell r="C2132" t="str">
            <v>CÁMARA DE INSPECCIÓN (6P) EN MAMPOSTERÍA (E= 0.26M ALTURA 1.80M) Y CONCRETO PARA ALCANTARILLADO, CON DIÁMETRO 1.20M (SUMINISTRO E INSTALACIÓN. INCLUYE PLACA DE CUBIERTA PREFABRICADA D= 1.70M, ESCALERA DE GATO NORMA NORMA EAAB NS-029-11V.3.4, MATERIAL DE R</v>
          </cell>
          <cell r="D2132" t="str">
            <v>UN</v>
          </cell>
          <cell r="E2132">
            <v>14706148</v>
          </cell>
        </row>
        <row r="2133">
          <cell r="B2133">
            <v>6389</v>
          </cell>
          <cell r="C2133" t="str">
            <v>CÁMARA DE INSPECCIÓN (7P) EN MAMPOSTERÍA (E= 0.26M ALTURA 1.80M) Y CONCRETO PARA ALCANTARILLADO, CON DIÁMETRO 1.20M (SUMINISTRO E INSTALACIÓN. INCLUYE PLACA DE CUBIERTA PREFABRICADA D= 1.70M, ESCALERA DE GATO NORMA NORMA EAAB NS-029-11V.3.4, MATERIAL DE R</v>
          </cell>
          <cell r="D2133" t="str">
            <v>UN</v>
          </cell>
          <cell r="E2133">
            <v>15712321</v>
          </cell>
        </row>
        <row r="2134">
          <cell r="B2134">
            <v>6392</v>
          </cell>
          <cell r="C2134" t="str">
            <v xml:space="preserve">PILOTE PREEXCAVADO DE DIÁMETRO 30 cm CONCRETO TREMIE DE 4000 PSI (280 Kg/Cm2) ACELERADO A 2 DÍAS. INCLUYE ACELERANTE, ALQUILER DE EQUIPO DE PERFORACIÓN CON OPERARIO, MOTOBOMBA, BENTONITA, MANO DE OBRA, TRANSPORTE Y DISPOSICIÓN FINAL DE ESCOMBROS EN SITIO </v>
          </cell>
          <cell r="D2134" t="str">
            <v>M3</v>
          </cell>
          <cell r="E2134">
            <v>1507488</v>
          </cell>
        </row>
        <row r="2135">
          <cell r="B2135">
            <v>6393</v>
          </cell>
          <cell r="C2135" t="str">
            <v>PILOTE PREEXCAVADO DE DIÁMETRO 45 cm Concreto TREMIE 4000 PSI. ACELERADO A 2 DIAS. INCL. ACERO DE 60000 PSI 103.50 Kg/M3, TRANSPORTE Y DISPOSICIÓN FINAL DE ESCOMBROS EN SITIO AUTORIZADO. DISTANCIA DE TRANSPORTE 21 KM. MOVILIZACIÓN, MONTAJE Y DESMONTAJE DE</v>
          </cell>
          <cell r="D2135" t="str">
            <v>M3</v>
          </cell>
          <cell r="E2135">
            <v>1791702</v>
          </cell>
        </row>
        <row r="2136">
          <cell r="B2136">
            <v>6394</v>
          </cell>
          <cell r="C2136" t="str">
            <v>TORONES POSTENSADOS PARA REFORZAMIENTO EXTERNO DE 5/8" TENSIONADO 16,9 TON. SUMINISTRO E INSTALACIÓN, TENSIONAMIENTO, MANO DE OBRA, EQUIPOS EN GENERAL.</v>
          </cell>
          <cell r="D2136" t="str">
            <v>ML</v>
          </cell>
          <cell r="E2136">
            <v>19706</v>
          </cell>
        </row>
        <row r="2137">
          <cell r="B2137">
            <v>6395</v>
          </cell>
          <cell r="C2137" t="str">
            <v>PILOTE PREEXCAVADO DE DIÁMETRO 45 cm Concreto TREMIE 4000 PSI. ACELERADO A 2 DIAS. INCL. ACERO DE 60000 PSI 257 Kg/M3, TRANSPORTE Y DISPOSICIÓN FINAL DE ESCOMBROS EN SITIO AUTORIZADO. DISTANCIA DE TRANSPORTE 21 KM. MOVILIZACIÓN, MONTAJE Y DESMONTAJE DE EQ</v>
          </cell>
          <cell r="D2137" t="str">
            <v>M3</v>
          </cell>
          <cell r="E2137">
            <v>2234865</v>
          </cell>
        </row>
        <row r="2138">
          <cell r="B2138">
            <v>6396</v>
          </cell>
          <cell r="C2138" t="str">
            <v>APOYO ELASTOMERICO DE 30CM x 30CM x 5CM. DUREZA 60 CON REFUERZOS 1/8" INCLUYE SUMINISTRO E INSTALACIÓN</v>
          </cell>
          <cell r="D2138" t="str">
            <v>UN</v>
          </cell>
          <cell r="E2138">
            <v>281160</v>
          </cell>
        </row>
        <row r="2139">
          <cell r="B2139">
            <v>6397</v>
          </cell>
          <cell r="C2139" t="str">
            <v>APOYO ELASTOMERICO DE 20CM x 20CM x 5CM. DUREZA 60 CON REFUERZOS 1/8" INCLUYE SUMINISTRO E INSTALACIÓN</v>
          </cell>
          <cell r="D2139" t="str">
            <v>UN</v>
          </cell>
          <cell r="E2139">
            <v>166188</v>
          </cell>
        </row>
        <row r="2140">
          <cell r="B2140">
            <v>6399</v>
          </cell>
          <cell r="C2140" t="str">
            <v>SUMINISTRO E INSTALACION DE COLUMNAS DE ACCIONAMIENTO ELECTRICO PARA BARRERAS DE ALUMINIO DE DOS Y HASTA DIEZ METROS DE LONGITUD, CUYO DISEÑO GARANTIZA OPERACIÓN PERMANENTE, MOTOR DE 1/2 Y/O 34/4 A 1 Hp 110 Vol AC. MOTO REDUCTOR Y TRANSMISION REDUCTORA DE</v>
          </cell>
          <cell r="D2140" t="str">
            <v>UN</v>
          </cell>
          <cell r="E2140">
            <v>9758000</v>
          </cell>
        </row>
        <row r="2141">
          <cell r="B2141">
            <v>6400</v>
          </cell>
          <cell r="C2141" t="str">
            <v>EXCAVACIÓN PARA CAISSON D=1.50M (incl. excavación, cargue y retiro de sobrantes)</v>
          </cell>
          <cell r="D2141" t="str">
            <v>ML</v>
          </cell>
          <cell r="E2141">
            <v>510984</v>
          </cell>
        </row>
        <row r="2142">
          <cell r="B2142">
            <v>6401</v>
          </cell>
          <cell r="C2142" t="str">
            <v>TOTEM H=12m, DESMONTE.INCLUYE TRASLADO Y MONTAJE EN SITIO SELECCIONADO   TRANSPORTE  DE ESTRUCTURA DE TOTEM SEGUN PLANOS DE DISEÑO, INCLUYE TODOS LOS ACABADOS, LOGOS Y MAPA, SIN RELOJ PARA EXTERIORES DE DOBLE CARA.</v>
          </cell>
          <cell r="D2142" t="str">
            <v>UN</v>
          </cell>
          <cell r="E2142">
            <v>13500000</v>
          </cell>
        </row>
        <row r="2143">
          <cell r="B2143">
            <v>6402</v>
          </cell>
          <cell r="C2143" t="str">
            <v>DESMONTE Y TRASLADO CABINA PARA PAGO. INCLUYE VENTANAS PUNTO DE PAGO. SUMINISTRO E INSTALACION. (VENTANA FIJA MONTANTE Y VIDRIO TEMPLADO DE 6mm V-2 CUERPO DE 1.0mx0.36m); MESON EN ACERO DE 0.43mx2.56m, CAL. 18 4"x8" SATINADO. SOLDADURA PARA ACERO INOXIDAB</v>
          </cell>
          <cell r="D2143" t="str">
            <v>UN</v>
          </cell>
          <cell r="E2143">
            <v>4053200</v>
          </cell>
        </row>
        <row r="2144">
          <cell r="B2144">
            <v>6403</v>
          </cell>
          <cell r="C2144" t="str">
            <v>DESMONTE DE TORNIQUETES EN ÁREA DE ACCESO A ESTACIONES DE TRANSMILENIO</v>
          </cell>
          <cell r="D2144" t="str">
            <v>UN</v>
          </cell>
          <cell r="E2144">
            <v>405320</v>
          </cell>
        </row>
        <row r="2145">
          <cell r="B2145">
            <v>6404</v>
          </cell>
          <cell r="C2145" t="str">
            <v>PUERTA METÁLICA ENTAMBORADA CAL 18 DE 4" INCLUYE PINTURA ELECTROSTÁTICA COLOR GRIS 7014 INCLUYE MARCO BISAGRAS REDONDAS Y CERRADURA. SUMINISTRO E INSTALACIÓN.</v>
          </cell>
          <cell r="D2145" t="str">
            <v>UN</v>
          </cell>
          <cell r="E2145">
            <v>737065</v>
          </cell>
        </row>
        <row r="2146">
          <cell r="B2146">
            <v>6405</v>
          </cell>
          <cell r="C2146" t="str">
            <v>PANEL EN LAMINA DE ACERO INOXIDABLE CAL 18 MURO ANCHO INCLUYE LAMINA 4" x 8" PARA PANELES ENTAMBORADOS Y  REFUERZOS INTERNOS PLATINAS DE ANCLAJE PASAVIDRIOS EN LAMINA COLD ROLL 18 TORNILLOS PINTURA ELECTROESTATICA  Y LIMPIEZA QUÍMICA. SUMINISTRO E INSTALA</v>
          </cell>
          <cell r="D2146" t="str">
            <v>M2</v>
          </cell>
          <cell r="E2146">
            <v>778906</v>
          </cell>
        </row>
        <row r="2147">
          <cell r="B2147">
            <v>6406</v>
          </cell>
          <cell r="C2147" t="str">
            <v>FLANCHE LATERAL REMATE DE CUBIERTA EN LAMINA GALVANIZADA Y PINTADA DESARROLLO DE 20 CM. SUMINISTRO E INSTALACIÓN.</v>
          </cell>
          <cell r="D2147" t="str">
            <v>ML</v>
          </cell>
          <cell r="E2147">
            <v>36662</v>
          </cell>
        </row>
        <row r="2148">
          <cell r="B2148">
            <v>6407</v>
          </cell>
          <cell r="C2148" t="str">
            <v>CIELO RASO EN BANDEJA TILE DE 610 mm x 610mm EN ALUZINC PERFORADO PERFIL CLP INCLUYE PERFILES DE FIJACIÓN SISTEMA DE SUSPENSIÓN Y ESPACIO PARA LAMPARAS. SUMINISTRO E INSTALACIÓN.</v>
          </cell>
          <cell r="D2148" t="str">
            <v>M2</v>
          </cell>
          <cell r="E2148">
            <v>204125</v>
          </cell>
        </row>
        <row r="2149">
          <cell r="B2149">
            <v>6408</v>
          </cell>
          <cell r="C2149" t="str">
            <v>BARANDAS EN ACERO INOXIDABLE VAGON (BARANDAS INTERNAS EN ACERO INOXIDABLE ALTURA DE 0,80m LONGITUD 0,67m. SUMINISTRO E INSTALACIÓN.</v>
          </cell>
          <cell r="D2149" t="str">
            <v>UN</v>
          </cell>
          <cell r="E2149">
            <v>234032</v>
          </cell>
        </row>
        <row r="2150">
          <cell r="B2150">
            <v>6409</v>
          </cell>
          <cell r="C2150" t="str">
            <v>BARANDAS EN ACERO INOXIDABLE PARA VAGÓN (BARANDAS INTERNAS. TUBERIA ACERO INOX. D=2" CAL 16. 1 DIVISORIO HORIZONTAL. H= 0,80m L= 2,00m). SUMINISTRO E INSTALACIÓN.</v>
          </cell>
          <cell r="D2150" t="str">
            <v>UN</v>
          </cell>
          <cell r="E2150">
            <v>444125</v>
          </cell>
        </row>
        <row r="2151">
          <cell r="B2151">
            <v>6410</v>
          </cell>
          <cell r="C2151" t="str">
            <v>LUCERNARIO EN POLICARBONATO MACIZO DE 3 MM DE ESPESOR COLOR CRISTAL CON SOPORTES EN PERFIL TUBULAR DE 0,25m x 0,25m CADA 1,20m POR ENCIMA Y POR DEBAJO  Y CON CONECTOR TIPO OMEGA O EQUIVALENTE CADA 2,05m  INCLUYE FLANCHES LATERALES INTERNOS DE POLICARBONAT</v>
          </cell>
          <cell r="D2151" t="str">
            <v>M2</v>
          </cell>
          <cell r="E2151">
            <v>448492</v>
          </cell>
        </row>
        <row r="2152">
          <cell r="B2152">
            <v>6411</v>
          </cell>
          <cell r="C2152" t="str">
            <v>VENTANAS EN ALUMINIO TIPO LENHER DE 1,20m x 0,30m CON ALFAJÍA EN ALUMINIO Y VIDRIO LAMINADO DE 3+3 (6 mm). SUMINISTRO E INSTALACIÓN.</v>
          </cell>
          <cell r="D2152" t="str">
            <v>UN</v>
          </cell>
          <cell r="E2152">
            <v>271589</v>
          </cell>
        </row>
        <row r="2153">
          <cell r="B2153">
            <v>6412</v>
          </cell>
          <cell r="C2153" t="str">
            <v>VINILO ADHESIVO FABRICADA EN LÁMINA DE ALUMINIO ANODIZADO 1.5mm PARA RUTEROS VALLA "SALIDA GRACIAS OTROS DESTINOS"(185cm x 31,6cm) SEGÚN MANUAL DE IMAGEN DE TRANSMILENIO. SUMINISTRO E INSTALACIÓN.</v>
          </cell>
          <cell r="D2153" t="str">
            <v>UN</v>
          </cell>
          <cell r="E2153">
            <v>888000</v>
          </cell>
        </row>
        <row r="2154">
          <cell r="B2154">
            <v>6413</v>
          </cell>
          <cell r="C2154" t="str">
            <v>VINILO ADHESIVO FABRICADA EN LAMINA DE ALUMINIO PARA SALIDAS LATERALES (275cm x 31,6cm) SEGÚN MANUAL DE IMAGEN DE TRANSMILENIO. SUMINISTRO E INSTALACIÓN.</v>
          </cell>
          <cell r="D2154" t="str">
            <v>UN</v>
          </cell>
          <cell r="E2154">
            <v>1320000</v>
          </cell>
        </row>
        <row r="2155">
          <cell r="B2155">
            <v>6414</v>
          </cell>
          <cell r="C2155" t="str">
            <v>VINILO ADHESIVO FABRICADA EN LAMINA DE ALUMINIO PARA ENTRADA PRINCIPAL DE VAGÓN SALIDA DE VAGÓN  (4,05m x 0,316m) SEGÚN MANUAL DE IMAGEN DE TRANSMILENIO. SUMINISTRO E INSTALACIÓN.</v>
          </cell>
          <cell r="D2155" t="str">
            <v>UN</v>
          </cell>
          <cell r="E2155">
            <v>1944000</v>
          </cell>
        </row>
        <row r="2156">
          <cell r="B2156">
            <v>6415</v>
          </cell>
          <cell r="C2156" t="str">
            <v>VINILO ADHESIVO VINILICO ESMERILADO EFECTO SANDBLASTING  FROSTED CRYSTAL GARANTÍA DE 5 AÑOS EN EXTERIORES SEGÚN MANUAL DE IMAGEN DE TRANSMILENIO. SUMINISTRO E INSTALACIÓN.</v>
          </cell>
          <cell r="D2156" t="str">
            <v>UN</v>
          </cell>
          <cell r="E2156">
            <v>64234</v>
          </cell>
        </row>
        <row r="2157">
          <cell r="B2157">
            <v>6416</v>
          </cell>
          <cell r="C2157" t="str">
            <v>PINTURA ANTIGRAFITI SOBRE MURO DOS (2) MANOS(Aplicación con brocha. Rendimiento aprox. de 6.0M2 a 10.0M2 por galón. Incluye suministro y colocacion de pintura, lavado de la superficie, pintura gris basalto (LÁTEX ACRÍLICO BASE AGUA - Pintura base agua con</v>
          </cell>
          <cell r="D2157" t="str">
            <v>M2</v>
          </cell>
          <cell r="E2157">
            <v>58320</v>
          </cell>
        </row>
        <row r="2158">
          <cell r="B2158">
            <v>6417</v>
          </cell>
          <cell r="C2158" t="str">
            <v>PUERTA PREFERENCIAL TRANSMILENIO. SUMINISTRO E INSTALACIÓN CON TODOS SUS COMPONENTES Y ACCESORIOS. INCLUYE MARCOS PERIMETRALES DE 0.965m x 2.065m EN TUBULAR CUADRADO COLD ROLLED SECCIÓN 5cm Cal.16 GALVANIZADO Y ACABADO EN PINTURA ELECTROSTÁTICA: PISAVIDRI</v>
          </cell>
          <cell r="D2158" t="str">
            <v>UN</v>
          </cell>
          <cell r="E2158">
            <v>32606000</v>
          </cell>
        </row>
        <row r="2159">
          <cell r="B2159">
            <v>6418</v>
          </cell>
          <cell r="C2159" t="str">
            <v>PUERTA PREFERENCIAL TRANSMILENIO. SUMINISTRO E INSTALACIÓN CON TODOS SUS COMPONENTES Y ACCESORIOS. INCLUYE MARCOS PERIMETRALES DE 0.965m x 2.065m EN TUBULAR CUADRADO COLD ROLLED SECCIÓN 5cm Cal.16 GALVANIZADO Y ACABADO EN PINTURA ELECTROSTÁTICA: PISAVIDRI</v>
          </cell>
          <cell r="D2159" t="str">
            <v>UN</v>
          </cell>
          <cell r="E2159">
            <v>32606000</v>
          </cell>
        </row>
        <row r="2160">
          <cell r="B2160">
            <v>6419</v>
          </cell>
          <cell r="C2160" t="str">
            <v>PUERTA SENCILLA TRANSMILENIO. SUMINISTRO E INSTALACIÓN CON TODOS SUS COMPONENTES Y ACCESORIOS. INCLUYE MARCOS PERIMETRALES DE 0.965m x 2.065m EN TUBULAR CUADRADO COLD ROLLED SECCIÓN 5cm Cal.16 GALVANIZADO Y ACABADO EN PINTURA ELECTROSTÁTICA: PISAVIDRIO EN</v>
          </cell>
          <cell r="D2160" t="str">
            <v>UN</v>
          </cell>
          <cell r="E2160">
            <v>18802000</v>
          </cell>
        </row>
        <row r="2161">
          <cell r="B2161">
            <v>6420</v>
          </cell>
          <cell r="C2161" t="str">
            <v>PUERTA SENCILLA TRANSMILENIO. SUMINISTRO E INSTALACIÓN CON TODOS SUS COMPONENTES Y ACCESORIOS. INCLUYE MARCOS PERIMETRALES DE 0.965m x 2.065m EN TUBULAR CUADRADO COLD ROLLED SECCIÓN 5cm Cal.16 GALVANIZADO Y ACABADO EN PINTURA ELECTROSTÁTICA: PISAVIDRIO EN</v>
          </cell>
          <cell r="D2161" t="str">
            <v>UN</v>
          </cell>
          <cell r="E2161">
            <v>18802000</v>
          </cell>
        </row>
        <row r="2162">
          <cell r="B2162">
            <v>6421</v>
          </cell>
          <cell r="C2162" t="str">
            <v>CONSTRUCCIÓN PIEZA FUNDIDA EN SITIO SIMILAR A SARDINEL BAJO RAMPA. (Incluye suministro y colocación de concreto de 3000 PSI grava común, formaleta y mano de obra)</v>
          </cell>
          <cell r="D2162" t="str">
            <v>ML</v>
          </cell>
          <cell r="E2162">
            <v>32793</v>
          </cell>
        </row>
        <row r="2163">
          <cell r="B2163">
            <v>6422</v>
          </cell>
          <cell r="C2163" t="str">
            <v>REJILLA PREFABRICADA EN CONCRETO 0,4m x 0,4m. (Incluye suministro y colocación, mortero de 2000 PSI y mano de obra)</v>
          </cell>
          <cell r="D2163" t="str">
            <v>UN</v>
          </cell>
          <cell r="E2163">
            <v>36860</v>
          </cell>
        </row>
        <row r="2164">
          <cell r="B2164">
            <v>6423</v>
          </cell>
          <cell r="C2164" t="str">
            <v>NIVELACIÓN DE CAJA DE INSPECCIÓN TIPO VEHICULAR NORMA CODENSA CS 280 H=0,5m   (INCLUYE CONCRETO 3000 PSI PREMEZCLADO, LADRILLO TOLETE RECOCIDO 24x12x6. MORTERO 1:4 IMPERMEABILIZADO HECHO EN OBRA. INCL. REPOSICIÓN DE MARCO Y TAPA PREFABRICADA)</v>
          </cell>
          <cell r="D2164" t="str">
            <v>UN</v>
          </cell>
          <cell r="E2164">
            <v>1662795</v>
          </cell>
        </row>
        <row r="2165">
          <cell r="B2165">
            <v>6424</v>
          </cell>
          <cell r="C2165" t="str">
            <v>SUBBASE GRANULAR CLASE C - CAPA GRANULAR - LECHO FILTRANTE e=150 mm (Incluye transporte y suministro, extendido, nivelación, humedecimiento y compactación)</v>
          </cell>
          <cell r="D2165" t="str">
            <v>M3</v>
          </cell>
          <cell r="E2165">
            <v>108689</v>
          </cell>
        </row>
        <row r="2166">
          <cell r="B2166">
            <v>6425</v>
          </cell>
          <cell r="C2166" t="str">
            <v>GEODRÉN VIAL H= 1.0m o DRENAFLEX PLANAR H= 1.0m, TUBERÍA DE 100mm (Incluye colocación base granular clase C, suministro y colocación geodren)</v>
          </cell>
          <cell r="D2166" t="str">
            <v>ML</v>
          </cell>
          <cell r="E2166">
            <v>71109</v>
          </cell>
        </row>
        <row r="2167">
          <cell r="B2167">
            <v>6426</v>
          </cell>
          <cell r="C2167" t="str">
            <v>CONTENEDOR DE RAICES DE 2,80m x 1,20m H=1,00 m. (Incluye construcción de muros en ladrillo tolete, colocación de filtro en gravilla. Incluye tierra negra)</v>
          </cell>
          <cell r="D2167" t="str">
            <v>UN</v>
          </cell>
          <cell r="E2167">
            <v>753655</v>
          </cell>
        </row>
        <row r="2168">
          <cell r="B2168">
            <v>6427</v>
          </cell>
          <cell r="C2168" t="str">
            <v>BORDE CONTENEDOR DE RAÍCES A-75 (INCLUYE SUMINISTRO E INSTALACIÓN, INCLUYE BASE DE 3cm EN MORTERO 1:3 HECHO EN OBRA)</v>
          </cell>
          <cell r="D2168" t="str">
            <v>ML</v>
          </cell>
          <cell r="E2168">
            <v>17266</v>
          </cell>
        </row>
        <row r="2169">
          <cell r="B2169">
            <v>6428</v>
          </cell>
          <cell r="C2169" t="str">
            <v>CONCRETO 3000 PSI PARA MURO DE CONTENCIÓN CON ADICIÓN DE MICROFIBRA DE POLIPROPILENO (PREMEZCLADO. INC SUMINISTRO, FORMALETEO Y COLOCACIÓN. NO INCLUYE REFUERZO, CURADO)</v>
          </cell>
          <cell r="D2169" t="str">
            <v>M3</v>
          </cell>
          <cell r="E2169">
            <v>647146</v>
          </cell>
        </row>
        <row r="2170">
          <cell r="B2170">
            <v>6429</v>
          </cell>
          <cell r="C2170" t="str">
            <v>DENSIFICACIÓN DE TERRENO CON PILOTES EN MADERA INMUNIZADA DIÁMETRO DE 12 Cm  (Incluye transporte)</v>
          </cell>
          <cell r="D2170" t="str">
            <v>ML</v>
          </cell>
          <cell r="E2170">
            <v>46185</v>
          </cell>
        </row>
        <row r="2171">
          <cell r="B2171">
            <v>6430</v>
          </cell>
          <cell r="C2171" t="str">
            <v>PILOTES DE CONCRETO (PREBARRENADOS) CON DIÁMETRO 0.30M 3000 PSI (Incluye: Excavación, Fundida, Localización, Prehuecos, Agua de Carrotanques, Retiro de lodos y Descabece de pilotes)</v>
          </cell>
          <cell r="D2171" t="str">
            <v>ML</v>
          </cell>
          <cell r="E2171">
            <v>212955</v>
          </cell>
        </row>
        <row r="2172">
          <cell r="B2172">
            <v>6431</v>
          </cell>
          <cell r="C2172" t="str">
            <v>MEZCLA ASFÁLTICA ALTO MÓDULO MAM-20 (SUMINISTRO, EXTENDIDO, NIVELACIÓN Y COMPACTACIÓN. INCLUYE EMULSIÓN ASFÁLTICA CRL-1 - CRR-1)</v>
          </cell>
          <cell r="D2172" t="str">
            <v>M3</v>
          </cell>
          <cell r="E2172">
            <v>619041</v>
          </cell>
        </row>
        <row r="2173">
          <cell r="B2173">
            <v>6433</v>
          </cell>
          <cell r="C2173" t="str">
            <v>ACERO ESTRUCTURAL PARA PUENTE PEATONAL TIPO TRANSMILENIO. Suministro, fabricación, transporte y montaje de estructura metálica con el siguiente esquema de protección y pintura: Sistema de protección básica: (Guía 6.7.1) Galvanizado en caliente (de acuerdo</v>
          </cell>
          <cell r="D2173" t="str">
            <v>KG</v>
          </cell>
          <cell r="E2173">
            <v>13713</v>
          </cell>
        </row>
        <row r="2174">
          <cell r="B2174">
            <v>6434</v>
          </cell>
          <cell r="C2174" t="str">
            <v>ACERO ESTRUCTURAL PARA PUENTE PEATONAL TIPO TRANSMILENIO. Suministro, fabricación, transporte y montaje de estructura metálica con el siguiente esquema de protección y pintura: Sistema de protección básica: (Guía 6.7.2) Limpieza: SP10.Primer: Imprimante e</v>
          </cell>
          <cell r="D2174" t="str">
            <v>KG</v>
          </cell>
          <cell r="E2174">
            <v>12630</v>
          </cell>
        </row>
        <row r="2175">
          <cell r="B2175">
            <v>6435</v>
          </cell>
          <cell r="C2175" t="str">
            <v>ACERO ESTRUCTURAL PARA ESTACIÓN TIPO TRANSMILENIO. Suministro, fabricación, transporte y montaje de estructura metálica con el siguiente esquema de protección y pintura: Sistema de protección básica: (Guía 6.7.1).Pintura: Sistema de protección básica: (Gu</v>
          </cell>
          <cell r="D2175" t="str">
            <v>KG</v>
          </cell>
          <cell r="E2175">
            <v>12171</v>
          </cell>
        </row>
        <row r="2176">
          <cell r="B2176">
            <v>6436</v>
          </cell>
          <cell r="C2176" t="str">
            <v xml:space="preserve">ACERO ESTRUCTURAL PARA ESTACIÓN TIPO TRANSMILENIO. Suministro, fabricación, transporte y montaje de estructura metálica con el siguiente esquema de protección y pintura: Sistema de protección básica: (Guía 6.7.2) Limpieza: SP10.Primer: Imprimante epóxico </v>
          </cell>
          <cell r="D2176" t="str">
            <v>KG</v>
          </cell>
          <cell r="E2176">
            <v>11137</v>
          </cell>
        </row>
        <row r="2177">
          <cell r="B2177">
            <v>6437</v>
          </cell>
          <cell r="C2177" t="str">
            <v>ACERO ESTRUCTURAL PARA ESTACIÓN TIPO TRANSMILENIO. Suministro, fabricación,  montaje y transporte de estructura metálica con el siguiente esquema de protección y pintura: Sistema de protección Altern. Estación Limpieza: SP6.Primer: Imprimante epóxico fosf</v>
          </cell>
          <cell r="D2177" t="str">
            <v>KG</v>
          </cell>
          <cell r="E2177">
            <v>10746</v>
          </cell>
        </row>
        <row r="2178">
          <cell r="B2178">
            <v>6438</v>
          </cell>
          <cell r="C2178" t="str">
            <v>LAVADO Y SONDEO DE REDES DE ALCANTARILLADO ENTRE 6" Y 18" DE DIÁMETRO Y CON GRADO DE COLMATACIÓN MENOR DEL 30%. INCL MANO DE OBRA IDÓNEA, SEÑALIZACIÓN BÁSICA, SUMIN DE COMBUSTIBLE Y AGUA. INCL. IVA</v>
          </cell>
          <cell r="D2178" t="str">
            <v>ML</v>
          </cell>
          <cell r="E2178">
            <v>13685</v>
          </cell>
        </row>
        <row r="2179">
          <cell r="B2179">
            <v>6439</v>
          </cell>
          <cell r="C2179" t="str">
            <v>LAVADO Y SONDEO DE REDES DE ALCANTARILLADO ENTRE 16" Y 36" DE DIÁMETRO Y CON GRADO DE COLMATACIÓN MENOR DEL 30%. INCLUYE MANO DE OBRA IDÓNEA, SEÑALIZACIÓN BÁSICA, SUMIN DE COMBUSTIBLE Y AGUA. INCL IVA</v>
          </cell>
          <cell r="D2179" t="str">
            <v>ML</v>
          </cell>
          <cell r="E2179">
            <v>14875</v>
          </cell>
        </row>
        <row r="2180">
          <cell r="B2180">
            <v>6440</v>
          </cell>
          <cell r="C2180" t="str">
            <v>LIMPIEZA GRADO DE LIMPIEZA SEGÚN NORMA SSPC-SP1 - LIMPIEZA CON SOLVENTES PARA ESTRUCTURA PESADA</v>
          </cell>
          <cell r="D2180" t="str">
            <v>KG</v>
          </cell>
          <cell r="E2180">
            <v>147</v>
          </cell>
        </row>
        <row r="2181">
          <cell r="B2181">
            <v>6441</v>
          </cell>
          <cell r="C2181" t="str">
            <v>LIMPIEZA GRADO DE LIMPIEZA SEGÚN NORMA SSPC-SP2 - LIMPIEZA MANUAL PARA ESTRUCTURA PESADA</v>
          </cell>
          <cell r="D2181" t="str">
            <v>KG</v>
          </cell>
          <cell r="E2181">
            <v>147</v>
          </cell>
        </row>
        <row r="2182">
          <cell r="B2182">
            <v>6442</v>
          </cell>
          <cell r="C2182" t="str">
            <v>LIMPIEZA GRADO DE LIMPIEZA SEGÚN NORMA SSPC-SP3 - LIMPIEZA CON HERRAMIENTAS ELÉCTRICAS PARA ESTRUCTURA PESADA</v>
          </cell>
          <cell r="D2182" t="str">
            <v>KG</v>
          </cell>
          <cell r="E2182">
            <v>149</v>
          </cell>
        </row>
        <row r="2183">
          <cell r="B2183">
            <v>6443</v>
          </cell>
          <cell r="C2183" t="str">
            <v>LIMPIEZA GRADO DE LIMPIEZA SEGÚN NORMA SSPC-SP5 - LIMPIEZA CON ABRASIVO METAL BLANCO PARA ESTRUCTURA PESADA.</v>
          </cell>
          <cell r="D2183" t="str">
            <v>KG</v>
          </cell>
          <cell r="E2183">
            <v>160</v>
          </cell>
        </row>
        <row r="2184">
          <cell r="B2184">
            <v>6444</v>
          </cell>
          <cell r="C2184" t="str">
            <v>LIMPIEZA GRADO DE LIMPIEZA SEGÚN NORMA SSPC-SP7 - LIMPIEZA CON CHORRO ABRASIVO BRUSH-OFF PARA ESTRUCTURA PESADA.</v>
          </cell>
          <cell r="D2184" t="str">
            <v>KG</v>
          </cell>
          <cell r="E2184">
            <v>175</v>
          </cell>
        </row>
        <row r="2185">
          <cell r="B2185">
            <v>6445</v>
          </cell>
          <cell r="C2185" t="str">
            <v>LIMPIEZA GRADO DE LIMPIEZA SEGÚN NORMA SSPC-SP6 - LIMPIEZA CON CHORRO ABRASIVO COMERCIAL PARA ESTRUCTURA PESADA.</v>
          </cell>
          <cell r="D2185" t="str">
            <v>KG</v>
          </cell>
          <cell r="E2185">
            <v>165</v>
          </cell>
        </row>
        <row r="2186">
          <cell r="B2186">
            <v>6446</v>
          </cell>
          <cell r="C2186" t="str">
            <v>LIMPIEZA GRADO DE LIMPIEZA SEGÚN NORMA SSPC-SP10 - LIMPIEZA CON CHORRO ABRASIVO METAL CASI BLANCO PARA ESTRUCTURA PESADA.</v>
          </cell>
          <cell r="D2186" t="str">
            <v>KG</v>
          </cell>
          <cell r="E2186">
            <v>170</v>
          </cell>
        </row>
        <row r="2187">
          <cell r="B2187">
            <v>6448</v>
          </cell>
          <cell r="C2187" t="str">
            <v>EMPATES DE TUBERÍA EN PVC A PVC 10" LINEAL SEGÚN NORMA NS-023 (INCLUYE ACCESORIOS). SUMINISTRO E INSTALACIÓN.</v>
          </cell>
          <cell r="D2187" t="str">
            <v>UN</v>
          </cell>
          <cell r="E2187">
            <v>984392</v>
          </cell>
        </row>
        <row r="2188">
          <cell r="B2188">
            <v>6449</v>
          </cell>
          <cell r="C2188" t="str">
            <v>MARCO Y TAPA PARA SUMIDERO 0.52m x 0.90m EAAB NP-023. SUMINISTRO E INSTALACIÓN</v>
          </cell>
          <cell r="D2188" t="str">
            <v>UN</v>
          </cell>
          <cell r="E2188">
            <v>234622</v>
          </cell>
        </row>
        <row r="2189">
          <cell r="B2189">
            <v>6450</v>
          </cell>
          <cell r="C2189" t="str">
            <v>LAVADO DE ANDENES. INCLUYE ALQUILER DE HIDROLAVADORA 1300W. INCLUYE IMPLEMENTOS DE ASEO (DETERGENTE INDUSTRIAL), TRANSPORTE, AGUA, COMBUSTIBLE Y MANO DE OBRA.</v>
          </cell>
          <cell r="D2189" t="str">
            <v>M2</v>
          </cell>
          <cell r="E2189">
            <v>4348</v>
          </cell>
        </row>
        <row r="2190">
          <cell r="B2190">
            <v>6451</v>
          </cell>
          <cell r="C2190" t="str">
            <v>LIMPIEZA DE CÁRCAMOS (Incluye Cargue, Retiro y Disposición Final de Sobrantes, con el 60% de colmatación)</v>
          </cell>
          <cell r="D2190" t="str">
            <v>ML</v>
          </cell>
          <cell r="E2190">
            <v>9301</v>
          </cell>
        </row>
        <row r="2191">
          <cell r="B2191">
            <v>6452</v>
          </cell>
          <cell r="C2191" t="str">
            <v>MANTENIMIENTO RUTINARIO PARA CICLORUTAS INCLUYE, BARRIDO, RETIRO MANUAL DE CAPA VEGETAL. RETIRO Y TRANSPORTE Y DISPOSICIÓN FINAL DE ESCOMBROS A 21 KM.</v>
          </cell>
          <cell r="D2191" t="str">
            <v>M2</v>
          </cell>
          <cell r="E2191">
            <v>2640</v>
          </cell>
        </row>
        <row r="2192">
          <cell r="B2192">
            <v>6453</v>
          </cell>
          <cell r="C2192" t="str">
            <v>CELDA DE DISTRIBUCIÓN CON TRANSFORMADOR SECO TRIFÁSICO DE 30 KVA, 440V -208/120 V. EQUIPADA CON INTERRUPTORES Y CABLEADO INTERNO (Incluye suministro e instalación) La toma principal del cambiador de derivaciones será de 11400 o 13200 V. La tensión nominal</v>
          </cell>
          <cell r="D2192" t="str">
            <v>UN</v>
          </cell>
          <cell r="E2192">
            <v>4176900</v>
          </cell>
        </row>
        <row r="2193">
          <cell r="B2193">
            <v>6456</v>
          </cell>
          <cell r="C2193" t="str">
            <v>ATENCIÓN DE EMERGENCIAS CON MEZCLA ASFÁLTICA EN CALIENTE TIPO DENSO MD12 ASFALTO CONVENCIONAL 80-100  (cemento asfáltico 80-100) (Suministro, Extendido, Nivelación y Compactación con Vibrocompactador y compactador de llantas) Jornada NOCTURNA para activid</v>
          </cell>
          <cell r="D2193" t="str">
            <v>M3</v>
          </cell>
          <cell r="E2193">
            <v>665214</v>
          </cell>
        </row>
        <row r="2194">
          <cell r="B2194">
            <v>6457</v>
          </cell>
          <cell r="C2194" t="str">
            <v>CUADRILLA (OFICIAL + 6 AYUDANTES) HORARIO NOCTURNO INCLUYE PRESTACIONES</v>
          </cell>
          <cell r="D2194" t="str">
            <v>HR</v>
          </cell>
          <cell r="E2194">
            <v>57044</v>
          </cell>
        </row>
        <row r="2195">
          <cell r="B2195">
            <v>6458</v>
          </cell>
          <cell r="C2195" t="str">
            <v>PINTURA EN PLASTICO EN FRIO METILMETACRILATO DE a=10 cm PARA LÍNEAS DE DEMARCACIÓN, CON MICROESFERAS Y ESPESOR SECO SEGÚN NORMA NTC 4744.  SUMINISTRO Y APLICACIÓN.</v>
          </cell>
          <cell r="D2195" t="str">
            <v>ML</v>
          </cell>
          <cell r="E2195">
            <v>7097</v>
          </cell>
        </row>
        <row r="2196">
          <cell r="B2196">
            <v>6459</v>
          </cell>
          <cell r="C2196" t="str">
            <v>INSTALACIÓN ADOQUÍN DE ARCILLA TR. LIVIANO 20x10x6cm (Incluye Base 4cm mortero 2000 y Arena de Sello)</v>
          </cell>
          <cell r="D2196" t="str">
            <v>M2</v>
          </cell>
          <cell r="E2196">
            <v>32219</v>
          </cell>
        </row>
        <row r="2197">
          <cell r="B2197">
            <v>6460</v>
          </cell>
          <cell r="C2197" t="str">
            <v>MANTENIMIENTO CORRECTIVO ESPACIO PÚBLICO EN ADOQUÍN DE ARCILLA LIVIANO SOBRE MORTERO. INCL. RETIRO Y LIMPIEZA ADOQUÍN E INSTALAR EL MISMO. NO INCLUYE REDES.</v>
          </cell>
          <cell r="D2197" t="str">
            <v>M2</v>
          </cell>
          <cell r="E2197">
            <v>38257</v>
          </cell>
        </row>
        <row r="2198">
          <cell r="B2198">
            <v>6461</v>
          </cell>
          <cell r="C2198" t="str">
            <v>CANALIZACIÓN DE TRÁFICO CON SEÑALIZADORES TUBULARES COLOMBINA PLÁSTICA Y TRIPLE CINTA DE SEÑALIZACIÓN (INCLUYE ALQUILER DE SEÑALIZADORES TUBULARES). (NO INCLUYE INSTALACIÓN, MANTENIMIENTO Y DESINSTALACIÓN)</v>
          </cell>
          <cell r="D2198" t="str">
            <v>UN/MES</v>
          </cell>
          <cell r="E2198">
            <v>4273</v>
          </cell>
        </row>
        <row r="2199">
          <cell r="B2199">
            <v>6462</v>
          </cell>
          <cell r="C2199" t="str">
            <v>TRANSPORTE DE ESCOMBROS EN SITIO AUTORIZADO (distancia de transporte 1 Km). A distancia mayor del acarreo libre (90 m) en sitio autorizado por la entidad Ambiental competente.</v>
          </cell>
          <cell r="D2199" t="str">
            <v>M3-KM</v>
          </cell>
          <cell r="E2199">
            <v>950</v>
          </cell>
        </row>
        <row r="2200">
          <cell r="B2200">
            <v>6463</v>
          </cell>
          <cell r="C2200" t="str">
            <v>DERECHO DE BOTADERO DE ESCOMBROS EN SITIO AUTORIZADO POR M3 en sitio autorizado por la entidad Ambiental competente.</v>
          </cell>
          <cell r="D2200" t="str">
            <v>M3-KM</v>
          </cell>
          <cell r="E2200">
            <v>4133</v>
          </cell>
        </row>
        <row r="2201">
          <cell r="B2201">
            <v>6464</v>
          </cell>
          <cell r="C2201" t="str">
            <v>RIEGO DE LIGA CON EMULSIÓN ASFALTICA CRR-1 (Suministro, Barrido Superficie y Riego) HORARIO NOCTURNO</v>
          </cell>
          <cell r="D2201" t="str">
            <v>M2</v>
          </cell>
          <cell r="E2201">
            <v>1415</v>
          </cell>
        </row>
        <row r="2202">
          <cell r="B2202">
            <v>6465</v>
          </cell>
          <cell r="C2202" t="str">
            <v>CUADRILLA (2 AYUDANTES) HORARIO NOCTURNO</v>
          </cell>
          <cell r="D2202" t="str">
            <v>HR</v>
          </cell>
          <cell r="E2202">
            <v>15335</v>
          </cell>
        </row>
        <row r="2203">
          <cell r="B2203">
            <v>6466</v>
          </cell>
          <cell r="C2203" t="str">
            <v>ATENCIÓN DE EMERGENCIAS CON MEZCLA ASFÁLTICA EN CALIENTE TIPO DENSO MD12 ASFALTO CONVENCIONAL 80-100 CON EMULSIÓN CRR-1 (cemento asfáltico 80-100) (Suministro, Extendido, Nivelación y Compactación con Vibrocompactador y compactador de llantas) Jornada NOC</v>
          </cell>
          <cell r="D2203" t="str">
            <v>M3</v>
          </cell>
          <cell r="E2203">
            <v>666449</v>
          </cell>
        </row>
        <row r="2204">
          <cell r="B2204">
            <v>6467</v>
          </cell>
          <cell r="C2204" t="str">
            <v>PINTURA EN PLASTICO EN FRIO METILMETACRILATO DE a=10 cm PARA LÍNEAS DE DEMARCACIÓN, SIN MICROESFERAS Y ESPESOR SECO SEGÚN NORMA NTC 4744.  SUMINISTRO Y APLICACIÓN.</v>
          </cell>
          <cell r="D2204" t="str">
            <v>ML</v>
          </cell>
          <cell r="E2204">
            <v>6930</v>
          </cell>
        </row>
        <row r="2205">
          <cell r="B2205">
            <v>6468</v>
          </cell>
          <cell r="C2205" t="str">
            <v>NEOPRENO PARA PLATAFORMA DE DESCENSO PASAJEROS EN VAGONES. SUMINISTRO E INSTALACIÓN. INCLUYE EQUIPO MENOR, TALADRO, PULIDORA, PLANTA ELÉCTRICA, PEGANTE PEGACAUCHO, TORNILLOS AUTOPERFORANTES</v>
          </cell>
          <cell r="D2205" t="str">
            <v>ML</v>
          </cell>
          <cell r="E2205">
            <v>96078</v>
          </cell>
        </row>
        <row r="2206">
          <cell r="B2206">
            <v>6469</v>
          </cell>
          <cell r="C2206" t="str">
            <v>CUBIERTA LISA TIPO SÁNDWICH DECK, SUM E INST, EN ALUZINC CAL 26 PINTADA AL HORNO POR LAS DOS CARAS COLOR A ELEGIR CON AISLAMIENTO ACÚSTICO EN FIBRA DE VIDRIO DE 30 mm. CON SUS CLIPS DE FIJACIÓN INCL REMATES DE CUBIERTA</v>
          </cell>
          <cell r="D2206" t="str">
            <v>M2</v>
          </cell>
          <cell r="E2206">
            <v>114802</v>
          </cell>
        </row>
        <row r="2207">
          <cell r="B2207">
            <v>6470</v>
          </cell>
          <cell r="C2207" t="str">
            <v>CERRAMIENTO PARA ESTACIONES DE TRANSMILENIO. Incluye viga en concreto premezclado 3000 psi, sección de 0.25 m x 0.25 m, formaleta, acero de refuerzo, tubería en acero galvanizado y pintado, transporte y mano de obra.</v>
          </cell>
          <cell r="D2207" t="str">
            <v>ML</v>
          </cell>
          <cell r="E2207">
            <v>704944</v>
          </cell>
        </row>
        <row r="2208">
          <cell r="B2208">
            <v>6471</v>
          </cell>
          <cell r="C2208" t="str">
            <v>SUBBASE GRANULAR PEATONAL SBG_PEA. Suministro, extendido manual, nivelación, humedecimiento y compactación con vibrocompactador benitín de 1 tonelada incluye operario y combustible.</v>
          </cell>
          <cell r="D2208" t="str">
            <v>M3</v>
          </cell>
          <cell r="E2208">
            <v>115856</v>
          </cell>
        </row>
        <row r="2209">
          <cell r="B2209">
            <v>6472</v>
          </cell>
          <cell r="C2209" t="str">
            <v>MEZCLA ASFÁLTICA EN CALIENTE TIPO DENSO MD20 ASFALTO CONVENCIONAL 80-100 (Suministro, Extendido y Nivelación Manual y Compactación con vibrocompactador benitín de 1 tonelada y compactador de llantas incluyen operario y combustible.</v>
          </cell>
          <cell r="D2209" t="str">
            <v>M3</v>
          </cell>
          <cell r="E2209">
            <v>727328</v>
          </cell>
        </row>
        <row r="2210">
          <cell r="B2210">
            <v>6473</v>
          </cell>
          <cell r="C2210" t="str">
            <v>ESTABILIZACIÓN DE SUBRASANTE CON RAJÓN, INCLUYE EQUIPO DE COMPACTACIÓN (Suministro, extendido a mano, nivelación y compactación con retroexcavadora sobre oruga y benitín de 1 tonelada incluyen operario y combustible.</v>
          </cell>
          <cell r="D2210" t="str">
            <v>M3</v>
          </cell>
          <cell r="E2210">
            <v>89244</v>
          </cell>
        </row>
        <row r="2211">
          <cell r="B2211">
            <v>6474</v>
          </cell>
          <cell r="C2211" t="str">
            <v>SUBBASE GRANULAR CLASE C (SBG_C) (Suministro, Extendido Manual, Nivelación, Humedecimiento y Compactación con vibrocompactador benitín de 1 tonelada).</v>
          </cell>
          <cell r="D2211" t="str">
            <v>M3</v>
          </cell>
          <cell r="E2211">
            <v>119232</v>
          </cell>
        </row>
        <row r="2212">
          <cell r="B2212">
            <v>6475</v>
          </cell>
          <cell r="C2212" t="str">
            <v>BORDILLO PREFABRICADO A80 (Suministro e Instalación. Incluye 3cm Mortero de pega 2000 PSI y Nivelación del terreno con relleno en material seleccionado proveniente de excavación).</v>
          </cell>
          <cell r="D2212" t="str">
            <v>ML</v>
          </cell>
          <cell r="E2212">
            <v>46002</v>
          </cell>
        </row>
        <row r="2213">
          <cell r="B2213">
            <v>6476</v>
          </cell>
          <cell r="C2213" t="str">
            <v>FRESADO Y REPOSICIÓN DE PAVIMENTO FLEXIBLE e=0.18 m (Incluye cargue)</v>
          </cell>
          <cell r="D2213" t="str">
            <v>M2</v>
          </cell>
          <cell r="E2213">
            <v>108054</v>
          </cell>
        </row>
        <row r="2214">
          <cell r="B2214">
            <v>6477</v>
          </cell>
          <cell r="C2214" t="str">
            <v>MURO DE CONTENCIÓN EN CONCRETO 4000 PSI (Premezclado. Incluye suministro, formaleteo y colocación. No incluye refuerzo, curado, andamio, cerchas, parales).</v>
          </cell>
          <cell r="D2214" t="str">
            <v>M3</v>
          </cell>
          <cell r="E2214">
            <v>758401</v>
          </cell>
        </row>
        <row r="2215">
          <cell r="B2215">
            <v>6478</v>
          </cell>
          <cell r="C2215" t="str">
            <v>BARANDAS EN ACERO INOXIDABLE VAGÓN. SUMINISTRO E INSTALACIÓN. (BARANDAS INTERNAS EN ACERO INOXIDABLE H= 0.80m L= 4.0 m).</v>
          </cell>
          <cell r="D2215" t="str">
            <v>ML</v>
          </cell>
          <cell r="E2215">
            <v>507015</v>
          </cell>
        </row>
        <row r="2216">
          <cell r="B2216">
            <v>6480</v>
          </cell>
          <cell r="C2216" t="str">
            <v>ESTABILIZACIÓN DE SUBRASANTE CON RECICLADO DE CONCRETO (Incluye demolición, extendido, nivelación y compactación con retroexcavadora sobre oruga y compactador)</v>
          </cell>
          <cell r="D2216" t="str">
            <v>M3</v>
          </cell>
          <cell r="E2216">
            <v>15258</v>
          </cell>
        </row>
        <row r="2217">
          <cell r="B2217">
            <v>6481</v>
          </cell>
          <cell r="C2217" t="str">
            <v>ESTABILIZACIÓN DE SUBRASANTE A MANO CON MATERIAL DE CONCRETO HIDRÁULICO RECICLADO</v>
          </cell>
          <cell r="D2217" t="str">
            <v>M3</v>
          </cell>
          <cell r="E2217">
            <v>30826</v>
          </cell>
        </row>
        <row r="2218">
          <cell r="B2218">
            <v>6482</v>
          </cell>
          <cell r="C2218" t="str">
            <v>TARIFA HORA DE RECOLECCIÓN DE MATERIAL DE MUESTREO EN PLANTA U OBRA. (Incluye transporte, laboratorista, inspector, 2 ayudantes, herramienta menor y lonas).</v>
          </cell>
          <cell r="D2218" t="str">
            <v>HR</v>
          </cell>
          <cell r="E2218">
            <v>67037</v>
          </cell>
        </row>
        <row r="2219">
          <cell r="B2219">
            <v>6483</v>
          </cell>
          <cell r="C2219" t="str">
            <v>ALQUILER SEÑAL TEMPORAL MÓVIL ECONÓMICA CON TRÍPODE TIPO SIO - SP - SI - SR DE (100 x 50 cm - 75 x 75 cm - 80 x 50 cm) LÁMINA GALVANIZADA CAL. 20 Y ÁNGULOS DE 1" x 1/2" x 1/8"</v>
          </cell>
          <cell r="D2219" t="str">
            <v>UN/MES</v>
          </cell>
          <cell r="E2219">
            <v>20746</v>
          </cell>
        </row>
        <row r="2220">
          <cell r="B2220">
            <v>6484</v>
          </cell>
          <cell r="C2220" t="str">
            <v>ALQUILER DE BARRICADA METÁLICA CON SEÑAL DE DESVÍO O VÍA CERRADA DE 2.40 m CINTA GRADO INGENIERÍA SHEETING</v>
          </cell>
          <cell r="D2220" t="str">
            <v>UN/MES</v>
          </cell>
          <cell r="E2220">
            <v>92682</v>
          </cell>
        </row>
        <row r="2221">
          <cell r="B2221">
            <v>6485</v>
          </cell>
          <cell r="C2221" t="str">
            <v>UNIÓN DE REPARACIÓN EXOTÉRMICA PARA UNIÓN DE CONDUCTORES. CAPACIDAD DE 90 Gr. Incluye molde, carga, chispero, pinzas y demás accesorios de instalación. SUMINISTRO E INSTALACIÓN.</v>
          </cell>
          <cell r="D2221" t="str">
            <v>UN</v>
          </cell>
          <cell r="E2221">
            <v>46629</v>
          </cell>
        </row>
        <row r="2222">
          <cell r="B2222">
            <v>6486</v>
          </cell>
          <cell r="C2222" t="str">
            <v>ESTABILIZACIÓN CON RCD. Incluye trasiego interno, nivelación y compactación.</v>
          </cell>
          <cell r="D2222" t="str">
            <v>M3</v>
          </cell>
          <cell r="E2222">
            <v>37645</v>
          </cell>
        </row>
        <row r="2223">
          <cell r="B2223">
            <v>6487</v>
          </cell>
          <cell r="C2223" t="str">
            <v>LUMINARIA DE EMERGENCIA LED R2 2.4 W  UNV P24255, 120 V c.a. 180 Lm. Incluye accesorios de fijación e instalación. No incluye tubería ni cableado.</v>
          </cell>
          <cell r="D2223" t="str">
            <v>UN</v>
          </cell>
          <cell r="E2223">
            <v>66551</v>
          </cell>
        </row>
        <row r="2224">
          <cell r="B2224">
            <v>6488</v>
          </cell>
          <cell r="C2224" t="str">
            <v>CABLE DE COBRE DESNUDO CALIBRE No.2/0 AWG. ENTERRADO EN TERRENO NATURAL. Incluye excavación, rellenos y compactación del piso. SUMINISTRO E INSTALACIÓN. Distancia de transporte 28 Km.</v>
          </cell>
          <cell r="D2224" t="str">
            <v>ML</v>
          </cell>
          <cell r="E2224">
            <v>146699</v>
          </cell>
        </row>
        <row r="2225">
          <cell r="B2225">
            <v>6489</v>
          </cell>
          <cell r="C2225" t="str">
            <v>CANALIZACIÓN SUBTERRÁNEA CON 2 DUCTOS DE 2" PVC DB, ACCESORIOS, EXCAVACIÓN, RELLENOS Y ACABADO  (Incluye suministro e instalación)</v>
          </cell>
          <cell r="D2225" t="str">
            <v>ML</v>
          </cell>
          <cell r="E2225">
            <v>60056</v>
          </cell>
        </row>
        <row r="2226">
          <cell r="B2226">
            <v>6490</v>
          </cell>
          <cell r="C2226" t="str">
            <v>TABLERO TRANSFERENCIA AUTOMÁTICA 400A, CON DOBLE TIRO DE 400AC1/400AC3 PARA 152KVA/122KW A 220 VAC 3F. Incluye control de transferencia, llaves de control automático-manual. Incluye suministro e instalación</v>
          </cell>
          <cell r="D2226" t="str">
            <v>UN</v>
          </cell>
          <cell r="E2226">
            <v>5399774</v>
          </cell>
        </row>
        <row r="2227">
          <cell r="B2227">
            <v>6491</v>
          </cell>
          <cell r="C2227" t="str">
            <v>LUMINARIA LED EATON, SERIE FMLED 11WR40R 14W, 120 V c.a. TEMP COLOR 4000 K, FLUJO LUMINOSO, ACCESORIOS DE FIJACIÓN E INSTALACIÓN. No incluye tubería ni cableado.</v>
          </cell>
          <cell r="D2227" t="str">
            <v>UN</v>
          </cell>
          <cell r="E2227">
            <v>108528</v>
          </cell>
        </row>
        <row r="2228">
          <cell r="B2228">
            <v>6492</v>
          </cell>
          <cell r="C2228" t="str">
            <v xml:space="preserve">LUMINARIA LED EATON VENTUS E04 LED 97W, 120-240 V c.a., FLUJO LUMINOSO 12348 Lm, IP 66. INCLUYE ACCESORIOS DE FIJACIÓN E INSTALACIÓN. No incluye tubería ni cableado. </v>
          </cell>
          <cell r="D2228" t="str">
            <v>UN</v>
          </cell>
          <cell r="E2228">
            <v>3101976</v>
          </cell>
        </row>
        <row r="2229">
          <cell r="B2229">
            <v>6493</v>
          </cell>
          <cell r="C2229" t="str">
            <v>LUMINARIA LED EATON, 62W, SKU 4WSI-ID2-65-SPS-UNV-L840-CD1-U, 120 V c.a., TEMP COLOR 4000 K, FLUJO LUMINOSO DE 6591 Lm, IP 66. No incluye tubería ni cableado.</v>
          </cell>
          <cell r="D2229" t="str">
            <v>UN</v>
          </cell>
          <cell r="E2229">
            <v>716565</v>
          </cell>
        </row>
        <row r="2230">
          <cell r="B2230">
            <v>6494</v>
          </cell>
          <cell r="C2230" t="str">
            <v>ACOMETIDA DE TRANSFORMADOR A TABLERO DE MEDIA EN CONDUCTORES DE ALUMINIO, 4 CABLES No. 4/0 AWG, AISLADOS HFFR PARA 600 V c.a.. Incluye conductores, conexiones, accesorios de montaje, elementos de conexión y de marcación. INCLUYE SUMINISTRO E INSTALACIÓN.</v>
          </cell>
          <cell r="D2230" t="str">
            <v>ML</v>
          </cell>
          <cell r="E2230">
            <v>141461</v>
          </cell>
        </row>
        <row r="2231">
          <cell r="B2231">
            <v>6495</v>
          </cell>
          <cell r="C2231" t="str">
            <v>ACOMETIDA DE GENERADOR DE EMERGENCIA A TRANSFERENCIA EN CONDUCTORES DE ALUMINIO, 4 CABLES No. 4/0 AWG, AISLADOS HFFR PARA 600 V c.a. Incluye conductores, conexiones, accesorios de montaje, elementos de conexión y de marcación. INCLUYE SUMINISTRO E INSTALA</v>
          </cell>
          <cell r="D2231" t="str">
            <v>ML</v>
          </cell>
          <cell r="E2231">
            <v>141461</v>
          </cell>
        </row>
        <row r="2232">
          <cell r="B2232">
            <v>6496</v>
          </cell>
          <cell r="C2232" t="str">
            <v>PLANTA ELÉCTRICA DIÉSEL 120 KW a 2600 m.s.n.m.</v>
          </cell>
          <cell r="D2232" t="str">
            <v>UN</v>
          </cell>
          <cell r="E2232">
            <v>51815820</v>
          </cell>
        </row>
        <row r="2233">
          <cell r="B2233">
            <v>6497</v>
          </cell>
          <cell r="C2233" t="str">
            <v>COSTO CERTIFICADO RETIE</v>
          </cell>
          <cell r="D2233" t="str">
            <v>GLB</v>
          </cell>
          <cell r="E2233">
            <v>3695055</v>
          </cell>
        </row>
        <row r="2234">
          <cell r="B2234">
            <v>6498</v>
          </cell>
          <cell r="C2234" t="str">
            <v>INTERRUPTOR SENCILLO PARA CONTROL DE ALUMBRADO INTERIOR. Incluye accesorios de instalación.</v>
          </cell>
          <cell r="D2234" t="str">
            <v>UN</v>
          </cell>
          <cell r="E2234">
            <v>8190</v>
          </cell>
        </row>
        <row r="2235">
          <cell r="B2235">
            <v>6499</v>
          </cell>
          <cell r="C2235" t="str">
            <v xml:space="preserve">CABLE HFFR No.10 EN COBRE. SUMINISTRO E INSTALACIÓN. Incluye accesorios de instalación. </v>
          </cell>
          <cell r="D2235" t="str">
            <v>ML</v>
          </cell>
          <cell r="E2235">
            <v>8989</v>
          </cell>
        </row>
        <row r="2236">
          <cell r="B2236">
            <v>6500</v>
          </cell>
          <cell r="C2236" t="str">
            <v>SALIDA PARA SONIDO EMT 3/4" (POR EL TECHO DE LA PLATAFORMA). Incluye suministro e instalación</v>
          </cell>
          <cell r="D2236" t="str">
            <v>UN</v>
          </cell>
          <cell r="E2236">
            <v>112236</v>
          </cell>
        </row>
        <row r="2237">
          <cell r="B2237">
            <v>6501</v>
          </cell>
          <cell r="C2237" t="str">
            <v>SALIDA EMT 3/4" PARA CCTV POR EL TECHO EN TAQUILLA. Incluye suministro e instalación</v>
          </cell>
          <cell r="D2237" t="str">
            <v>UN</v>
          </cell>
          <cell r="E2237">
            <v>151266</v>
          </cell>
        </row>
        <row r="2238">
          <cell r="B2238">
            <v>6505</v>
          </cell>
          <cell r="C2238" t="str">
            <v>ROCERÍA EN LOTE PORTAL</v>
          </cell>
          <cell r="D2238" t="str">
            <v>M2</v>
          </cell>
          <cell r="E2238">
            <v>1346</v>
          </cell>
        </row>
        <row r="2239">
          <cell r="B2239">
            <v>6506</v>
          </cell>
          <cell r="C2239" t="str">
            <v xml:space="preserve">BAJANTE EN LÁMINA GALVANIZADA CAL. 22 INSPECCIONABLE, INCLUYE PINTURA EPÓXICA GRIS HUMO PARA RECUBRIMIENTO. </v>
          </cell>
          <cell r="D2239" t="str">
            <v>ML</v>
          </cell>
          <cell r="E2239">
            <v>116828</v>
          </cell>
        </row>
        <row r="2240">
          <cell r="B2240">
            <v>6507</v>
          </cell>
          <cell r="C2240" t="str">
            <v>VIDRIO TEMPLADO DE 10 mm CON PERFORACIONES DE 1" PARA PERMITIR INTERLOCUCIÓN</v>
          </cell>
          <cell r="D2240" t="str">
            <v>M2</v>
          </cell>
          <cell r="E2240">
            <v>166301</v>
          </cell>
        </row>
        <row r="2241">
          <cell r="B2241">
            <v>6508</v>
          </cell>
          <cell r="C2241" t="str">
            <v>ACERO ESTRUCTURAL A572 GRADO 50 INCLUYE TRANSPORTE Y MONTAJE CON ANTICORROSIVO Y PINTURA EPOXICA. (Incluye materiales, insumos, herramientas y equipos, andamios, mano de obra calificada y todo lo necesario para desarrollar la obra.</v>
          </cell>
          <cell r="D2241" t="str">
            <v>KG</v>
          </cell>
          <cell r="E2241">
            <v>8505</v>
          </cell>
        </row>
        <row r="2242">
          <cell r="B2242">
            <v>6509</v>
          </cell>
          <cell r="C2242" t="str">
            <v>LOSA DE CONCRETO MR45 (Suministro, Formaleteado, Colocación, Curado, Juntas y Acabado. Incluye Canastilla Pasa Junta.</v>
          </cell>
          <cell r="D2242" t="str">
            <v>M3</v>
          </cell>
          <cell r="E2242">
            <v>631347</v>
          </cell>
        </row>
        <row r="2243">
          <cell r="B2243">
            <v>6510</v>
          </cell>
          <cell r="C2243" t="str">
            <v>CONSTRUCCIÓN DE BORDILLO EN CONCRETO FUNDIDO IN SITU. Incluye la preparación de la superficie de apoyo</v>
          </cell>
          <cell r="D2243" t="str">
            <v>ML</v>
          </cell>
          <cell r="E2243">
            <v>35980</v>
          </cell>
        </row>
        <row r="2244">
          <cell r="B2244">
            <v>6511</v>
          </cell>
          <cell r="C2244" t="str">
            <v>PISO EN MÁRMOL ROYAL VETA.  Espesor mínimo de 15 mm</v>
          </cell>
          <cell r="D2244" t="str">
            <v>M2</v>
          </cell>
          <cell r="E2244">
            <v>266064</v>
          </cell>
        </row>
        <row r="2245">
          <cell r="B2245">
            <v>6512</v>
          </cell>
          <cell r="C2245" t="str">
            <v>CONCRETO 3000 PSI PARA ANCLAJE TUBERÍA (Premezclado. Incluye Suministro, Formaleteo y Colocación)</v>
          </cell>
          <cell r="D2245" t="str">
            <v>M3</v>
          </cell>
          <cell r="E2245">
            <v>410380</v>
          </cell>
        </row>
        <row r="2246">
          <cell r="B2246">
            <v>6513</v>
          </cell>
          <cell r="C2246" t="str">
            <v>PARALES EN TUBO EN ACERO INOXIDABLE DE 2 1/2" CALIBRE 16 CON HERRAJES PARA SOPORTE DE VIDRIO TEMPLADO</v>
          </cell>
          <cell r="D2246" t="str">
            <v>ML</v>
          </cell>
          <cell r="E2246">
            <v>112915</v>
          </cell>
        </row>
        <row r="2247">
          <cell r="B2247">
            <v>6514</v>
          </cell>
          <cell r="C2247" t="str">
            <v>TEE PVC SOLDAR DE 1/2". Suministro en instalación</v>
          </cell>
          <cell r="D2247" t="str">
            <v>UN</v>
          </cell>
          <cell r="E2247">
            <v>3094</v>
          </cell>
        </row>
        <row r="2248">
          <cell r="B2248">
            <v>6515</v>
          </cell>
          <cell r="C2248" t="str">
            <v>TUBERÍA CONDUIT PVC D=3/4" (Incluye Suministro e Instalación)</v>
          </cell>
          <cell r="D2248" t="str">
            <v>ML</v>
          </cell>
          <cell r="E2248">
            <v>5757</v>
          </cell>
        </row>
        <row r="2249">
          <cell r="B2249">
            <v>6516</v>
          </cell>
          <cell r="C2249" t="str">
            <v>PERNOS DE ANCLAJE F1554, GRADO 55. Incluye materiales, insumos, herramientas y equipos, andamios, mano de obra calificada y todo lo necesario para desarrollar la obra.</v>
          </cell>
          <cell r="D2249" t="str">
            <v>KG</v>
          </cell>
          <cell r="E2249">
            <v>12543</v>
          </cell>
        </row>
        <row r="2250">
          <cell r="B2250">
            <v>6517</v>
          </cell>
          <cell r="C2250" t="str">
            <v>TORNILLOS A 325. Incluye materiales, insumos, herramientas y equipos, andamios, mano de obra calificada y todo lo necesario para desarrollar la obra.</v>
          </cell>
          <cell r="D2250" t="str">
            <v>KG</v>
          </cell>
          <cell r="E2250">
            <v>10612</v>
          </cell>
        </row>
        <row r="2251">
          <cell r="B2251">
            <v>6518</v>
          </cell>
          <cell r="C2251" t="str">
            <v xml:space="preserve">CODO 90° CXE PVC SANITARIA D=6" (Incluye suministro e instalación). </v>
          </cell>
          <cell r="D2251" t="str">
            <v>UN</v>
          </cell>
          <cell r="E2251">
            <v>88801</v>
          </cell>
        </row>
        <row r="2252">
          <cell r="B2252">
            <v>6519</v>
          </cell>
          <cell r="C2252" t="str">
            <v>TRAGANTE CÚPULA DE 6" x 4" EN ALUMINIO. Incluye suministro e instalación</v>
          </cell>
          <cell r="D2252" t="str">
            <v>UN</v>
          </cell>
          <cell r="E2252">
            <v>27798</v>
          </cell>
        </row>
        <row r="2253">
          <cell r="B2253">
            <v>6520</v>
          </cell>
          <cell r="C2253" t="str">
            <v>TRAGANTE CÚPULA DE 5" x 4" PLÁSTICA. Incluye suministro e instalación</v>
          </cell>
          <cell r="D2253" t="str">
            <v>UN</v>
          </cell>
          <cell r="E2253">
            <v>6610</v>
          </cell>
        </row>
        <row r="2254">
          <cell r="B2254">
            <v>6521</v>
          </cell>
          <cell r="C2254" t="str">
            <v>TEE REDUCIDA PVC SOLDAR DE 1" x 1/2". Suministro e instalación</v>
          </cell>
          <cell r="D2254" t="str">
            <v>UN</v>
          </cell>
          <cell r="E2254">
            <v>4606</v>
          </cell>
        </row>
        <row r="2255">
          <cell r="B2255">
            <v>6522</v>
          </cell>
          <cell r="C2255" t="str">
            <v>MEDIDOR DE ACUEDUCTO D= 3/4" NPT, 20mm DN</v>
          </cell>
          <cell r="D2255" t="str">
            <v>UN</v>
          </cell>
          <cell r="E2255">
            <v>196182</v>
          </cell>
        </row>
        <row r="2256">
          <cell r="B2256">
            <v>6523</v>
          </cell>
          <cell r="C2256" t="str">
            <v>UNIÓN UNIVERSAL D=1" (Suministro e Instalación)</v>
          </cell>
          <cell r="D2256" t="str">
            <v>UN</v>
          </cell>
          <cell r="E2256">
            <v>8701</v>
          </cell>
        </row>
        <row r="2257">
          <cell r="B2257">
            <v>6524</v>
          </cell>
          <cell r="C2257" t="str">
            <v>VÁLVULA CHEQUE 1" (Incluye suministro e instalación)</v>
          </cell>
          <cell r="D2257" t="str">
            <v>UN</v>
          </cell>
          <cell r="E2257">
            <v>67299</v>
          </cell>
        </row>
        <row r="2258">
          <cell r="B2258">
            <v>6525</v>
          </cell>
          <cell r="C2258" t="str">
            <v>FLOTADOR MECÁNICO 1" (Incluye suministro e instalación)</v>
          </cell>
          <cell r="D2258" t="str">
            <v>UN</v>
          </cell>
          <cell r="E2258">
            <v>91454</v>
          </cell>
        </row>
        <row r="2259">
          <cell r="B2259">
            <v>6526</v>
          </cell>
          <cell r="C2259" t="str">
            <v>CELDA TRIPLEX CON FUSIBLES 17.5 kV AISLADA EN AIRE. Incluye suministro e instalación</v>
          </cell>
          <cell r="D2259" t="str">
            <v>UN</v>
          </cell>
          <cell r="E2259">
            <v>31655966</v>
          </cell>
        </row>
        <row r="2260">
          <cell r="B2260">
            <v>6527</v>
          </cell>
          <cell r="C2260" t="str">
            <v>CAJA PARA 2 MEDIDORES DE ENERGÍA TRIFÁSICO 5 AMP. 208 V / 120 V, PARA OPERACIÓN CON CT Y PARA LA CUENTA DE LA ESTACIÓN. SUMINISTRO E INSTALACIÓN. Incluye medidor de energía trifásico 20-80 AMP, caja contador trifásico para 2 medidores</v>
          </cell>
          <cell r="D2260" t="str">
            <v>UN</v>
          </cell>
          <cell r="E2260">
            <v>390988</v>
          </cell>
        </row>
        <row r="2261">
          <cell r="B2261">
            <v>6528</v>
          </cell>
          <cell r="C2261" t="str">
            <v xml:space="preserve">ACOMETIDA DESDE TABLERO DE MEDIA A TABLERO DE TRANSFERENCIA EN CONDUCTORES DE ALUMINIO, 4 CABLES No. 4/0 AWG, AISLADOS HFFR PARA 600 V c.a. Incluye conductores, conexiones, accesorios de montaje, elementos de conexión y de marcación. INCLUYE SUMINISTRO E </v>
          </cell>
          <cell r="D2261" t="str">
            <v>ML</v>
          </cell>
          <cell r="E2261">
            <v>142669</v>
          </cell>
        </row>
        <row r="2262">
          <cell r="B2262">
            <v>6529</v>
          </cell>
          <cell r="C2262" t="str">
            <v>ACOMETIDA DE TABLERO DE TRANSFERENCIA A TDP EN CONDUCTORES DE ALUMINIO, 4 CABLES No. 4/0 AWG, AISLADOS HFFR PARA 600 V c.a. Incluye conductores, conexiones, accesorios de montaje, elementos de conexión y de marcación. INCLUYE SUMINISTRO E INSTALACIÓN.</v>
          </cell>
          <cell r="D2262" t="str">
            <v>ML</v>
          </cell>
          <cell r="E2262">
            <v>145237</v>
          </cell>
        </row>
        <row r="2263">
          <cell r="B2263">
            <v>6530</v>
          </cell>
          <cell r="C2263" t="str">
            <v>UPS 10 KV 208 / 120 V CON BATERÍAS. UPS TRIFÁSICA VT 10 kVA. Alto factor de potencia:1, Tecnología digital de control de corriente,aumentando la factibilidad en paralelo,pantalla LCD,sistema trifásico en entrada y salida,doble conversión en línea, control</v>
          </cell>
          <cell r="D2263" t="str">
            <v>UN</v>
          </cell>
          <cell r="E2263">
            <v>15349321</v>
          </cell>
        </row>
        <row r="2264">
          <cell r="B2264">
            <v>6532</v>
          </cell>
          <cell r="C2264" t="str">
            <v>SALIDA PARA DATOS PCV 3/4" DESDE TORNIQUETE HASTA CAJA DE HALADO. Incluye Suministro e Instalación</v>
          </cell>
          <cell r="D2264" t="str">
            <v>UN</v>
          </cell>
          <cell r="E2264">
            <v>35858</v>
          </cell>
        </row>
        <row r="2265">
          <cell r="B2265">
            <v>6533</v>
          </cell>
          <cell r="C2265" t="str">
            <v>DEMARCACIÓN LÍNEA DE INICIO O FIN CARRIL, A= 0.20m l= 1.0m SEPARACIÓN= 1.0m E= 2.3mm EN PINTURA TERMOPLÁSTICA. Incluye suministro y aplicación con equipo. INCLUYE MICROESFERAS.</v>
          </cell>
          <cell r="D2265" t="str">
            <v>M2</v>
          </cell>
          <cell r="E2265">
            <v>21996</v>
          </cell>
        </row>
        <row r="2266">
          <cell r="B2266">
            <v>6534</v>
          </cell>
          <cell r="C2266" t="str">
            <v>ENCHAPE DE PISO PIZARRA MULTICOLOR DE 30cm x 60cm ESPESOR 7mm O MAYOR. Suministro e instalación</v>
          </cell>
          <cell r="D2266" t="str">
            <v>M2</v>
          </cell>
          <cell r="E2266">
            <v>104423</v>
          </cell>
        </row>
        <row r="2267">
          <cell r="B2267">
            <v>6535</v>
          </cell>
          <cell r="C2267" t="str">
            <v>PISO EN CONCRETO DE 3000 PSI FUNDIDO EN SITIO</v>
          </cell>
          <cell r="D2267" t="str">
            <v>M2</v>
          </cell>
          <cell r="E2267">
            <v>28405</v>
          </cell>
        </row>
        <row r="2268">
          <cell r="B2268">
            <v>6536</v>
          </cell>
          <cell r="C2268" t="str">
            <v>PAÑETE LISO O RÚSTICO 1:4 IMPERMEABILIZADO.  (Incluye suministro e instalación hecho en obra)</v>
          </cell>
          <cell r="D2268" t="str">
            <v>M2</v>
          </cell>
          <cell r="E2268">
            <v>29311</v>
          </cell>
        </row>
        <row r="2269">
          <cell r="B2269">
            <v>6537</v>
          </cell>
          <cell r="C2269" t="str">
            <v>TEMPLETES Y CONTRAVIENTOS A-706; Fy= 420 MPA. Incluye materiales, insumos, herramientas y equipos, andamios, mano de obra calificada y todo lo necesario para desarrollar la obra.</v>
          </cell>
          <cell r="D2269" t="str">
            <v>KG</v>
          </cell>
          <cell r="E2269">
            <v>9237</v>
          </cell>
        </row>
        <row r="2270">
          <cell r="B2270">
            <v>6538</v>
          </cell>
          <cell r="C2270" t="str">
            <v>TUBERIA PVC U.M. EXT CORRUGADO/INT LISO U.M. NORMA NTC 3722-1 D=14" (Incluye Suministro e Instalación)</v>
          </cell>
          <cell r="D2270" t="str">
            <v>ML</v>
          </cell>
          <cell r="E2270">
            <v>136201</v>
          </cell>
        </row>
        <row r="2271">
          <cell r="B2271">
            <v>6539</v>
          </cell>
          <cell r="C2271" t="str">
            <v>EQUIPOS DE BOMBEO DEL SISTEMA CONTRA INCENDIO. PORTAL TUNAL</v>
          </cell>
          <cell r="D2271" t="str">
            <v>GLB</v>
          </cell>
          <cell r="E2271">
            <v>195937045</v>
          </cell>
        </row>
        <row r="2272">
          <cell r="B2272">
            <v>6540</v>
          </cell>
          <cell r="C2272" t="str">
            <v>TORNIQUETE SENCILLO PARA ALTO TRÁFICO. Suministro e instalación. (El torniquete sencillo incluye suministro, instalación y puesta a punto de equipos).</v>
          </cell>
          <cell r="D2272" t="str">
            <v>UN</v>
          </cell>
          <cell r="E2272">
            <v>9971345</v>
          </cell>
        </row>
        <row r="2273">
          <cell r="B2273">
            <v>6541</v>
          </cell>
          <cell r="C2273" t="str">
            <v>LAMINA ALFAJOR DE 6mm PARA TAPA DE TANQUE DE 1.0 m x 1.0 m.  SUMINISTRO E INSTALACIÓN.</v>
          </cell>
          <cell r="D2273" t="str">
            <v>ML</v>
          </cell>
          <cell r="E2273">
            <v>139593</v>
          </cell>
        </row>
        <row r="2274">
          <cell r="B2274">
            <v>6542</v>
          </cell>
          <cell r="C2274" t="str">
            <v>CODO 45° CXE PVC SANITARIA D=6" (Incluye suministro e instalación).</v>
          </cell>
          <cell r="D2274" t="str">
            <v>UN</v>
          </cell>
          <cell r="E2274">
            <v>45454</v>
          </cell>
        </row>
        <row r="2275">
          <cell r="B2275">
            <v>6543</v>
          </cell>
          <cell r="C2275" t="str">
            <v>TUBERÍA PVC E.L. PARA SOLDAR DE 1/2" RDE 13.5 315 PSI. Suministro en instalación.</v>
          </cell>
          <cell r="D2275" t="str">
            <v>UN</v>
          </cell>
          <cell r="E2275">
            <v>5165</v>
          </cell>
        </row>
        <row r="2276">
          <cell r="B2276">
            <v>6544</v>
          </cell>
          <cell r="C2276" t="str">
            <v>CODO 90° PVC SOLDAR DE 1/2". Suministro en instalación.</v>
          </cell>
          <cell r="D2276" t="str">
            <v>UN</v>
          </cell>
          <cell r="E2276">
            <v>4668</v>
          </cell>
        </row>
        <row r="2277">
          <cell r="B2277">
            <v>6545</v>
          </cell>
          <cell r="C2277" t="str">
            <v>REGISTRO DE CORTE 1". Suministro en instalación.</v>
          </cell>
          <cell r="D2277" t="str">
            <v>UN</v>
          </cell>
          <cell r="E2277">
            <v>90168</v>
          </cell>
        </row>
        <row r="2278">
          <cell r="B2278">
            <v>6546</v>
          </cell>
          <cell r="C2278" t="str">
            <v>ACOMETIDA EN CONDUCTORES DE ALUMINIO, 9 CABLES No. 500 KCMIL, AISLADOS HFFR PARA 600 V c.a.. Incluye conductores, conexiones, accesorios de montaje, elementos de conexión y de marcación. Incluye Suministro en Instalación. Para Transformador a Tablero de m</v>
          </cell>
          <cell r="D2278" t="str">
            <v>ML</v>
          </cell>
          <cell r="E2278">
            <v>395792</v>
          </cell>
        </row>
        <row r="2279">
          <cell r="B2279">
            <v>6547</v>
          </cell>
          <cell r="C2279" t="str">
            <v>CAJA DE INSPECCIÓN. Medidas internas de  0.3mx0.3m medidas externas 0.50m x 0.50m (H=0.50m). Incluye Suministro y Construcción. Incluye Marco y Tapa. No Inc. Base y Cañuela)</v>
          </cell>
          <cell r="D2279" t="str">
            <v>UN</v>
          </cell>
          <cell r="E2279">
            <v>194213</v>
          </cell>
        </row>
        <row r="2280">
          <cell r="B2280">
            <v>6548</v>
          </cell>
          <cell r="C2280" t="str">
            <v>SALIDA EMT 3/4" PARA CCTV E INFORMADORES POR EL TECHO DE LA PLATAFORMA. Incluye suministro e instalación</v>
          </cell>
          <cell r="D2280" t="str">
            <v>UN</v>
          </cell>
          <cell r="E2280">
            <v>118965</v>
          </cell>
        </row>
        <row r="2281">
          <cell r="B2281">
            <v>6549</v>
          </cell>
          <cell r="C2281" t="str">
            <v>SALIDA PARA DISPOSITIVOS DE DETECCIÓN, ALARMA Y SUPERVISIÓN DE EXTINCIÓN DE INCENDIOS HASTA EL PANEL DE CONTROL. Incluye tubería de 3/4" EMT, unión y curva conduit EMT de 3/4", equipos, accesorios de instalación y cableado FPLP.</v>
          </cell>
          <cell r="D2281" t="str">
            <v>UN</v>
          </cell>
          <cell r="E2281">
            <v>932421</v>
          </cell>
        </row>
        <row r="2282">
          <cell r="B2282">
            <v>6550</v>
          </cell>
          <cell r="C2282" t="str">
            <v>PANEL DE CONTROL DE ALARMA CONTRA INCENDIOS. Incluye Suministro e Instalación, tubería de 3/4" EMT, unión y curva conduit EMT de 3/4", equipos, accesorios de instalación y cableado FPLP.</v>
          </cell>
          <cell r="D2282" t="str">
            <v>UN</v>
          </cell>
          <cell r="E2282">
            <v>7964812</v>
          </cell>
        </row>
        <row r="2283">
          <cell r="B2283">
            <v>6551</v>
          </cell>
          <cell r="C2283" t="str">
            <v>PLACA DE CONCRETO DE 8cm DE ESPESOR CON LÁMINA EN METALDECK 2" CALIBRE 22. (Incluye transporte, herramienta menor, mano de obra)</v>
          </cell>
          <cell r="D2283" t="str">
            <v>M2</v>
          </cell>
          <cell r="E2283">
            <v>91452</v>
          </cell>
        </row>
        <row r="2284">
          <cell r="B2284">
            <v>6552</v>
          </cell>
          <cell r="C2284" t="str">
            <v>YEE PVC SANITARIA D=6" (Incluye suministro e instalación).</v>
          </cell>
          <cell r="D2284" t="str">
            <v>UN</v>
          </cell>
          <cell r="E2284">
            <v>732125</v>
          </cell>
        </row>
        <row r="2285">
          <cell r="B2285">
            <v>6553</v>
          </cell>
          <cell r="C2285" t="str">
            <v>TAPÓN DE PRUEBA PVC SANITARIA D=6" (Incluye suministro e instalación)</v>
          </cell>
          <cell r="D2285" t="str">
            <v>UN</v>
          </cell>
          <cell r="E2285">
            <v>19033</v>
          </cell>
        </row>
        <row r="2286">
          <cell r="B2286">
            <v>6554</v>
          </cell>
          <cell r="C2286" t="str">
            <v>SEÑALIZACIÓN PREVENTIVA PARA REDES DE SERVICIOS PÚBLICOS CON CINTA DE 500 MT X 4" PELIGRO CALIBRE 3.5  (Incluye suministro y colocación)</v>
          </cell>
          <cell r="D2286" t="str">
            <v>ML</v>
          </cell>
          <cell r="E2286">
            <v>261</v>
          </cell>
        </row>
        <row r="2287">
          <cell r="B2287">
            <v>6555</v>
          </cell>
          <cell r="C2287" t="str">
            <v>REDUCCION PVC E.L. D=1"  A 1/2" (Incluye suministro e instalación).</v>
          </cell>
          <cell r="D2287" t="str">
            <v>UN</v>
          </cell>
          <cell r="E2287">
            <v>2655</v>
          </cell>
        </row>
        <row r="2288">
          <cell r="B2288">
            <v>6556</v>
          </cell>
          <cell r="C2288" t="str">
            <v>REGISTRO DE PASO DIRECTO EN BRONCE DE 1/2". Suministro en instalación.</v>
          </cell>
          <cell r="D2288" t="str">
            <v>UN</v>
          </cell>
          <cell r="E2288">
            <v>48331</v>
          </cell>
        </row>
        <row r="2289">
          <cell r="B2289">
            <v>6557</v>
          </cell>
          <cell r="C2289" t="str">
            <v>TRANSFORMADOR SECO TRIFASICO 150 KVA, 11400 V - 208 / 120 V. EN CELDA PARA TRANSFORMADOR (Incluye suministro e instalación)</v>
          </cell>
          <cell r="D2289" t="str">
            <v>UN</v>
          </cell>
          <cell r="E2289">
            <v>14432074</v>
          </cell>
        </row>
        <row r="2290">
          <cell r="B2290">
            <v>6558</v>
          </cell>
          <cell r="C2290" t="str">
            <v>SALIDA PARA DATOS TOMA DOBLE EMT 3/4" AL INTERIOR DE TAQUILLA, PONCHADO DE JACKS Y CERTIFICADO DEL PUNTO. Incluye Suministro e Instalación. PROYECTO PORTAL TUNAL</v>
          </cell>
          <cell r="D2290" t="str">
            <v>UN</v>
          </cell>
          <cell r="E2290">
            <v>79550</v>
          </cell>
        </row>
        <row r="2291">
          <cell r="B2291">
            <v>6559</v>
          </cell>
          <cell r="C2291" t="str">
            <v>MARCO EN LÁMINA COLD ROLLED CAL. 20 ANCLADO A MURO CON CHAZOS EXPANSIVOS DE 1/2" - 3" - HOJA EN LÁMINA CELOSÍA COLD ROLLED CAL. 18</v>
          </cell>
          <cell r="D2291" t="str">
            <v>UN</v>
          </cell>
          <cell r="E2291">
            <v>476487</v>
          </cell>
        </row>
        <row r="2292">
          <cell r="B2292">
            <v>6560</v>
          </cell>
          <cell r="C2292" t="str">
            <v>TABLERO DE ALUMBRADO Y FUERZA A 208 / 120 VC. A. TRIFÁSICOS 5 HILOS, CON BARRA NEUTRO Y TIERRA, 40 BREAKERS DE 16A MONOFÁSICOS TIPO INDUSTRIAL, 2 BREAKERS TRIFASICOS DE 40A TIPO INDUSTRIAL, 24 CIRCUÍTOS; TTN CON TOTALIZADOR DE 200A. SUMINISTRO E INSTALACI</v>
          </cell>
          <cell r="D2292" t="str">
            <v>UN</v>
          </cell>
          <cell r="E2292">
            <v>3381234</v>
          </cell>
        </row>
        <row r="2293">
          <cell r="B2293">
            <v>6561</v>
          </cell>
          <cell r="C2293" t="str">
            <v>TORNIQUETE PARA PERSONAS CON MOVILIDAD REDUCIDA CON BRAZOS DE CLIP. Suministro e instalación. (El torniquete sencillo incluye suministro, instalación y puesta a punto de equipos).</v>
          </cell>
          <cell r="D2293" t="str">
            <v>UN</v>
          </cell>
          <cell r="E2293">
            <v>13779345</v>
          </cell>
        </row>
        <row r="2294">
          <cell r="B2294">
            <v>6562</v>
          </cell>
          <cell r="C2294" t="str">
            <v>REHABILITACIÓN ANDEN ADOQUÍN ARCILLA TR LIVIANO SOBRE MORTERO. NO INCL BORDILLO. INCL. RETIRO ADOQUIN E INSTALAR EL MISMO. NO INCLUYE REDES.</v>
          </cell>
          <cell r="D2294" t="str">
            <v>M2</v>
          </cell>
          <cell r="E2294">
            <v>50288</v>
          </cell>
        </row>
        <row r="2295">
          <cell r="B2295">
            <v>6563</v>
          </cell>
          <cell r="C2295" t="str">
            <v>TRITUBO PE 100 FOPT DE 40mm (1 1/4") RDE 13.5 MULTF. D= 40 x 40 x 40 mm POLIETILENO DE ALTA DENSIDAD. Incluye Suministro e Instalación. No incluye relleno.</v>
          </cell>
          <cell r="D2295" t="str">
            <v>ML</v>
          </cell>
          <cell r="E2295">
            <v>11190</v>
          </cell>
        </row>
        <row r="2296">
          <cell r="B2296">
            <v>6564</v>
          </cell>
          <cell r="C2296" t="str">
            <v>BANDAS SONORAS REDUCTORAS DE VELOCIDAD DE 3cm DE ALTURA, CONSTRUIDA CON GRAVILLA DE 1/2", PINTURA DE LARGA DURACIÓN BLANCA Y RESINA EPÓXICA</v>
          </cell>
          <cell r="D2296" t="str">
            <v>M2</v>
          </cell>
          <cell r="E2296">
            <v>196231</v>
          </cell>
        </row>
        <row r="2297">
          <cell r="B2297">
            <v>6565</v>
          </cell>
          <cell r="C2297" t="str">
            <v>DESMONTE Y RETIRO DE REJA DE CERRAMIENTO. INCLUYE DEMOLICIÓN DE CIMENTACIÓN, BASE Y REJA. Incluye transporte a 21 Km y disposición de materiales en sitio autorizado.</v>
          </cell>
          <cell r="D2297" t="str">
            <v>ML</v>
          </cell>
          <cell r="E2297">
            <v>29670</v>
          </cell>
        </row>
        <row r="2298">
          <cell r="B2298">
            <v>6566</v>
          </cell>
          <cell r="C2298" t="str">
            <v>DIVISIÓN EN VIDRIO TEMPLADO DE 10 mm CON PARALES Y ACCESORIOS EN ACERO INOXIDABLE. Incluye Suministro e Instalación.</v>
          </cell>
          <cell r="D2298" t="str">
            <v>M2</v>
          </cell>
          <cell r="E2298">
            <v>218043</v>
          </cell>
        </row>
        <row r="2299">
          <cell r="B2299">
            <v>6567</v>
          </cell>
          <cell r="C2299" t="str">
            <v>BANDEJA PARA INTERCAMBIO DE MONEDAS EN ACERO INOXIDABLE CAL. 18 SOPORTADO CON ÁNGULOS METÁLICOS A ANTEPECHO EN MAMPOSTERÍA. Suministro e Instalación.</v>
          </cell>
          <cell r="D2299" t="str">
            <v>ML</v>
          </cell>
          <cell r="E2299">
            <v>225077</v>
          </cell>
        </row>
        <row r="2300">
          <cell r="B2300">
            <v>6568</v>
          </cell>
          <cell r="C2300" t="str">
            <v>CANALETA METÁLICA DE 12 cm x 5 cm CON TAPA. SUMINISTRO E INSTALACIÓN. INCLUYE TROQUE EN TAQUILLAS PARA ALOJAR LOS CONDUCTORES DE VOZ, DATOS Y ENERGÍA ENTRE LOS PUESTOS DE LAS TAQUILLAS.</v>
          </cell>
          <cell r="D2300" t="str">
            <v>ML</v>
          </cell>
          <cell r="E2300">
            <v>27555</v>
          </cell>
        </row>
        <row r="2301">
          <cell r="B2301">
            <v>6569</v>
          </cell>
          <cell r="C2301" t="str">
            <v>CHEVRON 90 cm x 40 cm, REFLECTIVO PRISMÁTICO TIPO VII O SUPERIOR, AMARILLO LIMÓN FLUORESCENTE EN LÁMINA GALVANIZADA, PEDESTAL EN ÁNGULO. Suministro e Instalación.</v>
          </cell>
          <cell r="D2301" t="str">
            <v>UN</v>
          </cell>
          <cell r="E2301">
            <v>217770</v>
          </cell>
        </row>
        <row r="2302">
          <cell r="B2302">
            <v>6570</v>
          </cell>
          <cell r="C2302" t="str">
            <v>PINTURA ACRÍLICA BASE AGUA (e=15mils. Incluye Suministro y Aplicación con Equipo. Incluye Microesferas).</v>
          </cell>
          <cell r="D2302" t="str">
            <v>M2</v>
          </cell>
          <cell r="E2302">
            <v>17500</v>
          </cell>
        </row>
        <row r="2303">
          <cell r="B2303">
            <v>6571</v>
          </cell>
          <cell r="C2303" t="str">
            <v>DEMARCACION LINEA CONTINUA A=0.12m (e=15 mils, Acrílica Base Agua. Inc. Sumin. y Aplic. con Equipo. Incl. Microesferas)</v>
          </cell>
          <cell r="D2303" t="str">
            <v>ML</v>
          </cell>
          <cell r="E2303">
            <v>980</v>
          </cell>
        </row>
        <row r="2304">
          <cell r="B2304">
            <v>6572</v>
          </cell>
          <cell r="C2304" t="str">
            <v>DEMARCACION LINEA CONTINUA A=0.15m (e=15 mils, Acrílica Base Agua. Inc. Sumin. y Aplic. con Equipo. Incl. Microesferas)</v>
          </cell>
          <cell r="D2304" t="str">
            <v>ML</v>
          </cell>
          <cell r="E2304">
            <v>1225</v>
          </cell>
        </row>
        <row r="2305">
          <cell r="B2305">
            <v>6573</v>
          </cell>
          <cell r="C2305" t="str">
            <v>PINTURA EN PLASTICO EN FRIO METILMETACRILATO PARA MARCAS VIALES, SIN MICROESFERAS Y ESPESOR SECO SEGÚN NORMA NTC 4744. SUMINISTRO Y APLICACIÓN. (Cebras, Flechas, pictogramas, lineas de pare, senderos peatonales, achurados, etc).</v>
          </cell>
          <cell r="D2305" t="str">
            <v>M2</v>
          </cell>
          <cell r="E2305">
            <v>44751</v>
          </cell>
        </row>
        <row r="2306">
          <cell r="B2306">
            <v>6574</v>
          </cell>
          <cell r="C2306" t="str">
            <v>RECONSTRUCCIÓN POR HILADA PARA CAJA DE INSPECCIÓN SENCILLA PARA CANALIZACIÓN (1.49m x 0.99m) NORMA CODENSA CS275. INCLUYE MORTERO DE PEGA Y PAÑETE IMPERMEABILIZADO DE 2500 PSI, LADRILLO TOLETE RECOCIDO, MORTERO DE PEGA 1:5. (No incluye marco, tapa, excava</v>
          </cell>
          <cell r="D2306" t="str">
            <v>UN</v>
          </cell>
          <cell r="E2306">
            <v>33005</v>
          </cell>
        </row>
        <row r="2307">
          <cell r="B2307">
            <v>6575</v>
          </cell>
          <cell r="C2307" t="str">
            <v>RECONSTRUCCIÓN POR HILADA PARA CAJA DE INSPECCIÓN DE ALUMBRADO PÚBLICO (0.90m x 0.90m) NORMA CODENSA CS274. INCLUYE MORTERO DE PEGA Y PAÑETE IMPERMEABILIZADO DE 2500 PSI, LADRILLO TOLETE RECOCIDO, MORTERO DE PEGA 1:5. (No incluye marco, tapa, excavaciones</v>
          </cell>
          <cell r="D2307" t="str">
            <v>UN</v>
          </cell>
          <cell r="E2307">
            <v>25974</v>
          </cell>
        </row>
        <row r="2308">
          <cell r="B2308">
            <v>6576</v>
          </cell>
          <cell r="C2308" t="str">
            <v>RECONSTRUCCIÓN POR HILADA PARA CAJA DE INSPECCIÓN (2.00m x 2.00m) NORMA CODENSA CS280. INCLUYE MORTERO DE PEGA Y PAÑETE IMPERMEABILIZADO DE 2500 PSI, LADRILLO TOLETE RECOCIDO, MORTERO DE PEGA 1:5. (No incluye marco, tapa, excavaciones, rellenos, transport</v>
          </cell>
          <cell r="D2308" t="str">
            <v>UN</v>
          </cell>
          <cell r="E2308">
            <v>59061</v>
          </cell>
        </row>
        <row r="2309">
          <cell r="B2309">
            <v>6577</v>
          </cell>
          <cell r="C2309" t="str">
            <v>CONTENEDOR DE RAICES (1.60m x 1.60m x 1.60m)INCLUYE MUROS EN CONCRETO GRAVA COMÚN 3000 PSI (210 Kg/Cm2), SUMINISTRO CONSTRUCCIÓN Y FILTRO EN GRAVILLA 1/2", FORMALETA Y REFUERZO. NO INCLUYE TIERRA NEGRA.</v>
          </cell>
          <cell r="D2309" t="str">
            <v>UN</v>
          </cell>
          <cell r="E2309">
            <v>669568</v>
          </cell>
        </row>
        <row r="2310">
          <cell r="B2310">
            <v>6578</v>
          </cell>
          <cell r="C2310" t="str">
            <v xml:space="preserve">ACERO ESTRUCTURAL PARA PORTAL DE TRANSMILENIO. Suministro, fabricación, transporte y montaje de estructura metálica con el siguiente esquema de protección y pintura: Sistema de protección Básica (Guía 6.7.2).Limpieza: SSPC-SP 6.Imprimante epóxico rico en </v>
          </cell>
          <cell r="D2310" t="str">
            <v>KG</v>
          </cell>
          <cell r="E2310">
            <v>7764</v>
          </cell>
        </row>
        <row r="2311">
          <cell r="B2311">
            <v>6579</v>
          </cell>
          <cell r="C2311" t="str">
            <v>DEMARCACIÓN LINEA CONTINUA A= 0.2mt, (e= 15 mils ACRÍLICA BASE AGUA. INCLUYE SUMINISTRO Y APLICACIÓN CON EQUIPO. INCLUYE MICROESFERAS.</v>
          </cell>
          <cell r="D2311" t="str">
            <v>ML</v>
          </cell>
          <cell r="E2311">
            <v>3500</v>
          </cell>
        </row>
        <row r="2312">
          <cell r="B2312">
            <v>6580</v>
          </cell>
          <cell r="C2312" t="str">
            <v>SÍMBOLO DE DEMARCACIÓN CORREDOR EXCLUSIVO DE BICICLETA 1.60m x 2.40m (e= 15 mils. INCLUYE SUMINISTRO Y APLICACIÓN CON EQUIPO. INCLUYE MICROESFERAS.</v>
          </cell>
          <cell r="D2312" t="str">
            <v>UN</v>
          </cell>
          <cell r="E2312">
            <v>15750</v>
          </cell>
        </row>
        <row r="2313">
          <cell r="B2313">
            <v>6581</v>
          </cell>
          <cell r="C2313" t="str">
            <v>SÍMBOLO DE DEMARCACIÓN CORREDOR EXCLUSIVO DE BICICLETA 0.80m x 1.20m (e= 15 mils. INCLUYE SUMINISTRO Y APLICACIÓN CON EQUIPO. INCLUYE MICROESFERAS.</v>
          </cell>
          <cell r="D2313" t="str">
            <v>UN</v>
          </cell>
          <cell r="E2313">
            <v>4725</v>
          </cell>
        </row>
        <row r="2314">
          <cell r="B2314">
            <v>6582</v>
          </cell>
          <cell r="C2314" t="str">
            <v>DEMARCACIÓN DE LETRERO "SOLO BUS" (e= 15 mils. INCLUYE SUMINISTRO Y APLICACIÓN CON EQUIPO. INCLUYE MICROESFERAS.</v>
          </cell>
          <cell r="D2314" t="str">
            <v>UN</v>
          </cell>
          <cell r="E2314">
            <v>79273</v>
          </cell>
        </row>
        <row r="2315">
          <cell r="B2315">
            <v>6583</v>
          </cell>
          <cell r="C2315" t="str">
            <v>FLECHA DIRECCIONAL "FRENTE, DERECHA E IZQUIERDA" PARA PAVIMENTO RÍGIDO (e= 15 mils. ACRÍLICA BASE AGUA. INCLUYE SUMINISTRO Y APLICACIÓN CON EQUIPO. INCLUYE MICROESFERAS.</v>
          </cell>
          <cell r="D2315" t="str">
            <v>UN</v>
          </cell>
          <cell r="E2315">
            <v>56175</v>
          </cell>
        </row>
        <row r="2316">
          <cell r="B2316">
            <v>6584</v>
          </cell>
          <cell r="C2316" t="str">
            <v>PICTOGRAMA DE CEDA EL PASO EN CICLORRUTA (4 TRIÁNGULOS), (PINTURA ACRÍLICA BASE AGUA (e= 15 mils. INCLUYE SUMINISTRO Y APLICACIÓN CON EQUIPO. INCLUYE MICROESFERAS.</v>
          </cell>
          <cell r="D2316" t="str">
            <v>UN</v>
          </cell>
          <cell r="E2316">
            <v>6790</v>
          </cell>
        </row>
        <row r="2317">
          <cell r="B2317">
            <v>6585</v>
          </cell>
          <cell r="C2317" t="str">
            <v>DEMARCACIÓN DE FLECHA DE TERMINACIÓN DE CARRIL (e= 15 mils. ACRÍLICA BASE AGUA. INCLUYE SUMINISTRO Y APLICACIÓN CON EQUIPO. INCLUYE MICROESFERAS.</v>
          </cell>
          <cell r="D2317" t="str">
            <v>UN</v>
          </cell>
          <cell r="E2317">
            <v>73238</v>
          </cell>
        </row>
        <row r="2318">
          <cell r="B2318">
            <v>6586</v>
          </cell>
          <cell r="C2318" t="str">
            <v>FLECHA DIRECCIONAL "A LA IZQUIERDA" (e= 15 mils. ACRÍLICA BASE AGUA. ÁREA: 1.5037 m2 SEGÚN EL MANUAL DE SEÑALIZACIÓN VIAL. SUMINISTRO Y APLICACIÓN CON EQUIPO. INCLUYE MICROESFERAS.</v>
          </cell>
          <cell r="D2318" t="str">
            <v>UN</v>
          </cell>
          <cell r="E2318">
            <v>33506</v>
          </cell>
        </row>
        <row r="2319">
          <cell r="B2319">
            <v>6587</v>
          </cell>
          <cell r="C2319" t="str">
            <v>DEMARCACIÓN TEXTO PARE. ÁREA: 1.48 m2  (e= 15 mils, ACRÍLICA BASE AGUA. SUMINISTRO Y APLICACIÓN CON EQUIPO. INCLUYE MICROESFERAS.</v>
          </cell>
          <cell r="D2319" t="str">
            <v>UN</v>
          </cell>
          <cell r="E2319">
            <v>29177</v>
          </cell>
        </row>
        <row r="2320">
          <cell r="B2320">
            <v>6588</v>
          </cell>
          <cell r="C2320" t="str">
            <v>DEMARCACIÓN DE ACHURADO. AREA: 1.0 m2  (e= 15 mils, ACRÍLICA BASE AGUA. SUMINISTRO Y APLICACIÓN CON EQUIPO. INCLUYE MICROESFERAS.</v>
          </cell>
          <cell r="D2320" t="str">
            <v>M2</v>
          </cell>
          <cell r="E2320">
            <v>24692</v>
          </cell>
        </row>
        <row r="2321">
          <cell r="B2321">
            <v>6589</v>
          </cell>
          <cell r="C2321" t="str">
            <v>DEMARCACIÓN DE LINEA LOGARÍTMICA. ÁREA: 0.60 m2  (e= 15 mils, ACRÍLICA BASE AGUA. SUMINISTRO Y APLICACIÓN CON EQUIPO. INCLUYE MICROESFERAS.</v>
          </cell>
          <cell r="D2321" t="str">
            <v>ML</v>
          </cell>
          <cell r="E2321">
            <v>13790</v>
          </cell>
        </row>
        <row r="2322">
          <cell r="B2322">
            <v>6590</v>
          </cell>
          <cell r="C2322" t="str">
            <v>DEMARCACION LINEA DE PARE. ÁREA: 0.60 m2  (e= 15 mils, ACRÍLICA BASE AGUA. SUMINISTRO Y APLICACIÓN CON EQUIPO. INCLUYE MICROESFERAS.</v>
          </cell>
          <cell r="D2322" t="str">
            <v>M2</v>
          </cell>
          <cell r="E2322">
            <v>17690</v>
          </cell>
        </row>
        <row r="2323">
          <cell r="B2323">
            <v>6591</v>
          </cell>
          <cell r="C2323" t="str">
            <v>DEMARCACION LINEA DE LINEA SENDERO PEATONAL CONTINUA. ÁREA: 0.30 m2  (e= 15 mils, ACRÍLICA BASE AGUA. SUMINISTRO Y APLICACIÓN CON EQUIPO. INCLUYE MICROESFERAS.</v>
          </cell>
          <cell r="D2323" t="str">
            <v>ML</v>
          </cell>
          <cell r="E2323">
            <v>7804</v>
          </cell>
        </row>
        <row r="2324">
          <cell r="B2324">
            <v>6592</v>
          </cell>
          <cell r="C2324" t="str">
            <v>DEMARCACION ZONA ANTIBLOQUEO. AREA: 0.30 m2  (e= 15 mils, ACRILICA BASE AGUA. SUMINISTRO Y APLICACION CON EQUIPO. INCLUYE MICROESFERAS.</v>
          </cell>
          <cell r="D2324" t="str">
            <v>ML</v>
          </cell>
          <cell r="E2324">
            <v>7804</v>
          </cell>
        </row>
        <row r="2325">
          <cell r="B2325">
            <v>6593</v>
          </cell>
          <cell r="C2325" t="str">
            <v>DEMARCACIÓN DE LINEA DE PARADERO DE BUSES. ÁREA: 5.5775 m2  (e= 15 mils, ACRÍLICA BASE AGUA. SUMINISTRO Y APLICACIÓN CON EQUIPO. INCLUYE MICROESFERAS.</v>
          </cell>
          <cell r="D2325" t="str">
            <v>UN</v>
          </cell>
          <cell r="E2325">
            <v>126334</v>
          </cell>
        </row>
        <row r="2326">
          <cell r="B2326">
            <v>6594</v>
          </cell>
          <cell r="C2326" t="str">
            <v>DEMARCACIÓN PICTOGRAMA TRIÁNGULOS CEDA EL PASO. (e= 15 mils, ACRÍLICA BASE AGUA. SUMINISTRO Y APLICACIÓN CON EQUIPO. INCLUYE MICROESFERAS.</v>
          </cell>
          <cell r="D2326" t="str">
            <v>UN</v>
          </cell>
          <cell r="E2326">
            <v>19892</v>
          </cell>
        </row>
        <row r="2327">
          <cell r="B2327">
            <v>6595</v>
          </cell>
          <cell r="C2327" t="str">
            <v>DEMARCACION LINEA DE CEDA EL PASO DISCONTINUA. AREA: 0.32m2.  (e= 15 mils, ACRILICA BASE AGUA. SUMINISTRO Y APLICACION CON EQUIPO. INCLUYE MICROESFERAS.</v>
          </cell>
          <cell r="D2327" t="str">
            <v>UN</v>
          </cell>
          <cell r="E2327">
            <v>7992</v>
          </cell>
        </row>
        <row r="2328">
          <cell r="B2328">
            <v>6596</v>
          </cell>
          <cell r="C2328" t="str">
            <v>DEMARCACION LINEA DE PARADA DE TRANSMILENIO. AREA: 3.96 m2 SEGUN PARAMETROS DE DISEÑO DE TRANSMILENIO (e= 15 mils, ACRILICA BASE AGUA. SUMINISTRO Y APLICACION CON EQUIPO. INCLUYE MICROESFERAS.</v>
          </cell>
          <cell r="D2328" t="str">
            <v>UN</v>
          </cell>
          <cell r="E2328">
            <v>98066</v>
          </cell>
        </row>
        <row r="2329">
          <cell r="B2329">
            <v>6597</v>
          </cell>
          <cell r="C2329" t="str">
            <v>SISTEMA DE SUCCIÓN, DESCARGA, PRUEBA, ALIVIO Y DE EXTINCIÓN CONTRA INCENDIO - SUBCONTRATO PORTAL EL TUNAL (Incl: Ver Observaciones)</v>
          </cell>
          <cell r="D2329" t="str">
            <v>GLB</v>
          </cell>
          <cell r="E2329">
            <v>490585708</v>
          </cell>
        </row>
        <row r="2330">
          <cell r="B2330">
            <v>6598</v>
          </cell>
          <cell r="C2330" t="str">
            <v>TRANSFORMADOR  SECO CLASE F TRIFASICO DE 45 KVA, 11.4/0.480-277 KV ZCC 4% (NORMA CODENSA CTS-535) (Incluye suministro e instalación)</v>
          </cell>
          <cell r="D2330" t="str">
            <v>UN</v>
          </cell>
          <cell r="E2330">
            <v>21220743</v>
          </cell>
        </row>
        <row r="2331">
          <cell r="B2331">
            <v>6599</v>
          </cell>
          <cell r="C2331" t="str">
            <v>ADAPTADOR PVC MACHO ROSCADO DE 1 1/2" (Suministro e Instalación)</v>
          </cell>
          <cell r="D2331" t="str">
            <v>UN</v>
          </cell>
          <cell r="E2331">
            <v>8364</v>
          </cell>
        </row>
        <row r="2332">
          <cell r="B2332">
            <v>6600</v>
          </cell>
          <cell r="C2332" t="str">
            <v>REDUCCION PVC E.L. D= 1 1/2" X 1/2" (Incluye suministro e instalación, soldadura).</v>
          </cell>
          <cell r="D2332" t="str">
            <v>UN</v>
          </cell>
          <cell r="E2332">
            <v>8281</v>
          </cell>
        </row>
        <row r="2333">
          <cell r="B2333">
            <v>6601</v>
          </cell>
          <cell r="C2333" t="str">
            <v>TEE HD EXTREMO JUNTA HIDRÁULICA 12"x10" (Suministro e Instalación)</v>
          </cell>
          <cell r="D2333" t="str">
            <v>UN</v>
          </cell>
          <cell r="E2333">
            <v>2442143</v>
          </cell>
        </row>
        <row r="2334">
          <cell r="B2334">
            <v>6602</v>
          </cell>
          <cell r="C2334" t="str">
            <v>PILOTE D=2.00 M DE CONCRETO 4000 PSI VERIFICAR (28MPA) (Incl. Excavación, Cargue, movilización, montaje, descabece y desmontaje equipo)</v>
          </cell>
          <cell r="D2334" t="str">
            <v>M3</v>
          </cell>
          <cell r="E2334">
            <v>1449894</v>
          </cell>
        </row>
        <row r="2335">
          <cell r="B2335">
            <v>6603</v>
          </cell>
          <cell r="C2335" t="str">
            <v>TEE HD EXTREMO JUNTA HIDRÁULICA 12"x8" (Suministro e Instalación)</v>
          </cell>
          <cell r="D2335" t="str">
            <v>UN</v>
          </cell>
          <cell r="E2335">
            <v>1668480</v>
          </cell>
        </row>
        <row r="2336">
          <cell r="B2336">
            <v>6604</v>
          </cell>
          <cell r="C2336" t="str">
            <v>TEE HD EXTREMO JUNTA HIDRÁULICA 12"x6" (Suministro e Instalación)</v>
          </cell>
          <cell r="D2336" t="str">
            <v>UN</v>
          </cell>
          <cell r="E2336">
            <v>1525660</v>
          </cell>
        </row>
        <row r="2337">
          <cell r="B2337">
            <v>6605</v>
          </cell>
          <cell r="C2337" t="str">
            <v>PANEL CONTROLADOR DE ALARMA CONTRA INCENDIOS INTELIGENTE DIRECCIONABLE. (INCLUYE MODULOS, FUENTE ALIMENTACION PRINCIPAL, BATERIAS)</v>
          </cell>
          <cell r="D2337" t="str">
            <v>UN</v>
          </cell>
          <cell r="E2337">
            <v>6963838</v>
          </cell>
        </row>
        <row r="2338">
          <cell r="B2338">
            <v>6606</v>
          </cell>
          <cell r="C2338" t="str">
            <v>TEE HD EXTREMO JUNTA HIDRÁULICA 6"x 6" (Suministro e Instalación)</v>
          </cell>
          <cell r="D2338" t="str">
            <v>UN</v>
          </cell>
          <cell r="E2338">
            <v>478643</v>
          </cell>
        </row>
        <row r="2339">
          <cell r="B2339">
            <v>6607</v>
          </cell>
          <cell r="C2339" t="str">
            <v>DIFUSOR DE SUMINISTRO 510 CFM 12" X 12" (INCLUYE SUMINISTRO E INSTALACION)</v>
          </cell>
          <cell r="D2339" t="str">
            <v>UN</v>
          </cell>
          <cell r="E2339">
            <v>175635</v>
          </cell>
        </row>
        <row r="2340">
          <cell r="B2340">
            <v>6608</v>
          </cell>
          <cell r="C2340" t="str">
            <v>VÁLVULA TIPO MARIPOSA DE Ø 8" CLASE 150 CON EXTREMOS BRIDADOS (Suministro e Instalación)</v>
          </cell>
          <cell r="D2340" t="str">
            <v>UN</v>
          </cell>
          <cell r="E2340">
            <v>470331</v>
          </cell>
        </row>
        <row r="2341">
          <cell r="B2341">
            <v>6609</v>
          </cell>
          <cell r="C2341" t="str">
            <v>TEE HD EXTREMO JUNTA HIDRÁULICA 8"x 8" (Suministro e Instalación)</v>
          </cell>
          <cell r="D2341" t="str">
            <v>UN</v>
          </cell>
          <cell r="E2341">
            <v>835643</v>
          </cell>
        </row>
        <row r="2342">
          <cell r="B2342">
            <v>6610</v>
          </cell>
          <cell r="C2342" t="str">
            <v>REDUCCIÓN PVC SOLDAR DE 2" x 1 1/2"(Suministro e Instalación)</v>
          </cell>
          <cell r="D2342" t="str">
            <v>UN</v>
          </cell>
          <cell r="E2342">
            <v>11167</v>
          </cell>
        </row>
        <row r="2343">
          <cell r="B2343">
            <v>6611</v>
          </cell>
          <cell r="C2343" t="str">
            <v>REDUCCIÓN BRIDADA DE 24" x 16" CLASE 300 EN HD CON UNIONES MECÁNICAS SEGÚN NORMA AWWA C153(Suministro e Instalación)</v>
          </cell>
          <cell r="D2343" t="str">
            <v>UN</v>
          </cell>
          <cell r="E2343">
            <v>6356420</v>
          </cell>
        </row>
        <row r="2344">
          <cell r="B2344">
            <v>6612</v>
          </cell>
          <cell r="C2344" t="str">
            <v>REDUCCIÓN BRIDADA DE 14" x 12" CLASE 300 EN HD CON UNIONES MECÁNICAS SEGÚN NORMA AWWA C153(Suministro e Instalación)</v>
          </cell>
          <cell r="D2344" t="str">
            <v>UN</v>
          </cell>
          <cell r="E2344">
            <v>2196709</v>
          </cell>
        </row>
        <row r="2345">
          <cell r="B2345">
            <v>6613</v>
          </cell>
          <cell r="C2345" t="str">
            <v>ARRANCADOR SUAVE DE 41kW, aprox. 60hp 73amp. 440V (Incluye totalizador y cofre Nema 3R. Cumple RETIE). Suministro e Instalación</v>
          </cell>
          <cell r="D2345" t="str">
            <v>UN</v>
          </cell>
          <cell r="E2345">
            <v>4332055</v>
          </cell>
        </row>
        <row r="2346">
          <cell r="B2346">
            <v>6614</v>
          </cell>
          <cell r="C2346" t="str">
            <v>ARRANCADOR SUAVE DE 125 HP, 148amp (Incluye totalizador, cofre Nema 3R, cumple RETIE). Suministro e Instalación</v>
          </cell>
          <cell r="D2346" t="str">
            <v>UN</v>
          </cell>
          <cell r="E2346">
            <v>6856045</v>
          </cell>
        </row>
        <row r="2347">
          <cell r="B2347">
            <v>6615</v>
          </cell>
          <cell r="C2347" t="str">
            <v>REDUCCION PVC TIPO U.M. 3"x2" (Suministro e Instalación)</v>
          </cell>
          <cell r="D2347" t="str">
            <v>UN</v>
          </cell>
          <cell r="E2347">
            <v>16939</v>
          </cell>
        </row>
        <row r="2348">
          <cell r="B2348">
            <v>6616</v>
          </cell>
          <cell r="C2348" t="str">
            <v>CONEXIONES KIT SILLA YEE 600 x 160 PVC. SUMINISTRO E INSTALACIÓN.</v>
          </cell>
          <cell r="D2348" t="str">
            <v>UN</v>
          </cell>
          <cell r="E2348">
            <v>96896</v>
          </cell>
        </row>
        <row r="2349">
          <cell r="B2349">
            <v>6617</v>
          </cell>
          <cell r="C2349" t="str">
            <v>CONEXIONES KIT SILLA YEE 250 x 160 PVC. SUMINISTRO E INSTALACIÓN.</v>
          </cell>
          <cell r="D2349" t="str">
            <v>UN</v>
          </cell>
          <cell r="E2349">
            <v>96876</v>
          </cell>
        </row>
        <row r="2350">
          <cell r="B2350">
            <v>6618</v>
          </cell>
          <cell r="C2350" t="str">
            <v>CONEXIONES KIT SILLA YEE 500 x 160 PVC. SUMINISTRO E INSTALACIÓN.</v>
          </cell>
          <cell r="D2350" t="str">
            <v>UN</v>
          </cell>
          <cell r="E2350">
            <v>346260</v>
          </cell>
        </row>
        <row r="2351">
          <cell r="B2351">
            <v>6619</v>
          </cell>
          <cell r="C2351" t="str">
            <v>CONEXIONES KIT SILLA YEE 400 x 160 PVC. SUMINISTRO E INSTALACIÓN.</v>
          </cell>
          <cell r="D2351" t="str">
            <v>UN</v>
          </cell>
          <cell r="E2351">
            <v>219321</v>
          </cell>
        </row>
        <row r="2352">
          <cell r="B2352">
            <v>6620</v>
          </cell>
          <cell r="C2352" t="str">
            <v>ACERO ASTM A-36 No. 6 (Ø 3/4") PARA ESCALERAS DE ACCESO A POZOS DE ALCANTARILLADO. Suministro, fabricación, transporte y montaje.</v>
          </cell>
          <cell r="D2352" t="str">
            <v>ML</v>
          </cell>
          <cell r="E2352">
            <v>71238</v>
          </cell>
        </row>
        <row r="2353">
          <cell r="B2353">
            <v>6621</v>
          </cell>
          <cell r="C2353" t="str">
            <v>CÁMARA EN CONCRETO PREFABRICADO TIPO II. SUMINISTRO E INSTALACIÓN.</v>
          </cell>
          <cell r="D2353" t="str">
            <v>UN</v>
          </cell>
          <cell r="E2353">
            <v>11052822</v>
          </cell>
        </row>
        <row r="2354">
          <cell r="B2354">
            <v>6622</v>
          </cell>
          <cell r="C2354" t="str">
            <v xml:space="preserve">TUBO EN ACERO Ø 45" PN 10 TIPO CILINDRO DE ACERO CON REFUERZO DE VARILLA, CON UNIONES ESPIGO / CAMPANA CON EMPAQUE DE CAUCHO, CON REVESTIMIENTO INTERIOR Y RECUBRIMIENTO EXTERIOR EN MORTERO CEMENTO. FABRICADOS SEGÚN NORMA AWWA C200 PARTIR DE LÁMINA ASTM A </v>
          </cell>
          <cell r="D2354" t="str">
            <v>ML</v>
          </cell>
          <cell r="E2354">
            <v>3135560</v>
          </cell>
        </row>
        <row r="2355">
          <cell r="B2355">
            <v>6623</v>
          </cell>
          <cell r="C2355" t="str">
            <v>VÁLVULA COMPUERTA ELÁSTICA VA (VÁSTAGO ASCENDENTE) D=6" DN (DIÁMETRO NOMINAL) 150 mm CON EXTREMOS BRIDADOS (SUMINISTRO E INSTALACIÓN)</v>
          </cell>
          <cell r="D2355" t="str">
            <v>UN</v>
          </cell>
          <cell r="E2355">
            <v>1526896</v>
          </cell>
        </row>
        <row r="2356">
          <cell r="B2356">
            <v>6624</v>
          </cell>
          <cell r="C2356" t="str">
            <v>VÁLVULA TIPO MARIPOSA DE Ø 3" CLASE 150 CON EXTREMOS BRIDADOS (Suministro e Instalación)</v>
          </cell>
          <cell r="D2356" t="str">
            <v>UN</v>
          </cell>
          <cell r="E2356">
            <v>129749</v>
          </cell>
        </row>
        <row r="2357">
          <cell r="B2357">
            <v>6625</v>
          </cell>
          <cell r="C2357" t="str">
            <v>VÁLVULA TIPO MARIPOSA DE Ø 4" CLASE 150 CON EXTREMOS BRIDADOS (Suministro e Instalación)</v>
          </cell>
          <cell r="D2357" t="str">
            <v>UN</v>
          </cell>
          <cell r="E2357">
            <v>183469</v>
          </cell>
        </row>
        <row r="2358">
          <cell r="B2358">
            <v>6626</v>
          </cell>
          <cell r="C2358" t="str">
            <v>VÁLVULA TIPO MARIPOSA DE Ø 6" CLASE 150 CON EXTREMOS BRIDADOS (Suministro e Instalación)</v>
          </cell>
          <cell r="D2358" t="str">
            <v>UN</v>
          </cell>
          <cell r="E2358">
            <v>275830</v>
          </cell>
        </row>
        <row r="2359">
          <cell r="B2359">
            <v>6627</v>
          </cell>
          <cell r="C2359" t="str">
            <v>CODO EN ACERO Ø 45" DE 22 1/2° Y 45° PN 10 TIPO CILINDRO DE ACERO CON REFUERZO DE VARILLA, CON UNIONES ESPIGO / CAMPANA CON EMPAQUE DE CAUCHO, CON REVESTIMIENTO INTERIOR Y RECUBRIMIENTO EXTERIOR EN MORTERO CEMENTO. L= 095m x 0.95m PRESIÓN DE TRABAJO 150 P</v>
          </cell>
          <cell r="D2359" t="str">
            <v>UN</v>
          </cell>
          <cell r="E2359">
            <v>12553013</v>
          </cell>
        </row>
        <row r="2360">
          <cell r="B2360">
            <v>6628</v>
          </cell>
          <cell r="C2360" t="str">
            <v xml:space="preserve">CODO EN ACERO Ø 27" DE 22 1/2° Y 45° PN 10 TIPO CILINDRO DE ACERO CON REFUERZO DE VARILLA, CON UNIONES ESPIGO / CAMPANA CON EMPAQUE DE CAUCHO, CON REVESTIMIENTO INTERIOR Y RECUBRIMIENTO EXTERIOR EN MORTERO CEMENTO. L= 0.85m x 0.85m PRESIÓN DE TRABAJO 150 </v>
          </cell>
          <cell r="D2360" t="str">
            <v>UN</v>
          </cell>
          <cell r="E2360">
            <v>5352723</v>
          </cell>
        </row>
        <row r="2361">
          <cell r="B2361">
            <v>6629</v>
          </cell>
          <cell r="C2361" t="str">
            <v>CODO EN ACERO Ø 20"  DE 22 1/2° Y 45° PN 10 TIPO CILINDRO DE ACERO CON REFUERZO DE VARILLA, CON UNIONES ESPIGO / CAMPANA CON EMPAQUE DE CAUCHO, CON REVESTIMIENTO INTERIOR Y RECUBRIMIENTO EXTERIOR EN MORTERO CEMENTO. L= 0.65m x 0.65m PRESIÓN DE TRABAJO 150</v>
          </cell>
          <cell r="D2361" t="str">
            <v>UN</v>
          </cell>
          <cell r="E2361">
            <v>3833559</v>
          </cell>
        </row>
        <row r="2362">
          <cell r="B2362">
            <v>6630</v>
          </cell>
          <cell r="C2362" t="str">
            <v>CODO EN ACERO Ø 24"  DE 22 1/2° Y 45° PN 10 TIPO CILINDRO DE ACERO CON REFUERZO DE VARILLA, CON UNIONES ESPIGO / CAMPANA CON EMPAQUE DE CAUCHO, CON REVESTIMIENTO INTERIOR Y RECUBRIMIENTO EXTERIOR EN MORTERO CEMENTO. L= 0.80m x 0.80m PRESIÓN DE TRABAJO 150</v>
          </cell>
          <cell r="D2362" t="str">
            <v>UN</v>
          </cell>
          <cell r="E2362">
            <v>4386552</v>
          </cell>
        </row>
        <row r="2363">
          <cell r="B2363">
            <v>6631</v>
          </cell>
          <cell r="C2363" t="str">
            <v>REDUCCIÓN BRIDADA DE 12" x 10" CLASE 300 EN HD CON UNIONES MECÁNICAS SEGÚN NORMA AWWA C153(Suministro e Instalación)</v>
          </cell>
          <cell r="D2363" t="str">
            <v>UN</v>
          </cell>
          <cell r="E2363">
            <v>1403133</v>
          </cell>
        </row>
        <row r="2364">
          <cell r="B2364">
            <v>6632</v>
          </cell>
          <cell r="C2364" t="str">
            <v>CODO HD 22.5° EXTREMO JUNTA HIDRÁULICA PARA PVC D= 6" (Suministro e Instalación)</v>
          </cell>
          <cell r="D2364" t="str">
            <v>UN</v>
          </cell>
          <cell r="E2364">
            <v>312023</v>
          </cell>
        </row>
        <row r="2365">
          <cell r="B2365">
            <v>6633</v>
          </cell>
          <cell r="C2365" t="str">
            <v>REDUCCIÓN BRIDADA DE 24" x 20" CLASE 300 EN HD CON UNIONES MECÁNICAS SEGÚN NORMA AWWA C153(Suministro e Instalación)</v>
          </cell>
          <cell r="D2365" t="str">
            <v>UN</v>
          </cell>
          <cell r="E2365">
            <v>6958380</v>
          </cell>
        </row>
        <row r="2366">
          <cell r="B2366">
            <v>6634</v>
          </cell>
          <cell r="C2366" t="str">
            <v>CODO HD 22.5° BRIDADO D= 24" CLASE 300 CON UNIONES MECÁNICAS SEGÚN NORMA AWWA C153. (Suministro e Instalación)</v>
          </cell>
          <cell r="D2366" t="str">
            <v>UN</v>
          </cell>
          <cell r="E2366">
            <v>7077380</v>
          </cell>
        </row>
        <row r="2367">
          <cell r="B2367">
            <v>6635</v>
          </cell>
          <cell r="C2367" t="str">
            <v>CODO HD 22.5° BRIDADO D= 14" CLASE 300 CON UNIONES MECÁNICAS SEGÚN NORMA AWWA C153. (Suministro e Instalación)</v>
          </cell>
          <cell r="D2367" t="str">
            <v>UN</v>
          </cell>
          <cell r="E2367">
            <v>2297723</v>
          </cell>
        </row>
        <row r="2368">
          <cell r="B2368">
            <v>6636</v>
          </cell>
          <cell r="C2368" t="str">
            <v>CABLE MONOPOLAR DE COBRE, HF FR PARA 600V C.A. CALIBRE 1/0 AWG (Incluye suministro e instalación)</v>
          </cell>
          <cell r="D2368" t="str">
            <v>ML</v>
          </cell>
          <cell r="E2368">
            <v>18617</v>
          </cell>
        </row>
        <row r="2369">
          <cell r="B2369">
            <v>6637</v>
          </cell>
          <cell r="C2369" t="str">
            <v>CODO HD 11.25° BRIDADO D= 14" CLASE 300 CON UNIONES MECÁNICAS SEGÚN NORMA AWWA C153. (Suministro e Instalación)</v>
          </cell>
          <cell r="D2369" t="str">
            <v>UN</v>
          </cell>
          <cell r="E2369">
            <v>2297723</v>
          </cell>
        </row>
        <row r="2370">
          <cell r="B2370">
            <v>6638</v>
          </cell>
          <cell r="C2370" t="str">
            <v>CODO HD 45° BRIDADO D= 24" CLASE 300 CON UNIONES MECÁNICAS SEGÚN NORMA AWWA C153. (Suministro e Instalación)</v>
          </cell>
          <cell r="D2370" t="str">
            <v>UN</v>
          </cell>
          <cell r="E2370">
            <v>8505380</v>
          </cell>
        </row>
        <row r="2371">
          <cell r="B2371">
            <v>6639</v>
          </cell>
          <cell r="C2371" t="str">
            <v>TEE HD EXTREMO JUNTA HIDRÁULICA 6"x 4" (Suministro e Instalación)</v>
          </cell>
          <cell r="D2371" t="str">
            <v>UN</v>
          </cell>
          <cell r="E2371">
            <v>365593</v>
          </cell>
        </row>
        <row r="2372">
          <cell r="B2372">
            <v>6640</v>
          </cell>
          <cell r="C2372" t="str">
            <v>SENSOR DE MOVIMIENTO 360° PARA LUMINARIA - FOTOCONTROL (Suministro e Instalación)</v>
          </cell>
          <cell r="D2372" t="str">
            <v>UN</v>
          </cell>
          <cell r="E2372">
            <v>38001</v>
          </cell>
        </row>
        <row r="2373">
          <cell r="B2373">
            <v>6641</v>
          </cell>
          <cell r="C2373" t="str">
            <v>UNIÓN DESMONTAJE AUTOPORTANTE Ø 12" RÍGIDA CLASE 150 (Suministro e Instalación)</v>
          </cell>
          <cell r="D2373" t="str">
            <v>UN</v>
          </cell>
          <cell r="E2373">
            <v>2319068</v>
          </cell>
        </row>
        <row r="2374">
          <cell r="B2374">
            <v>6642</v>
          </cell>
          <cell r="C2374" t="str">
            <v>TEE PVC REDUCIDA UM DE 3" x 2" (Incluye suministro e instalación)</v>
          </cell>
          <cell r="D2374" t="str">
            <v>UN</v>
          </cell>
          <cell r="E2374">
            <v>17524</v>
          </cell>
        </row>
        <row r="2375">
          <cell r="B2375">
            <v>6643</v>
          </cell>
          <cell r="C2375" t="str">
            <v>TRANSFORMADOR SECO TIPO H 30 KVA, 480/208, 11.4/0.380-0.220 KV DYN (Incluye suministro e instalación)</v>
          </cell>
          <cell r="D2375" t="str">
            <v>UN</v>
          </cell>
          <cell r="E2375">
            <v>3587602</v>
          </cell>
        </row>
        <row r="2376">
          <cell r="B2376">
            <v>6644</v>
          </cell>
          <cell r="C2376" t="str">
            <v>VÁLVULA COMPUERTA ELÁSTICA VA (VÁSTAGO ASCENDENTE) D=4" CLASE 150mm CON EXTREMOS BRIDADOS (Suministro e instalación)</v>
          </cell>
          <cell r="D2376" t="str">
            <v>UN</v>
          </cell>
          <cell r="E2376">
            <v>877184</v>
          </cell>
        </row>
        <row r="2377">
          <cell r="B2377">
            <v>6645</v>
          </cell>
          <cell r="C2377" t="str">
            <v>TUBERÍA PVC D=1-1/2" RDE 21 (Suministro e instalación, incluye soldadura)</v>
          </cell>
          <cell r="D2377" t="str">
            <v>ML</v>
          </cell>
          <cell r="E2377">
            <v>13049</v>
          </cell>
        </row>
        <row r="2378">
          <cell r="B2378">
            <v>6646</v>
          </cell>
          <cell r="C2378" t="str">
            <v>CONCRETO 4000 PSI ( 28 MPA) PARA LOSA DE CUBIERTA REFORZADAS (Premezclado. Incluye Suministro, Formaleteo, Bombeo,  Colocación y Curado. No incluye Refuerzo)</v>
          </cell>
          <cell r="D2378" t="str">
            <v>M3</v>
          </cell>
          <cell r="E2378">
            <v>544516</v>
          </cell>
        </row>
        <row r="2379">
          <cell r="B2379">
            <v>6647</v>
          </cell>
          <cell r="C2379" t="str">
            <v>CAJA PARA MEDIDOR DE ENERGÍA TRIFÁSICO DE 57cm x 27cm x 18cm . (Incluye 2un Breaker industrial de 3X30A y protección para medidor. Cumple con especificación técnica Codensa ET900. Incluye suministro e instalación).</v>
          </cell>
          <cell r="D2379" t="str">
            <v>UN</v>
          </cell>
          <cell r="E2379">
            <v>334830</v>
          </cell>
        </row>
        <row r="2380">
          <cell r="B2380">
            <v>6648</v>
          </cell>
          <cell r="C2380" t="str">
            <v>CONCRETO 3500 PSI ( 24 MPA) PARA VIGA CABEZAL SOBRE PILOTES Y/O COLUMNAS (Premezclado. Incluye Suministro, Formaleteo, Bombeo,  Colocación y Curado. No incluye Refuerzo)</v>
          </cell>
          <cell r="D2380" t="str">
            <v>M3</v>
          </cell>
          <cell r="E2380">
            <v>486546</v>
          </cell>
        </row>
        <row r="2381">
          <cell r="B2381">
            <v>6649</v>
          </cell>
          <cell r="C2381" t="str">
            <v>CODO 90° CXC PVC SANITARIA D=2" (Incluye suministro e instalación)</v>
          </cell>
          <cell r="D2381" t="str">
            <v>UN</v>
          </cell>
          <cell r="E2381">
            <v>4473</v>
          </cell>
        </row>
        <row r="2382">
          <cell r="B2382">
            <v>6650</v>
          </cell>
          <cell r="C2382" t="str">
            <v>CONCRETO 4000 PSI ( 28 MPA) PARA ESTRIBOS (Premezclado. Incluye Suministro, Formaleteo, Bombeo,  Colocación y Curado. No incluye Refuerzo)</v>
          </cell>
          <cell r="D2382" t="str">
            <v>M3</v>
          </cell>
          <cell r="E2382">
            <v>555182</v>
          </cell>
        </row>
        <row r="2383">
          <cell r="B2383">
            <v>6651</v>
          </cell>
          <cell r="C2383" t="str">
            <v>TRANSFORMADOR TRIFÁSICO SECO TIPO H, 15 KVA, 480/208 - 120V (Cumple NTC 3445. Incluye suministro e instalación)</v>
          </cell>
          <cell r="D2383" t="str">
            <v>UN</v>
          </cell>
          <cell r="E2383">
            <v>3713068</v>
          </cell>
        </row>
        <row r="2384">
          <cell r="B2384">
            <v>6652</v>
          </cell>
          <cell r="C2384" t="str">
            <v>CABLE MONOPOLAR DE ALUMINIO, HF FR PARA 600V C.A. CALIBRE No. 4 AWG (Incluye suministro e instalación)</v>
          </cell>
          <cell r="D2384" t="str">
            <v>ML</v>
          </cell>
          <cell r="E2384">
            <v>6352</v>
          </cell>
        </row>
        <row r="2385">
          <cell r="B2385">
            <v>6653</v>
          </cell>
          <cell r="C2385" t="str">
            <v>CONFORMACION DE TALUDES EXISTENTES CON MAQUINARIA (Incluye Equipos y Mano de Obra)</v>
          </cell>
          <cell r="D2385" t="str">
            <v>M2</v>
          </cell>
          <cell r="E2385">
            <v>3143</v>
          </cell>
        </row>
        <row r="2386">
          <cell r="B2386">
            <v>6654</v>
          </cell>
          <cell r="C2386" t="str">
            <v>VÁLVULA COMPUERTA ELÁSTICA VASTAGO NO ASCENDENTE EXTREMO BRIDADO D=3" (Suministro e Instalación)</v>
          </cell>
          <cell r="D2386" t="str">
            <v>UN</v>
          </cell>
          <cell r="E2386">
            <v>621386</v>
          </cell>
        </row>
        <row r="2387">
          <cell r="B2387">
            <v>6655</v>
          </cell>
          <cell r="C2387" t="str">
            <v>ADAPTADOR PVC MACHO ROSCADO DE 3/4" (Suministro e Instalación)</v>
          </cell>
          <cell r="D2387" t="str">
            <v>UN</v>
          </cell>
          <cell r="E2387">
            <v>3330</v>
          </cell>
        </row>
        <row r="2388">
          <cell r="B2388">
            <v>6656</v>
          </cell>
          <cell r="C2388" t="str">
            <v>CONCRETO 3000 PSI PARA COLUMNAS. (Premezclado. Incluye Suministro, Formaleteo y Colocación. No incl. Refuerzo, Curado)</v>
          </cell>
          <cell r="D2388" t="str">
            <v>M3</v>
          </cell>
          <cell r="E2388">
            <v>546795</v>
          </cell>
        </row>
        <row r="2389">
          <cell r="B2389">
            <v>6657</v>
          </cell>
          <cell r="C2389" t="str">
            <v>REDUCCION BRIDADA HD 4"x 3". (Suministro e Instalación).</v>
          </cell>
          <cell r="D2389" t="str">
            <v>UN</v>
          </cell>
          <cell r="E2389">
            <v>249039</v>
          </cell>
        </row>
        <row r="2390">
          <cell r="B2390">
            <v>6658</v>
          </cell>
          <cell r="C2390" t="str">
            <v>CABLE MONOPOLAR DE ALUMINIO, HF FR PARA 600V C.A. CALIBRE No. 4/0 AWG (Incluye suministro e instalación)</v>
          </cell>
          <cell r="D2390" t="str">
            <v>ML</v>
          </cell>
          <cell r="E2390">
            <v>13699</v>
          </cell>
        </row>
        <row r="2391">
          <cell r="B2391">
            <v>6659</v>
          </cell>
          <cell r="C2391" t="str">
            <v>DIFUSOR DE SUMINISTRO 1150 CFM 20" X 16" (INCLUYE SUMINISTRO E INSTALACION)</v>
          </cell>
          <cell r="D2391" t="str">
            <v>UN</v>
          </cell>
          <cell r="E2391">
            <v>258725</v>
          </cell>
        </row>
        <row r="2392">
          <cell r="B2392">
            <v>6660</v>
          </cell>
          <cell r="C2392" t="str">
            <v>VÁLVULA VENTOSA HD DOBLE CÁMARA D=1" EXTREMO ROSCADO (Suministro e Instalación)</v>
          </cell>
          <cell r="D2392" t="str">
            <v>UN</v>
          </cell>
          <cell r="E2392">
            <v>703566</v>
          </cell>
        </row>
        <row r="2393">
          <cell r="B2393">
            <v>6661</v>
          </cell>
          <cell r="C2393" t="str">
            <v>CONCRETO 3000 PSI PARA VIGAS DE CIMENTACIÓN (Premezclado. Incluye Sumin., Formaleteo y Colocación. No incl. Refuerzo, Curado).</v>
          </cell>
          <cell r="D2393" t="str">
            <v>M3</v>
          </cell>
          <cell r="E2393">
            <v>460519</v>
          </cell>
        </row>
        <row r="2394">
          <cell r="B2394">
            <v>6662</v>
          </cell>
          <cell r="C2394" t="str">
            <v>UNION PVC U.M. EXT CORRUGADO/INT LISO U.M. NORMA NTC 3722-1 D=160MM (6") (Suministro e Instalación)</v>
          </cell>
          <cell r="D2394" t="str">
            <v>ML</v>
          </cell>
          <cell r="E2394">
            <v>33535</v>
          </cell>
        </row>
        <row r="2395">
          <cell r="B2395">
            <v>6663</v>
          </cell>
          <cell r="C2395" t="str">
            <v>INTERRUPTOR DOBLE PARA ENCENDIDO/APAGADO DE ILUMINACION DE 20 A.  (Incluye accesorios de instalación, fijación, caja de salida y elementos de conexión). NO incluye tubería ni cableado</v>
          </cell>
          <cell r="D2395" t="str">
            <v>UN</v>
          </cell>
          <cell r="E2395">
            <v>12102</v>
          </cell>
        </row>
        <row r="2396">
          <cell r="B2396">
            <v>6664</v>
          </cell>
          <cell r="C2396" t="str">
            <v>CONCRETO GRAVA COMÚN 3500 PSI (245 Kg/Cm2) PARA PARAPETO (PREMEZCLADO . INCLUYE SUMINISTRO, COLOCACIÓN,  FORMALETEO, BOMBEO Y CURADO. NO INCLUYE REFUERZO).</v>
          </cell>
          <cell r="D2396" t="str">
            <v>M3</v>
          </cell>
          <cell r="E2396">
            <v>437260</v>
          </cell>
        </row>
        <row r="2397">
          <cell r="B2397">
            <v>6665</v>
          </cell>
          <cell r="C2397" t="str">
            <v>CONCRETO 4000 PSI ( 28 MPA) PARA VIGA CABEZAL SOBRE PILOTES Y/O COLUMNAS (Premezclado. Incluye Suministro, Formaleteo, Bombeo,  Colocación y Curado. No incluye Refuerzo)</v>
          </cell>
          <cell r="D2397" t="str">
            <v>M3</v>
          </cell>
          <cell r="E2397">
            <v>500979</v>
          </cell>
        </row>
        <row r="2398">
          <cell r="B2398">
            <v>6666</v>
          </cell>
          <cell r="C2398" t="str">
            <v>CONCRETO 4000 PSI PARA DADOS DE COLUMNAS (Premezclado. Incluye Sumin, Formaleteo, bombeo, Colocación y curado. No incl. Refuerzo).</v>
          </cell>
          <cell r="D2398" t="str">
            <v>M3</v>
          </cell>
          <cell r="E2398">
            <v>505851</v>
          </cell>
        </row>
        <row r="2399">
          <cell r="B2399">
            <v>6667</v>
          </cell>
          <cell r="C2399" t="str">
            <v>CONCRETO 4000 PSI PARA ESTRUCTURA DE APROXIMACIÓN (Premezclado. Incluye Sumin., Formaleteo, Bombeo, Curado y Colocación. No incl. Refuerzo).</v>
          </cell>
          <cell r="D2399" t="str">
            <v>M3</v>
          </cell>
          <cell r="E2399">
            <v>459369</v>
          </cell>
        </row>
        <row r="2400">
          <cell r="B2400">
            <v>6668</v>
          </cell>
          <cell r="C2400" t="str">
            <v>TABLERO DE 30 CIRCUITOS TTV1 AUTOSOPORTADO CON PUERTA Y CHAPA, EN LÁMINA COLD ROLLED IP44  A 208/120 VC.A. BARRAJE TRIFÁSICO 225 A, 5 HILOS,  3F+N+T. CON TOTALIZADOR DE CAJA MOLDEADA DE 3X40 A, BREAKERS PARA MONTAJE EN RIEL: 1 DE 3X30 A, 5 DE 2X20 A Y 7 D</v>
          </cell>
          <cell r="D2400" t="str">
            <v>UN</v>
          </cell>
          <cell r="E2400">
            <v>1668240</v>
          </cell>
        </row>
        <row r="2401">
          <cell r="B2401">
            <v>6669</v>
          </cell>
          <cell r="C2401" t="str">
            <v>RETIRO DE CENTRO DE DISTRIBUCION URBANO, MONTAJE DE ESTRUCTURA TIPO H DE TRANSFORMADOR TRIFASICO CON CIRCUITO PRIMARIO TENGENCIAL Y RED TRENZADA DE B. T.  NORMA CODENSA CTU 503 (Incluye traslado a sitio de acopio)</v>
          </cell>
          <cell r="D2401" t="str">
            <v>GLB</v>
          </cell>
          <cell r="E2401">
            <v>317864</v>
          </cell>
        </row>
        <row r="2402">
          <cell r="B2402">
            <v>6670</v>
          </cell>
          <cell r="C2402" t="str">
            <v>MALLA ELECTROSOLDADA 0.15x0.15mx7.5 mm  D=7.5 mm(Incluye Suministro, Fijación e Instalación)</v>
          </cell>
          <cell r="D2402" t="str">
            <v>KG</v>
          </cell>
          <cell r="E2402">
            <v>3762</v>
          </cell>
        </row>
        <row r="2403">
          <cell r="B2403">
            <v>6671</v>
          </cell>
          <cell r="C2403" t="str">
            <v>MALLA ELECTROSOLDADA 0.15x0.15mx6.5mm  D=6.5 mm (Incluye Suministro, Fijación e Instalación)</v>
          </cell>
          <cell r="D2403" t="str">
            <v>KG</v>
          </cell>
          <cell r="E2403">
            <v>3762</v>
          </cell>
        </row>
        <row r="2404">
          <cell r="B2404">
            <v>6672</v>
          </cell>
          <cell r="C2404" t="str">
            <v>IMPERMEABILIZACIÓN EN LAMINAS PARA TABLERO DE SUPERESTRUCTURA (Incluye Suministro e instalación)</v>
          </cell>
          <cell r="D2404" t="str">
            <v>M2</v>
          </cell>
          <cell r="E2404">
            <v>1509</v>
          </cell>
        </row>
        <row r="2405">
          <cell r="B2405">
            <v>6673</v>
          </cell>
          <cell r="C2405" t="str">
            <v>DEMOLICION MANUAL DE CAJA SENCILLA CS 274 (Incluye demolición de placa piso, tapa, muros y cañuelas y cargue)</v>
          </cell>
          <cell r="D2405" t="str">
            <v>UN</v>
          </cell>
          <cell r="E2405">
            <v>140188</v>
          </cell>
        </row>
        <row r="2406">
          <cell r="B2406">
            <v>6674</v>
          </cell>
          <cell r="C2406" t="str">
            <v>EMPALME RECTO CONTRÁCTIL EN FRÍO PARA 35 KV, USO EXTERIOR, CALIBRE 2/0 A 600 MCM. INCLUYE SUMINISTRO E INSTALACIÓN</v>
          </cell>
          <cell r="D2406" t="str">
            <v>UN</v>
          </cell>
          <cell r="E2406">
            <v>15108</v>
          </cell>
        </row>
        <row r="2407">
          <cell r="B2407">
            <v>6675</v>
          </cell>
          <cell r="C2407" t="str">
            <v>RETIRO DE TRANSFORMADOR AISLADO EN ACEITE (DE 30 KVA A 225 KVA), 11.400 VC.A./208-120 VC.A. INSTALADO EN POSTE (Incluye traslado a sitio de acopio).</v>
          </cell>
          <cell r="D2407" t="str">
            <v>UN</v>
          </cell>
          <cell r="E2407">
            <v>224449</v>
          </cell>
        </row>
        <row r="2408">
          <cell r="B2408">
            <v>6676</v>
          </cell>
          <cell r="C2408" t="str">
            <v>DEMOLICION MANUAL DE CAJA SENCILLA CS 280  (Incluye demolición de placa piso, tapa, muros y cañuela y cargue).</v>
          </cell>
          <cell r="D2408" t="str">
            <v>UN</v>
          </cell>
          <cell r="E2408">
            <v>102455</v>
          </cell>
        </row>
        <row r="2409">
          <cell r="B2409">
            <v>6677</v>
          </cell>
          <cell r="C2409" t="str">
            <v>MACROMEDIDOR TIPO WOLTMAN DE 3" (IncluyeSuministro e instalación).</v>
          </cell>
          <cell r="D2409" t="str">
            <v>UN</v>
          </cell>
          <cell r="E2409">
            <v>1092270</v>
          </cell>
        </row>
        <row r="2410">
          <cell r="B2410">
            <v>6678</v>
          </cell>
          <cell r="C2410" t="str">
            <v>DERIVACION PARA CONEXION A TIERRA DE EQUIPOS EN CABLE DESNUDO DE COBRE 1/0 AWG  (Incluye suministro e instalación)</v>
          </cell>
          <cell r="D2410" t="str">
            <v>UN</v>
          </cell>
          <cell r="E2410">
            <v>45849</v>
          </cell>
        </row>
        <row r="2411">
          <cell r="B2411">
            <v>6679</v>
          </cell>
          <cell r="C2411" t="str">
            <v>SALIDA PARA LAMPARA LED 25W, 120V, 60HZ, IP65. Incluye luminaria, accesorios de instalación y fijación, caja de salida, elementos de conexión de empalme y de montaje. No incluye tubería ni cableado.</v>
          </cell>
          <cell r="D2411" t="str">
            <v>UN</v>
          </cell>
          <cell r="E2411">
            <v>2058264</v>
          </cell>
        </row>
        <row r="2412">
          <cell r="B2412">
            <v>6680</v>
          </cell>
          <cell r="C2412" t="str">
            <v>SALIDA PARA TOMACORRIENTE DOBLE REGULADA MONOFÁSICO CON POLO A TIERRA, 15 A, 120 V  TIPO NEMA 5-15R, IP 43. (Incluye caja de paso 5800, conduit PVC 3/4", conductor 3X12 AWG-HFFR).</v>
          </cell>
          <cell r="D2412" t="str">
            <v>UN</v>
          </cell>
          <cell r="E2412">
            <v>21681</v>
          </cell>
        </row>
        <row r="2413">
          <cell r="B2413">
            <v>6681</v>
          </cell>
          <cell r="C2413" t="str">
            <v>TABLERO DE 36 CIRCUITOS TNACPLAT EMPOTRADO CON PUERTA Y CHAPA, EN LÁMINA COLD ROLLED IP44 A 208/120 V. C.A BARRAJE TRIFÁSICO 5 HILOS, 3F+N+T. INTERRUPTORES ENCHUFABLES COMO TOTALIZADOR DE 3x75 A. INTERRUPTORES ENCHUFABLES: 30 DE 1x20A. INCLUYE TODOS LOS A</v>
          </cell>
          <cell r="D2413" t="str">
            <v>UN</v>
          </cell>
          <cell r="E2413">
            <v>486387</v>
          </cell>
        </row>
        <row r="2414">
          <cell r="B2414">
            <v>6682</v>
          </cell>
          <cell r="C2414" t="str">
            <v>INTERRUPTOR SENCILLO CONMUTABLE PARA ENCENDIDO/APAGADO DE ILUMINACIÓN DE 20 A. Incluye accesorios de instalación, fijación, caja de salida y elementos de conexión. No incluye tubería ni cableado.</v>
          </cell>
          <cell r="D2414" t="str">
            <v>UN</v>
          </cell>
          <cell r="E2414">
            <v>8585</v>
          </cell>
        </row>
        <row r="2415">
          <cell r="B2415">
            <v>6683</v>
          </cell>
          <cell r="C2415" t="str">
            <v>TEE HD EXTREMO JUNTA HIDRÁULICA 12" x 4" (Suministro e Instalación)</v>
          </cell>
          <cell r="D2415" t="str">
            <v>UN</v>
          </cell>
          <cell r="E2415">
            <v>1477943</v>
          </cell>
        </row>
        <row r="2416">
          <cell r="B2416">
            <v>6684</v>
          </cell>
          <cell r="C2416" t="str">
            <v>REDUCCIÓN BRIDADA DE 28" x 20" CLASE 300 EN HD CON UNIONES MECÁNICAS SEGÚN NORMA AWWA C153 (Suministro e Instalación)</v>
          </cell>
          <cell r="D2416" t="str">
            <v>UN</v>
          </cell>
          <cell r="E2416">
            <v>10168854</v>
          </cell>
        </row>
        <row r="2417">
          <cell r="B2417">
            <v>6685</v>
          </cell>
          <cell r="C2417" t="str">
            <v>TABLERO DISTRIBUCIÓN RECAUDO 480-277V, 3F+1N+1T (Incluye suministro e instalación)</v>
          </cell>
          <cell r="D2417" t="str">
            <v>UN</v>
          </cell>
          <cell r="E2417">
            <v>8117161</v>
          </cell>
        </row>
        <row r="2418">
          <cell r="B2418">
            <v>6686</v>
          </cell>
          <cell r="C2418" t="str">
            <v>CONFORMACION DE TERRAPLENES CON MATERIAL DE EXCAVACIÓN. (Incluye equipo y mano de obra)</v>
          </cell>
          <cell r="D2418" t="str">
            <v>M3</v>
          </cell>
          <cell r="E2418">
            <v>7645</v>
          </cell>
        </row>
        <row r="2419">
          <cell r="B2419">
            <v>6687</v>
          </cell>
          <cell r="C2419" t="str">
            <v>RECONSTRUCCIÓN CÁMARA DE INSPECCIÓN T-13 ETB (H=2.3m. Incluye Base, Muros, Cubierta, Aro-Base y Aro-Tapa)</v>
          </cell>
          <cell r="D2419" t="str">
            <v>UN</v>
          </cell>
          <cell r="E2419">
            <v>1406908</v>
          </cell>
        </row>
        <row r="2420">
          <cell r="B2420">
            <v>6688</v>
          </cell>
          <cell r="C2420" t="str">
            <v>VÁLVULA CHEQUE 8" CLASE  150 (Incluye suministro e instalación)</v>
          </cell>
          <cell r="D2420" t="str">
            <v>UN</v>
          </cell>
          <cell r="E2420">
            <v>1735565</v>
          </cell>
        </row>
        <row r="2421">
          <cell r="B2421">
            <v>6689</v>
          </cell>
          <cell r="C2421" t="str">
            <v>CONCRETO 3000 PSI PARA BORDILLOS Y MUROS SOBRE VIGA CABEZAL (Premezclado. Incluye Sumin., Formaleteo, bombeo, colocación y curado. No incl. Refuerzo).</v>
          </cell>
          <cell r="D2421" t="str">
            <v>M3</v>
          </cell>
          <cell r="E2421">
            <v>436905</v>
          </cell>
        </row>
        <row r="2422">
          <cell r="B2422">
            <v>6690</v>
          </cell>
          <cell r="C2422" t="str">
            <v>RETIRO DE CONDUCTORES (BT CALIBRE 3x4/0 + 1x2/0 Y MENORES, MT DE HASTA 3X350 MCM XLPE)</v>
          </cell>
          <cell r="D2422" t="str">
            <v>ML</v>
          </cell>
          <cell r="E2422">
            <v>160</v>
          </cell>
        </row>
        <row r="2423">
          <cell r="B2423">
            <v>6691</v>
          </cell>
          <cell r="C2423" t="str">
            <v>CONCRETO 5000 PSI COLOR OCRE PARA COLUMNAS (Premezclado. Incluye Sumin, Formaleteo y Colocación. No incl. Refuerzo, Curado).</v>
          </cell>
          <cell r="D2423" t="str">
            <v>M3</v>
          </cell>
          <cell r="E2423">
            <v>1010592</v>
          </cell>
        </row>
        <row r="2424">
          <cell r="B2424">
            <v>6692</v>
          </cell>
          <cell r="C2424" t="str">
            <v>CODO 90° PVC E.L. D= 3/4" (Incluye suministro e instalación, soldadura)</v>
          </cell>
          <cell r="D2424" t="str">
            <v>UN</v>
          </cell>
          <cell r="E2424">
            <v>4373</v>
          </cell>
        </row>
        <row r="2425">
          <cell r="B2425">
            <v>6693</v>
          </cell>
          <cell r="C2425" t="str">
            <v>GEOTEXTIL DE REFUERZO TIPO NT 2500 PARA TALUDES (Incluye Suministro e Instalación)</v>
          </cell>
          <cell r="D2425" t="str">
            <v>M2</v>
          </cell>
          <cell r="E2425">
            <v>8388</v>
          </cell>
        </row>
        <row r="2426">
          <cell r="B2426">
            <v>6694</v>
          </cell>
          <cell r="C2426" t="str">
            <v>TEE REDUCIDA PVC SOLDAR DE 1" x 3/4". (Suministro e instalación)</v>
          </cell>
          <cell r="D2426" t="str">
            <v>UN</v>
          </cell>
          <cell r="E2426">
            <v>5264</v>
          </cell>
        </row>
        <row r="2427">
          <cell r="B2427">
            <v>6695</v>
          </cell>
          <cell r="C2427" t="str">
            <v>DREN HORIZONTAL DE LONGITUD MENOR O IGUAL A DIEZ METROS (10 M) (Incluye Suministro e Instalación)</v>
          </cell>
          <cell r="D2427" t="str">
            <v>ML</v>
          </cell>
          <cell r="E2427">
            <v>68534</v>
          </cell>
        </row>
        <row r="2428">
          <cell r="B2428">
            <v>6696</v>
          </cell>
          <cell r="C2428" t="str">
            <v>PILOTE D=1.00 M DE CONCRETO 4000 PSI VERIFICAR (28MPA) (Incl. Excavación, Cargue, movilización, montaje, descabece y desmontaje equipo)</v>
          </cell>
          <cell r="D2428" t="str">
            <v>M3</v>
          </cell>
          <cell r="E2428">
            <v>1569937</v>
          </cell>
        </row>
        <row r="2429">
          <cell r="B2429">
            <v>6697</v>
          </cell>
          <cell r="C2429" t="str">
            <v>REDUCCION PVC TIPO U.M. 3"x2 1 /2" (Suministro e Instalación)</v>
          </cell>
          <cell r="D2429" t="str">
            <v>UN</v>
          </cell>
          <cell r="E2429">
            <v>16939</v>
          </cell>
        </row>
        <row r="2430">
          <cell r="B2430">
            <v>6698</v>
          </cell>
          <cell r="C2430" t="str">
            <v>TUBERIA PVC PARA DRENAJE D=2" SIN FILTRO (Incluye Suministro e Instalación)</v>
          </cell>
          <cell r="D2430" t="str">
            <v>ML</v>
          </cell>
          <cell r="E2430">
            <v>11066</v>
          </cell>
        </row>
        <row r="2431">
          <cell r="B2431">
            <v>6699</v>
          </cell>
          <cell r="C2431" t="str">
            <v>REDUCCION PVC TIPO U.M. 2 1 /2" x 2" (Suministro e Instalación)</v>
          </cell>
          <cell r="D2431" t="str">
            <v>UN</v>
          </cell>
          <cell r="E2431">
            <v>11653</v>
          </cell>
        </row>
        <row r="2432">
          <cell r="B2432">
            <v>6700</v>
          </cell>
          <cell r="C2432" t="str">
            <v>REDUCCIÓN  EN ACERO 45° x 42° CON ESPIGO Ø=45" Y CAMPANA Ø=42", revestida interior y exteriormente con mortero de cemento. L=0.35m. Presión de trabajo=150 psi) SUMINISTRO E INSTALACIÓN</v>
          </cell>
          <cell r="D2432" t="str">
            <v>UN</v>
          </cell>
          <cell r="E2432">
            <v>7485640</v>
          </cell>
        </row>
        <row r="2433">
          <cell r="B2433">
            <v>6701</v>
          </cell>
          <cell r="C2433" t="str">
            <v>BLOQUE DE POLIESTIRENO EXPANDIDO. (Incluye transporte e instalación).</v>
          </cell>
          <cell r="D2433" t="str">
            <v>M3</v>
          </cell>
          <cell r="E2433">
            <v>331373</v>
          </cell>
        </row>
        <row r="2434">
          <cell r="B2434">
            <v>6702</v>
          </cell>
          <cell r="C2434" t="str">
            <v>REDUCCION  EN ACERO 27° A 24° EN CCP. (Incluye espigo Ø=27" y campana Ø=24", revestida interior y exteriormente con mortero de cemento. L=0.35m. Presión de trabajo=150 psi).</v>
          </cell>
          <cell r="D2434" t="str">
            <v>UN</v>
          </cell>
          <cell r="E2434">
            <v>4389234</v>
          </cell>
        </row>
        <row r="2435">
          <cell r="B2435">
            <v>6703</v>
          </cell>
          <cell r="C2435" t="str">
            <v>CONCRETO 2000 PSI PARA MOJONES O PUNTOS DE CONTROL TOPOGRÁFICO (0.21mx 0.21m x 0.21m) (Premezclado. Incluye Suministro e Instalación.</v>
          </cell>
          <cell r="D2435" t="str">
            <v>UN</v>
          </cell>
          <cell r="E2435">
            <v>5610</v>
          </cell>
        </row>
        <row r="2436">
          <cell r="B2436">
            <v>6704</v>
          </cell>
          <cell r="C2436" t="str">
            <v>CONCRETO 3000 PSI COLOR OCRE PARA ESCALERAS (Premezclado. Incluye Sumin, Formaleteo y Colocación. No incl. Refuerzo, Curado).</v>
          </cell>
          <cell r="D2436" t="str">
            <v>M3</v>
          </cell>
          <cell r="E2436">
            <v>764288</v>
          </cell>
        </row>
        <row r="2437">
          <cell r="B2437">
            <v>6705</v>
          </cell>
          <cell r="C2437" t="str">
            <v>JUNTA DE DILATACION ELASTOMÉRICA PARA DESPLAZAMIENTO MIN=+/- 115 MM A MAX =+/- 130 MM (Incluye Suministro, accesorios, materiales e instalación).</v>
          </cell>
          <cell r="D2437" t="str">
            <v>ML</v>
          </cell>
          <cell r="E2437">
            <v>3870624</v>
          </cell>
        </row>
        <row r="2438">
          <cell r="B2438">
            <v>6706</v>
          </cell>
          <cell r="C2438" t="str">
            <v>CONCRETO 3000 PSI COLOR OCRE PARA PLACAS, VIGAS AÉREAS Y VIGUETAS (Premezclado. Incluye Sumin, Formaleteo y Colocación. No incl. Refuerzo, Curado).</v>
          </cell>
          <cell r="D2438" t="str">
            <v>M3</v>
          </cell>
          <cell r="E2438">
            <v>846712</v>
          </cell>
        </row>
        <row r="2439">
          <cell r="B2439">
            <v>6707</v>
          </cell>
          <cell r="C2439" t="str">
            <v>JUNTA DE DILATACION ELASTOMÉRICA PARA DESPLAZAMIENTO MIN=+/- 80 MM A MAX =+/- 100 MM (Incluye Suministro, accesorios, materiales e instalación).</v>
          </cell>
          <cell r="D2439" t="str">
            <v>ML</v>
          </cell>
          <cell r="E2439">
            <v>2616549</v>
          </cell>
        </row>
        <row r="2440">
          <cell r="B2440">
            <v>6708</v>
          </cell>
          <cell r="C2440" t="str">
            <v>CONCRETO 3000 PSI COLOR OCRE PARA COLUMNAS (Premezclado. Incluye Sumin, Formaleteo y Colocación. No incl. Refuerzo, Curado).</v>
          </cell>
          <cell r="D2440" t="str">
            <v>M3</v>
          </cell>
          <cell r="E2440">
            <v>821918</v>
          </cell>
        </row>
        <row r="2441">
          <cell r="B2441">
            <v>6709</v>
          </cell>
          <cell r="C2441" t="str">
            <v>JUNTA DE DILATACION ELASTOMÉRICA PARA DESPLAZAMIENTO MIN=+/- 65 MM A MAX =+/- 80 MM (Incluye Suministro, accesorios, materiales e instalación).</v>
          </cell>
          <cell r="D2441" t="str">
            <v>ML</v>
          </cell>
          <cell r="E2441">
            <v>2616549</v>
          </cell>
        </row>
        <row r="2442">
          <cell r="B2442">
            <v>6710</v>
          </cell>
          <cell r="C2442" t="str">
            <v>CONCRETO 4000 PSI PARA VIGAS DE CIMENTACIÓN (Premezclado. Incluye Sumin., Formaleteo y Colocación. No incl. Refuerzo, Curado).</v>
          </cell>
          <cell r="D2442" t="str">
            <v>M3</v>
          </cell>
          <cell r="E2442">
            <v>493713</v>
          </cell>
        </row>
        <row r="2443">
          <cell r="B2443">
            <v>6711</v>
          </cell>
          <cell r="C2443" t="str">
            <v>JUNTA DE DILATACION ELASTOMÉRICA PARA DESPLAZAMIENTO MIN=+/- 100 MM A MAX =+/- 115 MM (Incluye Suministro, accesorios, materiales e instalación).</v>
          </cell>
          <cell r="D2443" t="str">
            <v>ML</v>
          </cell>
          <cell r="E2443">
            <v>3913925</v>
          </cell>
        </row>
        <row r="2444">
          <cell r="B2444">
            <v>6712</v>
          </cell>
          <cell r="C2444" t="str">
            <v>JUNTA DE DILATACION JNA-70 PARA DESPLAZAMIENTO MIN=+/- 35 MM A MAX (Incluye Suministro, accesorios, materiales e instalación).</v>
          </cell>
          <cell r="D2444" t="str">
            <v>ML</v>
          </cell>
          <cell r="E2444">
            <v>876573</v>
          </cell>
        </row>
        <row r="2445">
          <cell r="B2445">
            <v>6713</v>
          </cell>
          <cell r="C2445" t="str">
            <v>APOYO ELASTOMÉRICO TIPO SLIDE-FLON 60x70x7,5 cm PARA SUPERESTRUCTURA ^=+/- 180 mm Y CARGA AXIAL SEGÚN PLANOS. Incluye lámina de fijación, lámina de teflón, accesorios, suministro e instalación.</v>
          </cell>
          <cell r="D2445" t="str">
            <v>UN</v>
          </cell>
          <cell r="E2445">
            <v>4179544</v>
          </cell>
        </row>
        <row r="2446">
          <cell r="B2446">
            <v>6714</v>
          </cell>
          <cell r="C2446" t="str">
            <v>RACK (Gabinete) CERRADO DE COMUNICACIONES DE PISO 20 RU. EN LÁMINA COLD ROLLED 20" (Dimensiones: Altura 95 cm +/- 10 cm, Ancho 65 cm +/- 10 cm, Profundidad 60 cm +/- 5 ccm)</v>
          </cell>
          <cell r="D2446" t="str">
            <v>UN</v>
          </cell>
          <cell r="E2446">
            <v>473066</v>
          </cell>
        </row>
        <row r="2447">
          <cell r="B2447">
            <v>6715</v>
          </cell>
          <cell r="C2447" t="str">
            <v>RECONSTRUCCIÓN CÁMARA DE INSPECCIÓN T-13A ETB (H=2.3m. Incluye Base, Muros, Cubierta, Aro-Base y Aro-Tapa)</v>
          </cell>
          <cell r="D2447" t="str">
            <v>UN</v>
          </cell>
          <cell r="E2447">
            <v>1782182</v>
          </cell>
        </row>
        <row r="2448">
          <cell r="B2448">
            <v>6716</v>
          </cell>
          <cell r="C2448" t="str">
            <v>CODO HD 11.25° EXTREMO LISO PARA PVC D=14" (Suministro e Instalación)</v>
          </cell>
          <cell r="D2448" t="str">
            <v>UN</v>
          </cell>
          <cell r="E2448">
            <v>1395885</v>
          </cell>
        </row>
        <row r="2449">
          <cell r="B2449">
            <v>6717</v>
          </cell>
          <cell r="C2449" t="str">
            <v>RECONSTRUCCIÓN CÁMARA DE INSPECCIÓN T-14 ETB (H=2.3m. Incluye Base, Muros, Cubierta, Aro-Base y Aro-Tapa)</v>
          </cell>
          <cell r="D2449" t="str">
            <v>UN</v>
          </cell>
          <cell r="E2449">
            <v>1571959</v>
          </cell>
        </row>
        <row r="2450">
          <cell r="B2450">
            <v>6718</v>
          </cell>
          <cell r="C2450" t="str">
            <v>RECONSTRUCCIÓN CÁMARA DE INSPECCIÓN T-14A ETB (H=2.3m. Incluye Base, Muros, Cubierta, Aro-Base y Aro-Tapa)</v>
          </cell>
          <cell r="D2450" t="str">
            <v>UN</v>
          </cell>
          <cell r="E2450">
            <v>1592369</v>
          </cell>
        </row>
        <row r="2451">
          <cell r="B2451">
            <v>6719</v>
          </cell>
          <cell r="C2451" t="str">
            <v>RECONSTRUCCIÓN CÁMARA DE INSPECCIÓN T-16 ETB (H=2.3m. Incluye Base, Muros, Cubierta, Aro-Base y Aro-Tapa)</v>
          </cell>
          <cell r="D2451" t="str">
            <v>UN</v>
          </cell>
          <cell r="E2451">
            <v>1886901</v>
          </cell>
        </row>
        <row r="2452">
          <cell r="B2452">
            <v>6720</v>
          </cell>
          <cell r="C2452" t="str">
            <v>RECONSTRUCCIÓN CÁMARA DE INSPECCIÓN T-16A ETB (H=2.3m. Incluye Base, Muros, Cubierta, Aro-Base y Aro-Tapa)</v>
          </cell>
          <cell r="D2452" t="str">
            <v>UN</v>
          </cell>
          <cell r="E2452">
            <v>2144497</v>
          </cell>
        </row>
        <row r="2453">
          <cell r="B2453">
            <v>6721</v>
          </cell>
          <cell r="C2453" t="str">
            <v>RECONSTRUCCIÓN CÁMARA DE INSPECCIÓN T-18 ETB (H=2.3m. Incluye Base, Muros, Cubierta, Aro-Base y Aro-Tapa)</v>
          </cell>
          <cell r="D2453" t="str">
            <v>UN</v>
          </cell>
          <cell r="E2453">
            <v>1292112</v>
          </cell>
        </row>
        <row r="2454">
          <cell r="B2454">
            <v>6722</v>
          </cell>
          <cell r="C2454" t="str">
            <v>TAPON HD EXTREMO JUNTA HIDRÁULICA D=4"  (Suministro e Instalación)</v>
          </cell>
          <cell r="D2454" t="str">
            <v>UN</v>
          </cell>
          <cell r="E2454">
            <v>162295</v>
          </cell>
        </row>
        <row r="2455">
          <cell r="B2455">
            <v>6723</v>
          </cell>
          <cell r="C2455" t="str">
            <v>ARRANCADOR SUAVE DE 150 HP, 178amp. 440v (Incluye totalizador y cofre Nema 3R, cumple RETIE). Suministro e Instalación</v>
          </cell>
          <cell r="D2455" t="str">
            <v>UN</v>
          </cell>
          <cell r="E2455">
            <v>8245965</v>
          </cell>
        </row>
        <row r="2456">
          <cell r="B2456">
            <v>6724</v>
          </cell>
          <cell r="C2456" t="str">
            <v>CODO HD 22.5° EXTREMO JUNTA HIDRÁULICA PARA PVC D= 8" (Suministro e Instalación)</v>
          </cell>
          <cell r="D2456" t="str">
            <v>UN</v>
          </cell>
          <cell r="E2456">
            <v>484798</v>
          </cell>
        </row>
        <row r="2457">
          <cell r="B2457">
            <v>6725</v>
          </cell>
          <cell r="C2457" t="str">
            <v>REDUCCIÓN PVC SOLDAR DE 1 1/2" x 3/4"(Suministro e Instalación)</v>
          </cell>
          <cell r="D2457" t="str">
            <v>UN</v>
          </cell>
          <cell r="E2457">
            <v>7710</v>
          </cell>
        </row>
        <row r="2458">
          <cell r="B2458">
            <v>6726</v>
          </cell>
          <cell r="C2458" t="str">
            <v>ARRANCADOR SUAVE DE 28kW, aprox. 40 HP 50amp. 440v (Incluye totalizador y cofre Nema 3R, cumple RETIE). Suministro e Instalación</v>
          </cell>
          <cell r="D2458" t="str">
            <v>UN</v>
          </cell>
          <cell r="E2458">
            <v>3765615</v>
          </cell>
        </row>
        <row r="2459">
          <cell r="B2459">
            <v>6727</v>
          </cell>
          <cell r="C2459" t="str">
            <v>ARRANCADOR SUAVE DE 18kW, aprox. 25 HP 32amp. 440v (Incluye totalizador y cofre Nema 3R, cumple RETIE). Suministro e Instalación</v>
          </cell>
          <cell r="D2459" t="str">
            <v>UN</v>
          </cell>
          <cell r="E2459">
            <v>3332455</v>
          </cell>
        </row>
        <row r="2460">
          <cell r="B2460">
            <v>6728</v>
          </cell>
          <cell r="C2460" t="str">
            <v>REDUCCIÓN PVC SOLDAR DE 2" x 1/2"(Suministro e Instalación)</v>
          </cell>
          <cell r="D2460" t="str">
            <v>UN</v>
          </cell>
          <cell r="E2460">
            <v>10897</v>
          </cell>
        </row>
        <row r="2461">
          <cell r="B2461">
            <v>6729</v>
          </cell>
          <cell r="C2461" t="str">
            <v>JUNTA DE DILATACION JNA-330 PARA DESPLAZAMIENTO =+/- 165 MM A MAX (Incluye Suministro, accesorios, materiales e instalación).</v>
          </cell>
          <cell r="D2461" t="str">
            <v>ML</v>
          </cell>
          <cell r="E2461">
            <v>5410368</v>
          </cell>
        </row>
        <row r="2462">
          <cell r="B2462">
            <v>6730</v>
          </cell>
          <cell r="C2462" t="str">
            <v>TUBERÍA EN ACERO Ø16" CON UNIONES ESPIGO/CAMPANA CON EMPAQUE DE CAUCHO. REVEST.INTERIOR Y RECUBR EXT. EN MORTERO CEMENTO. L= 6.00m PRESIÓN TRABAJO 150 PSI. SUMINISTRO E INSTALACIÓN</v>
          </cell>
          <cell r="D2462" t="str">
            <v>ML</v>
          </cell>
          <cell r="E2462">
            <v>675911</v>
          </cell>
        </row>
        <row r="2463">
          <cell r="B2463">
            <v>6731</v>
          </cell>
          <cell r="C2463" t="str">
            <v>CODO EN ACERO Ø24" ENTRE 67 1/2° Y 90° JUNTA ESPIGO Y CAMPANA, CON EMPAQUE DE CAUCHO, CON REVEST.INT. Y RECUBR. EXT. EN MORTERO DE CEMENTO. L= 1.65m x 1.65m PRESIÓN DE TRABAJO 150PSI. SUMINISTRO E INSTALACIÓN</v>
          </cell>
          <cell r="D2463" t="str">
            <v>UN</v>
          </cell>
          <cell r="E2463">
            <v>7179046</v>
          </cell>
        </row>
        <row r="2464">
          <cell r="B2464">
            <v>6732</v>
          </cell>
          <cell r="C2464" t="str">
            <v>TUBO EN ACERO Ø 20" CON UNIONES ESPIGO/CAMPANA CON EMPAQUE DE CAUCHO. REVEST.INTERIOR Y RECUBR EXT. EN MORTERO CEMENTO. L= 6.00m PRESIÓN TRABAJO 150 PSI. NORMA AWWA C200 A PARTIR DE LÁMINA ASTM A 36</v>
          </cell>
          <cell r="D2464" t="str">
            <v>UN</v>
          </cell>
          <cell r="E2464">
            <v>846394</v>
          </cell>
        </row>
        <row r="2465">
          <cell r="B2465">
            <v>6733</v>
          </cell>
          <cell r="C2465" t="str">
            <v>REDUCCIÓN  EN ACERO 24" x 16" PN10 TIPO CILINDRO CON REFUERZO DE VARILLA CON ESPIGO Ø=24" Y CAMPANA Ø=16", REVESTIDA INTERIOR Y EXTERIOR CON MORTERO DE CEMENTO. L=0.90m. Presión de trabajo=150 psi</v>
          </cell>
          <cell r="D2465" t="str">
            <v>UN</v>
          </cell>
          <cell r="E2465">
            <v>4640895</v>
          </cell>
        </row>
        <row r="2466">
          <cell r="B2466">
            <v>6734</v>
          </cell>
          <cell r="C2466" t="str">
            <v>CODO EN ACERO D=16" ENTRE 22 ½° Y 45° CCP JUNTA ESPIGO-CAMPANA CON EMPAQUE DE CAUCHO, CON REVEST.INT. Y RECUBR. EXT. EN MORTERO DE CEMENTO. L=0.60X0.60M. PRESION DE TRABAJO 150PSI. SUMINISTRO E INSTALACIÓN</v>
          </cell>
          <cell r="D2466" t="str">
            <v>UN</v>
          </cell>
          <cell r="E2466">
            <v>3074577</v>
          </cell>
        </row>
        <row r="2467">
          <cell r="B2467">
            <v>6735</v>
          </cell>
          <cell r="C2467" t="str">
            <v>CODO HD 45° EXTREMO JUNTA HIDRÁULICA PARA PVC D= 8" (Suministro e Instalación)</v>
          </cell>
          <cell r="D2467" t="str">
            <v>UN</v>
          </cell>
          <cell r="E2467">
            <v>621648</v>
          </cell>
        </row>
        <row r="2468">
          <cell r="B2468">
            <v>6736</v>
          </cell>
          <cell r="C2468" t="str">
            <v>TEE PVC 4" (Suministro e instalación)</v>
          </cell>
          <cell r="D2468" t="str">
            <v>UN</v>
          </cell>
          <cell r="E2468">
            <v>21320</v>
          </cell>
        </row>
        <row r="2469">
          <cell r="B2469">
            <v>6737</v>
          </cell>
          <cell r="C2469" t="str">
            <v>18 DUCTOS D=4" PVC-TDP (Incluye Suministro e Instalación. No incluye rellenos)</v>
          </cell>
          <cell r="D2469" t="str">
            <v>ML</v>
          </cell>
          <cell r="E2469">
            <v>246024</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OBRA"/>
      <sheetName val="FORMULARIO 1"/>
      <sheetName val="DATOS ENTRADA"/>
      <sheetName val="AIU OBRA"/>
      <sheetName val="AMBIENTAL"/>
      <sheetName val="AIU AMBIENTAL"/>
      <sheetName val="PGS"/>
      <sheetName val="AIU PGS"/>
      <sheetName val="PMT"/>
      <sheetName val="AIU PMT"/>
      <sheetName val="APU ACT DISEÑOS"/>
      <sheetName val="TABLAS"/>
      <sheetName val="ENSAYOS"/>
      <sheetName val="FACTOR PRESTACIONAL"/>
      <sheetName val="ANEXO-SUM-ENSAYOS-OBRA"/>
      <sheetName val="INSUMOS"/>
      <sheetName val="ITEMS"/>
      <sheetName val="Hoja2"/>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row r="5">
          <cell r="B5">
            <v>3010</v>
          </cell>
          <cell r="C5" t="str">
            <v>DEMOLICION PAVIMENTO ASFALTICO (Incluye Cargue). No incluye transporte y disposición final de sobrantes. Rendimiento estimado para espesores max. 0.15m</v>
          </cell>
          <cell r="D5" t="str">
            <v>M3</v>
          </cell>
          <cell r="E5">
            <v>26441</v>
          </cell>
        </row>
        <row r="6">
          <cell r="B6">
            <v>3011</v>
          </cell>
          <cell r="C6" t="str">
            <v>DEMOLICION MANUAL SARDINEL EXISTENTE (Incluye Cargue). No incluye transporte y disposición final de sobrantes.</v>
          </cell>
          <cell r="D6" t="str">
            <v>ML</v>
          </cell>
          <cell r="E6">
            <v>3821</v>
          </cell>
        </row>
        <row r="7">
          <cell r="B7">
            <v>3012</v>
          </cell>
          <cell r="C7" t="str">
            <v>DEMOLICION PISOS DE CONCRETO (Espesor variable. Incluye Cargue). No incluye transporte y disposición final de sobrantes. Rendimiento estimado para un espesor de 0.10m</v>
          </cell>
          <cell r="D7" t="str">
            <v>M2</v>
          </cell>
          <cell r="E7">
            <v>5430</v>
          </cell>
        </row>
        <row r="8">
          <cell r="B8">
            <v>3015</v>
          </cell>
          <cell r="C8" t="str">
            <v>RETIRO DE POSTES DE AP/LA (Incluye Traslado a Sitio de Acopio)</v>
          </cell>
          <cell r="D8" t="str">
            <v>UN</v>
          </cell>
          <cell r="E8">
            <v>226079</v>
          </cell>
        </row>
        <row r="9">
          <cell r="B9">
            <v>3017</v>
          </cell>
          <cell r="C9" t="str">
            <v>TRANSPORTE Y DISPOSICIÓN FINAL DE ESCOMBROS EN SITIO AUTORIZADO (distancia de transporte 21 Km). A distancia mayor del acarreo libre (90 m) en sitio autorizado por la entidad Ambiental competente.</v>
          </cell>
          <cell r="D9" t="str">
            <v>M3</v>
          </cell>
          <cell r="E9">
            <v>24083</v>
          </cell>
        </row>
        <row r="10">
          <cell r="B10">
            <v>3018</v>
          </cell>
          <cell r="C10" t="str">
            <v>RELLENO EN TIERRA NEGRA PARA EMPRADIZACION (Suministro y Extendido)</v>
          </cell>
          <cell r="D10" t="str">
            <v>M3</v>
          </cell>
          <cell r="E10">
            <v>61206</v>
          </cell>
        </row>
        <row r="11">
          <cell r="B11">
            <v>3021</v>
          </cell>
          <cell r="C11" t="str">
            <v>DEMOLICION PAVIMENTO ASFALTICO (Espesor Variable. Incluye Cargue). No incluye transporte y disposición final de sobrantes. Rendimiento estimado para espesores max. 0.15m</v>
          </cell>
          <cell r="D11" t="str">
            <v>M2</v>
          </cell>
          <cell r="E11">
            <v>5039</v>
          </cell>
        </row>
        <row r="12">
          <cell r="B12">
            <v>3022</v>
          </cell>
          <cell r="C12" t="str">
            <v>DEMOLICION PISOS DE CONCRETO (incluye cargue). No incluye transporte y disposición final de sobrantes. Rendimiento estimado para espesores de 0.20m.</v>
          </cell>
          <cell r="D12" t="str">
            <v>M3</v>
          </cell>
          <cell r="E12">
            <v>40211</v>
          </cell>
        </row>
        <row r="13">
          <cell r="B13">
            <v>3024</v>
          </cell>
          <cell r="C13" t="str">
            <v>RELLENO PARA REDES EN ARENA DE PEÑA (Suministro, Extendido, Humedecimiento y Compactación)</v>
          </cell>
          <cell r="D13" t="str">
            <v>M3</v>
          </cell>
          <cell r="E13">
            <v>91358</v>
          </cell>
        </row>
        <row r="14">
          <cell r="B14">
            <v>3027</v>
          </cell>
          <cell r="C14" t="str">
            <v>SARDINEL TIPO A10 (Suministro e Instalación. Incluye 3cm Mortero 1:5)</v>
          </cell>
          <cell r="D14" t="str">
            <v>ML</v>
          </cell>
          <cell r="E14">
            <v>48659</v>
          </cell>
        </row>
        <row r="15">
          <cell r="B15">
            <v>3041</v>
          </cell>
          <cell r="C15" t="str">
            <v>TUBERIA PVC U.M. EXT CORRUGADO/INT LISO U.M. NORMA NTC 3722-1 D=4" (Incluye Suministro e Instalación)</v>
          </cell>
          <cell r="D15" t="str">
            <v>ML</v>
          </cell>
          <cell r="E15">
            <v>20787</v>
          </cell>
        </row>
        <row r="16">
          <cell r="B16">
            <v>3042</v>
          </cell>
          <cell r="C16" t="str">
            <v>TUBERIA PVC U.M. EXT CORRUGADO/INT LISO U.M. NORMA NTC 3722-1 D=6" (Incluye Suministro e Instalación)</v>
          </cell>
          <cell r="D16" t="str">
            <v>ML</v>
          </cell>
          <cell r="E16">
            <v>35964</v>
          </cell>
        </row>
        <row r="17">
          <cell r="B17">
            <v>3043</v>
          </cell>
          <cell r="C17" t="str">
            <v>TUBERIA PVC U.M. EXT CORRUGADO/INT LISO U.M. NORMA NTC 3722-1 D=8" (Incluye Suministro e Instalación)</v>
          </cell>
          <cell r="D17" t="str">
            <v>ML</v>
          </cell>
          <cell r="E17">
            <v>47897</v>
          </cell>
        </row>
        <row r="18">
          <cell r="B18">
            <v>3044</v>
          </cell>
          <cell r="C18" t="str">
            <v>TUBERIA PVC U.M. EXT CORRUGADO/INT LISO U.M. NORMA NTC 3722-1 D=10" (Incluye Suministro e Instalación)</v>
          </cell>
          <cell r="D18" t="str">
            <v>ML</v>
          </cell>
          <cell r="E18">
            <v>67537</v>
          </cell>
        </row>
        <row r="19">
          <cell r="B19">
            <v>3045</v>
          </cell>
          <cell r="C19" t="str">
            <v>TUBERIA PVC U.M. EXT CORRUGADO/INT LISO U.M. NORMA NTC 3722-1 D=12" (Incluye Suministro e Instalación)</v>
          </cell>
          <cell r="D19" t="str">
            <v>ML</v>
          </cell>
          <cell r="E19">
            <v>96812</v>
          </cell>
        </row>
        <row r="20">
          <cell r="B20">
            <v>3046</v>
          </cell>
          <cell r="C20" t="str">
            <v>TUBERIA PVC U.M. EXT CORRUGADO/INT LISO U.M. NORMA NTC 3722-1 D=16" (Incluye Suministro e Instalación)</v>
          </cell>
          <cell r="D20" t="str">
            <v>ML</v>
          </cell>
          <cell r="E20">
            <v>164544</v>
          </cell>
        </row>
        <row r="21">
          <cell r="B21">
            <v>3047</v>
          </cell>
          <cell r="C21" t="str">
            <v>TUBERIA PVC U.M. EXT CORRUGADO/INT LISO U.M. NORMA NTC 3722-1 D=18" (Incluye Suministro e Instalación)</v>
          </cell>
          <cell r="D21" t="str">
            <v>ML</v>
          </cell>
          <cell r="E21">
            <v>210555</v>
          </cell>
        </row>
        <row r="22">
          <cell r="B22">
            <v>3048</v>
          </cell>
          <cell r="C22" t="str">
            <v>TUBERIA PVC U.M. EXT CORRUGADO/INT LISO U.M. NORMA NTC 3722-1 D=20" (Incluye Suministro e Instalación)</v>
          </cell>
          <cell r="D22" t="str">
            <v>ML</v>
          </cell>
          <cell r="E22">
            <v>272196</v>
          </cell>
        </row>
        <row r="23">
          <cell r="B23">
            <v>3050</v>
          </cell>
          <cell r="C23" t="str">
            <v>RELLENO EN MATERIAL SELECCIONADO PROVENIENTE DE LA EXCAVACIÓN (Extendido manual, Humedecimiento y Compactación)</v>
          </cell>
          <cell r="D23" t="str">
            <v>M3</v>
          </cell>
          <cell r="E23">
            <v>23538</v>
          </cell>
        </row>
        <row r="24">
          <cell r="B24">
            <v>3052</v>
          </cell>
          <cell r="C24" t="str">
            <v>RELLENO PARA REDES EN SUBBASE GRANULAR B-200 (Suministro, Extendido, Humedecimiento y Compactación)</v>
          </cell>
          <cell r="D24" t="str">
            <v>M3</v>
          </cell>
          <cell r="E24">
            <v>63173</v>
          </cell>
        </row>
        <row r="25">
          <cell r="B25">
            <v>3055</v>
          </cell>
          <cell r="C25" t="str">
            <v>12 DUCTOS D=4" PVC-TDP (Incluye Suministro e Instalación. No Incluye Rellenos)</v>
          </cell>
          <cell r="D25" t="str">
            <v>ML</v>
          </cell>
          <cell r="E25">
            <v>163585</v>
          </cell>
        </row>
        <row r="26">
          <cell r="B26">
            <v>3056</v>
          </cell>
          <cell r="C26" t="str">
            <v>16 DUCTOS D=4" PVC-TDP (Incluye Suministro e Instalación. No Incluye Rellenos)</v>
          </cell>
          <cell r="D26" t="str">
            <v>ML</v>
          </cell>
          <cell r="E26">
            <v>216803</v>
          </cell>
        </row>
        <row r="27">
          <cell r="B27">
            <v>3057</v>
          </cell>
          <cell r="C27" t="str">
            <v>CAMARA DE INSPECCIÓN T-13 ETB (H=2.3m. Incluye Base, Muros, Cubierta, Aro-Base y Aro-Tapa)</v>
          </cell>
          <cell r="D27" t="str">
            <v>UN</v>
          </cell>
          <cell r="E27">
            <v>2771455</v>
          </cell>
        </row>
        <row r="28">
          <cell r="B28">
            <v>3058</v>
          </cell>
          <cell r="C28" t="str">
            <v>CAMARA DE INSPECCIÓN T-13A ETB (H=2.3m. Incluye Base, Muros, Cubierta, Aro-Base y Aro-Tapa)</v>
          </cell>
          <cell r="D28" t="str">
            <v>UN</v>
          </cell>
          <cell r="E28">
            <v>4555583</v>
          </cell>
        </row>
        <row r="29">
          <cell r="B29">
            <v>3059</v>
          </cell>
          <cell r="C29" t="str">
            <v>CAMARA DE INSPECCIÓN T-14 ETB (H=2.3m. Incluye Base, Muros, Cubierta, Aro-Base y Aro-Tapa)</v>
          </cell>
          <cell r="D29" t="str">
            <v>UN</v>
          </cell>
          <cell r="E29">
            <v>2667207</v>
          </cell>
        </row>
        <row r="30">
          <cell r="B30">
            <v>3062</v>
          </cell>
          <cell r="C30" t="str">
            <v>PISO EN LOSETA PREFABRICADA A30 (Suministro e Instalación. Incluye Base 4cm Arena Nivelación y Arena de Sello)</v>
          </cell>
          <cell r="D30" t="str">
            <v>M2</v>
          </cell>
          <cell r="E30">
            <v>56276</v>
          </cell>
        </row>
        <row r="31">
          <cell r="B31">
            <v>3064</v>
          </cell>
          <cell r="C31" t="str">
            <v>TUBERIA CONCRETO D=8" CL. I SIN REFUERZO (Incluye Suministro e Instalación)</v>
          </cell>
          <cell r="D31" t="str">
            <v>ML</v>
          </cell>
          <cell r="E31">
            <v>52363</v>
          </cell>
        </row>
        <row r="32">
          <cell r="B32">
            <v>3065</v>
          </cell>
          <cell r="C32" t="str">
            <v>TUBERIA CONCRETO D=10" CL. I SIN REFUERZO (Incluye Suministro e instalación)</v>
          </cell>
          <cell r="D32" t="str">
            <v>ML</v>
          </cell>
          <cell r="E32">
            <v>62419</v>
          </cell>
        </row>
        <row r="33">
          <cell r="B33">
            <v>3066</v>
          </cell>
          <cell r="C33" t="str">
            <v>TUBERIA CONCRETO D=12" CL. I SIN REFUERZO (Incluye Suministro e Instalación)</v>
          </cell>
          <cell r="D33" t="str">
            <v>ML</v>
          </cell>
          <cell r="E33">
            <v>89889</v>
          </cell>
        </row>
        <row r="34">
          <cell r="B34">
            <v>3067</v>
          </cell>
          <cell r="C34" t="str">
            <v>TUBERIA CONCRETO D=14" CL. I SIN REFUERZO (Incluye Suministro e Instalación)</v>
          </cell>
          <cell r="D34" t="str">
            <v>ML</v>
          </cell>
          <cell r="E34">
            <v>105835</v>
          </cell>
        </row>
        <row r="35">
          <cell r="B35">
            <v>3068</v>
          </cell>
          <cell r="C35" t="str">
            <v>TUBERIA CONCRETO D=16" CL. I SIN REFUERZO (Incluye Suministro e Instalación)</v>
          </cell>
          <cell r="D35" t="str">
            <v>ML</v>
          </cell>
          <cell r="E35">
            <v>133077</v>
          </cell>
        </row>
        <row r="36">
          <cell r="B36">
            <v>3069</v>
          </cell>
          <cell r="C36" t="str">
            <v>TUBERIA CONCRETO D=18" CL. I SIN REFUERZO (Incluye Suministro e Instalación)</v>
          </cell>
          <cell r="D36" t="str">
            <v>ML</v>
          </cell>
          <cell r="E36">
            <v>167360</v>
          </cell>
        </row>
        <row r="37">
          <cell r="B37">
            <v>3070</v>
          </cell>
          <cell r="C37" t="str">
            <v>TUBERIA CONCRETO D=20" CL. I SIN REFUERZO (Incluye Suministro e Instalación)</v>
          </cell>
          <cell r="D37" t="str">
            <v>ML</v>
          </cell>
          <cell r="E37">
            <v>213437</v>
          </cell>
        </row>
        <row r="38">
          <cell r="B38">
            <v>3071</v>
          </cell>
          <cell r="C38" t="str">
            <v>TUBERIA CONCRETO D=24" CL. I SIN REFUERZO (Incluye Suministro e Instalación)</v>
          </cell>
          <cell r="D38" t="str">
            <v>ML</v>
          </cell>
          <cell r="E38">
            <v>295825</v>
          </cell>
        </row>
        <row r="39">
          <cell r="B39">
            <v>3151</v>
          </cell>
          <cell r="C39" t="str">
            <v>SUMIDERO LATERAL SL-100, H=1.25m (Fundido en Sitio, Concreto Premezclado. Incl. Sumin, Form, Ref. y Constr. Incl. Tapa)</v>
          </cell>
          <cell r="D39" t="str">
            <v>UN</v>
          </cell>
          <cell r="E39">
            <v>1584071</v>
          </cell>
        </row>
        <row r="40">
          <cell r="B40">
            <v>3155</v>
          </cell>
          <cell r="C40" t="str">
            <v>DEMOLICION SUMIDERO EXISTENTE (Incluye Cargue)</v>
          </cell>
          <cell r="D40" t="str">
            <v>UN</v>
          </cell>
          <cell r="E40">
            <v>134789</v>
          </cell>
        </row>
        <row r="41">
          <cell r="B41">
            <v>3159</v>
          </cell>
          <cell r="C41" t="str">
            <v>2 DUCTOS D=3" PVC-EB (Incluye Suministro e Instalación. No Incluye Rellenos). NORMA CS207.</v>
          </cell>
          <cell r="D41" t="str">
            <v>ML</v>
          </cell>
          <cell r="E41">
            <v>19473</v>
          </cell>
        </row>
        <row r="42">
          <cell r="B42">
            <v>3163</v>
          </cell>
          <cell r="C42" t="str">
            <v>SEPARADOR 'NEW JERSEY' BIDIRECCIONAL 1.5m x 0.6m x 1.1m (Prefabricado. Incluye Sum. e Inst. No Inc. material de base)</v>
          </cell>
          <cell r="D42" t="str">
            <v>ML</v>
          </cell>
          <cell r="E42">
            <v>233457</v>
          </cell>
        </row>
        <row r="43">
          <cell r="B43">
            <v>3172</v>
          </cell>
          <cell r="C43" t="str">
            <v>SIEMBRA DE GRAMA (Incluye Suministro e Instalación. No Incluye Tierra Negra)</v>
          </cell>
          <cell r="D43" t="str">
            <v>M2</v>
          </cell>
          <cell r="E43">
            <v>8016</v>
          </cell>
        </row>
        <row r="44">
          <cell r="B44">
            <v>3178</v>
          </cell>
          <cell r="C44" t="str">
            <v>DEMARCACION PASO PEATONAL-CEBRA (e=15 mils, Acrílica Base Agua. Inc. Sumin. y Aplic. con Equipo. Incl. Microesferas)</v>
          </cell>
          <cell r="D44" t="str">
            <v>M2</v>
          </cell>
          <cell r="E44">
            <v>17500</v>
          </cell>
        </row>
        <row r="45">
          <cell r="B45">
            <v>3180</v>
          </cell>
          <cell r="C45" t="str">
            <v>DEMARCACION PASO PEATONAL-LINEA CONT. A=0.15m (e=15 mils, Acrílica B. Agua. Inc. Sum y Aplic. con Equipo. Inc Microesf.)</v>
          </cell>
          <cell r="D45" t="str">
            <v>ML</v>
          </cell>
          <cell r="E45">
            <v>1225</v>
          </cell>
        </row>
        <row r="46">
          <cell r="B46">
            <v>3189</v>
          </cell>
          <cell r="C46" t="str">
            <v>6  DUCTOS D=4"  Y 3 DUCTOS D=6" PVC-TDP (Incluye Suministro e Instalación. No Incluye Rellenos). NORMA CS215.</v>
          </cell>
          <cell r="D46" t="str">
            <v>ML</v>
          </cell>
          <cell r="E46">
            <v>172496</v>
          </cell>
        </row>
        <row r="47">
          <cell r="B47">
            <v>3194</v>
          </cell>
          <cell r="C47" t="str">
            <v>6 DUCTOS D=3" PVC-TDP (Incluye Suministro e Instalación. No Incluye Rellenos)</v>
          </cell>
          <cell r="D47" t="str">
            <v>ML</v>
          </cell>
          <cell r="E47">
            <v>67108</v>
          </cell>
        </row>
        <row r="48">
          <cell r="B48">
            <v>3195</v>
          </cell>
          <cell r="C48" t="str">
            <v>2 DUCTOS D=4" PVC-TDP (Incluye Suministro e Instalación. No Incluye Rellenos)</v>
          </cell>
          <cell r="D48" t="str">
            <v>ML</v>
          </cell>
          <cell r="E48">
            <v>29272</v>
          </cell>
        </row>
        <row r="49">
          <cell r="B49">
            <v>3196</v>
          </cell>
          <cell r="C49" t="str">
            <v>UNION GIBAULT D=3" (Suministro e Instalación)</v>
          </cell>
          <cell r="D49" t="str">
            <v>UN</v>
          </cell>
          <cell r="E49">
            <v>121220</v>
          </cell>
        </row>
        <row r="50">
          <cell r="B50">
            <v>3197</v>
          </cell>
          <cell r="C50" t="str">
            <v>UNION GIBAULT D=4" (Suministro e Instalación)</v>
          </cell>
          <cell r="D50" t="str">
            <v>UN</v>
          </cell>
          <cell r="E50">
            <v>141733</v>
          </cell>
        </row>
        <row r="51">
          <cell r="B51">
            <v>3198</v>
          </cell>
          <cell r="C51" t="str">
            <v>UNION GIBAULT D=6" (Suministro e Instalación)</v>
          </cell>
          <cell r="D51" t="str">
            <v>UN</v>
          </cell>
          <cell r="E51">
            <v>222367</v>
          </cell>
        </row>
        <row r="52">
          <cell r="B52">
            <v>3199</v>
          </cell>
          <cell r="C52" t="str">
            <v>UNION GIBAULT D=8" (Suministro e Instalación)</v>
          </cell>
          <cell r="D52" t="str">
            <v>UN</v>
          </cell>
          <cell r="E52">
            <v>332153</v>
          </cell>
        </row>
        <row r="53">
          <cell r="B53">
            <v>3200</v>
          </cell>
          <cell r="C53" t="str">
            <v>UNION GIBAULT D=10" (Suministro e Instalación)</v>
          </cell>
          <cell r="D53" t="str">
            <v>UN</v>
          </cell>
          <cell r="E53">
            <v>558058</v>
          </cell>
        </row>
        <row r="54">
          <cell r="B54">
            <v>3201</v>
          </cell>
          <cell r="C54" t="str">
            <v>UNION GIBAULT D=12" (Suministro e Instalación)</v>
          </cell>
          <cell r="D54" t="str">
            <v>UN</v>
          </cell>
          <cell r="E54">
            <v>704242</v>
          </cell>
        </row>
        <row r="55">
          <cell r="B55">
            <v>3202</v>
          </cell>
          <cell r="C55" t="str">
            <v>CONCRETO 3000 PSI PARA REDES (Suministro y Colocación)</v>
          </cell>
          <cell r="D55" t="str">
            <v>M3</v>
          </cell>
          <cell r="E55">
            <v>389287</v>
          </cell>
        </row>
        <row r="56">
          <cell r="B56">
            <v>3203</v>
          </cell>
          <cell r="C56" t="str">
            <v>CONCRETO 2500 PSI PARA REDES (Suministro y Colocación)</v>
          </cell>
          <cell r="D56" t="str">
            <v>M3</v>
          </cell>
          <cell r="E56">
            <v>339778</v>
          </cell>
        </row>
        <row r="57">
          <cell r="B57">
            <v>3204</v>
          </cell>
          <cell r="C57" t="str">
            <v>LOSA DE CONCRETO MR43 (Suministro, Formaleteado, Colocación y Acabado. No Incluye Acero, Curado, Juntas)</v>
          </cell>
          <cell r="D57" t="str">
            <v>M3</v>
          </cell>
          <cell r="E57">
            <v>499745</v>
          </cell>
        </row>
        <row r="58">
          <cell r="B58">
            <v>3207</v>
          </cell>
          <cell r="C58" t="str">
            <v>SARDINEL ESPECIAL A100 PARA RAMPA TIPO A (Suministro e Instalación. Incluye 3cm Mortero 1:5)</v>
          </cell>
          <cell r="D58" t="str">
            <v>UN</v>
          </cell>
          <cell r="E58">
            <v>34720</v>
          </cell>
        </row>
        <row r="59">
          <cell r="B59">
            <v>3209</v>
          </cell>
          <cell r="C59" t="str">
            <v>BORDE SEPARADOR VERDE TIPO A170 (Suministro e Instalación. Incluye 3cm Mortero 1:5)</v>
          </cell>
          <cell r="D59" t="str">
            <v>ML</v>
          </cell>
          <cell r="E59">
            <v>174496</v>
          </cell>
        </row>
        <row r="60">
          <cell r="B60">
            <v>3210</v>
          </cell>
          <cell r="C60" t="str">
            <v>BORDILLO PREFABRICADO A80 (Suministro e Instalación. Incluye 3cm Mortero de Nivelación 2000 PSI)</v>
          </cell>
          <cell r="D60" t="str">
            <v>ML</v>
          </cell>
          <cell r="E60">
            <v>41083</v>
          </cell>
        </row>
        <row r="61">
          <cell r="B61">
            <v>3221</v>
          </cell>
          <cell r="C61" t="str">
            <v>CAJA DE INSPECCIÓN PARA ALUMBRADO PÚBLICO NORMA CODENSA CS 274  (ZVerde. Incluye Base, Muros, Pañete, Marco y Tapa). Medidas Externas: 0.90 x 0.90m. Medidas Internas: 0.60 x 0.60m. Altura: 0.93m.</v>
          </cell>
          <cell r="D61" t="str">
            <v>UN</v>
          </cell>
          <cell r="E61">
            <v>406473</v>
          </cell>
        </row>
        <row r="62">
          <cell r="B62">
            <v>3223</v>
          </cell>
          <cell r="C62" t="str">
            <v>TUBERIA PVC D=2" TIPO U.M. RDE 21 (Suministro e Instalación)</v>
          </cell>
          <cell r="D62" t="str">
            <v>ML</v>
          </cell>
          <cell r="E62">
            <v>12183</v>
          </cell>
        </row>
        <row r="63">
          <cell r="B63">
            <v>3224</v>
          </cell>
          <cell r="C63" t="str">
            <v>TUBERIA PVC D=2 1/2" TIPO U.M. RDE 21 (Suministro e Instalación)</v>
          </cell>
          <cell r="D63" t="str">
            <v>ML</v>
          </cell>
          <cell r="E63">
            <v>16298</v>
          </cell>
        </row>
        <row r="64">
          <cell r="B64">
            <v>3225</v>
          </cell>
          <cell r="C64" t="str">
            <v>TUBERIA PVC D=3" TIPO U.M. RDE 21 (Suministro e Instalación)</v>
          </cell>
          <cell r="D64" t="str">
            <v>ML</v>
          </cell>
          <cell r="E64">
            <v>22861</v>
          </cell>
        </row>
        <row r="65">
          <cell r="B65">
            <v>3226</v>
          </cell>
          <cell r="C65" t="str">
            <v>TUBERIA PVC D=4" TIPO U.M. RDE 21 (Suministro e Instalación)</v>
          </cell>
          <cell r="D65" t="str">
            <v>ML</v>
          </cell>
          <cell r="E65">
            <v>36371</v>
          </cell>
        </row>
        <row r="66">
          <cell r="B66">
            <v>3227</v>
          </cell>
          <cell r="C66" t="str">
            <v>TUBERIA PVC D=6" TIPO U.M. RDE 21 (Suministro e Instalación)</v>
          </cell>
          <cell r="D66" t="str">
            <v>ML</v>
          </cell>
          <cell r="E66">
            <v>76218</v>
          </cell>
        </row>
        <row r="67">
          <cell r="B67">
            <v>3228</v>
          </cell>
          <cell r="C67" t="str">
            <v>TUBERIA PVC D=8" TIPO U.M. RDE 21 (Suministro e Instalación)</v>
          </cell>
          <cell r="D67" t="str">
            <v>ML</v>
          </cell>
          <cell r="E67">
            <v>125876</v>
          </cell>
        </row>
        <row r="68">
          <cell r="B68">
            <v>3229</v>
          </cell>
          <cell r="C68" t="str">
            <v>TUBERIA PVC D=10" TIPO U.M. RDE 21 (Suministro e Instalación)</v>
          </cell>
          <cell r="D68" t="str">
            <v>ML</v>
          </cell>
          <cell r="E68">
            <v>195872</v>
          </cell>
        </row>
        <row r="69">
          <cell r="B69">
            <v>3230</v>
          </cell>
          <cell r="C69" t="str">
            <v>TUBERIA PVC D=12" TIPO U.M. RDE 21 (Suministro e Instalación)</v>
          </cell>
          <cell r="D69" t="str">
            <v>ML</v>
          </cell>
          <cell r="E69">
            <v>268381</v>
          </cell>
        </row>
        <row r="70">
          <cell r="B70">
            <v>3231</v>
          </cell>
          <cell r="C70" t="str">
            <v>TUBERIA PVC D=2" TIPO U.M. RDE 26 (Suministro e Instalación)</v>
          </cell>
          <cell r="D70" t="str">
            <v>ML</v>
          </cell>
          <cell r="E70">
            <v>10687</v>
          </cell>
        </row>
        <row r="71">
          <cell r="B71">
            <v>3232</v>
          </cell>
          <cell r="C71" t="str">
            <v>TUBERIA PVC D=2 1/2" TIPO U.M. RDE 26 (Suministro e Instalación)</v>
          </cell>
          <cell r="D71" t="str">
            <v>ML</v>
          </cell>
          <cell r="E71">
            <v>14172</v>
          </cell>
        </row>
        <row r="72">
          <cell r="B72">
            <v>3233</v>
          </cell>
          <cell r="C72" t="str">
            <v>TUBERIA PVC D=3" TIPO U.M. RDE 26 (Suministro e Instalación)</v>
          </cell>
          <cell r="D72" t="str">
            <v>ML</v>
          </cell>
          <cell r="E72">
            <v>19667</v>
          </cell>
        </row>
        <row r="73">
          <cell r="B73">
            <v>3234</v>
          </cell>
          <cell r="C73" t="str">
            <v>TUBERIA PVC D=4" TIPO U.M. RDE 26 (Suministro e Instalación)</v>
          </cell>
          <cell r="D73" t="str">
            <v>ML</v>
          </cell>
          <cell r="E73">
            <v>31080</v>
          </cell>
        </row>
        <row r="74">
          <cell r="B74">
            <v>3235</v>
          </cell>
          <cell r="C74" t="str">
            <v>TUBERIA PVC D=6" TIPO U.M. RDE 26 (Suministro e Instalación)</v>
          </cell>
          <cell r="D74" t="str">
            <v>ML</v>
          </cell>
          <cell r="E74">
            <v>63640</v>
          </cell>
        </row>
        <row r="75">
          <cell r="B75">
            <v>3236</v>
          </cell>
          <cell r="C75" t="str">
            <v>TUBERIA PVC D=8" TIPO U.M. RDE 26 (Suministro e Instalación)</v>
          </cell>
          <cell r="D75" t="str">
            <v>ML</v>
          </cell>
          <cell r="E75">
            <v>105050</v>
          </cell>
        </row>
        <row r="76">
          <cell r="B76">
            <v>3237</v>
          </cell>
          <cell r="C76" t="str">
            <v>TUBERIA PVC D=10" TIPO U.M. RDE 26 (Suministro e Instalación)</v>
          </cell>
          <cell r="D76" t="str">
            <v>ML</v>
          </cell>
          <cell r="E76">
            <v>161380</v>
          </cell>
        </row>
        <row r="77">
          <cell r="B77">
            <v>3238</v>
          </cell>
          <cell r="C77" t="str">
            <v>TUBERIA PVC D=12" TIPO U.M. RDE 26 (Suministro e Instalación)</v>
          </cell>
          <cell r="D77" t="str">
            <v>ML</v>
          </cell>
          <cell r="E77">
            <v>221692</v>
          </cell>
        </row>
        <row r="78">
          <cell r="B78">
            <v>3239</v>
          </cell>
          <cell r="C78" t="str">
            <v>TUBERIA PVC D=3" TIPO U.M. RDE 32.5 (Suministro e Instalación)</v>
          </cell>
          <cell r="D78" t="str">
            <v>ML</v>
          </cell>
          <cell r="E78">
            <v>16512</v>
          </cell>
        </row>
        <row r="79">
          <cell r="B79">
            <v>3240</v>
          </cell>
          <cell r="C79" t="str">
            <v>TUBERIA PVC D=4" TIPO U.M. RDE 32.5 (Suministro e Instalación)</v>
          </cell>
          <cell r="D79" t="str">
            <v>ML</v>
          </cell>
          <cell r="E79">
            <v>25879</v>
          </cell>
        </row>
        <row r="80">
          <cell r="B80">
            <v>3241</v>
          </cell>
          <cell r="C80" t="str">
            <v>TUBERIA PVC D=6" TIPO U.M. RDE 32.5 (Suministro e Instalación)</v>
          </cell>
          <cell r="D80" t="str">
            <v>ML</v>
          </cell>
          <cell r="E80">
            <v>53226</v>
          </cell>
        </row>
        <row r="81">
          <cell r="B81">
            <v>3242</v>
          </cell>
          <cell r="C81" t="str">
            <v>TUBERIA PVC D=8" TIPO U.M. RDE 32.5 (Suministro e Instalación)</v>
          </cell>
          <cell r="D81" t="str">
            <v>ML</v>
          </cell>
          <cell r="E81">
            <v>87287</v>
          </cell>
        </row>
        <row r="82">
          <cell r="B82">
            <v>3243</v>
          </cell>
          <cell r="C82" t="str">
            <v>TUBERIA PVC D=10" TIPO U.M. RDE 32.5 (Suministro e Instalación)</v>
          </cell>
          <cell r="D82" t="str">
            <v>ML</v>
          </cell>
          <cell r="E82">
            <v>134253</v>
          </cell>
        </row>
        <row r="83">
          <cell r="B83">
            <v>3245</v>
          </cell>
          <cell r="C83" t="str">
            <v>TUBERIA PVC D=12" TIPO U.M. RDE 32.5 (Suministro e Instalación)</v>
          </cell>
          <cell r="D83" t="str">
            <v>ML</v>
          </cell>
          <cell r="E83">
            <v>183340</v>
          </cell>
        </row>
        <row r="84">
          <cell r="B84">
            <v>3246</v>
          </cell>
          <cell r="C84" t="str">
            <v>TUBERIA PVC D=4" TIPO U.M. RDE 41 (Suministro e Instalación)</v>
          </cell>
          <cell r="D84" t="str">
            <v>ML</v>
          </cell>
          <cell r="E84">
            <v>22241</v>
          </cell>
        </row>
        <row r="85">
          <cell r="B85">
            <v>3247</v>
          </cell>
          <cell r="C85" t="str">
            <v>TUBERIA PVC D=6" TIPO U.M. RDE 41 (Suministro e Instalación)</v>
          </cell>
          <cell r="D85" t="str">
            <v>ML</v>
          </cell>
          <cell r="E85">
            <v>44244</v>
          </cell>
        </row>
        <row r="86">
          <cell r="B86">
            <v>3248</v>
          </cell>
          <cell r="C86" t="str">
            <v>TUBERIA PVC D=8" TIPO U.M. RDE 41 (Suministro e Instalación)</v>
          </cell>
          <cell r="D86" t="str">
            <v>ML</v>
          </cell>
          <cell r="E86">
            <v>71536</v>
          </cell>
        </row>
        <row r="87">
          <cell r="B87">
            <v>3249</v>
          </cell>
          <cell r="C87" t="str">
            <v>TUBERIA PVC D=10" TIPO U.M. RDE 41 (Suministro e Instalación)</v>
          </cell>
          <cell r="D87" t="str">
            <v>ML</v>
          </cell>
          <cell r="E87">
            <v>109672</v>
          </cell>
        </row>
        <row r="88">
          <cell r="B88">
            <v>3250</v>
          </cell>
          <cell r="C88" t="str">
            <v>TUBERIA PVC D=12" TIPO U.M. RDE 41 (Suministro e Instalación)</v>
          </cell>
          <cell r="D88" t="str">
            <v>ML</v>
          </cell>
          <cell r="E88">
            <v>149452</v>
          </cell>
        </row>
        <row r="89">
          <cell r="B89">
            <v>3251</v>
          </cell>
          <cell r="C89" t="str">
            <v>TEE HD EXTREMO LISO 6"x2" (Suministro e Instalación)</v>
          </cell>
          <cell r="D89" t="str">
            <v>UN</v>
          </cell>
          <cell r="E89">
            <v>364469</v>
          </cell>
        </row>
        <row r="90">
          <cell r="B90">
            <v>3252</v>
          </cell>
          <cell r="C90" t="str">
            <v>TEE HD EXTREMO LISO 6"x3" (Suministro e Instalación)</v>
          </cell>
          <cell r="D90" t="str">
            <v>UN</v>
          </cell>
          <cell r="E90">
            <v>355201</v>
          </cell>
        </row>
        <row r="91">
          <cell r="B91">
            <v>3253</v>
          </cell>
          <cell r="C91" t="str">
            <v>TEE HD EXTREMO LISO 6"x4" (Suministro e Instalación)</v>
          </cell>
          <cell r="D91" t="str">
            <v>UN</v>
          </cell>
          <cell r="E91">
            <v>418402</v>
          </cell>
        </row>
        <row r="92">
          <cell r="B92">
            <v>3254</v>
          </cell>
          <cell r="C92" t="str">
            <v>TEE HD EXTREMO LISO 6"x6" (Suministro e Instalación)</v>
          </cell>
          <cell r="D92" t="str">
            <v>UN</v>
          </cell>
          <cell r="E92">
            <v>497597</v>
          </cell>
        </row>
        <row r="93">
          <cell r="B93">
            <v>3255</v>
          </cell>
          <cell r="C93" t="str">
            <v>TEE HD EXTREMO LISO 8"x2" (Suministro e Instalación)</v>
          </cell>
          <cell r="D93" t="str">
            <v>UN</v>
          </cell>
          <cell r="E93">
            <v>600869</v>
          </cell>
        </row>
        <row r="94">
          <cell r="B94">
            <v>3256</v>
          </cell>
          <cell r="C94" t="str">
            <v>TEE HD EXTREMO LISO 8"x3" (Suministro e Instalación)</v>
          </cell>
          <cell r="D94" t="str">
            <v>UN</v>
          </cell>
          <cell r="E94">
            <v>685823</v>
          </cell>
        </row>
        <row r="95">
          <cell r="B95">
            <v>3257</v>
          </cell>
          <cell r="C95" t="str">
            <v>TEE HD EXTREMO LISO 8"x4" (Suministro e Instalación)</v>
          </cell>
          <cell r="D95" t="str">
            <v>UN</v>
          </cell>
          <cell r="E95">
            <v>780857</v>
          </cell>
        </row>
        <row r="96">
          <cell r="B96">
            <v>3258</v>
          </cell>
          <cell r="C96" t="str">
            <v>TEE HD EXTREMO LISO 8"x6" (Suministro e Instalación)</v>
          </cell>
          <cell r="D96" t="str">
            <v>UN</v>
          </cell>
          <cell r="E96">
            <v>818294</v>
          </cell>
        </row>
        <row r="97">
          <cell r="B97">
            <v>3259</v>
          </cell>
          <cell r="C97" t="str">
            <v>TEE HD EXTREMO LISO 8"x8" (Suministro e Instalación)</v>
          </cell>
          <cell r="D97" t="str">
            <v>UN</v>
          </cell>
          <cell r="E97">
            <v>878770</v>
          </cell>
        </row>
        <row r="98">
          <cell r="B98">
            <v>3260</v>
          </cell>
          <cell r="C98" t="str">
            <v>TEE HD EXTREMO LISO 10"x2" (Suministro e Instalación)</v>
          </cell>
          <cell r="D98" t="str">
            <v>UN</v>
          </cell>
          <cell r="E98">
            <v>916728</v>
          </cell>
        </row>
        <row r="99">
          <cell r="B99">
            <v>3261</v>
          </cell>
          <cell r="C99" t="str">
            <v>TEE HD EXTREMO LISO 10"x3" (Suministro e Instalación)</v>
          </cell>
          <cell r="D99" t="str">
            <v>UN</v>
          </cell>
          <cell r="E99">
            <v>1101036</v>
          </cell>
        </row>
        <row r="100">
          <cell r="B100">
            <v>3262</v>
          </cell>
          <cell r="C100" t="str">
            <v>TEE HD EXTREMO LISO 10"x4" (Suministro e Instalación)</v>
          </cell>
          <cell r="D100" t="str">
            <v>UN</v>
          </cell>
          <cell r="E100">
            <v>1139913</v>
          </cell>
        </row>
        <row r="101">
          <cell r="B101">
            <v>3263</v>
          </cell>
          <cell r="C101" t="str">
            <v>TEE HD EXTREMO LISO 10"x6" (Suministro e Instalación)</v>
          </cell>
          <cell r="D101" t="str">
            <v>UN</v>
          </cell>
          <cell r="E101">
            <v>1196069</v>
          </cell>
        </row>
        <row r="102">
          <cell r="B102">
            <v>3264</v>
          </cell>
          <cell r="C102" t="str">
            <v>TEE HD EXTREMO LISO 10"x8" (Suministro e Instalación)</v>
          </cell>
          <cell r="D102" t="str">
            <v>UN</v>
          </cell>
          <cell r="E102">
            <v>1387576</v>
          </cell>
        </row>
        <row r="103">
          <cell r="B103">
            <v>3265</v>
          </cell>
          <cell r="C103" t="str">
            <v>TEE HD EXTREMO LISO 10"x10" (Suministro e Instalación)</v>
          </cell>
          <cell r="D103" t="str">
            <v>UN</v>
          </cell>
          <cell r="E103">
            <v>1527246</v>
          </cell>
        </row>
        <row r="104">
          <cell r="B104">
            <v>3267</v>
          </cell>
          <cell r="C104" t="str">
            <v>TEE HD EXTREMO LISO 12"x3" (Suministro e Instalación)</v>
          </cell>
          <cell r="D104" t="str">
            <v>UN</v>
          </cell>
          <cell r="E104">
            <v>1623412</v>
          </cell>
        </row>
        <row r="105">
          <cell r="B105">
            <v>3268</v>
          </cell>
          <cell r="C105" t="str">
            <v>TEE HD EXTREMO LISO 12"x4" (Suministro e Instalación)</v>
          </cell>
          <cell r="D105" t="str">
            <v>UN</v>
          </cell>
          <cell r="E105">
            <v>1660850</v>
          </cell>
        </row>
        <row r="106">
          <cell r="B106">
            <v>3269</v>
          </cell>
          <cell r="C106" t="str">
            <v>TEE HD EXTREMO LISO 12"x6" (Suministro e Instalación)</v>
          </cell>
          <cell r="D106" t="str">
            <v>UN</v>
          </cell>
          <cell r="E106">
            <v>2006426</v>
          </cell>
        </row>
        <row r="107">
          <cell r="B107">
            <v>3270</v>
          </cell>
          <cell r="C107" t="str">
            <v>TEE HD EXTREMO LISO 12"x8" (Suministro e Instalación)</v>
          </cell>
          <cell r="D107" t="str">
            <v>UN</v>
          </cell>
          <cell r="E107">
            <v>2199372</v>
          </cell>
        </row>
        <row r="108">
          <cell r="B108">
            <v>3271</v>
          </cell>
          <cell r="C108" t="str">
            <v>TEE HD EXTREMO LISO 12"x10" (Suministro e Instalación)</v>
          </cell>
          <cell r="D108" t="str">
            <v>UN</v>
          </cell>
          <cell r="E108">
            <v>2583826</v>
          </cell>
        </row>
        <row r="109">
          <cell r="B109">
            <v>3272</v>
          </cell>
          <cell r="C109" t="str">
            <v>TEE HD EXTREMO LISO 12"x12" (Suministro e Instalación)</v>
          </cell>
          <cell r="D109" t="str">
            <v>UN</v>
          </cell>
          <cell r="E109">
            <v>2968279</v>
          </cell>
        </row>
        <row r="110">
          <cell r="B110">
            <v>3273</v>
          </cell>
          <cell r="C110" t="str">
            <v>TEE HD EXTREMO LISO 24"x8" (Suministro e Instalación)</v>
          </cell>
          <cell r="D110" t="str">
            <v>UN</v>
          </cell>
          <cell r="E110">
            <v>8389577</v>
          </cell>
        </row>
        <row r="111">
          <cell r="B111">
            <v>3274</v>
          </cell>
          <cell r="C111" t="str">
            <v>TEE HD EXTREMO LISO 24"x10" (Suministro e Instalación)</v>
          </cell>
          <cell r="D111" t="str">
            <v>UN</v>
          </cell>
          <cell r="E111">
            <v>9162804</v>
          </cell>
        </row>
        <row r="112">
          <cell r="B112">
            <v>3275</v>
          </cell>
          <cell r="C112" t="str">
            <v>TEE HD EXTREMO LISO 24"x12" (Suministro e Instalación)</v>
          </cell>
          <cell r="D112" t="str">
            <v>UN</v>
          </cell>
          <cell r="E112">
            <v>9381669</v>
          </cell>
        </row>
        <row r="113">
          <cell r="B113">
            <v>3276</v>
          </cell>
          <cell r="C113" t="str">
            <v>TEE HD EXTREMO LISO 24"x14" (Suministro e Instalación)</v>
          </cell>
          <cell r="D113" t="str">
            <v>UN</v>
          </cell>
          <cell r="E113">
            <v>9757482</v>
          </cell>
        </row>
        <row r="114">
          <cell r="B114">
            <v>3277</v>
          </cell>
          <cell r="C114" t="str">
            <v>TEE HD EXTREMO LISO 24"x16" (Suministro e Instalación)</v>
          </cell>
          <cell r="D114" t="str">
            <v>UN</v>
          </cell>
          <cell r="E114">
            <v>11105229</v>
          </cell>
        </row>
        <row r="115">
          <cell r="B115">
            <v>3278</v>
          </cell>
          <cell r="C115" t="str">
            <v>TEE HD EXTREMO LISO 24"x18" (Suministro e Instalación)</v>
          </cell>
          <cell r="D115" t="str">
            <v>UN</v>
          </cell>
          <cell r="E115">
            <v>12414098</v>
          </cell>
        </row>
        <row r="116">
          <cell r="B116">
            <v>3279</v>
          </cell>
          <cell r="C116" t="str">
            <v>TEE HD EXTREMO LISO 24"x20" (Suministro e Instalación)</v>
          </cell>
          <cell r="D116" t="str">
            <v>UN</v>
          </cell>
          <cell r="E116">
            <v>13841039</v>
          </cell>
        </row>
        <row r="117">
          <cell r="B117">
            <v>3280</v>
          </cell>
          <cell r="C117" t="str">
            <v>TEE HD EXTREMO LISO 24"x24" (Suministro e Instalación)</v>
          </cell>
          <cell r="D117" t="str">
            <v>UN</v>
          </cell>
          <cell r="E117">
            <v>15170067</v>
          </cell>
        </row>
        <row r="118">
          <cell r="B118">
            <v>3281</v>
          </cell>
          <cell r="C118" t="str">
            <v>TEE HD EXTREMO LISO 4"x3" (Suministro e Instalación)</v>
          </cell>
          <cell r="D118" t="str">
            <v>UN</v>
          </cell>
          <cell r="E118">
            <v>264931</v>
          </cell>
        </row>
        <row r="119">
          <cell r="B119">
            <v>3282</v>
          </cell>
          <cell r="C119" t="str">
            <v>TEE HD EXTREMO LISO 4"x4" (Suministro e Instalación)</v>
          </cell>
          <cell r="D119" t="str">
            <v>UN</v>
          </cell>
          <cell r="E119">
            <v>262422</v>
          </cell>
        </row>
        <row r="120">
          <cell r="B120">
            <v>3283</v>
          </cell>
          <cell r="C120" t="str">
            <v>TUBERIA CONDUIT PVC D=1" (Incluye Suministro e Instalación)</v>
          </cell>
          <cell r="D120" t="str">
            <v>ML</v>
          </cell>
          <cell r="E120">
            <v>4933</v>
          </cell>
        </row>
        <row r="121">
          <cell r="B121">
            <v>3284</v>
          </cell>
          <cell r="C121" t="str">
            <v>TUBERIA CONDUIT PVC D=1 1/2" (Incluye Suministro e Instalación)</v>
          </cell>
          <cell r="D121" t="str">
            <v>ML</v>
          </cell>
          <cell r="E121">
            <v>7767</v>
          </cell>
        </row>
        <row r="122">
          <cell r="B122">
            <v>3285</v>
          </cell>
          <cell r="C122" t="str">
            <v>TUBERIA CONDUIT PVC D=1 1/4" (Incluye Suministro e Instalación)</v>
          </cell>
          <cell r="D122" t="str">
            <v>ML</v>
          </cell>
          <cell r="E122">
            <v>6527</v>
          </cell>
        </row>
        <row r="123">
          <cell r="B123">
            <v>3286</v>
          </cell>
          <cell r="C123" t="str">
            <v>TUBERIA CONDUIT PVC D=2" (Incluye Suministro e Instalación)</v>
          </cell>
          <cell r="D123" t="str">
            <v>ML</v>
          </cell>
          <cell r="E123">
            <v>10865</v>
          </cell>
        </row>
        <row r="124">
          <cell r="B124">
            <v>3287</v>
          </cell>
          <cell r="C124" t="str">
            <v>TUBERIA CONDUIT METALICO D=1 1/2" TIPO RMC (Incluye Suministro e Instalación)</v>
          </cell>
          <cell r="D124" t="str">
            <v>ML</v>
          </cell>
          <cell r="E124">
            <v>43215</v>
          </cell>
        </row>
        <row r="125">
          <cell r="B125">
            <v>3288</v>
          </cell>
          <cell r="C125" t="str">
            <v>TUBERIA CONDUIT METALICO D=1" TIPO RMC (Incluye Suministro e Instalación)</v>
          </cell>
          <cell r="D125" t="str">
            <v>ML</v>
          </cell>
          <cell r="E125">
            <v>26766</v>
          </cell>
        </row>
        <row r="126">
          <cell r="B126">
            <v>3291</v>
          </cell>
          <cell r="C126" t="str">
            <v>CODO HD 90° EXTREMO LISO PARA PVC D=2" (Suministro e Instalación)</v>
          </cell>
          <cell r="D126" t="str">
            <v>UN</v>
          </cell>
          <cell r="E126">
            <v>96025</v>
          </cell>
        </row>
        <row r="127">
          <cell r="B127">
            <v>3292</v>
          </cell>
          <cell r="C127" t="str">
            <v>CODO HD 90° EXTREMO LISO PARA PVC D=3" (Suministro e Instalación)</v>
          </cell>
          <cell r="D127" t="str">
            <v>UN</v>
          </cell>
          <cell r="E127">
            <v>132044</v>
          </cell>
        </row>
        <row r="128">
          <cell r="B128">
            <v>3293</v>
          </cell>
          <cell r="C128" t="str">
            <v>CODO HD 90° EXTREMO LISO PARA PVC D=4" (Suministro e Instalación)</v>
          </cell>
          <cell r="D128" t="str">
            <v>UN</v>
          </cell>
          <cell r="E128">
            <v>207335</v>
          </cell>
        </row>
        <row r="129">
          <cell r="B129">
            <v>3294</v>
          </cell>
          <cell r="C129" t="str">
            <v>CODO HD 90° EXTREMO LISO PARA PVC D=6" (Suministro e Instalación)</v>
          </cell>
          <cell r="D129" t="str">
            <v>UN</v>
          </cell>
          <cell r="E129">
            <v>412005</v>
          </cell>
        </row>
        <row r="130">
          <cell r="B130">
            <v>3295</v>
          </cell>
          <cell r="C130" t="str">
            <v>CODO HD 90° EXTREMO LISO PARA PVC D=8" (Suministro e Instalación)</v>
          </cell>
          <cell r="D130" t="str">
            <v>UN</v>
          </cell>
          <cell r="E130">
            <v>763879</v>
          </cell>
        </row>
        <row r="131">
          <cell r="B131">
            <v>3296</v>
          </cell>
          <cell r="C131" t="str">
            <v>CODO HD 90° EXTREMO LISO PARA PVC D=10" (Suministro e Instalación)</v>
          </cell>
          <cell r="D131" t="str">
            <v>UN</v>
          </cell>
          <cell r="E131">
            <v>1393494</v>
          </cell>
        </row>
        <row r="132">
          <cell r="B132">
            <v>3297</v>
          </cell>
          <cell r="C132" t="str">
            <v>CODO HD 90° EXTREMO LISO PARA PVC D=12" (Suministro e Instalación)</v>
          </cell>
          <cell r="D132" t="str">
            <v>UN</v>
          </cell>
          <cell r="E132">
            <v>1660949</v>
          </cell>
        </row>
        <row r="133">
          <cell r="B133">
            <v>3298</v>
          </cell>
          <cell r="C133" t="str">
            <v>CODO HD 90° EXTREMO LISO PARA PVC D=14" (Suministro e Instalación)</v>
          </cell>
          <cell r="D133" t="str">
            <v>UN</v>
          </cell>
          <cell r="E133">
            <v>2561164</v>
          </cell>
        </row>
        <row r="134">
          <cell r="B134">
            <v>3299</v>
          </cell>
          <cell r="C134" t="str">
            <v>CODO HD 90° EXTREMO LISO PARA PVC D=16" (Suministro e Instalación)</v>
          </cell>
          <cell r="D134" t="str">
            <v>UN</v>
          </cell>
          <cell r="E134">
            <v>3583407</v>
          </cell>
        </row>
        <row r="135">
          <cell r="B135">
            <v>3300</v>
          </cell>
          <cell r="C135" t="str">
            <v>CODO HD 90° EXTREMO LISO PARA PVC D=18" (Suministro e Instalación)</v>
          </cell>
          <cell r="D135" t="str">
            <v>UN</v>
          </cell>
          <cell r="E135">
            <v>4280736</v>
          </cell>
        </row>
        <row r="136">
          <cell r="B136">
            <v>3301</v>
          </cell>
          <cell r="C136" t="str">
            <v>CODO HD 90° EXTREMO LISO PARA PVC D=20" (Suministro e Instalación)</v>
          </cell>
          <cell r="D136" t="str">
            <v>UN</v>
          </cell>
          <cell r="E136">
            <v>5358650</v>
          </cell>
        </row>
        <row r="137">
          <cell r="B137">
            <v>3303</v>
          </cell>
          <cell r="C137" t="str">
            <v>CODO HD 45° EXTREMO LISO PARA PVC D=2" (Suministro e Instalación)</v>
          </cell>
          <cell r="D137" t="str">
            <v>UN</v>
          </cell>
          <cell r="E137">
            <v>111864</v>
          </cell>
        </row>
        <row r="138">
          <cell r="B138">
            <v>3304</v>
          </cell>
          <cell r="C138" t="str">
            <v>CODO HD 45° EXTREMO LISO PARA PVC D=3" (Suministro e Instalación)</v>
          </cell>
          <cell r="D138" t="str">
            <v>UN</v>
          </cell>
          <cell r="E138">
            <v>134924</v>
          </cell>
        </row>
        <row r="139">
          <cell r="B139">
            <v>3305</v>
          </cell>
          <cell r="C139" t="str">
            <v>CODO HD 45° EXTREMO LISO PARA PVC D=4" (Suministro e Instalación)</v>
          </cell>
          <cell r="D139" t="str">
            <v>UN</v>
          </cell>
          <cell r="E139">
            <v>172778</v>
          </cell>
        </row>
        <row r="140">
          <cell r="B140">
            <v>3306</v>
          </cell>
          <cell r="C140" t="str">
            <v>CODO HD 45° EXTREMO LISO PARA PVC D=6" (Suministro e Instalación)</v>
          </cell>
          <cell r="D140" t="str">
            <v>UN</v>
          </cell>
          <cell r="E140">
            <v>344330</v>
          </cell>
        </row>
        <row r="141">
          <cell r="B141">
            <v>3307</v>
          </cell>
          <cell r="C141" t="str">
            <v>CODO HD 45° EXTREMO LISO PARA PVC D=8" (Suministro e Instalación)</v>
          </cell>
          <cell r="D141" t="str">
            <v>UN</v>
          </cell>
          <cell r="E141">
            <v>730761</v>
          </cell>
        </row>
        <row r="142">
          <cell r="B142">
            <v>3308</v>
          </cell>
          <cell r="C142" t="str">
            <v>CODO HD 45° EXTREMO LISO PARA PVC D=10" (Suministro e Instalación)</v>
          </cell>
          <cell r="D142" t="str">
            <v>UN</v>
          </cell>
          <cell r="E142">
            <v>1184609</v>
          </cell>
        </row>
        <row r="143">
          <cell r="B143">
            <v>3309</v>
          </cell>
          <cell r="C143" t="str">
            <v>CODO HD 45° EXTREMO LISO PARA PVC D=12" (Suministro e Instalación)</v>
          </cell>
          <cell r="D143" t="str">
            <v>UN</v>
          </cell>
          <cell r="E143">
            <v>1295214</v>
          </cell>
        </row>
        <row r="144">
          <cell r="B144">
            <v>3310</v>
          </cell>
          <cell r="C144" t="str">
            <v>CODO HD 45° EXTREMO LISO PARA PVC D=14" (Suministro e Instalación)</v>
          </cell>
          <cell r="D144" t="str">
            <v>UN</v>
          </cell>
          <cell r="E144">
            <v>1841568</v>
          </cell>
        </row>
        <row r="145">
          <cell r="B145">
            <v>3311</v>
          </cell>
          <cell r="C145" t="str">
            <v>CODO HD 45° EXTREMO LISO PARA PVC D=16" (Suministro e Instalación)</v>
          </cell>
          <cell r="D145" t="str">
            <v>UN</v>
          </cell>
          <cell r="E145">
            <v>2709388</v>
          </cell>
        </row>
        <row r="146">
          <cell r="B146">
            <v>3312</v>
          </cell>
          <cell r="C146" t="str">
            <v>CODO HD 45° EXTREMO LISO PARA PVC D=18" (Suministro e Instalación)</v>
          </cell>
          <cell r="D146" t="str">
            <v>UN</v>
          </cell>
          <cell r="E146">
            <v>3583824</v>
          </cell>
        </row>
        <row r="147">
          <cell r="B147">
            <v>3313</v>
          </cell>
          <cell r="C147" t="str">
            <v>CODO HD 45° EXTREMO LISO PARA PVC D=20" (Suministro e Instalación)</v>
          </cell>
          <cell r="D147" t="str">
            <v>UN</v>
          </cell>
          <cell r="E147">
            <v>5178663</v>
          </cell>
        </row>
        <row r="148">
          <cell r="B148">
            <v>3315</v>
          </cell>
          <cell r="C148" t="str">
            <v>CODO HD 22.5° EXTREMO LISO PARA PVC D=6" (Suministro e Instalación)</v>
          </cell>
          <cell r="D148" t="str">
            <v>UN</v>
          </cell>
          <cell r="E148">
            <v>298253</v>
          </cell>
        </row>
        <row r="149">
          <cell r="B149">
            <v>3316</v>
          </cell>
          <cell r="C149" t="str">
            <v>CODO HD 22.5° EXTREMO LISO PARA PVC D=12" (Suministro e Instalación)</v>
          </cell>
          <cell r="D149" t="str">
            <v>UN</v>
          </cell>
          <cell r="E149">
            <v>1381608</v>
          </cell>
        </row>
        <row r="150">
          <cell r="B150">
            <v>3317</v>
          </cell>
          <cell r="C150" t="str">
            <v>CODO HD 11.25° EXTREMO LISO PARA PVC D=6" (Suministro e Instalación)</v>
          </cell>
          <cell r="D150" t="str">
            <v>UN</v>
          </cell>
          <cell r="E150">
            <v>286734</v>
          </cell>
        </row>
        <row r="151">
          <cell r="B151">
            <v>3318</v>
          </cell>
          <cell r="C151" t="str">
            <v>CODO HD 11.25° EXTREMO LISO PARA PVC D=12" (Suministro e Instalación)</v>
          </cell>
          <cell r="D151" t="str">
            <v>UN</v>
          </cell>
          <cell r="E151">
            <v>1207380</v>
          </cell>
        </row>
        <row r="152">
          <cell r="B152">
            <v>3320</v>
          </cell>
          <cell r="C152" t="str">
            <v>TAPON HD EXTREMO LISO D=6" (Suministro e Instalación)</v>
          </cell>
          <cell r="D152" t="str">
            <v>UN</v>
          </cell>
          <cell r="E152">
            <v>276654</v>
          </cell>
        </row>
        <row r="153">
          <cell r="B153">
            <v>3321</v>
          </cell>
          <cell r="C153" t="str">
            <v>TAPON HD EXTREMO LISO D=12" (Suministro e Instalación)</v>
          </cell>
          <cell r="D153" t="str">
            <v>UN</v>
          </cell>
          <cell r="E153">
            <v>1179823</v>
          </cell>
        </row>
        <row r="154">
          <cell r="B154">
            <v>3322</v>
          </cell>
          <cell r="C154" t="str">
            <v>VALVULA COMPUERTA ELASTICA VASTAGO NO ASCENDENTE EXTREMO LISO D=2" (Suministro e Instalación)</v>
          </cell>
          <cell r="D154" t="str">
            <v>UN</v>
          </cell>
          <cell r="E154">
            <v>392568</v>
          </cell>
        </row>
        <row r="155">
          <cell r="B155">
            <v>3323</v>
          </cell>
          <cell r="C155" t="str">
            <v>VALVULA COMPUERTA ELASTICA VASTAGO NO ASCENDENTE EXTREMO LISO D=3" (Suministro e Instalación)</v>
          </cell>
          <cell r="D155" t="str">
            <v>UN</v>
          </cell>
          <cell r="E155">
            <v>572255</v>
          </cell>
        </row>
        <row r="156">
          <cell r="B156">
            <v>3324</v>
          </cell>
          <cell r="C156" t="str">
            <v>VALVULA COMPUERTA ELASTICA VASTAGO NO ASCENDENTE EXTREMO LISO D=6" (Suministro e Instalación)</v>
          </cell>
          <cell r="D156" t="str">
            <v>UN</v>
          </cell>
          <cell r="E156">
            <v>1349363</v>
          </cell>
        </row>
        <row r="157">
          <cell r="B157">
            <v>3325</v>
          </cell>
          <cell r="C157" t="str">
            <v>VALVULA COMPUERTA ELASTICA VASTAGO NO ASCENDENTE EXTREMO LISO D=8" (Suministro e Instalación)</v>
          </cell>
          <cell r="D157" t="str">
            <v>UN</v>
          </cell>
          <cell r="E157">
            <v>1992571</v>
          </cell>
        </row>
        <row r="158">
          <cell r="B158">
            <v>3327</v>
          </cell>
          <cell r="C158" t="str">
            <v>HIDRANTE EXTREMO BRIDA D=3" (Suministro e Instalación. No incluye kit de nivelación)</v>
          </cell>
          <cell r="D158" t="str">
            <v>UN</v>
          </cell>
          <cell r="E158">
            <v>2461295</v>
          </cell>
        </row>
        <row r="159">
          <cell r="B159">
            <v>3328</v>
          </cell>
          <cell r="C159" t="str">
            <v>HIDRANTE EXTREMO BRIDA D=4" TIPO POSTE (Suministro e Instalación. No incluye kit de nivelación)</v>
          </cell>
          <cell r="D159" t="str">
            <v>UN</v>
          </cell>
          <cell r="E159">
            <v>2294581</v>
          </cell>
        </row>
        <row r="160">
          <cell r="B160">
            <v>3329</v>
          </cell>
          <cell r="C160" t="str">
            <v>HIDRANTE EXTREMO BRIDA D=6" TIPO POSTE (Suministro e Instalación. No incluye kit de nivelación)</v>
          </cell>
          <cell r="D160" t="str">
            <v>UN</v>
          </cell>
          <cell r="E160">
            <v>3206351</v>
          </cell>
        </row>
        <row r="161">
          <cell r="B161">
            <v>3330</v>
          </cell>
          <cell r="C161" t="str">
            <v>HIDRANTE EXTREMO BRIDA D=4" TIPO TRÁFICO (Suministro e Instalación. No incluye kit de nivelación)</v>
          </cell>
          <cell r="D161" t="str">
            <v>UN</v>
          </cell>
          <cell r="E161">
            <v>3531455</v>
          </cell>
        </row>
        <row r="162">
          <cell r="B162">
            <v>3331</v>
          </cell>
          <cell r="C162" t="str">
            <v>HIDRANTE EXTREMO BRIDA D=6" TIPO TRAFICO (Suministro e Instalación. No incluye kit de nivelación)</v>
          </cell>
          <cell r="D162" t="str">
            <v>UN</v>
          </cell>
          <cell r="E162">
            <v>4711047</v>
          </cell>
        </row>
        <row r="163">
          <cell r="B163">
            <v>3347</v>
          </cell>
          <cell r="C163" t="str">
            <v>POSTE EN CONCRETO AP, H=8m, CR=510 Kg (Inc. Suministro, Izaje, Hincado, Aplomado y Cimentación según Norma LA009)</v>
          </cell>
          <cell r="D163" t="str">
            <v>UN</v>
          </cell>
          <cell r="E163">
            <v>779448</v>
          </cell>
        </row>
        <row r="164">
          <cell r="B164">
            <v>3348</v>
          </cell>
          <cell r="C164" t="str">
            <v>POSTE EN CONCRETO AP, H=8m, CR=750 Kg (Inc. Suministro, Izaje, Hincado, Aplomado y Cimentación según Norma LA009)</v>
          </cell>
          <cell r="D164" t="str">
            <v>UN</v>
          </cell>
          <cell r="E164">
            <v>759468</v>
          </cell>
        </row>
        <row r="165">
          <cell r="B165">
            <v>3350</v>
          </cell>
          <cell r="C165" t="str">
            <v>POSTE EN CONCRETO AP, H=10m, CR=510 Kg (Inc. Suministro, Izaje, Hincado, Aplomado y Cimentación según Norma LA009)</v>
          </cell>
          <cell r="D165" t="str">
            <v>UN</v>
          </cell>
          <cell r="E165">
            <v>779448</v>
          </cell>
        </row>
        <row r="166">
          <cell r="B166">
            <v>3351</v>
          </cell>
          <cell r="C166" t="str">
            <v>POSTE EN CONCRETO AP, H=10m, CR=750 Kg (Inc. Suministro, Izaje, Hincado, Aplomado y Cimentación según Norma LA009)</v>
          </cell>
          <cell r="D166" t="str">
            <v>UN</v>
          </cell>
          <cell r="E166">
            <v>915094</v>
          </cell>
        </row>
        <row r="167">
          <cell r="B167">
            <v>3352</v>
          </cell>
          <cell r="C167" t="str">
            <v>POSTE EN CONCRETO AP, H=10m, CR=1050 Kg (Inc. Suministro, Izaje, Hincado, Aplomado y Cimentación según Norma LA009)</v>
          </cell>
          <cell r="D167" t="str">
            <v>UN</v>
          </cell>
          <cell r="E167">
            <v>1039831</v>
          </cell>
        </row>
        <row r="168">
          <cell r="B168">
            <v>3353</v>
          </cell>
          <cell r="C168" t="str">
            <v>POSTE EN CONCRETO AP, H=12m, CR=510 Kg (Inc. Suministro, Izaje, Hincado, Aplomado y Cimentación según Norma LA009)</v>
          </cell>
          <cell r="D168" t="str">
            <v>UN</v>
          </cell>
          <cell r="E168">
            <v>937527</v>
          </cell>
        </row>
        <row r="169">
          <cell r="B169">
            <v>3354</v>
          </cell>
          <cell r="C169" t="str">
            <v>POSTE EN CONCRETO AP, H=12m, CR=1050 Kg (Inc. Suministro, Izaje, Hincado, Aplomado y Cimentación según Norma LA009)</v>
          </cell>
          <cell r="D169" t="str">
            <v>UN</v>
          </cell>
          <cell r="E169">
            <v>1324197</v>
          </cell>
        </row>
        <row r="170">
          <cell r="B170">
            <v>3355</v>
          </cell>
          <cell r="C170" t="str">
            <v>POSTE EN CONCRETO AP, H=14m, CR=750 Kg (Inc. Suministro, Izaje, Hincado, Aplomado y Cimentación según Norma LA009)</v>
          </cell>
          <cell r="D170" t="str">
            <v>UN</v>
          </cell>
          <cell r="E170">
            <v>1351295</v>
          </cell>
        </row>
        <row r="171">
          <cell r="B171">
            <v>3356</v>
          </cell>
          <cell r="C171" t="str">
            <v>POSTE EN CONCRETO AP, H=14m, CR=1050 Kg (Inc. Suministro, Izaje, Hincado, Aplomado y Cimentación según Norma LA009)</v>
          </cell>
          <cell r="D171" t="str">
            <v>UN</v>
          </cell>
          <cell r="E171">
            <v>1696659</v>
          </cell>
        </row>
        <row r="172">
          <cell r="B172">
            <v>3357</v>
          </cell>
          <cell r="C172" t="str">
            <v>POSTE EN CONCRETO AP, H=14m, CR=1350 Kg (Inc. Suministro, Izaje, Hincado, Aplomado y Cimentación según Norma LA009)</v>
          </cell>
          <cell r="D172" t="str">
            <v>UN</v>
          </cell>
          <cell r="E172">
            <v>1843720</v>
          </cell>
        </row>
        <row r="173">
          <cell r="B173">
            <v>3358</v>
          </cell>
          <cell r="C173" t="str">
            <v>POSTE METALICO AP, H=6m TIPO M130 SENCILLO (Inc. Sumin., Izaje, Aplomado, Inst., Base según Norma AP330 y Luminaria 70W)</v>
          </cell>
          <cell r="D173" t="str">
            <v>UN</v>
          </cell>
          <cell r="E173">
            <v>1231077</v>
          </cell>
        </row>
        <row r="174">
          <cell r="B174">
            <v>3359</v>
          </cell>
          <cell r="C174" t="str">
            <v>POSTE METALICO AP, H=6m TIPO M130 DOBLE (Inc. Sumin., Izaje, Aplomado, Inst., Base según Norma AP330 y Luminarias 70W)</v>
          </cell>
          <cell r="D174" t="str">
            <v>UN</v>
          </cell>
          <cell r="E174">
            <v>1617476</v>
          </cell>
        </row>
        <row r="175">
          <cell r="B175">
            <v>3360</v>
          </cell>
          <cell r="C175" t="str">
            <v>POSTE METALICO AP, H=9m (Inc. Suministro, Izaje, Aplomado e Instalación. Inc. Brazo Sencillo y Base según Norma AP802)</v>
          </cell>
          <cell r="D175" t="str">
            <v>UN</v>
          </cell>
          <cell r="E175">
            <v>2045074</v>
          </cell>
        </row>
        <row r="176">
          <cell r="B176">
            <v>3361</v>
          </cell>
          <cell r="C176" t="str">
            <v>POSTE METALICO AP, H=10m (Inc. Suministro, Izaje, Aplomado e Instalación. Incluye Brazo Doble y Base según Norma AP802)</v>
          </cell>
          <cell r="D176" t="str">
            <v>UN</v>
          </cell>
          <cell r="E176">
            <v>2366209</v>
          </cell>
        </row>
        <row r="177">
          <cell r="B177">
            <v>3363</v>
          </cell>
          <cell r="C177" t="str">
            <v>POSTE METALICO AP, H=12m (Inc. Suministro, Izaje, Aplomado e Instalación. Inc. Brazo Doble y Base según Norma AP802)</v>
          </cell>
          <cell r="D177" t="str">
            <v>UN</v>
          </cell>
          <cell r="E177">
            <v>2710902</v>
          </cell>
        </row>
        <row r="178">
          <cell r="B178">
            <v>3364</v>
          </cell>
          <cell r="C178" t="str">
            <v>POSTE EN CONCRETO LA, H=8m, CR=510 Kg (Inc. Suministro, Izaje, Hincado, Aplomado y Cimentación según Norma LA009)</v>
          </cell>
          <cell r="D178" t="str">
            <v>UN</v>
          </cell>
          <cell r="E178">
            <v>633078</v>
          </cell>
        </row>
        <row r="179">
          <cell r="B179">
            <v>3365</v>
          </cell>
          <cell r="C179" t="str">
            <v>POSTE EN CONCRETO LA, H=8m, CR=750 Kg (Inc. Suministro, Izaje, Hincado, Aplomado y Cimentación según Norma LA009)</v>
          </cell>
          <cell r="D179" t="str">
            <v>UN</v>
          </cell>
          <cell r="E179">
            <v>765418</v>
          </cell>
        </row>
        <row r="180">
          <cell r="B180">
            <v>3366</v>
          </cell>
          <cell r="C180" t="str">
            <v>POSTE EN CONCRETO LA, H=8m, CR=1050 Kg (Inc. Suministro, Izaje, Hincado, Aplomado y Cimentación según Norma LA009)</v>
          </cell>
          <cell r="D180" t="str">
            <v>UN</v>
          </cell>
          <cell r="E180">
            <v>887518</v>
          </cell>
        </row>
        <row r="181">
          <cell r="B181">
            <v>3368</v>
          </cell>
          <cell r="C181" t="str">
            <v>POSTE EN CONCRETO LA, H=10m, CR=510 Kg (Inc. Suministro, Izaje, Hincado, Aplomado y Cimentación según Norma LA009)</v>
          </cell>
          <cell r="D181" t="str">
            <v>UN</v>
          </cell>
          <cell r="E181">
            <v>768959</v>
          </cell>
        </row>
        <row r="182">
          <cell r="B182">
            <v>3369</v>
          </cell>
          <cell r="C182" t="str">
            <v>POSTE EN CONCRETO LA, H=10m, CR=750 Kg (Inc. Suministro, Izaje, Hincado, Aplomado y Cimentación según Norma LA009)</v>
          </cell>
          <cell r="D182" t="str">
            <v>UN</v>
          </cell>
          <cell r="E182">
            <v>892484</v>
          </cell>
        </row>
        <row r="183">
          <cell r="B183">
            <v>3370</v>
          </cell>
          <cell r="C183" t="str">
            <v>POSTE EN CONCRETO LA, H=10m, CR=1050 Kg (Inc. Suministro, Izaje, Hincado, Aplomado y Cimentación según Norma LA009)</v>
          </cell>
          <cell r="D183" t="str">
            <v>UN</v>
          </cell>
          <cell r="E183">
            <v>982116</v>
          </cell>
        </row>
        <row r="184">
          <cell r="B184">
            <v>3371</v>
          </cell>
          <cell r="C184" t="str">
            <v>POSTE EN CONCRETO LA, H=12m, CR=510 Kg (Inc. Suministro, Izaje, Hincado, Aplomado y Cimentación según Norma LA009)</v>
          </cell>
          <cell r="D184" t="str">
            <v>UN</v>
          </cell>
          <cell r="E184">
            <v>924437</v>
          </cell>
        </row>
        <row r="185">
          <cell r="B185">
            <v>3372</v>
          </cell>
          <cell r="C185" t="str">
            <v>POSTE EN CONCRETO LA, H=12m, CR=750 Kg (Inc. Suministro, Izaje, Hincado, Aplomado y Cimentación según Norma LA009)</v>
          </cell>
          <cell r="D185" t="str">
            <v>UN</v>
          </cell>
          <cell r="E185">
            <v>1033271</v>
          </cell>
        </row>
        <row r="186">
          <cell r="B186">
            <v>3373</v>
          </cell>
          <cell r="C186" t="str">
            <v>POSTE EN CONCRETO LA, H=12m, CR=1050 Kg (Inc. Suministro, Izaje, Hincado, Aplomado y Cimentación según Norma LA009)</v>
          </cell>
          <cell r="D186" t="str">
            <v>UN</v>
          </cell>
          <cell r="E186">
            <v>1293852</v>
          </cell>
        </row>
        <row r="187">
          <cell r="B187">
            <v>3374</v>
          </cell>
          <cell r="C187" t="str">
            <v>POSTE EN CONCRETO LA, H=14m, CR=750 Kg (Inc. Suministro, Izaje, Hincado, Aplomado y Cimentación según Norma LA009)</v>
          </cell>
          <cell r="D187" t="str">
            <v>UN</v>
          </cell>
          <cell r="E187">
            <v>1325115</v>
          </cell>
        </row>
        <row r="188">
          <cell r="B188">
            <v>3375</v>
          </cell>
          <cell r="C188" t="str">
            <v>POSTE EN CONCRETO LA, H=14m, CR=1050 Kg (Inc. Suministro, Izaje, Hincado, Aplomado y Cimentación según Norma LA009)</v>
          </cell>
          <cell r="D188" t="str">
            <v>UN</v>
          </cell>
          <cell r="E188">
            <v>1544339</v>
          </cell>
        </row>
        <row r="189">
          <cell r="B189">
            <v>3376</v>
          </cell>
          <cell r="C189" t="str">
            <v>POSTE EN CONCRETO LA, H=14m, CR=1350 Kg (Inc. Suministro, Izaje, Hincado, Aplomado y Cimentación según Norma LA009)</v>
          </cell>
          <cell r="D189" t="str">
            <v>UN</v>
          </cell>
          <cell r="E189">
            <v>1702110</v>
          </cell>
        </row>
        <row r="190">
          <cell r="B190">
            <v>3378</v>
          </cell>
          <cell r="C190" t="str">
            <v>DESCAPOTE A MANO EN MATERIAL COMUN (e=0.1m. Incluye Cargue)</v>
          </cell>
          <cell r="D190" t="str">
            <v>M2</v>
          </cell>
          <cell r="E190">
            <v>2317</v>
          </cell>
        </row>
        <row r="191">
          <cell r="B191">
            <v>3379</v>
          </cell>
          <cell r="C191" t="str">
            <v>4 DUCTOS D=6" PVC-TDP (Incluye Suministro e Instalación. No Incluye Rellenos). NORMA CS217.</v>
          </cell>
          <cell r="D191" t="str">
            <v>ML</v>
          </cell>
          <cell r="E191">
            <v>122670</v>
          </cell>
        </row>
        <row r="192">
          <cell r="B192">
            <v>3380</v>
          </cell>
          <cell r="C192" t="str">
            <v>4 DUCTOS D=4" PVC-TDP (Incluye Suministro e Instalación. No Incluye Rellenos) NORMA CS209.</v>
          </cell>
          <cell r="D192" t="str">
            <v>ML</v>
          </cell>
          <cell r="E192">
            <v>55881</v>
          </cell>
        </row>
        <row r="193">
          <cell r="B193">
            <v>3382</v>
          </cell>
          <cell r="C193" t="str">
            <v>1 DUCTO D=3" PVC-TDP (Incluye Suministro e Instalación. No Incluye Rellenos) NORMA CS220.</v>
          </cell>
          <cell r="D193" t="str">
            <v>ML</v>
          </cell>
          <cell r="E193">
            <v>13404</v>
          </cell>
        </row>
        <row r="194">
          <cell r="B194">
            <v>3385</v>
          </cell>
          <cell r="C194" t="str">
            <v>6 DUCTOS D=4" PVC-TDP (Incluye Suministro e Instalación. No Incluye Rellenos)</v>
          </cell>
          <cell r="D194" t="str">
            <v>ML</v>
          </cell>
          <cell r="E194">
            <v>82490</v>
          </cell>
        </row>
        <row r="195">
          <cell r="B195">
            <v>3388</v>
          </cell>
          <cell r="C195" t="str">
            <v>9  DUCTOS D=6" PVC-TDP (Incluye Suministro e Instalación. No Incluye Rellenos) NORMA CS213.</v>
          </cell>
          <cell r="D195" t="str">
            <v>ML</v>
          </cell>
          <cell r="E195">
            <v>272680</v>
          </cell>
        </row>
        <row r="196">
          <cell r="B196">
            <v>3391</v>
          </cell>
          <cell r="C196" t="str">
            <v>CODO HD 22.5° EXTREMO LISO PARA PVC D=4" (Suministro e Instalación)</v>
          </cell>
          <cell r="D196" t="str">
            <v>UN</v>
          </cell>
          <cell r="E196">
            <v>192936</v>
          </cell>
        </row>
        <row r="197">
          <cell r="B197">
            <v>3393</v>
          </cell>
          <cell r="C197" t="str">
            <v>UNION DE REPARACION PVC TIPO U.M. D=12" (Suministro e Instalación)</v>
          </cell>
          <cell r="D197" t="str">
            <v>UN</v>
          </cell>
          <cell r="E197">
            <v>781515</v>
          </cell>
        </row>
        <row r="198">
          <cell r="B198">
            <v>3394</v>
          </cell>
          <cell r="C198" t="str">
            <v>LOSA DE CONCRETO MR41 (Suministro, Formaleteado, Colocación y Acabado. No Incluye Acero, Curado, Juntas)</v>
          </cell>
          <cell r="D198" t="str">
            <v>M3</v>
          </cell>
          <cell r="E198">
            <v>491873</v>
          </cell>
        </row>
        <row r="199">
          <cell r="B199">
            <v>3396</v>
          </cell>
          <cell r="C199" t="str">
            <v>BANCA EN CONCRETO TIPO M30 (Suministro e Instalación. No Incluye material de base)</v>
          </cell>
          <cell r="D199" t="str">
            <v>UN</v>
          </cell>
          <cell r="E199">
            <v>625135</v>
          </cell>
        </row>
        <row r="200">
          <cell r="B200">
            <v>3397</v>
          </cell>
          <cell r="C200" t="str">
            <v>CANECA TIPO M120 (En malla metálica. Incluye Suministro e Instalación. Incluye base en Concreto 1500 PSI, Hecho en Obra)</v>
          </cell>
          <cell r="D200" t="str">
            <v>UN</v>
          </cell>
          <cell r="E200">
            <v>304022</v>
          </cell>
        </row>
        <row r="201">
          <cell r="B201">
            <v>3400</v>
          </cell>
          <cell r="C201" t="str">
            <v>BANCA EN CONCRETO TIPO M40 (Suministro e Instalación)</v>
          </cell>
          <cell r="D201" t="str">
            <v>UN</v>
          </cell>
          <cell r="E201">
            <v>131820</v>
          </cell>
        </row>
        <row r="202">
          <cell r="B202">
            <v>3401</v>
          </cell>
          <cell r="C202" t="str">
            <v>BANCA EN CONCRETO TIPO M31 (Suministro e Instalación)</v>
          </cell>
          <cell r="D202" t="str">
            <v>UN</v>
          </cell>
          <cell r="E202">
            <v>298960</v>
          </cell>
        </row>
        <row r="203">
          <cell r="B203">
            <v>3403</v>
          </cell>
          <cell r="C203" t="str">
            <v>CONTENEDOR DE RAICES TIPO B20 (TIPO A) (1.2x1.2x1.40m. Inc. Suministro, Construcción y filtro en gravilla. No Inc. Tierra)</v>
          </cell>
          <cell r="D203" t="str">
            <v>UN</v>
          </cell>
          <cell r="E203">
            <v>564147</v>
          </cell>
        </row>
        <row r="204">
          <cell r="B204">
            <v>3404</v>
          </cell>
          <cell r="C204" t="str">
            <v>TAPON HD EXTREMO LISO D=4"  (Suministro e Instalación)</v>
          </cell>
          <cell r="D204" t="str">
            <v>UN</v>
          </cell>
          <cell r="E204">
            <v>119501</v>
          </cell>
        </row>
        <row r="205">
          <cell r="B205">
            <v>3405</v>
          </cell>
          <cell r="C205" t="str">
            <v>UNION DE REPARACION HD EL D=6" (Suministro e Instalación)</v>
          </cell>
          <cell r="D205" t="str">
            <v>UN</v>
          </cell>
          <cell r="E205">
            <v>291853</v>
          </cell>
        </row>
        <row r="206">
          <cell r="B206">
            <v>3408</v>
          </cell>
          <cell r="C206" t="str">
            <v>6  DUCTOS D=6" PVC-TDP (Incluye Suministro e Instalación. No Incluye Rellenos). NORMA CS212.</v>
          </cell>
          <cell r="D206" t="str">
            <v>ML</v>
          </cell>
          <cell r="E206">
            <v>182674</v>
          </cell>
        </row>
        <row r="207">
          <cell r="B207">
            <v>3410</v>
          </cell>
          <cell r="C207" t="str">
            <v>CAMARA DE INSPECCIÓN T-14A ETB (H=2.3m. Incluye Base, Muros, Cubierta, Aro-Base y Aro-Tapa)</v>
          </cell>
          <cell r="D207" t="str">
            <v>UN</v>
          </cell>
          <cell r="E207">
            <v>4630692</v>
          </cell>
        </row>
        <row r="208">
          <cell r="B208">
            <v>3411</v>
          </cell>
          <cell r="C208" t="str">
            <v>CAMARA DE INSPECCIÓN T-18A ETB (H=2.3m. Incluye Base, Muros, Cubierta, Aro-Base y Aro-Tapa)</v>
          </cell>
          <cell r="D208" t="str">
            <v>UN</v>
          </cell>
          <cell r="E208">
            <v>4811719</v>
          </cell>
        </row>
        <row r="209">
          <cell r="B209">
            <v>3412</v>
          </cell>
          <cell r="C209" t="str">
            <v>UNION DE REPARACION PVC TIPO U.M. D=8" (Suministro e Instalación)</v>
          </cell>
          <cell r="D209" t="str">
            <v>UN</v>
          </cell>
          <cell r="E209">
            <v>254695</v>
          </cell>
        </row>
        <row r="210">
          <cell r="B210">
            <v>3413</v>
          </cell>
          <cell r="C210" t="str">
            <v>ADAPTADOR TERMINAL CAMPANA PVC D=3" (Suministro e Instalación)</v>
          </cell>
          <cell r="D210" t="str">
            <v>UN</v>
          </cell>
          <cell r="E210">
            <v>6960</v>
          </cell>
        </row>
        <row r="211">
          <cell r="B211">
            <v>3414</v>
          </cell>
          <cell r="C211" t="str">
            <v>ADAPTADOR TERMINAL CAMPANA PVC D=4" (Suministro e Instalación)</v>
          </cell>
          <cell r="D211" t="str">
            <v>UN</v>
          </cell>
          <cell r="E211">
            <v>7704</v>
          </cell>
        </row>
        <row r="212">
          <cell r="B212">
            <v>3415</v>
          </cell>
          <cell r="C212" t="str">
            <v>2 DUCTOS D=3" PVC-TDP (Incluye Suministro e Instalación. No Incluye Rellenos)</v>
          </cell>
          <cell r="D212" t="str">
            <v>ML</v>
          </cell>
          <cell r="E212">
            <v>24145</v>
          </cell>
        </row>
        <row r="213">
          <cell r="B213">
            <v>3425</v>
          </cell>
          <cell r="C213" t="str">
            <v>ANDEN CONCRETO 3000 PSI (210 Kg/cm2) PREMEZCLADO e=0.10m (Incluye Suministro, Formaleteo, Fundida y Curado)</v>
          </cell>
          <cell r="D213" t="str">
            <v>M2</v>
          </cell>
          <cell r="E213">
            <v>50273</v>
          </cell>
        </row>
        <row r="214">
          <cell r="B214">
            <v>3426</v>
          </cell>
          <cell r="C214" t="str">
            <v>SARDINEL H=0.40m, e=0.15m CONCRETO 3000 PSI (Fundido en Sitio, Concreto Hecho en Obra. Inc. Sumin, Formalet. y Const.)</v>
          </cell>
          <cell r="D214" t="str">
            <v>ML</v>
          </cell>
          <cell r="E214">
            <v>26846</v>
          </cell>
        </row>
        <row r="215">
          <cell r="B215">
            <v>3429</v>
          </cell>
          <cell r="C215" t="str">
            <v>SEÑAL DOBLE DE CICLORUTA (Incluye Suministro e Instalación)</v>
          </cell>
          <cell r="D215" t="str">
            <v>UN</v>
          </cell>
          <cell r="E215">
            <v>406936</v>
          </cell>
        </row>
        <row r="216">
          <cell r="B216">
            <v>3430</v>
          </cell>
          <cell r="C216" t="str">
            <v>SEÑAL VERTICAL GRUPO I (60x60cm) (Incluye Suministro e Instalación)</v>
          </cell>
          <cell r="D216" t="str">
            <v>UN</v>
          </cell>
          <cell r="E216">
            <v>151086</v>
          </cell>
        </row>
        <row r="217">
          <cell r="B217">
            <v>3431</v>
          </cell>
          <cell r="C217" t="str">
            <v>SEÑAL VERTICAL GRUPO I (75x75cm) (Incluye Suministro e Instalación)</v>
          </cell>
          <cell r="D217" t="str">
            <v>UN</v>
          </cell>
          <cell r="E217">
            <v>151086</v>
          </cell>
        </row>
        <row r="218">
          <cell r="B218">
            <v>3432</v>
          </cell>
          <cell r="C218" t="str">
            <v>SEÑAL VERTICAL GRUPO I (90x90cm) (Incluye Suministro e Instalación)</v>
          </cell>
          <cell r="D218" t="str">
            <v>UN</v>
          </cell>
          <cell r="E218">
            <v>406936</v>
          </cell>
        </row>
        <row r="219">
          <cell r="B219">
            <v>3433</v>
          </cell>
          <cell r="C219" t="str">
            <v>TACHA REFLECTIVA UNIDIRECCIONAL (Incluye Suministro e Instalación)</v>
          </cell>
          <cell r="D219" t="str">
            <v>UN</v>
          </cell>
          <cell r="E219">
            <v>4769</v>
          </cell>
        </row>
        <row r="220">
          <cell r="B220">
            <v>3434</v>
          </cell>
          <cell r="C220" t="str">
            <v>TACHON EN CONCRETO L=0.40m Hi=0.15m, Hs=0.08m (Incluye Suminitro e Instalación) INCLUYE PINTURA PARA INSTALAR</v>
          </cell>
          <cell r="D220" t="str">
            <v>UN</v>
          </cell>
          <cell r="E220">
            <v>32805</v>
          </cell>
        </row>
        <row r="221">
          <cell r="B221">
            <v>3436</v>
          </cell>
          <cell r="C221" t="str">
            <v>RELLENO PARA REDES EN SUBBASE GRANULAR B-400 (Suministro, Extendido, Humedecimiento y Compactación)</v>
          </cell>
          <cell r="D221" t="str">
            <v>M3</v>
          </cell>
          <cell r="E221">
            <v>70134</v>
          </cell>
        </row>
        <row r="222">
          <cell r="B222">
            <v>3442</v>
          </cell>
          <cell r="C222" t="str">
            <v>CONCRETO 2000 PSI PARA REDES (Suministro y Colocación)</v>
          </cell>
          <cell r="D222" t="str">
            <v>M3</v>
          </cell>
          <cell r="E222">
            <v>341050</v>
          </cell>
        </row>
        <row r="223">
          <cell r="B223">
            <v>3443</v>
          </cell>
          <cell r="C223" t="str">
            <v>SUBBASE GRANULAR B-200 (Suministro, Extendido, Nivelación, Humedecimiento y Compactación con vibrocompactador)</v>
          </cell>
          <cell r="D223" t="str">
            <v>M3</v>
          </cell>
          <cell r="E223">
            <v>54484</v>
          </cell>
        </row>
        <row r="224">
          <cell r="B224">
            <v>3450</v>
          </cell>
          <cell r="C224" t="str">
            <v>LUMINARIA DE SODIO 70W PARA AP (Inc. Suministro e Instalación. Inc. Bombillo y Fotocelda con Base. No Inc Brazo Soporte)</v>
          </cell>
          <cell r="D224" t="str">
            <v>UN</v>
          </cell>
          <cell r="E224">
            <v>290338</v>
          </cell>
        </row>
        <row r="225">
          <cell r="B225">
            <v>3451</v>
          </cell>
          <cell r="C225" t="str">
            <v>LUMINARIA DE SODIO 250W PARA AP (Inc.Suministro e Instalación. Inc. Bombillo y Fotocelda con Base. No Inc Brazo Soporte)</v>
          </cell>
          <cell r="D225" t="str">
            <v>UN</v>
          </cell>
          <cell r="E225">
            <v>423672</v>
          </cell>
        </row>
        <row r="226">
          <cell r="B226">
            <v>3452</v>
          </cell>
          <cell r="C226" t="str">
            <v>LUMINARIA DE SODIO 150W PARA AP (Inc.Suministro e Instalación. Inc. Bombillo y Fotocelda con Base. No Inc Brazo Soporte)</v>
          </cell>
          <cell r="D226" t="str">
            <v>UN</v>
          </cell>
          <cell r="E226">
            <v>332490</v>
          </cell>
        </row>
        <row r="227">
          <cell r="B227">
            <v>3454</v>
          </cell>
          <cell r="C227" t="str">
            <v>ESTABILIZACIÓN DE SUBRASANTE CON RAJÓN (Suministro, Extendido, Nivelación y Compactación Manual)</v>
          </cell>
          <cell r="D227" t="str">
            <v>M3</v>
          </cell>
          <cell r="E227">
            <v>61261</v>
          </cell>
        </row>
        <row r="228">
          <cell r="B228">
            <v>3463</v>
          </cell>
          <cell r="C228" t="str">
            <v>UNION DE REPARACION PVC TIPO U.M. D=6"  (Suministro e Instalación)</v>
          </cell>
          <cell r="D228" t="str">
            <v>UN</v>
          </cell>
          <cell r="E228">
            <v>140981</v>
          </cell>
        </row>
        <row r="229">
          <cell r="B229">
            <v>3464</v>
          </cell>
          <cell r="C229" t="str">
            <v>EXCAVACION MANUAL EN MATERIAL COMUN. Incluye cargue.</v>
          </cell>
          <cell r="D229" t="str">
            <v>M3</v>
          </cell>
          <cell r="E229">
            <v>26499</v>
          </cell>
        </row>
        <row r="230">
          <cell r="B230">
            <v>3465</v>
          </cell>
          <cell r="C230" t="str">
            <v>CONCRETO 3000 PSI (Hecho en Obra 1:2:2 con arena de río y triturado de 3/4")</v>
          </cell>
          <cell r="D230" t="str">
            <v>M3</v>
          </cell>
          <cell r="E230">
            <v>306420</v>
          </cell>
        </row>
        <row r="231">
          <cell r="B231">
            <v>3466</v>
          </cell>
          <cell r="C231" t="str">
            <v>CONCRETO 4000 PSI (Hecho en Obra con arena de río y triturado de 3/4")</v>
          </cell>
          <cell r="D231" t="str">
            <v>M3</v>
          </cell>
          <cell r="E231">
            <v>316921</v>
          </cell>
        </row>
        <row r="232">
          <cell r="B232">
            <v>3467</v>
          </cell>
          <cell r="C232" t="str">
            <v>CONCRETO 3500 PSI (Hecho en Obra con arena de río y triturado de 3/4")</v>
          </cell>
          <cell r="D232" t="str">
            <v>M3</v>
          </cell>
          <cell r="E232">
            <v>306101</v>
          </cell>
        </row>
        <row r="233">
          <cell r="B233">
            <v>3468</v>
          </cell>
          <cell r="C233" t="str">
            <v>CONCRETO 2000 PSI (Hecho en Obra 1:3:3 con arena de río y triturado de 3/4")</v>
          </cell>
          <cell r="D233" t="str">
            <v>M3</v>
          </cell>
          <cell r="E233">
            <v>258934</v>
          </cell>
        </row>
        <row r="234">
          <cell r="B234">
            <v>3470</v>
          </cell>
          <cell r="C234" t="str">
            <v>CILINDRO POZO INSP. EN MAMPOSTERIA e=0.37m  (Inc. Sumin. y Const, Acero para Escaleras, Geotextil y Pañete Impermeab.)</v>
          </cell>
          <cell r="D234" t="str">
            <v>ML</v>
          </cell>
          <cell r="E234">
            <v>620669</v>
          </cell>
        </row>
        <row r="235">
          <cell r="B235">
            <v>3471</v>
          </cell>
          <cell r="C235" t="str">
            <v>CILINDRO POZO INSP. EN MAMPOSTERIA e=0.25m (Inc. Sumin. y Const, Acero para Escaleras, Geotextil y Pañete Impermeab.)</v>
          </cell>
          <cell r="D235" t="str">
            <v>ML</v>
          </cell>
          <cell r="E235">
            <v>427104</v>
          </cell>
        </row>
        <row r="236">
          <cell r="B236">
            <v>3472</v>
          </cell>
          <cell r="C236" t="str">
            <v>PLACA CUBIERTA D=1.70m POZO INSPEC. (Fundida en Sitio. Inc. Suministro, Formaleteo, Refuerzo e Instalación. No Inc.Tapa)</v>
          </cell>
          <cell r="D236" t="str">
            <v>UN</v>
          </cell>
          <cell r="E236">
            <v>386717</v>
          </cell>
        </row>
        <row r="237">
          <cell r="B237">
            <v>3473</v>
          </cell>
          <cell r="C237" t="str">
            <v>PLACA FONDO D=1.70m POZO INSPEC. (Fundida en Sitio. Incl. Sumin, Formalet, Ref, Inst. Incl. Concreto 2000 PSI de base)</v>
          </cell>
          <cell r="D237" t="str">
            <v>UN</v>
          </cell>
          <cell r="E237">
            <v>515773</v>
          </cell>
        </row>
        <row r="238">
          <cell r="B238">
            <v>3474</v>
          </cell>
          <cell r="C238" t="str">
            <v>PLACA FONDO D=1.95m POZO INSPEC. (Fundida en Sitio. Incl. Sumin, Formalet, Ref, Inst. Incl. Concreto 2000 PSI de base)</v>
          </cell>
          <cell r="D238" t="str">
            <v>UN</v>
          </cell>
          <cell r="E238">
            <v>637002</v>
          </cell>
        </row>
        <row r="239">
          <cell r="B239">
            <v>3475</v>
          </cell>
          <cell r="C239" t="str">
            <v>MORTERO 1:4 (Hecho en Obra)</v>
          </cell>
          <cell r="D239" t="str">
            <v>M3</v>
          </cell>
          <cell r="E239">
            <v>250445</v>
          </cell>
        </row>
        <row r="240">
          <cell r="B240">
            <v>3476</v>
          </cell>
          <cell r="C240" t="str">
            <v>MORTERO 1:3 (Hecho en Obra)</v>
          </cell>
          <cell r="D240" t="str">
            <v>M3</v>
          </cell>
          <cell r="E240">
            <v>283643</v>
          </cell>
        </row>
        <row r="241">
          <cell r="B241">
            <v>3477</v>
          </cell>
          <cell r="C241" t="str">
            <v>MORTERO 1:2 (Hecho en Obra)</v>
          </cell>
          <cell r="D241" t="str">
            <v>M3</v>
          </cell>
          <cell r="E241">
            <v>351069</v>
          </cell>
        </row>
        <row r="242">
          <cell r="B242">
            <v>3478</v>
          </cell>
          <cell r="C242" t="str">
            <v>RELLENO PARA REDES EN GRAVILLA 1/2" (Suministro, disposición y Extendido manual)</v>
          </cell>
          <cell r="D242" t="str">
            <v>M3</v>
          </cell>
          <cell r="E242">
            <v>74370</v>
          </cell>
        </row>
        <row r="243">
          <cell r="B243">
            <v>3486</v>
          </cell>
          <cell r="C243" t="str">
            <v>DEMOLICIÓN CONCRETO ESTRUCTURAL (Incluye Cargue manual). No incluye transporte y disposición final de sobrantes.</v>
          </cell>
          <cell r="D243" t="str">
            <v>M3</v>
          </cell>
          <cell r="E243">
            <v>134198</v>
          </cell>
        </row>
        <row r="244">
          <cell r="B244">
            <v>3487</v>
          </cell>
          <cell r="C244" t="str">
            <v>LUMINARIA DE SODIO 400W PARA AP (Inc.Suministro e Instalación. Inc. Bombillo y Fotocelda con Base. No Inc Brazo Soporte)</v>
          </cell>
          <cell r="D244" t="str">
            <v>UN</v>
          </cell>
          <cell r="E244">
            <v>688178</v>
          </cell>
        </row>
        <row r="245">
          <cell r="B245">
            <v>3490</v>
          </cell>
          <cell r="C245" t="str">
            <v>FLECHA DIRECCIONAL "A LA DERECHA" (e=15 mils, Acrílica Base Agua. Inc. Sumin. y Aplic. con Equipo. Incl. Microesferas)</v>
          </cell>
          <cell r="D245" t="str">
            <v>UN</v>
          </cell>
          <cell r="E245">
            <v>26425</v>
          </cell>
        </row>
        <row r="246">
          <cell r="B246">
            <v>3491</v>
          </cell>
          <cell r="C246" t="str">
            <v>FLECHA DIRECCIONAL "DE FRENTE" (e=15 mils, Acrílica Base Agua. Inc. Sumin. y Aplic. con Equipo. Incl. Microesferas)</v>
          </cell>
          <cell r="D246" t="str">
            <v>UN</v>
          </cell>
          <cell r="E246">
            <v>21000</v>
          </cell>
        </row>
        <row r="247">
          <cell r="B247">
            <v>3492</v>
          </cell>
          <cell r="C247" t="str">
            <v>FLECHA DIRECCIONAL "DE FRENTE A LA DERECHA" (e=15 mils, Acrílica Base Agua. Inc. Sumin. y Aplic. con Equipo. Incl. Micr</v>
          </cell>
          <cell r="D247" t="str">
            <v>UN</v>
          </cell>
          <cell r="E247">
            <v>38150</v>
          </cell>
        </row>
        <row r="248">
          <cell r="B248">
            <v>3499</v>
          </cell>
          <cell r="C248" t="str">
            <v>UNION DE REPARACION HD EL D=8" (Suministro e Instalación)</v>
          </cell>
          <cell r="D248" t="str">
            <v>UN</v>
          </cell>
          <cell r="E248">
            <v>445021</v>
          </cell>
        </row>
        <row r="249">
          <cell r="B249">
            <v>3500</v>
          </cell>
          <cell r="C249" t="str">
            <v>UNION DE REPARACION HD EL D=10" (Suministro e Instalación)</v>
          </cell>
          <cell r="D249" t="str">
            <v>UN</v>
          </cell>
          <cell r="E249">
            <v>648167</v>
          </cell>
        </row>
        <row r="250">
          <cell r="B250">
            <v>3501</v>
          </cell>
          <cell r="C250" t="str">
            <v>UNION DE REPARACION HD EL D=12" (Suministro e Instalación)</v>
          </cell>
          <cell r="D250" t="str">
            <v>UN</v>
          </cell>
          <cell r="E250">
            <v>1026454</v>
          </cell>
        </row>
        <row r="251">
          <cell r="B251">
            <v>3502</v>
          </cell>
          <cell r="C251" t="str">
            <v>UNION DE REPARACION HD EL D=14" (Suministro e Instalación)</v>
          </cell>
          <cell r="D251" t="str">
            <v>UN</v>
          </cell>
          <cell r="E251">
            <v>1365108</v>
          </cell>
        </row>
        <row r="252">
          <cell r="B252">
            <v>3503</v>
          </cell>
          <cell r="C252" t="str">
            <v>UNION DE REPARACION HD EL D=16" (Suministro e Instalación)</v>
          </cell>
          <cell r="D252" t="str">
            <v>UN</v>
          </cell>
          <cell r="E252">
            <v>1748027</v>
          </cell>
        </row>
        <row r="253">
          <cell r="B253">
            <v>3504</v>
          </cell>
          <cell r="C253" t="str">
            <v>YEE EN CONCRETO 8" x 6" x 0.60m (Incluye Suministro e Instalación)</v>
          </cell>
          <cell r="D253" t="str">
            <v>UN</v>
          </cell>
          <cell r="E253">
            <v>79887</v>
          </cell>
        </row>
        <row r="254">
          <cell r="B254">
            <v>3505</v>
          </cell>
          <cell r="C254" t="str">
            <v>YEE EN CONCRETO 10" x 6" x 1.25m (Incluye Suministro e Instalación)</v>
          </cell>
          <cell r="D254" t="str">
            <v>UN</v>
          </cell>
          <cell r="E254">
            <v>163730</v>
          </cell>
        </row>
        <row r="255">
          <cell r="B255">
            <v>3506</v>
          </cell>
          <cell r="C255" t="str">
            <v>YEE EN CONCRETO 12" x 6" x 1.25 m (Incluye Suministro e Instalación)</v>
          </cell>
          <cell r="D255" t="str">
            <v>UN</v>
          </cell>
          <cell r="E255">
            <v>212217</v>
          </cell>
        </row>
        <row r="256">
          <cell r="B256">
            <v>3507</v>
          </cell>
          <cell r="C256" t="str">
            <v>YEE EN CONCRETO 14" x 6" x 1.25m (Incluye Suministro e Instalación)</v>
          </cell>
          <cell r="D256" t="str">
            <v>UN</v>
          </cell>
          <cell r="E256">
            <v>252364</v>
          </cell>
        </row>
        <row r="257">
          <cell r="B257">
            <v>3508</v>
          </cell>
          <cell r="C257" t="str">
            <v>YEE EN CONCRETO 16" x 6" x 1.25 m (Incluye Suministro e Instalación)</v>
          </cell>
          <cell r="D257" t="str">
            <v>UN</v>
          </cell>
          <cell r="E257">
            <v>317015</v>
          </cell>
        </row>
        <row r="258">
          <cell r="B258">
            <v>3509</v>
          </cell>
          <cell r="C258" t="str">
            <v>YEE EN CONCRETO 18" x 6" x 1.25m (Incluye Suministro e Instalación)</v>
          </cell>
          <cell r="D258" t="str">
            <v>UN</v>
          </cell>
          <cell r="E258">
            <v>367171</v>
          </cell>
        </row>
        <row r="259">
          <cell r="B259">
            <v>3510</v>
          </cell>
          <cell r="C259" t="str">
            <v>YEE EN CONCRETO 20" x 6" x 1.25m (Incluye Suministro e Instalación)</v>
          </cell>
          <cell r="D259" t="str">
            <v>UN</v>
          </cell>
          <cell r="E259">
            <v>456240</v>
          </cell>
        </row>
        <row r="260">
          <cell r="B260">
            <v>3511</v>
          </cell>
          <cell r="C260" t="str">
            <v>YEE EN CONCRETO 24" x 6" x 1.25m (Incluye Suministro e Instalación)</v>
          </cell>
          <cell r="D260" t="str">
            <v>UN</v>
          </cell>
          <cell r="E260">
            <v>697232</v>
          </cell>
        </row>
        <row r="261">
          <cell r="B261">
            <v>3512</v>
          </cell>
          <cell r="C261" t="str">
            <v>CODO G.RAD. PVC 90º TIPO U.M. D=2" (Suministro e Instalación)</v>
          </cell>
          <cell r="D261" t="str">
            <v>UN</v>
          </cell>
          <cell r="E261">
            <v>12340</v>
          </cell>
        </row>
        <row r="262">
          <cell r="B262">
            <v>3513</v>
          </cell>
          <cell r="C262" t="str">
            <v>CODO G.RAD. PVC 90º TIPO U.M. D=2 1/2" (Suministro e Instalación)</v>
          </cell>
          <cell r="D262" t="str">
            <v>UN</v>
          </cell>
          <cell r="E262">
            <v>28164</v>
          </cell>
        </row>
        <row r="263">
          <cell r="B263">
            <v>3514</v>
          </cell>
          <cell r="C263" t="str">
            <v>CODO G.RAD. PVC 90º TIPO U.M. D=3" (Suministro e Instalación)</v>
          </cell>
          <cell r="D263" t="str">
            <v>UN</v>
          </cell>
          <cell r="E263">
            <v>58089</v>
          </cell>
        </row>
        <row r="264">
          <cell r="B264">
            <v>3515</v>
          </cell>
          <cell r="C264" t="str">
            <v>CODO G.RAD. PVC 90º TIPO U.M. D=4" (Suministro e Instalación)</v>
          </cell>
          <cell r="D264" t="str">
            <v>UN</v>
          </cell>
          <cell r="E264">
            <v>90357</v>
          </cell>
        </row>
        <row r="265">
          <cell r="B265">
            <v>3516</v>
          </cell>
          <cell r="C265" t="str">
            <v>CODO G.RAD. PVC 90º TIPO U.M. D=6" (Suministro e Instalación)</v>
          </cell>
          <cell r="D265" t="str">
            <v>UN</v>
          </cell>
          <cell r="E265">
            <v>191256</v>
          </cell>
        </row>
        <row r="266">
          <cell r="B266">
            <v>3517</v>
          </cell>
          <cell r="C266" t="str">
            <v>CODO G.RAD. PVC 90º TIPO U.M. D=8" (Suministro e Instalación)</v>
          </cell>
          <cell r="D266" t="str">
            <v>UN</v>
          </cell>
          <cell r="E266">
            <v>670358</v>
          </cell>
        </row>
        <row r="267">
          <cell r="B267">
            <v>3518</v>
          </cell>
          <cell r="C267" t="str">
            <v>CODO G.RAD. PVC 90º TIPO U.M. D=10" (Suministro e Instalación)</v>
          </cell>
          <cell r="D267" t="str">
            <v>UN</v>
          </cell>
          <cell r="E267">
            <v>1450087</v>
          </cell>
        </row>
        <row r="268">
          <cell r="B268">
            <v>3519</v>
          </cell>
          <cell r="C268" t="str">
            <v>CODO G.RAD. PVC 90º TIPO U.M. D=12" (Suministro e Instalación)</v>
          </cell>
          <cell r="D268" t="str">
            <v>UN</v>
          </cell>
          <cell r="E268">
            <v>1614597</v>
          </cell>
        </row>
        <row r="269">
          <cell r="B269">
            <v>3520</v>
          </cell>
          <cell r="C269" t="str">
            <v>CODO G.RAD. PVC 45º TIPO U.M. D=2" (Suministro e Instalación)</v>
          </cell>
          <cell r="D269" t="str">
            <v>UN</v>
          </cell>
          <cell r="E269">
            <v>23726</v>
          </cell>
        </row>
        <row r="270">
          <cell r="B270">
            <v>3521</v>
          </cell>
          <cell r="C270" t="str">
            <v>CODO G.RAD. PVC 45º TIPO U.M. D=2 1/2" (Suministro e Instalación)</v>
          </cell>
          <cell r="D270" t="str">
            <v>UN</v>
          </cell>
          <cell r="E270">
            <v>26590</v>
          </cell>
        </row>
        <row r="271">
          <cell r="B271">
            <v>3522</v>
          </cell>
          <cell r="C271" t="str">
            <v>CODO G.RAD. PVC 45º TIPO U.M. D=3" (Suministro e Instalación)</v>
          </cell>
          <cell r="D271" t="str">
            <v>UN</v>
          </cell>
          <cell r="E271">
            <v>40209</v>
          </cell>
        </row>
        <row r="272">
          <cell r="B272">
            <v>3523</v>
          </cell>
          <cell r="C272" t="str">
            <v>CODO G.RAD. PVC 45º TIPO U.M. D=4" (Suministro e Instalación)</v>
          </cell>
          <cell r="D272" t="str">
            <v>UN</v>
          </cell>
          <cell r="E272">
            <v>78714</v>
          </cell>
        </row>
        <row r="273">
          <cell r="B273">
            <v>3524</v>
          </cell>
          <cell r="C273" t="str">
            <v>CODO G.RAD. PVC 45º TIPO U.M. D=6" (Suministro e Instalación)</v>
          </cell>
          <cell r="D273" t="str">
            <v>UN</v>
          </cell>
          <cell r="E273">
            <v>166989</v>
          </cell>
        </row>
        <row r="274">
          <cell r="B274">
            <v>3525</v>
          </cell>
          <cell r="C274" t="str">
            <v>CODO G.RAD. PVC 45º TIPO U.M. D=8" (Suministro e Instalación)</v>
          </cell>
          <cell r="D274" t="str">
            <v>UN</v>
          </cell>
          <cell r="E274">
            <v>448432</v>
          </cell>
        </row>
        <row r="275">
          <cell r="B275">
            <v>3526</v>
          </cell>
          <cell r="C275" t="str">
            <v>CODO G.RAD. PVC 45º TIPO U.M. D=10" (Suministro e Instalación)</v>
          </cell>
          <cell r="D275" t="str">
            <v>UN</v>
          </cell>
          <cell r="E275">
            <v>952754</v>
          </cell>
        </row>
        <row r="276">
          <cell r="B276">
            <v>3527</v>
          </cell>
          <cell r="C276" t="str">
            <v>CODO G.RAD. PVC 45º TIPO U.M. D=12" (Suministro e Instalación)</v>
          </cell>
          <cell r="D276" t="str">
            <v>UN</v>
          </cell>
          <cell r="E276">
            <v>1334337</v>
          </cell>
        </row>
        <row r="277">
          <cell r="B277">
            <v>3528</v>
          </cell>
          <cell r="C277" t="str">
            <v>CODO G.RAD. PVC 22.5° TIPO U.M. D=2" (Suministro e Instalación)</v>
          </cell>
          <cell r="D277" t="str">
            <v>UN</v>
          </cell>
          <cell r="E277">
            <v>21301</v>
          </cell>
        </row>
        <row r="278">
          <cell r="B278">
            <v>3529</v>
          </cell>
          <cell r="C278" t="str">
            <v>CODO G.RAD. PVC 22.5° TIPO U.M. D=2 1/2" (Suministro e Instalación)</v>
          </cell>
          <cell r="D278" t="str">
            <v>UN</v>
          </cell>
          <cell r="E278">
            <v>27162</v>
          </cell>
        </row>
        <row r="279">
          <cell r="B279">
            <v>3530</v>
          </cell>
          <cell r="C279" t="str">
            <v>CODO G.RAD. PVC 22.5° TIPO U.M. D=3" (Suministro e Instalación)</v>
          </cell>
          <cell r="D279" t="str">
            <v>UN</v>
          </cell>
          <cell r="E279">
            <v>39709</v>
          </cell>
        </row>
        <row r="280">
          <cell r="B280">
            <v>3531</v>
          </cell>
          <cell r="C280" t="str">
            <v>CODO G.RAD. PVC 22.5° TIPO U.M. D=4" (Suministro e Instalación)</v>
          </cell>
          <cell r="D280" t="str">
            <v>UN</v>
          </cell>
          <cell r="E280">
            <v>70706</v>
          </cell>
        </row>
        <row r="281">
          <cell r="B281">
            <v>3532</v>
          </cell>
          <cell r="C281" t="str">
            <v>CODO G.RAD. PVC 22.5° TIPO U.M D=6" (Suministro e Instalación)</v>
          </cell>
          <cell r="D281" t="str">
            <v>UN</v>
          </cell>
          <cell r="E281">
            <v>168996</v>
          </cell>
        </row>
        <row r="282">
          <cell r="B282">
            <v>3533</v>
          </cell>
          <cell r="C282" t="str">
            <v>CODO G.RAD. PVC 22.5° TIPO U.M. D=8" (Suministro e Instalación)</v>
          </cell>
          <cell r="D282" t="str">
            <v>UN</v>
          </cell>
          <cell r="E282">
            <v>350996</v>
          </cell>
        </row>
        <row r="283">
          <cell r="B283">
            <v>3534</v>
          </cell>
          <cell r="C283" t="str">
            <v>CODO G.RAD. PVC 22.5° TIPO U.M. D=10" (Suministro e Instalación)</v>
          </cell>
          <cell r="D283" t="str">
            <v>UN</v>
          </cell>
          <cell r="E283">
            <v>777991</v>
          </cell>
        </row>
        <row r="284">
          <cell r="B284">
            <v>3535</v>
          </cell>
          <cell r="C284" t="str">
            <v>CODO G.RAD. PVC 22.5° TIPO U.M. D=12" (Suministro e Instalación)</v>
          </cell>
          <cell r="D284" t="str">
            <v>UN</v>
          </cell>
          <cell r="E284">
            <v>1045292</v>
          </cell>
        </row>
        <row r="285">
          <cell r="B285">
            <v>3536</v>
          </cell>
          <cell r="C285" t="str">
            <v>CODO G.RAD. PVC 11.25° TIPO U.M. D=2" (Suministro e Instalación)</v>
          </cell>
          <cell r="D285" t="str">
            <v>UN</v>
          </cell>
          <cell r="E285">
            <v>24068</v>
          </cell>
        </row>
        <row r="286">
          <cell r="B286">
            <v>3537</v>
          </cell>
          <cell r="C286" t="str">
            <v>CODO G.RAD. PVC 11.25° TIPO U.M. D=2 1/2" (Suministro e Instalación)</v>
          </cell>
          <cell r="D286" t="str">
            <v>UN</v>
          </cell>
          <cell r="E286">
            <v>27144</v>
          </cell>
        </row>
        <row r="287">
          <cell r="B287">
            <v>3538</v>
          </cell>
          <cell r="C287" t="str">
            <v>CODO G.RAD. PVC 11.25° TIPO U.M. D=3" (Suministro e Instalación)</v>
          </cell>
          <cell r="D287" t="str">
            <v>UN</v>
          </cell>
          <cell r="E287">
            <v>36532</v>
          </cell>
        </row>
        <row r="288">
          <cell r="B288">
            <v>3539</v>
          </cell>
          <cell r="C288" t="str">
            <v>CODO G.RAD. PVC 11.25° TIPO U.M. D=4" (Suministro e Instalación)</v>
          </cell>
          <cell r="D288" t="str">
            <v>UN</v>
          </cell>
          <cell r="E288">
            <v>67424</v>
          </cell>
        </row>
        <row r="289">
          <cell r="B289">
            <v>3540</v>
          </cell>
          <cell r="C289" t="str">
            <v>CODO G.RAD. PVC 11.25° TIPO U.M. D=6" (Suministro e Instalación)</v>
          </cell>
          <cell r="D289" t="str">
            <v>UN</v>
          </cell>
          <cell r="E289">
            <v>125915</v>
          </cell>
        </row>
        <row r="290">
          <cell r="B290">
            <v>3541</v>
          </cell>
          <cell r="C290" t="str">
            <v>CODO G.RAD. PVC 11.25° TIPO U.M. D=8" (Suministro e Instalación)</v>
          </cell>
          <cell r="D290" t="str">
            <v>UN</v>
          </cell>
          <cell r="E290">
            <v>302684</v>
          </cell>
        </row>
        <row r="291">
          <cell r="B291">
            <v>3542</v>
          </cell>
          <cell r="C291" t="str">
            <v>CODO G.RAD. PVC 11.25° TIPO U.M. D=10" (Suministro e Instalación)</v>
          </cell>
          <cell r="D291" t="str">
            <v>UN</v>
          </cell>
          <cell r="E291">
            <v>638631</v>
          </cell>
        </row>
        <row r="292">
          <cell r="B292">
            <v>3543</v>
          </cell>
          <cell r="C292" t="str">
            <v>CODO G.RAD. PVC 11.25° TIPO U.M. D=12" (Suministro e Instalación)</v>
          </cell>
          <cell r="D292" t="str">
            <v>UN</v>
          </cell>
          <cell r="E292">
            <v>828414</v>
          </cell>
        </row>
        <row r="293">
          <cell r="B293">
            <v>3544</v>
          </cell>
          <cell r="C293" t="str">
            <v>ADAPTADOR AC-PVC TIPO U.S. D=3" (Suministro e Instalación) REVISAR LIMPIADOR SOLDADURA</v>
          </cell>
          <cell r="D293" t="str">
            <v>UN</v>
          </cell>
          <cell r="E293">
            <v>23376</v>
          </cell>
        </row>
        <row r="294">
          <cell r="B294">
            <v>3545</v>
          </cell>
          <cell r="C294" t="str">
            <v>ADAPTADOR AC-PVC TIPO U.S. D=4" (Suministro e Instalación) REVISAR SOLDADURA LIMPIADOR</v>
          </cell>
          <cell r="D294" t="str">
            <v>UN</v>
          </cell>
          <cell r="E294">
            <v>39223</v>
          </cell>
        </row>
        <row r="295">
          <cell r="B295">
            <v>3546</v>
          </cell>
          <cell r="C295" t="str">
            <v>ADAPTADOR AC-PVC TIPO U.S. D=2" (Suministro e Instalación) REVISAR SOLDADURA LIMPIADOR</v>
          </cell>
          <cell r="D295" t="str">
            <v>UN</v>
          </cell>
          <cell r="E295">
            <v>9704</v>
          </cell>
        </row>
        <row r="296">
          <cell r="B296">
            <v>3548</v>
          </cell>
          <cell r="C296" t="str">
            <v>BOLARDO EN HIERRO TIPO M63 (Suministro e Instalación. Incluye base en Concreto 1500 PSI, hecho en obra)</v>
          </cell>
          <cell r="D296" t="str">
            <v>UN</v>
          </cell>
          <cell r="E296">
            <v>134253</v>
          </cell>
        </row>
        <row r="297">
          <cell r="B297">
            <v>3549</v>
          </cell>
          <cell r="C297" t="str">
            <v>BOLARDO EN CONCRETO TIPO M60 (Suministro e Instalación. Incluye base en Concreto 1500 PSI, Premezclado)</v>
          </cell>
          <cell r="D297" t="str">
            <v>UN</v>
          </cell>
          <cell r="E297">
            <v>105303</v>
          </cell>
        </row>
        <row r="298">
          <cell r="B298">
            <v>3550</v>
          </cell>
          <cell r="C298" t="str">
            <v>BANCA EN MADERA TIPO M50 (Suministro e Instalación)</v>
          </cell>
          <cell r="D298" t="str">
            <v>UN</v>
          </cell>
          <cell r="E298">
            <v>500038</v>
          </cell>
        </row>
        <row r="299">
          <cell r="B299">
            <v>3551</v>
          </cell>
          <cell r="C299" t="str">
            <v>PROTECTOR DE ARBOL TIPO M90 (Incluye Suministro e Instalación. No Incluye bases)</v>
          </cell>
          <cell r="D299" t="str">
            <v>UN</v>
          </cell>
          <cell r="E299">
            <v>544567</v>
          </cell>
        </row>
        <row r="300">
          <cell r="B300">
            <v>3552</v>
          </cell>
          <cell r="C300" t="str">
            <v>PROTECTOR DE ARBOL DE DOS TUBOS TIPO M91 (Incluye Suministro e Instalación. No Incluye bases)</v>
          </cell>
          <cell r="D300" t="str">
            <v>UN</v>
          </cell>
          <cell r="E300">
            <v>153687</v>
          </cell>
        </row>
        <row r="301">
          <cell r="B301">
            <v>3554</v>
          </cell>
          <cell r="C301" t="str">
            <v>CICLO-PARQUEADERO TIPO M100 (TIPO 1) (H=1m, L=2m. Incluye Suministro e Instalación. No Incluye bases)</v>
          </cell>
          <cell r="D301" t="str">
            <v>UN</v>
          </cell>
          <cell r="E301">
            <v>395088</v>
          </cell>
        </row>
        <row r="302">
          <cell r="B302">
            <v>3555</v>
          </cell>
          <cell r="C302" t="str">
            <v>CICLO-PARQUEADERO TIPO M101 (TIPO 2) (H=0.6m, L=2m, A=0.6m. Incluye Suministro e Instalación. No Incluye bases)</v>
          </cell>
          <cell r="D302" t="str">
            <v>UN</v>
          </cell>
          <cell r="E302">
            <v>595987</v>
          </cell>
        </row>
        <row r="303">
          <cell r="B303">
            <v>3556</v>
          </cell>
          <cell r="C303" t="str">
            <v>TELEFONO PUBLICO DE PEDESTAL TIPO M20 (Incluye Suministro e Instalación. No Incluye base)</v>
          </cell>
          <cell r="D303" t="str">
            <v>UN</v>
          </cell>
          <cell r="E303">
            <v>4696547</v>
          </cell>
        </row>
        <row r="304">
          <cell r="B304">
            <v>3557</v>
          </cell>
          <cell r="C304" t="str">
            <v>PARADERO TIPO M10 (Inc. Sum. e Inst. Inc. bases en Concreto 3000 PSI, Hecho en Obra. No incluye losas de Concreto)</v>
          </cell>
          <cell r="D304" t="str">
            <v>UN</v>
          </cell>
          <cell r="E304">
            <v>10733256</v>
          </cell>
        </row>
        <row r="305">
          <cell r="B305">
            <v>3559</v>
          </cell>
          <cell r="C305" t="str">
            <v>POSTE LUMINARIA HISTORICA TIPO M131 H=5m (Inc. Suministro e Instalación. No Inc.: Luminarias, Cableado y Base Pedestal)</v>
          </cell>
          <cell r="D305" t="str">
            <v>UN</v>
          </cell>
          <cell r="E305">
            <v>3400666</v>
          </cell>
        </row>
        <row r="306">
          <cell r="B306">
            <v>3560</v>
          </cell>
          <cell r="C306" t="str">
            <v>BOLARDO EN CONCRETO TIPO M61 (Suministro e Instalación. Incluye base en Concreto 1500 PSI, Premezclado)</v>
          </cell>
          <cell r="D306" t="str">
            <v>UN</v>
          </cell>
          <cell r="E306">
            <v>96797</v>
          </cell>
        </row>
        <row r="307">
          <cell r="B307">
            <v>3561</v>
          </cell>
          <cell r="C307" t="str">
            <v>BOLARDO EN HIERRO TIPO M62 (Suministro e Instalación. Incluye base en Concreto 1500 PSI, Premezclado)</v>
          </cell>
          <cell r="D307" t="str">
            <v>UN</v>
          </cell>
          <cell r="E307">
            <v>141295</v>
          </cell>
        </row>
        <row r="308">
          <cell r="B308">
            <v>3562</v>
          </cell>
          <cell r="C308" t="str">
            <v>9 DUCTOS D=4" PVC-TDP (Incluye Suministro e Instalacion. NORMA CS211.</v>
          </cell>
          <cell r="D308" t="str">
            <v>ML</v>
          </cell>
          <cell r="E308">
            <v>122404</v>
          </cell>
        </row>
        <row r="309">
          <cell r="B309">
            <v>3567</v>
          </cell>
          <cell r="C309" t="str">
            <v>MURO EN BLOQUE ESTRUCTURAL TIPO PIEDRA GRIS (Referencia: PI-16. Incluye Suministro y Construcción)</v>
          </cell>
          <cell r="D309" t="str">
            <v>M2</v>
          </cell>
          <cell r="E309">
            <v>69263</v>
          </cell>
        </row>
        <row r="310">
          <cell r="B310">
            <v>3569</v>
          </cell>
          <cell r="C310" t="str">
            <v>POSTE METALICO AP, H=10m (Inc. Suministro, Izaje, Aplomado e Instalación. Inc. Brazo Sencillo y Base según Norma AP802)</v>
          </cell>
          <cell r="D310" t="str">
            <v>UN</v>
          </cell>
          <cell r="E310">
            <v>2295404</v>
          </cell>
        </row>
        <row r="311">
          <cell r="B311">
            <v>3589</v>
          </cell>
          <cell r="C311" t="str">
            <v>TAPON HD EXTREMO LISO D=8" (Suministro e Instalación)</v>
          </cell>
          <cell r="D311" t="str">
            <v>UN</v>
          </cell>
          <cell r="E311">
            <v>534935</v>
          </cell>
        </row>
        <row r="312">
          <cell r="B312">
            <v>3591</v>
          </cell>
          <cell r="C312" t="str">
            <v>2 DUCTOS D=4" PVC-TDP (Incluye Suministro e Instalación. No Incluye Rellenos). NORMA CS208.</v>
          </cell>
          <cell r="D312" t="str">
            <v>ML</v>
          </cell>
          <cell r="E312">
            <v>29272</v>
          </cell>
        </row>
        <row r="313">
          <cell r="B313">
            <v>3599</v>
          </cell>
          <cell r="C313" t="str">
            <v>36 DUCTOS D=4" PVC-TDP (Incluye Suministro e Instalación. No Incluye Rellenos). SUMINISTRO Y COLOCACION SIN EXCAVACION.</v>
          </cell>
          <cell r="D313" t="str">
            <v>ML</v>
          </cell>
          <cell r="E313">
            <v>489731</v>
          </cell>
        </row>
        <row r="314">
          <cell r="B314">
            <v>3600</v>
          </cell>
          <cell r="C314" t="str">
            <v>UNION PVC TIPO U.M. D= 2" (Suministro e Instalación)</v>
          </cell>
          <cell r="D314" t="str">
            <v>UN</v>
          </cell>
          <cell r="E314">
            <v>20344</v>
          </cell>
        </row>
        <row r="315">
          <cell r="B315">
            <v>3601</v>
          </cell>
          <cell r="C315" t="str">
            <v>UNION PVC TIPO U.M. D= 3" (Suministro e Instalación)</v>
          </cell>
          <cell r="D315" t="str">
            <v>UN</v>
          </cell>
          <cell r="E315">
            <v>32860</v>
          </cell>
        </row>
        <row r="316">
          <cell r="B316">
            <v>3602</v>
          </cell>
          <cell r="C316" t="str">
            <v>UNION PVC TIPO U.M. D= 4" (Suministro e Instalación)</v>
          </cell>
          <cell r="D316" t="str">
            <v>UN</v>
          </cell>
          <cell r="E316">
            <v>52236</v>
          </cell>
        </row>
        <row r="317">
          <cell r="B317">
            <v>3603</v>
          </cell>
          <cell r="C317" t="str">
            <v>UNION PVC TIPO U.M. D= 6" (Suministro e Instalación)</v>
          </cell>
          <cell r="D317" t="str">
            <v>UN</v>
          </cell>
          <cell r="E317">
            <v>117648</v>
          </cell>
        </row>
        <row r="318">
          <cell r="B318">
            <v>3604</v>
          </cell>
          <cell r="C318" t="str">
            <v>UNION PVC TIPO U.M. D= 8" (Suministro e Instalación)</v>
          </cell>
          <cell r="D318" t="str">
            <v>UN</v>
          </cell>
          <cell r="E318">
            <v>214081</v>
          </cell>
        </row>
        <row r="319">
          <cell r="B319">
            <v>3605</v>
          </cell>
          <cell r="C319" t="str">
            <v>UNION PVC TIPO U.M. D= 10" (Suministro e Instalación)</v>
          </cell>
          <cell r="D319" t="str">
            <v>UN</v>
          </cell>
          <cell r="E319">
            <v>386304</v>
          </cell>
        </row>
        <row r="320">
          <cell r="B320">
            <v>3606</v>
          </cell>
          <cell r="C320" t="str">
            <v>UNION PVC TIPO U.M. D= 12" (Suministro e Instalación)</v>
          </cell>
          <cell r="D320" t="str">
            <v>UN</v>
          </cell>
          <cell r="E320">
            <v>593896</v>
          </cell>
        </row>
        <row r="321">
          <cell r="B321">
            <v>3607</v>
          </cell>
          <cell r="C321" t="str">
            <v>UNION PVC TIPO U.M. D= 2 1/2" (Suministro e Instalación)</v>
          </cell>
          <cell r="D321" t="str">
            <v>UN</v>
          </cell>
          <cell r="E321">
            <v>26470</v>
          </cell>
        </row>
        <row r="322">
          <cell r="B322">
            <v>3611</v>
          </cell>
          <cell r="C322" t="str">
            <v>CONCRETO 2500 PSI PARA ANCLAJE TUBERIA (Premezclado. Incluye Suministro, Formaleteo y Colocación)</v>
          </cell>
          <cell r="D322" t="str">
            <v>M3</v>
          </cell>
          <cell r="E322">
            <v>399262</v>
          </cell>
        </row>
        <row r="323">
          <cell r="B323">
            <v>3618</v>
          </cell>
          <cell r="C323" t="str">
            <v>CODO HD 11.25° EXTREMO LISO PARA PVC D=3" (Suministro e Instalación)</v>
          </cell>
          <cell r="D323" t="str">
            <v>UN</v>
          </cell>
          <cell r="E323">
            <v>130604</v>
          </cell>
        </row>
        <row r="324">
          <cell r="B324">
            <v>3619</v>
          </cell>
          <cell r="C324" t="str">
            <v>CODO HD 11.25° EXTREMO LISO PARA PVC D=2" (Suministro e Instalación)</v>
          </cell>
          <cell r="D324" t="str">
            <v>UN</v>
          </cell>
          <cell r="E324">
            <v>84506</v>
          </cell>
        </row>
        <row r="325">
          <cell r="B325">
            <v>3620</v>
          </cell>
          <cell r="C325" t="str">
            <v>CODO HD 11.25° EXTREMO LISO PARA PVC D=4" (Suministro e Instalación)</v>
          </cell>
          <cell r="D325" t="str">
            <v>UN</v>
          </cell>
          <cell r="E325">
            <v>161258</v>
          </cell>
        </row>
        <row r="326">
          <cell r="B326">
            <v>3621</v>
          </cell>
          <cell r="C326" t="str">
            <v>RAMPA TIPO A B10 incluye Base en Mortero 1:5,  Desarrollo: 1m.</v>
          </cell>
          <cell r="D326" t="str">
            <v>UN</v>
          </cell>
          <cell r="E326">
            <v>549622</v>
          </cell>
        </row>
        <row r="327">
          <cell r="B327">
            <v>3636</v>
          </cell>
          <cell r="C327" t="str">
            <v>CONCRETO 5000 PSI PARA SUPER ESTRUCTURA (Premezclado. Incluye Sumin, Formaleteo y Colocación. No incl. Refuerzo, Curado)</v>
          </cell>
          <cell r="D327" t="str">
            <v>M3</v>
          </cell>
          <cell r="E327">
            <v>706560</v>
          </cell>
        </row>
        <row r="328">
          <cell r="B328">
            <v>3637</v>
          </cell>
          <cell r="C328" t="str">
            <v>CONCRETO 4000 PSI PARA DADOS (Premezclado. Incluye Sumin., Formaleteo y Colocación. No incl. Refuerzo, Curado)</v>
          </cell>
          <cell r="D328" t="str">
            <v>M3</v>
          </cell>
          <cell r="E328">
            <v>571393</v>
          </cell>
        </row>
        <row r="329">
          <cell r="B329">
            <v>3639</v>
          </cell>
          <cell r="C329" t="str">
            <v>CONCRETO 3500 PSI PARA VIGA (Premezclado. Incluye Sumin., Formaleteo y Colocación. No incl. Refuerzo, Curado)</v>
          </cell>
          <cell r="D329" t="str">
            <v>M3</v>
          </cell>
          <cell r="E329">
            <v>701874</v>
          </cell>
        </row>
        <row r="330">
          <cell r="B330">
            <v>3640</v>
          </cell>
          <cell r="C330" t="str">
            <v>CONCRETO 3500 PSI PARA ZAPATAS (Premezclado. Incluye bombeo, Sumin., Formaleteo y Colocación. No incl. Refuerzo, Curado)</v>
          </cell>
          <cell r="D330" t="str">
            <v>M3</v>
          </cell>
          <cell r="E330">
            <v>539985</v>
          </cell>
        </row>
        <row r="331">
          <cell r="B331">
            <v>3641</v>
          </cell>
          <cell r="C331" t="str">
            <v>CONCRETO 3000 PSI PARA ESTR. DE TRANSICION (Premezclado. Incl. Sumin, Formalet. y Colocación. No incl. Refuerzo, Curado)</v>
          </cell>
          <cell r="D331" t="str">
            <v>M3</v>
          </cell>
          <cell r="E331">
            <v>584214</v>
          </cell>
        </row>
        <row r="332">
          <cell r="B332">
            <v>3642</v>
          </cell>
          <cell r="C332" t="str">
            <v>CONCRETO 3000 PSI PARA ESTRIBOS (Premezclado. Incluye Suministro, Formaleteo y Colocación. No incl. Refuerzo, Curado)</v>
          </cell>
          <cell r="D332" t="str">
            <v>M3</v>
          </cell>
          <cell r="E332">
            <v>584214</v>
          </cell>
        </row>
        <row r="333">
          <cell r="B333">
            <v>3643</v>
          </cell>
          <cell r="C333" t="str">
            <v>CONCRETO 3000 PSI PARA PUENTE CAJON (Premezclado. Incluye Sumin., Formaleteo y Colocación. No incl. Refuerzo, Curado)</v>
          </cell>
          <cell r="D333" t="str">
            <v>M3</v>
          </cell>
          <cell r="E333">
            <v>583114</v>
          </cell>
        </row>
        <row r="334">
          <cell r="B334">
            <v>3644</v>
          </cell>
          <cell r="C334" t="str">
            <v>CONCRETO 3000 PSI PARA MURO DE CONTENCIÓN (Premezclado. Incl. Sumin, Formaleteo y Colocación. No incl. Refuerzo, Curado)</v>
          </cell>
          <cell r="D334" t="str">
            <v>M3</v>
          </cell>
          <cell r="E334">
            <v>617396</v>
          </cell>
        </row>
        <row r="335">
          <cell r="B335">
            <v>3645</v>
          </cell>
          <cell r="C335" t="str">
            <v>CONCRETO 3000 PSI PARA BOX CULVERT (Premezclado. Incluye Sumin., Formaleteo y Colocación. No incl. Refuerzo, Curado)</v>
          </cell>
          <cell r="D335" t="str">
            <v>M3</v>
          </cell>
          <cell r="E335">
            <v>617396</v>
          </cell>
        </row>
        <row r="336">
          <cell r="B336">
            <v>3646</v>
          </cell>
          <cell r="C336" t="str">
            <v>CONCRETO 3000 PSI PARA ALETA VIGA SOLERA (Premezclado. Incl. Sumin., Formaleteo y Colocación. No incl. Refuerzo, Curado)</v>
          </cell>
          <cell r="D336" t="str">
            <v>M3</v>
          </cell>
          <cell r="E336">
            <v>679225</v>
          </cell>
        </row>
        <row r="337">
          <cell r="B337">
            <v>3647</v>
          </cell>
          <cell r="C337" t="str">
            <v>CONCRETO 2000 PSI PARA SUB-BASE PUENTE (Premezclado. Incluye Sumin., Formaleteo y Colocación. No incl. Refuerzo, Curado)</v>
          </cell>
          <cell r="D337" t="str">
            <v>M3</v>
          </cell>
          <cell r="E337">
            <v>462982</v>
          </cell>
        </row>
        <row r="338">
          <cell r="B338">
            <v>3649</v>
          </cell>
          <cell r="C338" t="str">
            <v>CONCRETO 2500 PSI (Hecho en Obra con arena de río y triturado de 3/4")</v>
          </cell>
          <cell r="D338" t="str">
            <v>M3</v>
          </cell>
          <cell r="E338">
            <v>259269</v>
          </cell>
        </row>
        <row r="339">
          <cell r="B339">
            <v>3650</v>
          </cell>
          <cell r="C339" t="str">
            <v>CONCRETO 1500 PSI (Hecho en Obra) 1:3:5 con arena de río y triturado de 3/4")</v>
          </cell>
          <cell r="D339" t="str">
            <v>M3</v>
          </cell>
          <cell r="E339">
            <v>231020</v>
          </cell>
        </row>
        <row r="340">
          <cell r="B340">
            <v>3652</v>
          </cell>
          <cell r="C340" t="str">
            <v>CAJA DE INSPECCIÓN TIPO VEHICULAR NORMA CODENSA CS 280  (Incluye Base, Muros, Pasos, Pañete, Cubierta, Aro y Tapa)</v>
          </cell>
          <cell r="D340" t="str">
            <v>UN</v>
          </cell>
          <cell r="E340">
            <v>2627775</v>
          </cell>
        </row>
        <row r="341">
          <cell r="B341">
            <v>3653</v>
          </cell>
          <cell r="C341" t="str">
            <v>CAMARA DE INSPECCIÓN T-16 ETB (H=2.3m. Incluye Base, Muros, Cubierta, Aro-Base y Aro-Tapa)</v>
          </cell>
          <cell r="D341" t="str">
            <v>UN</v>
          </cell>
          <cell r="E341">
            <v>3523025</v>
          </cell>
        </row>
        <row r="342">
          <cell r="B342">
            <v>3654</v>
          </cell>
          <cell r="C342" t="str">
            <v>CAMARA DE INSPECCIÓN T-18 ETB (H=2.3m. Incluye Base, Muros, Cubierta, Aro-Base y Aro-Tapa)</v>
          </cell>
          <cell r="D342" t="str">
            <v>UN</v>
          </cell>
          <cell r="E342">
            <v>2438480</v>
          </cell>
        </row>
        <row r="343">
          <cell r="B343">
            <v>3655</v>
          </cell>
          <cell r="C343" t="str">
            <v>CAMARA DE INSPECCIÓN T-16A ETB (H=2.3m. Incluye Base, Muros, Cubierta, Aro-Base y Aro-Tapa)</v>
          </cell>
          <cell r="D343" t="str">
            <v>UN</v>
          </cell>
          <cell r="E343">
            <v>4274101</v>
          </cell>
        </row>
        <row r="344">
          <cell r="B344">
            <v>3665</v>
          </cell>
          <cell r="C344" t="str">
            <v>CONCRETO CICLOPEO (60%-40%) (Concreto premezclado. Incluye Suministro y Colocación)</v>
          </cell>
          <cell r="D344" t="str">
            <v>M3</v>
          </cell>
          <cell r="E344">
            <v>252507</v>
          </cell>
        </row>
        <row r="345">
          <cell r="B345">
            <v>3684</v>
          </cell>
          <cell r="C345" t="str">
            <v>CODO HD 22.5° EXTREMO LISO PARA PVC D=3" (Suministro e Instalación)</v>
          </cell>
          <cell r="D345" t="str">
            <v>UN</v>
          </cell>
          <cell r="E345">
            <v>153642</v>
          </cell>
        </row>
        <row r="346">
          <cell r="B346">
            <v>3685</v>
          </cell>
          <cell r="C346" t="str">
            <v>CODO HD 11.25° EXTREMO LISO PARA PVC D=8" (Suministro e Instalación)</v>
          </cell>
          <cell r="D346" t="str">
            <v>UN</v>
          </cell>
          <cell r="E346">
            <v>468700</v>
          </cell>
        </row>
        <row r="347">
          <cell r="B347">
            <v>3687</v>
          </cell>
          <cell r="C347" t="str">
            <v>CAJA PARA VALVULA 0.4x0.4m H=0.8m (Incluye Marco y Tapa)</v>
          </cell>
          <cell r="D347" t="str">
            <v>UN</v>
          </cell>
          <cell r="E347">
            <v>147988</v>
          </cell>
        </row>
        <row r="348">
          <cell r="B348">
            <v>3688</v>
          </cell>
          <cell r="C348" t="str">
            <v>DESMONTE Y REINSTALACION DE SEÑALES VIALES (Incluye Dado de Anclaje)</v>
          </cell>
          <cell r="D348" t="str">
            <v>UN</v>
          </cell>
          <cell r="E348">
            <v>34748</v>
          </cell>
        </row>
        <row r="349">
          <cell r="B349">
            <v>3689</v>
          </cell>
          <cell r="C349" t="str">
            <v>BASE GRANULAR B-600 (Suministro, Extendido, Nivelación, Humedecimiento y Compactación con vibrocompactador)</v>
          </cell>
          <cell r="D349" t="str">
            <v>M3</v>
          </cell>
          <cell r="E349">
            <v>82330</v>
          </cell>
        </row>
        <row r="350">
          <cell r="B350">
            <v>3695</v>
          </cell>
          <cell r="C350" t="str">
            <v>TALA DE ARBOLES CLASE IV (20m&lt;H&lt;30m. Incluye Desenraíce, Retiro y Disposición Final)</v>
          </cell>
          <cell r="D350" t="str">
            <v>UN</v>
          </cell>
          <cell r="E350">
            <v>490879</v>
          </cell>
        </row>
        <row r="351">
          <cell r="B351">
            <v>3696</v>
          </cell>
          <cell r="C351" t="str">
            <v>PISO EN ADOQUIN DE ARCILLA 26x6x6cm (Suministro e Instalación. Incluye Base 4cm Arena Nivelación y Arena de Sello)</v>
          </cell>
          <cell r="D351" t="str">
            <v>M2</v>
          </cell>
          <cell r="E351">
            <v>40888</v>
          </cell>
        </row>
        <row r="352">
          <cell r="B352">
            <v>3698</v>
          </cell>
          <cell r="C352" t="str">
            <v>TALA DE ARBOLES CLASE III (10m &lt; H &lt;  20 m. Incluye Desenraíce, Retiro y Disposición Final)</v>
          </cell>
          <cell r="D352" t="str">
            <v>UN</v>
          </cell>
          <cell r="E352">
            <v>226117</v>
          </cell>
        </row>
        <row r="353">
          <cell r="B353">
            <v>3699</v>
          </cell>
          <cell r="C353" t="str">
            <v>TALA DE ARBOLES CLASE I (H&lt;5m. Incluye Desenraíce, Retiro y Disposición Final)</v>
          </cell>
          <cell r="D353" t="str">
            <v>UN</v>
          </cell>
          <cell r="E353">
            <v>129617</v>
          </cell>
        </row>
        <row r="354">
          <cell r="B354">
            <v>3704</v>
          </cell>
          <cell r="C354" t="str">
            <v>SUBDREN EN GRAVILLA 3/4", 0.5x1m  (Inc. Sumin. y Extendido manual. Inc. Geotextil NT CR=700N y Tubería PVC Corrug.-Filtro D=6")</v>
          </cell>
          <cell r="D354" t="str">
            <v>ML</v>
          </cell>
          <cell r="E354">
            <v>160263</v>
          </cell>
        </row>
        <row r="355">
          <cell r="B355">
            <v>3708</v>
          </cell>
          <cell r="C355" t="str">
            <v>ACERO DE REFUERZO (Incluye Suministro, Figurado y Fijación)</v>
          </cell>
          <cell r="D355" t="str">
            <v>KG</v>
          </cell>
          <cell r="E355">
            <v>2990</v>
          </cell>
        </row>
        <row r="356">
          <cell r="B356">
            <v>3710</v>
          </cell>
          <cell r="C356" t="str">
            <v>EXCAVACION MECANICA EN MATERIAL COMUN (Incluye Cargue)</v>
          </cell>
          <cell r="D356" t="str">
            <v>M3</v>
          </cell>
          <cell r="E356">
            <v>4558</v>
          </cell>
        </row>
        <row r="357">
          <cell r="B357">
            <v>3712</v>
          </cell>
          <cell r="C357" t="str">
            <v>SUMIDERO LATERAL SL-100, H=0.85m (Prefabricado. Incluye Suministro e Instalación. Incluye Sobretapa y Tapa)</v>
          </cell>
          <cell r="D357" t="str">
            <v>UN</v>
          </cell>
          <cell r="E357">
            <v>1708816</v>
          </cell>
        </row>
        <row r="358">
          <cell r="B358">
            <v>3716</v>
          </cell>
          <cell r="C358" t="str">
            <v>CILINDRO POZO INSPECCION PREFABRICADO D=1.2m, H=1m, e=0.10m (Incluye Suministro e Instalación. No inc. Aro de Ajuste)</v>
          </cell>
          <cell r="D358" t="str">
            <v>UN</v>
          </cell>
          <cell r="E358">
            <v>955906</v>
          </cell>
        </row>
        <row r="359">
          <cell r="B359">
            <v>3721</v>
          </cell>
          <cell r="C359" t="str">
            <v>SIEMBRA DE GRAMA (incluye Suministro e Instalación. Incluye 10cm de Tierra Negra)</v>
          </cell>
          <cell r="D359" t="str">
            <v>M2</v>
          </cell>
          <cell r="E359">
            <v>14048</v>
          </cell>
        </row>
        <row r="360">
          <cell r="B360">
            <v>3722</v>
          </cell>
          <cell r="C360" t="str">
            <v>NIVELACIÓN DE POZO (Hasta rasante en Concreto 3000 PSI Hecho en Obra, h=0.15m. Incluye Suministro y Construcción)</v>
          </cell>
          <cell r="D360" t="str">
            <v>UN</v>
          </cell>
          <cell r="E360">
            <v>76486</v>
          </cell>
        </row>
        <row r="361">
          <cell r="B361">
            <v>3723</v>
          </cell>
          <cell r="C361" t="str">
            <v>LIMPIEZA DE POZOS (Incluye Cargue, Retiro y Disposición Final de Sobrantes)</v>
          </cell>
          <cell r="D361" t="str">
            <v>UN</v>
          </cell>
          <cell r="E361">
            <v>58320</v>
          </cell>
        </row>
        <row r="362">
          <cell r="B362">
            <v>3724</v>
          </cell>
          <cell r="C362" t="str">
            <v>LIMPIEZA DE SUMIDEROS (Incluye Cargue, Retiro y Disposición Final de Sobrantes)</v>
          </cell>
          <cell r="D362" t="str">
            <v>UN</v>
          </cell>
          <cell r="E362">
            <v>58320</v>
          </cell>
        </row>
        <row r="363">
          <cell r="B363">
            <v>3727</v>
          </cell>
          <cell r="C363" t="str">
            <v>CENEFA EN ADOQUIN DE ARCILLA a=6cm (Suministro e Instalación. No Incluye Material de Base)</v>
          </cell>
          <cell r="D363" t="str">
            <v>ML</v>
          </cell>
          <cell r="E363">
            <v>4286</v>
          </cell>
        </row>
        <row r="364">
          <cell r="B364">
            <v>3729</v>
          </cell>
          <cell r="C364" t="str">
            <v>CONCRETO 1500 PSI PARA SOLADOS (Premezclado. Incluye Suministro y Colocación)</v>
          </cell>
          <cell r="D364" t="str">
            <v>M3</v>
          </cell>
          <cell r="E364">
            <v>379321</v>
          </cell>
        </row>
        <row r="365">
          <cell r="B365">
            <v>3730</v>
          </cell>
          <cell r="C365" t="str">
            <v>GROUTING 1500 PSI (Incluye Suministro y Colocación)</v>
          </cell>
          <cell r="D365" t="str">
            <v>M3</v>
          </cell>
          <cell r="E365">
            <v>397487</v>
          </cell>
        </row>
        <row r="366">
          <cell r="B366">
            <v>3733</v>
          </cell>
          <cell r="C366" t="str">
            <v>SUMIDERO TRANSVERSAL ST-1, H=1.9m (Fundido en Sitio, Concreto Hecho en Obra. Incl. Sum, Form, Ref. y Const. Incl. Reja)</v>
          </cell>
          <cell r="D366" t="str">
            <v>ML</v>
          </cell>
          <cell r="E366">
            <v>1066707</v>
          </cell>
        </row>
        <row r="367">
          <cell r="B367">
            <v>3735</v>
          </cell>
          <cell r="C367" t="str">
            <v>TUBERIA PF D=1/2" PARA ACOMETIDA DOMICILIARIA (Suministro e Instalación)</v>
          </cell>
          <cell r="D367" t="str">
            <v>ML</v>
          </cell>
          <cell r="E367">
            <v>1756</v>
          </cell>
        </row>
        <row r="368">
          <cell r="B368">
            <v>3745</v>
          </cell>
          <cell r="C368" t="str">
            <v>PISO EN ADOQUIN DE CONCRETO A25 20x10x6cm (Suministro e Instalación. Incluye Base 3cm Arena Nivelación y Arena de Sello)</v>
          </cell>
          <cell r="D368" t="str">
            <v>M2</v>
          </cell>
          <cell r="E368">
            <v>55384</v>
          </cell>
        </row>
        <row r="369">
          <cell r="B369">
            <v>3748</v>
          </cell>
          <cell r="C369" t="str">
            <v>LOSA DE CONCRETO MR45 (Suministro, Formaleteado, Colocación y Acabado. No Incluye Acero, Curado, Juntas)</v>
          </cell>
          <cell r="D369" t="str">
            <v>M3</v>
          </cell>
          <cell r="E369">
            <v>503681</v>
          </cell>
        </row>
        <row r="370">
          <cell r="B370">
            <v>3749</v>
          </cell>
          <cell r="C370" t="str">
            <v>LOSA DE CONCRETO MR50 (Suministro, Formaleteado, Colocación y Acabado. No Incluye Acero, Curado, Juntas)</v>
          </cell>
          <cell r="D370" t="str">
            <v>M3</v>
          </cell>
          <cell r="E370">
            <v>508928</v>
          </cell>
        </row>
        <row r="371">
          <cell r="B371">
            <v>3751</v>
          </cell>
          <cell r="C371" t="str">
            <v>CAÑUELA TIPO A120 (Suministro e Instalación. Incluye 3cm Mortero 1:5)</v>
          </cell>
          <cell r="D371" t="str">
            <v>ML</v>
          </cell>
          <cell r="E371">
            <v>36770</v>
          </cell>
        </row>
        <row r="372">
          <cell r="B372">
            <v>3753</v>
          </cell>
          <cell r="C372" t="str">
            <v>SARDINEL H=0.20m, e=0.15m CONCRETO 3000 PSI (Fundido en Sitio, Concreto Hecho en Obra. Inc. Sumin, Formalet. y Const.)</v>
          </cell>
          <cell r="D372" t="str">
            <v>ML</v>
          </cell>
          <cell r="E372">
            <v>17194</v>
          </cell>
        </row>
        <row r="373">
          <cell r="B373">
            <v>3754</v>
          </cell>
          <cell r="C373" t="str">
            <v>FRESADO PAVIMENTO ASFÁLTICO Profundidad de Fresado 0 - 18 cm. (Incluye Cargue). Incluye agua, puntas. No incluye transporte de maquinaria, transporte del fresado ni disposición final.</v>
          </cell>
          <cell r="D373" t="str">
            <v>M3</v>
          </cell>
          <cell r="E373">
            <v>68619</v>
          </cell>
        </row>
        <row r="374">
          <cell r="B374">
            <v>3758</v>
          </cell>
          <cell r="C374" t="str">
            <v>PILOTE D=40 CM (Incl. Excavación, Cargue y Retiro de Sobrantes, Movilización, montaje y desmontaje equipo, y concreto). Incluye  movilización hacia y desde la obra y entre perforaciones, montaje y desmontaje, registro de muestras correspondientes al perfi</v>
          </cell>
          <cell r="D374" t="str">
            <v>ML</v>
          </cell>
          <cell r="E374">
            <v>316139</v>
          </cell>
        </row>
        <row r="375">
          <cell r="B375">
            <v>3760</v>
          </cell>
          <cell r="C375" t="str">
            <v xml:space="preserve">PILOTE D=50 CM (Incl. Excavación, concreto, cargue y Retiro de Sobrantes, Movilización, montaje y desmontaje equipo. Incluye , movilización hacia y desde la obra y entre perforaciones, montaje y desmontaje, registro de muestras correspondientes al perfil </v>
          </cell>
          <cell r="D375" t="str">
            <v>ML</v>
          </cell>
          <cell r="E375">
            <v>379861</v>
          </cell>
        </row>
        <row r="376">
          <cell r="B376">
            <v>3761</v>
          </cell>
          <cell r="C376" t="str">
            <v xml:space="preserve">PILOTE D=60 CM (Incl. Excavación, concreto, cargue y Retiro de Sobrantes, Movilización, montaje y desmontaje equipo. Incluye , movilización hacia y desde la obra y entre perforaciones, montaje y desmontaje, registro de muestras correspondientes al perfil </v>
          </cell>
          <cell r="D376" t="str">
            <v>ML</v>
          </cell>
          <cell r="E376">
            <v>461264</v>
          </cell>
        </row>
        <row r="377">
          <cell r="B377">
            <v>3770</v>
          </cell>
          <cell r="C377" t="str">
            <v>CUADRILLA (OFICIAL + 6 AYUDANTES). INCLUYE FACTOR DE PRESTACIONES.</v>
          </cell>
          <cell r="D377" t="str">
            <v>JR</v>
          </cell>
          <cell r="E377">
            <v>338104</v>
          </cell>
        </row>
        <row r="378">
          <cell r="B378">
            <v>3776</v>
          </cell>
          <cell r="C378" t="str">
            <v>ENTIBADO TIPO ED1, DISCONTINUO EN MADERA (Incluye Suministro e Instalación)</v>
          </cell>
          <cell r="D378" t="str">
            <v>M2</v>
          </cell>
          <cell r="E378">
            <v>29253</v>
          </cell>
        </row>
        <row r="379">
          <cell r="B379">
            <v>3777</v>
          </cell>
          <cell r="C379" t="str">
            <v>CIMENTACION DE POSTES H=8m, CR=510Kg (Incluye Izaje, Aplomado e Hincado. Incluye Rellenos). NORMA LA009.</v>
          </cell>
          <cell r="D379" t="str">
            <v>UN</v>
          </cell>
          <cell r="E379">
            <v>288848</v>
          </cell>
        </row>
        <row r="380">
          <cell r="B380">
            <v>3779</v>
          </cell>
          <cell r="C380" t="str">
            <v>CAJA DE INSPECCIÓN DE 0.6x0.6m (H=0.6m. Incluye Suministro y Construcción. Incluye Marco y Tapa. No Inc. Base y Cañuela)</v>
          </cell>
          <cell r="D380" t="str">
            <v>UN</v>
          </cell>
          <cell r="E380">
            <v>293110</v>
          </cell>
        </row>
        <row r="381">
          <cell r="B381">
            <v>3780</v>
          </cell>
          <cell r="C381" t="str">
            <v>3 DUCTOS D=4" PVC-TDP (Incluye Suministro e Instalación. No Incluye Rellenos)</v>
          </cell>
          <cell r="D381" t="str">
            <v>ML</v>
          </cell>
          <cell r="E381">
            <v>42577</v>
          </cell>
        </row>
        <row r="382">
          <cell r="B382">
            <v>3784</v>
          </cell>
          <cell r="C382" t="str">
            <v>SARDINEL H=0.25m, e=0.15m CONCRETO 3000 PSI (Fundido en Sitio, Concreto Hecho en Obra. Inc. Sumin, Formalet. y Const.)</v>
          </cell>
          <cell r="D382" t="str">
            <v>ML</v>
          </cell>
          <cell r="E382">
            <v>19615</v>
          </cell>
        </row>
        <row r="383">
          <cell r="B383">
            <v>3787</v>
          </cell>
          <cell r="C383" t="str">
            <v>TUBERIA PVC PARA DRENAJE D=2 1/2" CON FILTRO (Incluye Suministro e Instalación)</v>
          </cell>
          <cell r="D383" t="str">
            <v>ML</v>
          </cell>
          <cell r="E383">
            <v>15800</v>
          </cell>
        </row>
        <row r="384">
          <cell r="B384">
            <v>3795</v>
          </cell>
          <cell r="C384" t="str">
            <v>8 DUCTOS D=4" PVC-EB (Incluye Suministro e Instalación. No Incluye Rellenos)</v>
          </cell>
          <cell r="D384" t="str">
            <v>ML</v>
          </cell>
          <cell r="E384">
            <v>118419</v>
          </cell>
        </row>
        <row r="385">
          <cell r="B385">
            <v>3796</v>
          </cell>
          <cell r="C385" t="str">
            <v>12 DUCTOS D=4" PVC-EB (LIVIANO) (Incluye Suministro e instal</v>
          </cell>
          <cell r="D385" t="str">
            <v>ML</v>
          </cell>
          <cell r="E385">
            <v>177564</v>
          </cell>
        </row>
        <row r="386">
          <cell r="B386">
            <v>3797</v>
          </cell>
          <cell r="C386" t="str">
            <v>16 DUCTOS D=4" PVC-EB (LIVIANO) (Incluye Suministro e Instalación. No Incluye Rellenos)</v>
          </cell>
          <cell r="D386" t="str">
            <v>ML</v>
          </cell>
          <cell r="E386">
            <v>235442</v>
          </cell>
        </row>
        <row r="387">
          <cell r="B387">
            <v>3798</v>
          </cell>
          <cell r="C387" t="str">
            <v>24 DUCTOS D=4" PVC-EB (LIVIANO) (Incluye Suministro e Instalación. No Incluye Rellenos)</v>
          </cell>
          <cell r="D387" t="str">
            <v>ML</v>
          </cell>
          <cell r="E387">
            <v>352175</v>
          </cell>
        </row>
        <row r="388">
          <cell r="B388">
            <v>3800</v>
          </cell>
          <cell r="C388" t="str">
            <v>NIVELACION Y COMPACTACIÓN DE SUBRASANTE</v>
          </cell>
          <cell r="D388" t="str">
            <v>M2</v>
          </cell>
          <cell r="E388">
            <v>1125</v>
          </cell>
        </row>
        <row r="389">
          <cell r="B389">
            <v>3806</v>
          </cell>
          <cell r="C389" t="str">
            <v>CURADO DE LOSAS DE CONCRETO (Suministro y Aplicación)</v>
          </cell>
          <cell r="D389" t="str">
            <v>M2</v>
          </cell>
          <cell r="E389">
            <v>1399</v>
          </cell>
        </row>
        <row r="390">
          <cell r="B390">
            <v>3811</v>
          </cell>
          <cell r="C390" t="str">
            <v>CORTE DE PAVIMENTO - INCLUYE EQUIPO: CORTADORA DE CONCRETO INCLUYE OPERARIO Y COMBUSTIBLE.  INCLUYE DISCO DIAMANTADO ASFALTO-CONCRETO 350 mm, AGUA Y MANO DE OBRA</v>
          </cell>
          <cell r="D390" t="str">
            <v>ML</v>
          </cell>
          <cell r="E390">
            <v>1643</v>
          </cell>
        </row>
        <row r="391">
          <cell r="B391">
            <v>3819</v>
          </cell>
          <cell r="C391" t="str">
            <v>PINTURA EN ESMALTE URETANO GRIS (e=1mil. Inc. Sumin. y Aplic. No Inc. Imprimante, Barrera, Esmalte Epóxico o Similares)</v>
          </cell>
          <cell r="D391" t="str">
            <v>ML</v>
          </cell>
          <cell r="E391">
            <v>3685</v>
          </cell>
        </row>
        <row r="392">
          <cell r="B392">
            <v>3837</v>
          </cell>
          <cell r="C392" t="str">
            <v>SELLADO DE JUNTAS EN PAVIMENTO DE CONCRETO HIDRAULICO (Incluye Limpieza, Suministro e Instalación de Fondo y Sellante)</v>
          </cell>
          <cell r="D392" t="str">
            <v>ML</v>
          </cell>
          <cell r="E392">
            <v>7313</v>
          </cell>
        </row>
        <row r="393">
          <cell r="B393">
            <v>3841</v>
          </cell>
          <cell r="C393" t="str">
            <v>MEZCLA DENSA EN CALIENTE MD20 Asfalto 80-100 (Suministro, Extendido, Nivelación y Compactación)</v>
          </cell>
          <cell r="D393" t="str">
            <v>M3</v>
          </cell>
          <cell r="E393">
            <v>647988</v>
          </cell>
        </row>
        <row r="394">
          <cell r="B394">
            <v>3847</v>
          </cell>
          <cell r="C394" t="str">
            <v>RELLENO PARA REDES EN BASE GRANULAR B-600 (Suministro, Extendido, Humedecimiento y Compactación)</v>
          </cell>
          <cell r="D394" t="str">
            <v>M3</v>
          </cell>
          <cell r="E394">
            <v>91019</v>
          </cell>
        </row>
        <row r="395">
          <cell r="B395">
            <v>3851</v>
          </cell>
          <cell r="C395" t="str">
            <v>RELLENO PARA ANDENES EN SUBBASE GRANULAR B-400 (Suministro, Extendido, Humedecimiento y Compactación)</v>
          </cell>
          <cell r="D395" t="str">
            <v>M3</v>
          </cell>
          <cell r="E395">
            <v>64535</v>
          </cell>
        </row>
        <row r="396">
          <cell r="B396">
            <v>3864</v>
          </cell>
          <cell r="C396" t="str">
            <v>IMPRIMACION CON EMULSION ASFALTICA CRL-0 (Suministro, Barrido Superficie y Riego)</v>
          </cell>
          <cell r="D396" t="str">
            <v>M2</v>
          </cell>
          <cell r="E396">
            <v>1717</v>
          </cell>
        </row>
        <row r="397">
          <cell r="B397">
            <v>3866</v>
          </cell>
          <cell r="C397" t="str">
            <v>RIEGO DE LIGA CON EMULSION ASFALTICA CRR-1 (Suministro, Barrido Superficie y Riego)</v>
          </cell>
          <cell r="D397" t="str">
            <v>M2</v>
          </cell>
          <cell r="E397">
            <v>1429</v>
          </cell>
        </row>
        <row r="398">
          <cell r="B398">
            <v>3867</v>
          </cell>
          <cell r="C398" t="str">
            <v>RIEGO DE LIGA CON EMULSION ASFALTICA CRR-2 (Suministro, Barrido Superficie y Riego)</v>
          </cell>
          <cell r="D398" t="str">
            <v>M2</v>
          </cell>
          <cell r="E398">
            <v>1505</v>
          </cell>
        </row>
        <row r="399">
          <cell r="B399">
            <v>3872</v>
          </cell>
          <cell r="C399" t="str">
            <v>DEMARCACION LINEA DISCONTINUA A=0.12m (e=15 mils, Acrílica Base Agua. Inc. Sumin. y Aplic. con Equipo. Inc Microesferas)</v>
          </cell>
          <cell r="D399" t="str">
            <v>ML</v>
          </cell>
          <cell r="E399">
            <v>980</v>
          </cell>
        </row>
        <row r="400">
          <cell r="B400">
            <v>3873</v>
          </cell>
          <cell r="C400" t="str">
            <v>CONCRETO CICLOPEO (60%-40%) (Concreto hecho en Obra. Incluye Suministro y Colocación)</v>
          </cell>
          <cell r="D400" t="str">
            <v>M3</v>
          </cell>
          <cell r="E400">
            <v>197240</v>
          </cell>
        </row>
        <row r="401">
          <cell r="B401">
            <v>3874</v>
          </cell>
          <cell r="C401" t="str">
            <v>MORTERO 1:5 (Hecho en Obra)</v>
          </cell>
          <cell r="D401" t="str">
            <v>M3</v>
          </cell>
          <cell r="E401">
            <v>226129</v>
          </cell>
        </row>
        <row r="402">
          <cell r="B402">
            <v>3875</v>
          </cell>
          <cell r="C402" t="str">
            <v>CONCRETO 2500 PSI PARA ANCLAJE TUBERIA (Hecho en Obra. Incluye Suministro, Formaleteo y Colocación)</v>
          </cell>
          <cell r="D402" t="str">
            <v>M3</v>
          </cell>
          <cell r="E402">
            <v>301960</v>
          </cell>
        </row>
        <row r="403">
          <cell r="B403">
            <v>3876</v>
          </cell>
          <cell r="C403" t="str">
            <v>SUBDREN EN GRAVILLA 1/2", 0.4x0.8m (Inc. Sumin. y Compact. Inc. Geotextil NT CR=700N y Tubería PVC Corrug.-Filtro D=4")</v>
          </cell>
          <cell r="D403" t="str">
            <v>ML</v>
          </cell>
          <cell r="E403">
            <v>101612</v>
          </cell>
        </row>
        <row r="404">
          <cell r="B404">
            <v>3877</v>
          </cell>
          <cell r="C404" t="str">
            <v>SUBDREN EN GRAVILLA 1/2", 0.5x1m  (Inc. Sumin. y Compact. Inc. Geotextil NT CR=700N y Tubería PVC Corrug.-Filtro D=6")</v>
          </cell>
          <cell r="D404" t="str">
            <v>ML</v>
          </cell>
          <cell r="E404">
            <v>157192</v>
          </cell>
        </row>
        <row r="405">
          <cell r="B405">
            <v>3878</v>
          </cell>
          <cell r="C405" t="str">
            <v>PLACA CUBIERTA D=1.70m POZO INSPEC. (Prefabricada. Incluye Suministro e Instalación. Incluye Tapa)</v>
          </cell>
          <cell r="D405" t="str">
            <v>UN</v>
          </cell>
          <cell r="E405">
            <v>881895</v>
          </cell>
        </row>
        <row r="406">
          <cell r="B406">
            <v>3879</v>
          </cell>
          <cell r="C406" t="str">
            <v>PLACA FONDO D=1.70m POZO INSPEC. (Prefabricada. Incl. Sumin, Inst.)</v>
          </cell>
          <cell r="D406" t="str">
            <v>UN</v>
          </cell>
          <cell r="E406">
            <v>572496</v>
          </cell>
        </row>
        <row r="407">
          <cell r="B407">
            <v>3880</v>
          </cell>
          <cell r="C407" t="str">
            <v>CILINDRO POZO INSPECCION PREFABRICADO D=1.2m, H=0.5m, e=0.10m (Incluye Suministro e Instalación. No inc. Aro de Ajuste)</v>
          </cell>
          <cell r="D407" t="str">
            <v>UN</v>
          </cell>
          <cell r="E407">
            <v>516656</v>
          </cell>
        </row>
        <row r="408">
          <cell r="B408">
            <v>3881</v>
          </cell>
          <cell r="C408" t="str">
            <v>CILINDRO POZO INSPECCION PREFABRICADO D=1.2m, H=0.25m, e=0.10m (Incluye Suministro e Instalación. No inc. Aro de Ajuste)</v>
          </cell>
          <cell r="D408" t="str">
            <v>UN</v>
          </cell>
          <cell r="E408">
            <v>367430</v>
          </cell>
        </row>
        <row r="409">
          <cell r="B409">
            <v>3882</v>
          </cell>
          <cell r="C409" t="str">
            <v>SUMIDERO LATERAL SL-100, H=1.25m (Fundido en Sitio, Concreto Hecho en Obra. Incl. Sumin, Form, Ref. y Const. Incl. Tapa)</v>
          </cell>
          <cell r="D409" t="str">
            <v>UN</v>
          </cell>
          <cell r="E409">
            <v>1475729</v>
          </cell>
        </row>
        <row r="410">
          <cell r="B410">
            <v>3883</v>
          </cell>
          <cell r="C410" t="str">
            <v>SUMIDERO LATERAL SL-150A, H=1.7m (Fundido en Sitio, Concreto Premezclado. Incl. Sumin, Form, Ref. y Constr. Incl. Tapa)</v>
          </cell>
          <cell r="D410" t="str">
            <v>UN</v>
          </cell>
          <cell r="E410">
            <v>2229281</v>
          </cell>
        </row>
        <row r="411">
          <cell r="B411">
            <v>3884</v>
          </cell>
          <cell r="C411" t="str">
            <v>SUMIDERO LATERAL SL-150, H=1.25m (Fundido en Sitio, Concreto Hecho en Obra. Incl. Sumin, Form, Ref. y Const. Incl. Tapa)</v>
          </cell>
          <cell r="D411" t="str">
            <v>UN</v>
          </cell>
          <cell r="E411">
            <v>1875927</v>
          </cell>
        </row>
        <row r="412">
          <cell r="B412">
            <v>3885</v>
          </cell>
          <cell r="C412" t="str">
            <v>SUMIDERO LATERAL SL-200, H=1.25m (Fundido en Sitio, Concreto Premezclado. Incl. Sumin, Form, Ref. y Constr. Incl. Tapa)</v>
          </cell>
          <cell r="D412" t="str">
            <v>UN</v>
          </cell>
          <cell r="E412">
            <v>2537881</v>
          </cell>
        </row>
        <row r="413">
          <cell r="B413">
            <v>3886</v>
          </cell>
          <cell r="C413" t="str">
            <v>SUMIDERO LATERAL SL-200, H=1.25m (Fundido en Sitio, Concreto Hecho en Obra. Incl. Sumin, Form, Ref. y Const. Incl. Tapa)</v>
          </cell>
          <cell r="D413" t="str">
            <v>UN</v>
          </cell>
          <cell r="E413">
            <v>2351199</v>
          </cell>
        </row>
        <row r="414">
          <cell r="B414">
            <v>3887</v>
          </cell>
          <cell r="C414" t="str">
            <v>SUMIDERO LATERAL SL-250, H=1.25m (Fundido en Sitio, Concreto Hecho en Obra. Incl. Sumin, Form, Ref. y Const. Incl. Tapa)</v>
          </cell>
          <cell r="D414" t="str">
            <v>UN</v>
          </cell>
          <cell r="E414">
            <v>2582194</v>
          </cell>
        </row>
        <row r="415">
          <cell r="B415">
            <v>3888</v>
          </cell>
          <cell r="C415" t="str">
            <v>SUMIDERO LATERAL SL-250, H=1.25m (Fundido en Sitio, Concreto Premezclado. Incl. Sumin, Form, Ref. y Constr. Incl. Tapa)</v>
          </cell>
          <cell r="D415" t="str">
            <v>UN</v>
          </cell>
          <cell r="E415">
            <v>2796656</v>
          </cell>
        </row>
        <row r="416">
          <cell r="B416">
            <v>3889</v>
          </cell>
          <cell r="C416" t="str">
            <v>SUMIDERO LATERAL SL-100A, H=1.7m (Fundido en Sitio, Concreto Hecho en Obra. Incl. Sum, Form, Ref. y Const. Incl. Tapa)</v>
          </cell>
          <cell r="D416" t="str">
            <v>UN</v>
          </cell>
          <cell r="E416">
            <v>1536148</v>
          </cell>
        </row>
        <row r="417">
          <cell r="B417">
            <v>3890</v>
          </cell>
          <cell r="C417" t="str">
            <v>SUMIDERO LATERAL SL-100A, H=1.7m (Fundido en Sitio, Concreto Premezclado. Incl. Sumin, Form, Ref. y Constr. Incl. Tapa)</v>
          </cell>
          <cell r="D417" t="str">
            <v>UN</v>
          </cell>
          <cell r="E417">
            <v>1650046</v>
          </cell>
        </row>
        <row r="418">
          <cell r="B418">
            <v>3891</v>
          </cell>
          <cell r="C418" t="str">
            <v>SUMIDERO LATERAL SL-150A, H=1.7m (Fundido en Sitio, Concreto Hecho en Obra. Incl. Sum, Form, Ref. y Const. Incl. Tapa)</v>
          </cell>
          <cell r="D418" t="str">
            <v>UN</v>
          </cell>
          <cell r="E418">
            <v>2050377</v>
          </cell>
        </row>
        <row r="419">
          <cell r="B419">
            <v>3892</v>
          </cell>
          <cell r="C419" t="str">
            <v>SUMIDERO LATERAL SL-200A, H=1.7m (Fundido en Sitio, Concreto Hecho en Obra. Incl. Sum, Form, Ref. y Const. Incl. Tapa)</v>
          </cell>
          <cell r="D419" t="str">
            <v>UN</v>
          </cell>
          <cell r="E419">
            <v>2548656</v>
          </cell>
        </row>
        <row r="420">
          <cell r="B420">
            <v>3893</v>
          </cell>
          <cell r="C420" t="str">
            <v>SUMIDERO LATERAL SL-200A, H=1.7m (Fundido en Sitio, Concreto Premezclado. Incl. Sumin, Form, Ref. y Constr. Incl. Tapa)</v>
          </cell>
          <cell r="D420" t="str">
            <v>UN</v>
          </cell>
          <cell r="E420">
            <v>2763118</v>
          </cell>
        </row>
        <row r="421">
          <cell r="B421">
            <v>3894</v>
          </cell>
          <cell r="C421" t="str">
            <v>SUMIDERO LATERAL SL-250A, H=1.7m (Fundido en Sitio, Concreto Hecho en Obra. Incl. Sum, Form, Ref. y Const. Incl. Tapa)</v>
          </cell>
          <cell r="D421" t="str">
            <v>UN</v>
          </cell>
          <cell r="E421">
            <v>2822160</v>
          </cell>
        </row>
        <row r="422">
          <cell r="B422">
            <v>3895</v>
          </cell>
          <cell r="C422" t="str">
            <v>SUMIDERO LATERAL SL-250A, H=1.7m (Fundido en Sitio, Concreto Premezclado. Incl. Sumin, Form, Ref. y Constr. Incl. Tapa)</v>
          </cell>
          <cell r="D422" t="str">
            <v>UN</v>
          </cell>
          <cell r="E422">
            <v>3064402</v>
          </cell>
        </row>
        <row r="423">
          <cell r="B423">
            <v>3896</v>
          </cell>
          <cell r="C423" t="str">
            <v>SUMIDERO LATERAL SL-150, H=1.25m (Fundido en Sitio, Concreto Premezclado. Incl. Sumin, Form, Ref. y Constr. Incl. Tapa)</v>
          </cell>
          <cell r="D423" t="str">
            <v>UN</v>
          </cell>
          <cell r="E423">
            <v>2027051</v>
          </cell>
        </row>
        <row r="424">
          <cell r="B424">
            <v>3897</v>
          </cell>
          <cell r="C424" t="str">
            <v>SUMIDERO LATERAL SL-150, H=0.85m (Prefabricado. Incluye Suministro e Instalación. Incluye Sobretapa y Tapa)</v>
          </cell>
          <cell r="D424" t="str">
            <v>UN</v>
          </cell>
          <cell r="E424">
            <v>2435578</v>
          </cell>
        </row>
        <row r="425">
          <cell r="B425">
            <v>3898</v>
          </cell>
          <cell r="C425" t="str">
            <v>SUMIDERO LATERAL SL-200, H=0.85m (Prefabricado. Incluye Suministro e Instalación. Incluye Sobretapa y Tapa)</v>
          </cell>
          <cell r="D425" t="str">
            <v>UN</v>
          </cell>
          <cell r="E425">
            <v>2804330</v>
          </cell>
        </row>
        <row r="426">
          <cell r="B426">
            <v>3899</v>
          </cell>
          <cell r="C426" t="str">
            <v>SUMIDERO LATERAL SL-250, H=0.85m (Prefabricado. Incluye Suministro e Instalación. Incluye Sobretapa y Tapa)</v>
          </cell>
          <cell r="D426" t="str">
            <v>UN</v>
          </cell>
          <cell r="E426">
            <v>3590742</v>
          </cell>
        </row>
        <row r="427">
          <cell r="B427">
            <v>3900</v>
          </cell>
          <cell r="C427" t="str">
            <v>SUMIDERO TRANSVERSAL ST-1, H=1.9m (Fundido en Sitio, Concreto Premezclado. Incl. Sumin, Form, Ref. y Const. Incl. Reja)</v>
          </cell>
          <cell r="D427" t="str">
            <v>ML</v>
          </cell>
          <cell r="E427">
            <v>1152497</v>
          </cell>
        </row>
        <row r="428">
          <cell r="B428">
            <v>3901</v>
          </cell>
          <cell r="C428" t="str">
            <v>TUBERIA PVC PARA DRENAJE D=2 1/2" SIN FILTRO (Incluye Suministro e Instalación)</v>
          </cell>
          <cell r="D428" t="str">
            <v>ML</v>
          </cell>
          <cell r="E428">
            <v>12625</v>
          </cell>
        </row>
        <row r="429">
          <cell r="B429">
            <v>3902</v>
          </cell>
          <cell r="C429" t="str">
            <v>TUBERIA PVC PARA DRENAJE D=4" CON FILTRO (Incluye Suministro e Instalación)</v>
          </cell>
          <cell r="D429" t="str">
            <v>ML</v>
          </cell>
          <cell r="E429">
            <v>22628</v>
          </cell>
        </row>
        <row r="430">
          <cell r="B430">
            <v>3903</v>
          </cell>
          <cell r="C430" t="str">
            <v>TUBERIA PVC PARA DRENAJE D=6" SIN FILTRO (Incluye Suministro e Instalación)</v>
          </cell>
          <cell r="D430" t="str">
            <v>ML</v>
          </cell>
          <cell r="E430">
            <v>39891</v>
          </cell>
        </row>
        <row r="431">
          <cell r="B431">
            <v>3904</v>
          </cell>
          <cell r="C431" t="str">
            <v>TUBERIA PVC PARA DRENAJE D=4" SIN FILTRO (Incluye Suministro e Instalación)</v>
          </cell>
          <cell r="D431" t="str">
            <v>ML</v>
          </cell>
          <cell r="E431">
            <v>17831</v>
          </cell>
        </row>
        <row r="432">
          <cell r="B432">
            <v>3905</v>
          </cell>
          <cell r="C432" t="str">
            <v>TUBERIA PVC PARA DRENAJE D=6" CON FILTRO (Incluye Suministro e Instalación)</v>
          </cell>
          <cell r="D432" t="str">
            <v>ML</v>
          </cell>
          <cell r="E432">
            <v>52923</v>
          </cell>
        </row>
        <row r="433">
          <cell r="B433">
            <v>3906</v>
          </cell>
          <cell r="C433" t="str">
            <v>SUMIDERO TRANSVERSAL ST-2, H=1.77m (Fundido en Sitio, Concreto Hecho en Obra. Incl. Sum, Form, Ref. y Const. Incl. Reja)</v>
          </cell>
          <cell r="D433" t="str">
            <v>ML</v>
          </cell>
          <cell r="E433">
            <v>853347</v>
          </cell>
        </row>
        <row r="434">
          <cell r="B434">
            <v>3907</v>
          </cell>
          <cell r="C434" t="str">
            <v>SUMIDERO TRANSVERSAL ST-2, H=1.77m (Fundido en Sitio, Concreto Premezclado. Incl. Sumin, Form, Ref. y Const. Incl. Reja)</v>
          </cell>
          <cell r="D434" t="str">
            <v>ML</v>
          </cell>
          <cell r="E434">
            <v>916043</v>
          </cell>
        </row>
        <row r="435">
          <cell r="B435">
            <v>3908</v>
          </cell>
          <cell r="C435" t="str">
            <v>SUMIDERO ESPECIAL TIPO 1, H=1.65m (Fundido en Sitio, Concreto Hecho en Obra. Incl. Sum, Form, Ref. y Const. Incl. Reja)</v>
          </cell>
          <cell r="D435" t="str">
            <v>UN</v>
          </cell>
          <cell r="E435">
            <v>1797111</v>
          </cell>
        </row>
        <row r="436">
          <cell r="B436">
            <v>3909</v>
          </cell>
          <cell r="C436" t="str">
            <v>SUMIDERO ESPECIAL TIPO 1, H=1.65m (Fundido en Sitio, Concreto Premezclado. Incl. Sum, Form, Ref. y Const. Incl. Reja)</v>
          </cell>
          <cell r="D436" t="str">
            <v>UN</v>
          </cell>
          <cell r="E436">
            <v>2004533</v>
          </cell>
        </row>
        <row r="437">
          <cell r="B437">
            <v>3910</v>
          </cell>
          <cell r="C437" t="str">
            <v>CONCRETO 4000 PSI IMPERMEABILIZADO (Hecho en Obra)</v>
          </cell>
          <cell r="D437" t="str">
            <v>M3</v>
          </cell>
          <cell r="E437">
            <v>393709</v>
          </cell>
        </row>
        <row r="438">
          <cell r="B438">
            <v>3919</v>
          </cell>
          <cell r="C438" t="str">
            <v>TUBERIA PVC  U.M. EXT/INT LISO NORMA NTC 5070 D=24" (Incluye Suministro e Instalación)</v>
          </cell>
          <cell r="D438" t="str">
            <v>ML</v>
          </cell>
          <cell r="E438">
            <v>437184</v>
          </cell>
        </row>
        <row r="439">
          <cell r="B439">
            <v>3920</v>
          </cell>
          <cell r="C439" t="str">
            <v>TUBERIA PVC  U.M. EXT/INT LISO NORMA NTC 5070 D=27" (Incluye Suministro e Instalación)</v>
          </cell>
          <cell r="D439" t="str">
            <v>ML</v>
          </cell>
          <cell r="E439">
            <v>497864</v>
          </cell>
        </row>
        <row r="440">
          <cell r="B440">
            <v>3921</v>
          </cell>
          <cell r="C440" t="str">
            <v>TUBERIA PVC  U.M. EXT/INT LISO NORMA NTC 5070 D=30" (Incluye Suministro e Instalación)</v>
          </cell>
          <cell r="D440" t="str">
            <v>ML</v>
          </cell>
          <cell r="E440">
            <v>640559</v>
          </cell>
        </row>
        <row r="441">
          <cell r="B441">
            <v>3922</v>
          </cell>
          <cell r="C441" t="str">
            <v>TUBERIA PVC  U.M. EXT/INT LISO NORMA NTC 5070 D=33" (Incluye Suministro e Instalación)</v>
          </cell>
          <cell r="D441" t="str">
            <v>ML</v>
          </cell>
          <cell r="E441">
            <v>814094</v>
          </cell>
        </row>
        <row r="442">
          <cell r="B442">
            <v>3923</v>
          </cell>
          <cell r="C442" t="str">
            <v>TUBERIA PVC  U.M. EXT/INT LISO NORMA NTC 5070 D=36" (Incluye Suministro e Instalación)</v>
          </cell>
          <cell r="D442" t="str">
            <v>ML</v>
          </cell>
          <cell r="E442">
            <v>1163745</v>
          </cell>
        </row>
        <row r="443">
          <cell r="B443">
            <v>3924</v>
          </cell>
          <cell r="C443" t="str">
            <v>TUBERIA PVC  U.M. EXT/INT LISO NORMA NTC 5070 D=39" (Incluye Suministro e Instalación)</v>
          </cell>
          <cell r="D443" t="str">
            <v>ML</v>
          </cell>
          <cell r="E443">
            <v>1543956</v>
          </cell>
        </row>
        <row r="444">
          <cell r="B444">
            <v>3925</v>
          </cell>
          <cell r="C444" t="str">
            <v>TUBERIA PVC  U.M. EXT/INT LISO NORMA NTC 5070 D=42" (Incluye Suministro e Instalación)</v>
          </cell>
          <cell r="D444" t="str">
            <v>ML</v>
          </cell>
          <cell r="E444">
            <v>1758840</v>
          </cell>
        </row>
        <row r="445">
          <cell r="B445">
            <v>3932</v>
          </cell>
          <cell r="C445" t="str">
            <v>TUBERIA CONCRETO D=6" CL. II SIN REFUERZO (Incluye Suministro e Instalación)</v>
          </cell>
          <cell r="D445" t="str">
            <v>ML</v>
          </cell>
          <cell r="E445">
            <v>40606</v>
          </cell>
        </row>
        <row r="446">
          <cell r="B446">
            <v>3933</v>
          </cell>
          <cell r="C446" t="str">
            <v>TUBERIA CONCRETO D=8" CL. II SIN REFUERZO (Incluye Suministro e Instalación)</v>
          </cell>
          <cell r="D446" t="str">
            <v>ML</v>
          </cell>
          <cell r="E446">
            <v>61883</v>
          </cell>
        </row>
        <row r="447">
          <cell r="B447">
            <v>3934</v>
          </cell>
          <cell r="C447" t="str">
            <v>TUBERIA CONCRETO D=12" CL. II SIN REFUERZO (Incluye Suministro e Instalación)</v>
          </cell>
          <cell r="D447" t="str">
            <v>ML</v>
          </cell>
          <cell r="E447">
            <v>113237</v>
          </cell>
        </row>
        <row r="448">
          <cell r="B448">
            <v>3935</v>
          </cell>
          <cell r="C448" t="str">
            <v>TUBERIA CONCRETO D=14" CL. II SIN REFUERZO (Incluye Suministro e Instalación)</v>
          </cell>
          <cell r="D448" t="str">
            <v>ML</v>
          </cell>
          <cell r="E448">
            <v>133627</v>
          </cell>
        </row>
        <row r="449">
          <cell r="B449">
            <v>3936</v>
          </cell>
          <cell r="C449" t="str">
            <v>TUBERIA CONCRETO D=16" CL. II SIN REFUERZO (Incluye Suministro e Instalación)</v>
          </cell>
          <cell r="D449" t="str">
            <v>ML</v>
          </cell>
          <cell r="E449">
            <v>171752</v>
          </cell>
        </row>
        <row r="450">
          <cell r="B450">
            <v>3937</v>
          </cell>
          <cell r="C450" t="str">
            <v>TUBERIA CONCRETO D=18" CL. II SIN REFUERZO (Incluye Suministro e Instalación)</v>
          </cell>
          <cell r="D450" t="str">
            <v>ML</v>
          </cell>
          <cell r="E450">
            <v>226860</v>
          </cell>
        </row>
        <row r="451">
          <cell r="B451">
            <v>3938</v>
          </cell>
          <cell r="C451" t="str">
            <v>TUBERIA CONCRETO D=20" CL. II SIN REFUERZO (Incluye Suministro e Instalación)</v>
          </cell>
          <cell r="D451" t="str">
            <v>ML</v>
          </cell>
          <cell r="E451">
            <v>280125</v>
          </cell>
        </row>
        <row r="452">
          <cell r="B452">
            <v>3939</v>
          </cell>
          <cell r="C452" t="str">
            <v>TUBERIA CONCRETO D=24" CL. II SIN REFUERZO (Incluye Suministro e Instalación)</v>
          </cell>
          <cell r="D452" t="str">
            <v>ML</v>
          </cell>
          <cell r="E452">
            <v>393405</v>
          </cell>
        </row>
        <row r="453">
          <cell r="B453">
            <v>3944</v>
          </cell>
          <cell r="C453" t="str">
            <v>TUBERIA CONCRETO D=24" CL. I REFORZADO (Incluye Suministro e Instalación)</v>
          </cell>
          <cell r="D453" t="str">
            <v>ML</v>
          </cell>
          <cell r="E453">
            <v>403829</v>
          </cell>
        </row>
        <row r="454">
          <cell r="B454">
            <v>3945</v>
          </cell>
          <cell r="C454" t="str">
            <v>TUBERIA CONCRETO D=27" CL. I REFORZADO (Incluye Suministro e Instalación)</v>
          </cell>
          <cell r="D454" t="str">
            <v>ML</v>
          </cell>
          <cell r="E454">
            <v>488667</v>
          </cell>
        </row>
        <row r="455">
          <cell r="B455">
            <v>3946</v>
          </cell>
          <cell r="C455" t="str">
            <v>TUBERIA CONCRETO D=32" CL. I REFORZADO (Incluye Suministro e Instalación)</v>
          </cell>
          <cell r="D455" t="str">
            <v>ML</v>
          </cell>
          <cell r="E455">
            <v>615304</v>
          </cell>
        </row>
        <row r="456">
          <cell r="B456">
            <v>3947</v>
          </cell>
          <cell r="C456" t="str">
            <v>TUBERIA CONCRETO D=36" CL. I REFORZADO (Incluye Suministro e Instalación)</v>
          </cell>
          <cell r="D456" t="str">
            <v>ML</v>
          </cell>
          <cell r="E456">
            <v>772492</v>
          </cell>
        </row>
        <row r="457">
          <cell r="B457">
            <v>3948</v>
          </cell>
          <cell r="C457" t="str">
            <v>TUBERIA CONCRETO D=40" CL. I REFORZADO (Incluye Suministro e Instalación)</v>
          </cell>
          <cell r="D457" t="str">
            <v>ML</v>
          </cell>
          <cell r="E457">
            <v>947593</v>
          </cell>
        </row>
        <row r="458">
          <cell r="B458">
            <v>3949</v>
          </cell>
          <cell r="C458" t="str">
            <v>TUBERIA CONCRETO D=44" CL. I REFORZADO (Incluye Suministro e Instalación)</v>
          </cell>
          <cell r="D458" t="str">
            <v>ML</v>
          </cell>
          <cell r="E458">
            <v>1079390</v>
          </cell>
        </row>
        <row r="459">
          <cell r="B459">
            <v>3950</v>
          </cell>
          <cell r="C459" t="str">
            <v>TUBERIA CONCRETO D=48" CL. I REFORZADO (Incluye Suministro e Instalación)</v>
          </cell>
          <cell r="D459" t="str">
            <v>ML</v>
          </cell>
          <cell r="E459">
            <v>1302828</v>
          </cell>
        </row>
        <row r="460">
          <cell r="B460">
            <v>3951</v>
          </cell>
          <cell r="C460" t="str">
            <v>TUBERIA CONCRETO D=52" CL. I REFORZADO (Incluye Suministro e Instalación)</v>
          </cell>
          <cell r="D460" t="str">
            <v>ML</v>
          </cell>
          <cell r="E460">
            <v>1486691</v>
          </cell>
        </row>
        <row r="461">
          <cell r="B461">
            <v>3952</v>
          </cell>
          <cell r="C461" t="str">
            <v>TUBERIA CONCRETO D=56" CL. I REFORZADO (Incluye Suministro e Instalación)</v>
          </cell>
          <cell r="D461" t="str">
            <v>ML</v>
          </cell>
          <cell r="E461">
            <v>1697359</v>
          </cell>
        </row>
        <row r="462">
          <cell r="B462">
            <v>3953</v>
          </cell>
          <cell r="C462" t="str">
            <v>TUBERIA CONCRETO D=60" CL. I REFORZADO (Incluye Suministro e Instalación)</v>
          </cell>
          <cell r="D462" t="str">
            <v>ML</v>
          </cell>
          <cell r="E462">
            <v>1914575</v>
          </cell>
        </row>
        <row r="463">
          <cell r="B463">
            <v>3954</v>
          </cell>
          <cell r="C463" t="str">
            <v>TUBERIA CONCRETO D=64" CL. I REFORZADO (Incluye Suministro e Instalación)</v>
          </cell>
          <cell r="D463" t="str">
            <v>ML</v>
          </cell>
          <cell r="E463">
            <v>2118973</v>
          </cell>
        </row>
        <row r="464">
          <cell r="B464">
            <v>3955</v>
          </cell>
          <cell r="C464" t="str">
            <v>TUBERIA CONCRETO D=68" CL. I REFORZADO (Incluye Suministro e Instalación)</v>
          </cell>
          <cell r="D464" t="str">
            <v>ML</v>
          </cell>
          <cell r="E464">
            <v>2345336</v>
          </cell>
        </row>
        <row r="465">
          <cell r="B465">
            <v>3956</v>
          </cell>
          <cell r="C465" t="str">
            <v>TUBERIA CONCRETO D=72" CL. I REFORZADO (Incluye Suministro e Instalación)</v>
          </cell>
          <cell r="D465" t="str">
            <v>ML</v>
          </cell>
          <cell r="E465">
            <v>2598927</v>
          </cell>
        </row>
        <row r="466">
          <cell r="B466">
            <v>3957</v>
          </cell>
          <cell r="C466" t="str">
            <v>TUBERIA CONCRETO D=80" CL. I REFORZADO (Incluye Suministro e Instalación)</v>
          </cell>
          <cell r="D466" t="str">
            <v>ML</v>
          </cell>
          <cell r="E466">
            <v>3166559</v>
          </cell>
        </row>
        <row r="467">
          <cell r="B467">
            <v>3958</v>
          </cell>
          <cell r="C467" t="str">
            <v>TUBERIA CONCRETO D=86" CL. I REFORZADO (Incluye Suministro e Instalación)</v>
          </cell>
          <cell r="D467" t="str">
            <v>ML</v>
          </cell>
          <cell r="E467">
            <v>3532063</v>
          </cell>
        </row>
        <row r="468">
          <cell r="B468">
            <v>3959</v>
          </cell>
          <cell r="C468" t="str">
            <v>TUBERIA CONCRETO D=92" CL. I REFORZADO (Incluye Suministro e Instalación)</v>
          </cell>
          <cell r="D468" t="str">
            <v>ML</v>
          </cell>
          <cell r="E468">
            <v>3931029</v>
          </cell>
        </row>
        <row r="469">
          <cell r="B469">
            <v>3960</v>
          </cell>
          <cell r="C469" t="str">
            <v>TUBERIA CONCRETO D=24" CL. II REFORZADO (Incluye Suministro e Instalación)</v>
          </cell>
          <cell r="D469" t="str">
            <v>ML</v>
          </cell>
          <cell r="E469">
            <v>403829</v>
          </cell>
        </row>
        <row r="470">
          <cell r="B470">
            <v>3961</v>
          </cell>
          <cell r="C470" t="str">
            <v>TUBERIA CONCRETO D=27" CL. II REFORZADO (Incluye Suministro e Instalación)</v>
          </cell>
          <cell r="D470" t="str">
            <v>ML</v>
          </cell>
          <cell r="E470">
            <v>500948</v>
          </cell>
        </row>
        <row r="471">
          <cell r="B471">
            <v>3962</v>
          </cell>
          <cell r="C471" t="str">
            <v>TUBERIA CONCRETO D=30" CL. II REFORZADO (Incluye Suministro e Instalación)</v>
          </cell>
          <cell r="D471" t="str">
            <v>ML</v>
          </cell>
          <cell r="E471">
            <v>630536</v>
          </cell>
        </row>
        <row r="472">
          <cell r="B472">
            <v>3963</v>
          </cell>
          <cell r="C472" t="str">
            <v>TUBERIA CONCRETO D=36" CL. II REFORZADO (Incluye Suministro e Instalación)</v>
          </cell>
          <cell r="D472" t="str">
            <v>ML</v>
          </cell>
          <cell r="E472">
            <v>789533</v>
          </cell>
        </row>
        <row r="473">
          <cell r="B473">
            <v>3964</v>
          </cell>
          <cell r="C473" t="str">
            <v>TUBERIA CONCRETO D=40" CL. II REFORZADO (Incluye Suministro e Instalación)</v>
          </cell>
          <cell r="D473" t="str">
            <v>ML</v>
          </cell>
          <cell r="E473">
            <v>969347</v>
          </cell>
        </row>
        <row r="474">
          <cell r="B474">
            <v>3965</v>
          </cell>
          <cell r="C474" t="str">
            <v>TUBERIA CONCRETO D=44" CL. II REFORZADO (Incluye Suministro e Instalación)</v>
          </cell>
          <cell r="D474" t="str">
            <v>ML</v>
          </cell>
          <cell r="E474">
            <v>1099335</v>
          </cell>
        </row>
        <row r="475">
          <cell r="B475">
            <v>3966</v>
          </cell>
          <cell r="C475" t="str">
            <v>TUBERIA CONCRETO D=48" CL. II REFORZADO (Incluye Suministro e Instalación)</v>
          </cell>
          <cell r="D475" t="str">
            <v>ML</v>
          </cell>
          <cell r="E475">
            <v>1331245</v>
          </cell>
        </row>
        <row r="476">
          <cell r="B476">
            <v>3967</v>
          </cell>
          <cell r="C476" t="str">
            <v>TUBERIA CONCRETO D=52" CL. II REFORZADO (Incluye Suministro e Instalación)</v>
          </cell>
          <cell r="D476" t="str">
            <v>ML</v>
          </cell>
          <cell r="E476">
            <v>1520772</v>
          </cell>
        </row>
        <row r="477">
          <cell r="B477">
            <v>3968</v>
          </cell>
          <cell r="C477" t="str">
            <v>TUBERIA CONCRETO D=56" CL. II REFORZADO (Incluye Suministro e Instalación)</v>
          </cell>
          <cell r="D477" t="str">
            <v>ML</v>
          </cell>
          <cell r="E477">
            <v>1717351</v>
          </cell>
        </row>
        <row r="478">
          <cell r="B478">
            <v>3969</v>
          </cell>
          <cell r="C478" t="str">
            <v>TUBERIA CONCRETO D=60" CL. III REFORZADO (Incluye Suministro e Instalación)</v>
          </cell>
          <cell r="D478" t="str">
            <v>ML</v>
          </cell>
          <cell r="E478">
            <v>2141960</v>
          </cell>
        </row>
        <row r="479">
          <cell r="B479">
            <v>3970</v>
          </cell>
          <cell r="C479" t="str">
            <v>TUBERIA CONCRETO D=64" CL. II REFORZADO (Incluye Suministro e Instalación)</v>
          </cell>
          <cell r="D479" t="str">
            <v>ML</v>
          </cell>
          <cell r="E479">
            <v>2162527</v>
          </cell>
        </row>
        <row r="480">
          <cell r="B480">
            <v>3971</v>
          </cell>
          <cell r="C480" t="str">
            <v>TUBERIA CONCRETO D=68" CL. III REFORZADO (Incluye Suministro e Instalación)</v>
          </cell>
          <cell r="D480" t="str">
            <v>ML</v>
          </cell>
          <cell r="E480">
            <v>2484614</v>
          </cell>
        </row>
        <row r="481">
          <cell r="B481">
            <v>3972</v>
          </cell>
          <cell r="C481" t="str">
            <v>TUBERIA CONCRETO D=72" CL. II REFORZADO (Incluye Suministro e Instalación)</v>
          </cell>
          <cell r="D481" t="str">
            <v>ML</v>
          </cell>
          <cell r="E481">
            <v>2609256</v>
          </cell>
        </row>
        <row r="482">
          <cell r="B482">
            <v>3973</v>
          </cell>
          <cell r="C482" t="str">
            <v>TUBERIA CONCRETO D=80" CL. II REFORZADO (Incluye Suministro e Instalación)</v>
          </cell>
          <cell r="D482" t="str">
            <v>ML</v>
          </cell>
          <cell r="E482">
            <v>3179792</v>
          </cell>
        </row>
        <row r="483">
          <cell r="B483">
            <v>3974</v>
          </cell>
          <cell r="C483" t="str">
            <v>TUBERIA CONCRETO D=86" CL. II REFORZADO (Incluye Suministro e Instalación)</v>
          </cell>
          <cell r="D483" t="str">
            <v>ML</v>
          </cell>
          <cell r="E483">
            <v>3583233</v>
          </cell>
        </row>
        <row r="484">
          <cell r="B484">
            <v>3975</v>
          </cell>
          <cell r="C484" t="str">
            <v>TUBERIA CONCRETO D=24" CL. III REFORZADO (Incluye Suministro e Instalación)</v>
          </cell>
          <cell r="D484" t="str">
            <v>ML</v>
          </cell>
          <cell r="E484">
            <v>403829</v>
          </cell>
        </row>
        <row r="485">
          <cell r="B485">
            <v>3976</v>
          </cell>
          <cell r="C485" t="str">
            <v>TUBERIA CONCRETO D=27" CL. III REFORZADO (Incluye Suministro e Instalación)</v>
          </cell>
          <cell r="D485" t="str">
            <v>ML</v>
          </cell>
          <cell r="E485">
            <v>526604</v>
          </cell>
        </row>
        <row r="486">
          <cell r="B486">
            <v>3977</v>
          </cell>
          <cell r="C486" t="str">
            <v>TUBERIA CONCRETO D=30" CL. III REFORZADO (Incluye Suministro e Instalación)</v>
          </cell>
          <cell r="D486" t="str">
            <v>ML</v>
          </cell>
          <cell r="E486">
            <v>661762</v>
          </cell>
        </row>
        <row r="487">
          <cell r="B487">
            <v>3978</v>
          </cell>
          <cell r="C487" t="str">
            <v>TUBERIA CONCRETO D=36" CL. III REFORZADO (Incluye Suministro e Instalación)</v>
          </cell>
          <cell r="D487" t="str">
            <v>ML</v>
          </cell>
          <cell r="E487">
            <v>828422</v>
          </cell>
        </row>
        <row r="488">
          <cell r="B488">
            <v>3979</v>
          </cell>
          <cell r="C488" t="str">
            <v>TUBERIA CONCRETO D=40" CL. III REFORZADO (Incluye Suministro e Instalación)</v>
          </cell>
          <cell r="D488" t="str">
            <v>ML</v>
          </cell>
          <cell r="E488">
            <v>1019565</v>
          </cell>
        </row>
        <row r="489">
          <cell r="B489">
            <v>3980</v>
          </cell>
          <cell r="C489" t="str">
            <v>TUBERIA CONCRETO D=44" CL. III REFORZADO (Incluye Suministro e Instalación)</v>
          </cell>
          <cell r="D489" t="str">
            <v>ML</v>
          </cell>
          <cell r="E489">
            <v>1154218</v>
          </cell>
        </row>
        <row r="490">
          <cell r="B490">
            <v>3981</v>
          </cell>
          <cell r="C490" t="str">
            <v>TUBERIA CONCRETO D=48" CL. III REFORZADO (Incluye Suministro e Instalación)</v>
          </cell>
          <cell r="D490" t="str">
            <v>ML</v>
          </cell>
          <cell r="E490">
            <v>1396647</v>
          </cell>
        </row>
        <row r="491">
          <cell r="B491">
            <v>3982</v>
          </cell>
          <cell r="C491" t="str">
            <v>TUBERIA CONCRETO D=52" CL. III REFORZADO (Incluye Suministro e Instalación)</v>
          </cell>
          <cell r="D491" t="str">
            <v>ML</v>
          </cell>
          <cell r="E491">
            <v>1592839</v>
          </cell>
        </row>
        <row r="492">
          <cell r="B492">
            <v>3983</v>
          </cell>
          <cell r="C492" t="str">
            <v>TUBERIA CONCRETO D=56" CL. III REFORZADO (Incluye Suministro e Instalación)</v>
          </cell>
          <cell r="D492" t="str">
            <v>ML</v>
          </cell>
          <cell r="E492">
            <v>1795034</v>
          </cell>
        </row>
        <row r="493">
          <cell r="B493">
            <v>3984</v>
          </cell>
          <cell r="C493" t="str">
            <v>TUBERIA CONCRETO D=60" CL. II REFORZADO (Incluye Suministro e Instalación)</v>
          </cell>
          <cell r="D493" t="str">
            <v>ML</v>
          </cell>
          <cell r="E493">
            <v>1945848</v>
          </cell>
        </row>
        <row r="494">
          <cell r="B494">
            <v>3985</v>
          </cell>
          <cell r="C494" t="str">
            <v>TUBERIA CONCRETO D=64" CL. III REFORZADO (Incluye Suministro e Instalación)</v>
          </cell>
          <cell r="D494" t="str">
            <v>ML</v>
          </cell>
          <cell r="E494">
            <v>2241209</v>
          </cell>
        </row>
        <row r="495">
          <cell r="B495">
            <v>3986</v>
          </cell>
          <cell r="C495" t="str">
            <v>TUBERIA CONCRETO D=72" CL. III REFORZADO (Incluye Suministro e Instalación)</v>
          </cell>
          <cell r="D495" t="str">
            <v>ML</v>
          </cell>
          <cell r="E495">
            <v>2837641</v>
          </cell>
        </row>
        <row r="496">
          <cell r="B496">
            <v>3987</v>
          </cell>
          <cell r="C496" t="str">
            <v>TUBERIA CONCRETO D=68" CL. II REFORZADO (Incluye Suministro e Instalación)</v>
          </cell>
          <cell r="D496" t="str">
            <v>ML</v>
          </cell>
          <cell r="E496">
            <v>2394554</v>
          </cell>
        </row>
        <row r="497">
          <cell r="B497">
            <v>3988</v>
          </cell>
          <cell r="C497" t="str">
            <v>TUBERIA CONCRETO D=80" CL. III REFORZADO (Incluye Suministro e Instalación)</v>
          </cell>
          <cell r="D497" t="str">
            <v>ML</v>
          </cell>
          <cell r="E497">
            <v>3300125</v>
          </cell>
        </row>
        <row r="498">
          <cell r="B498">
            <v>3989</v>
          </cell>
          <cell r="C498" t="str">
            <v>TUBERIA CONCRETO D=86" CL. III REFORZADO (Incluye Suministro e Instalación)</v>
          </cell>
          <cell r="D498" t="str">
            <v>ML</v>
          </cell>
          <cell r="E498">
            <v>3665629</v>
          </cell>
        </row>
        <row r="499">
          <cell r="B499">
            <v>3990</v>
          </cell>
          <cell r="C499" t="str">
            <v>TUBERIA CONCRETO D=92" CL. II REFORZADO (Incluye Suministro e Instalación)</v>
          </cell>
          <cell r="D499" t="str">
            <v>ML</v>
          </cell>
          <cell r="E499">
            <v>3987911</v>
          </cell>
        </row>
        <row r="500">
          <cell r="B500">
            <v>3991</v>
          </cell>
          <cell r="C500" t="str">
            <v>TUBERIA CONCRETO D=92" CL. III REFORZADO (Incluye Suministro e Instalación)</v>
          </cell>
          <cell r="D500" t="str">
            <v>ML</v>
          </cell>
          <cell r="E500">
            <v>4049505</v>
          </cell>
        </row>
        <row r="501">
          <cell r="B501">
            <v>3992</v>
          </cell>
          <cell r="C501" t="str">
            <v>TUBERIA CONCRETO D=24" CL. IV REFORZADO (Incluye Suministro e Instalación)</v>
          </cell>
          <cell r="D501" t="str">
            <v>ML</v>
          </cell>
          <cell r="E501">
            <v>450239</v>
          </cell>
        </row>
        <row r="502">
          <cell r="B502">
            <v>3993</v>
          </cell>
          <cell r="C502" t="str">
            <v>TUBERIA CONCRETO D=27" CL. IV REFORZADO (Incluye Suministro e Instalación)</v>
          </cell>
          <cell r="D502" t="str">
            <v>ML</v>
          </cell>
          <cell r="E502">
            <v>590055</v>
          </cell>
        </row>
        <row r="503">
          <cell r="B503">
            <v>3994</v>
          </cell>
          <cell r="C503" t="str">
            <v>TUBERIA CONCRETO D=30" CL. IV REFORZADO (Incluye Suministro e Instalación)</v>
          </cell>
          <cell r="D503" t="str">
            <v>ML</v>
          </cell>
          <cell r="E503">
            <v>744157</v>
          </cell>
        </row>
        <row r="504">
          <cell r="B504">
            <v>3995</v>
          </cell>
          <cell r="C504" t="str">
            <v>TUBERIA CONCRETO D=36" CL. IV REFORZADO (Incluye Suministro e Instalación)</v>
          </cell>
          <cell r="D504" t="str">
            <v>ML</v>
          </cell>
          <cell r="E504">
            <v>931666</v>
          </cell>
        </row>
        <row r="505">
          <cell r="B505">
            <v>3996</v>
          </cell>
          <cell r="C505" t="str">
            <v>TUBERIA CONCRETO D=40" CL. IV REFORZADO (Incluye Suministro e Instalación)</v>
          </cell>
          <cell r="D505" t="str">
            <v>ML</v>
          </cell>
          <cell r="E505">
            <v>1147513</v>
          </cell>
        </row>
        <row r="506">
          <cell r="B506">
            <v>3997</v>
          </cell>
          <cell r="C506" t="str">
            <v>TUBERIA CONCRETO D=44" CL. IV REFORZADO (Incluye Suministro e Instalación)</v>
          </cell>
          <cell r="D506" t="str">
            <v>ML</v>
          </cell>
          <cell r="E506">
            <v>1298255</v>
          </cell>
        </row>
        <row r="507">
          <cell r="B507">
            <v>3998</v>
          </cell>
          <cell r="C507" t="str">
            <v>TUBERIA CONCRETO D=48" CL. IV REFORZADO (Incluye Suministro e Instalación)</v>
          </cell>
          <cell r="D507" t="str">
            <v>ML</v>
          </cell>
          <cell r="E507">
            <v>1565389</v>
          </cell>
        </row>
        <row r="508">
          <cell r="B508">
            <v>3999</v>
          </cell>
          <cell r="C508" t="str">
            <v>TUBERIA CONCRETO D=52" CL. IV REFORZADO (Incluye Suministro e Instalación)</v>
          </cell>
          <cell r="D508" t="str">
            <v>ML</v>
          </cell>
          <cell r="E508">
            <v>1791854</v>
          </cell>
        </row>
        <row r="509">
          <cell r="B509">
            <v>4000</v>
          </cell>
          <cell r="C509" t="str">
            <v>TUBERIA CONCRETO D=56" CL. IV REFORZADO (Incluye Suministro e Instalación)</v>
          </cell>
          <cell r="D509" t="str">
            <v>ML</v>
          </cell>
          <cell r="E509">
            <v>1944736</v>
          </cell>
        </row>
        <row r="510">
          <cell r="B510">
            <v>4001</v>
          </cell>
          <cell r="C510" t="str">
            <v>TUBERIA CONCRETO D=60" CL. IV REFORZADO (Incluye Suministro e Instalación)</v>
          </cell>
          <cell r="D510" t="str">
            <v>ML</v>
          </cell>
          <cell r="E510">
            <v>2245252</v>
          </cell>
        </row>
        <row r="511">
          <cell r="B511">
            <v>4002</v>
          </cell>
          <cell r="C511" t="str">
            <v>TUBERIA CONCRETO D=64" CL. IV REFORZADO (Incluye Suministro e Instalación)</v>
          </cell>
          <cell r="D511" t="str">
            <v>ML</v>
          </cell>
          <cell r="E511">
            <v>2503676</v>
          </cell>
        </row>
        <row r="512">
          <cell r="B512">
            <v>4004</v>
          </cell>
          <cell r="C512" t="str">
            <v>TUBERIA CONCRETO D=68" CL. IV REFORZADO (Incluye Suministro e Instalación)</v>
          </cell>
          <cell r="D512" t="str">
            <v>ML</v>
          </cell>
          <cell r="E512">
            <v>2783113</v>
          </cell>
        </row>
        <row r="513">
          <cell r="B513">
            <v>4005</v>
          </cell>
          <cell r="C513" t="str">
            <v>TUBERIA CONCRETO D=72" CL. IV REFORZADO (Incluye Suministro e Instalación)</v>
          </cell>
          <cell r="D513" t="str">
            <v>ML</v>
          </cell>
          <cell r="E513">
            <v>3068977</v>
          </cell>
        </row>
        <row r="514">
          <cell r="B514">
            <v>4006</v>
          </cell>
          <cell r="C514" t="str">
            <v>TUBERIA CONCRETO D=80" CL. IV REFORZADO (Incluye Suministro e Instalación)</v>
          </cell>
          <cell r="D514" t="str">
            <v>ML</v>
          </cell>
          <cell r="E514">
            <v>3711484</v>
          </cell>
        </row>
        <row r="515">
          <cell r="B515">
            <v>4007</v>
          </cell>
          <cell r="C515" t="str">
            <v>TUBERIA CONCRETO D=86" CL. IV REFORZADO (Incluye Suministro e Instalación)</v>
          </cell>
          <cell r="D515" t="str">
            <v>ML</v>
          </cell>
          <cell r="E515">
            <v>4378201</v>
          </cell>
        </row>
        <row r="516">
          <cell r="B516">
            <v>4008</v>
          </cell>
          <cell r="C516" t="str">
            <v>TUBERIA CONCRETO D=92" CL. IV REFORZADO (Incluye Suministro e Instalación)</v>
          </cell>
          <cell r="D516" t="str">
            <v>ML</v>
          </cell>
          <cell r="E516">
            <v>4754461</v>
          </cell>
        </row>
        <row r="517">
          <cell r="B517">
            <v>4009</v>
          </cell>
          <cell r="C517" t="str">
            <v>GEOTEXTIL NT 3000 PARA SUBDRENES/FILTROS (Incluye Suministro e Instalación)</v>
          </cell>
          <cell r="D517" t="str">
            <v>M2</v>
          </cell>
          <cell r="E517">
            <v>8404</v>
          </cell>
        </row>
        <row r="518">
          <cell r="B518">
            <v>4010</v>
          </cell>
          <cell r="C518" t="str">
            <v>GEOTEXTIL NT 4000 PARA SUBDRENES/FILTROS (Incluye Suministro e Instalación)</v>
          </cell>
          <cell r="D518" t="str">
            <v>M2</v>
          </cell>
          <cell r="E518">
            <v>12295</v>
          </cell>
        </row>
        <row r="519">
          <cell r="B519">
            <v>4011</v>
          </cell>
          <cell r="C519" t="str">
            <v>GEOTEXTIL NT 5000 PARA SUBDRENES/FILTROS (Incluye Suministro e Instalación)</v>
          </cell>
          <cell r="D519" t="str">
            <v>M2</v>
          </cell>
          <cell r="E519">
            <v>14752</v>
          </cell>
        </row>
        <row r="520">
          <cell r="B520">
            <v>4012</v>
          </cell>
          <cell r="C520" t="str">
            <v>GEOTEXTIL NT 6000 PARA SUBDRENES/FILTROS (Incluye Suministro e Instalación)</v>
          </cell>
          <cell r="D520" t="str">
            <v>M2</v>
          </cell>
          <cell r="E520">
            <v>16630</v>
          </cell>
        </row>
        <row r="521">
          <cell r="B521">
            <v>4013</v>
          </cell>
          <cell r="C521" t="str">
            <v>GEOTEXTIL NT 7000 PARA SEPARACION SUBRASANTE/CAPAS GRANULARES (Incluye Suministro e Instalación)</v>
          </cell>
          <cell r="D521" t="str">
            <v>M2</v>
          </cell>
          <cell r="E521">
            <v>20486</v>
          </cell>
        </row>
        <row r="522">
          <cell r="B522">
            <v>4014</v>
          </cell>
          <cell r="C522" t="str">
            <v>GEOTEXTIL NT 3000 PARA SEPARACION SUBRASANTE/CAPAS GRANULARES (Incluye Suministro e Instalación)</v>
          </cell>
          <cell r="D522" t="str">
            <v>M2</v>
          </cell>
          <cell r="E522">
            <v>8404</v>
          </cell>
        </row>
        <row r="523">
          <cell r="B523">
            <v>4015</v>
          </cell>
          <cell r="C523" t="str">
            <v>GEOTEXTIL NT 4000 PARA SEPARACION SUBRASANTE/CAPAS GRANULARES (Incluye Suministro e Instalación)</v>
          </cell>
          <cell r="D523" t="str">
            <v>M2</v>
          </cell>
          <cell r="E523">
            <v>12295</v>
          </cell>
        </row>
        <row r="524">
          <cell r="B524">
            <v>4016</v>
          </cell>
          <cell r="C524" t="str">
            <v>GEOTEXTIL NT 5000 PARA SEPARACION SUBRASANTE/CAPAS GRANULARES (Incluye Suministro e Instalación)</v>
          </cell>
          <cell r="D524" t="str">
            <v>M2</v>
          </cell>
          <cell r="E524">
            <v>14752</v>
          </cell>
        </row>
        <row r="525">
          <cell r="B525">
            <v>4017</v>
          </cell>
          <cell r="C525" t="str">
            <v>GEOTEXTIL NT 6000 PARA SEPARACION SUBRASANTE/CAPAS GRANULARES (Incluye Suministro e Instalación)</v>
          </cell>
          <cell r="D525" t="str">
            <v>M2</v>
          </cell>
          <cell r="E525">
            <v>16630</v>
          </cell>
        </row>
        <row r="526">
          <cell r="B526">
            <v>4018</v>
          </cell>
          <cell r="C526" t="str">
            <v>GEOTEXTIL NT 7000 PARA SUBDRENES/FILTROS (Incluye Suministro e Instalación)</v>
          </cell>
          <cell r="D526" t="str">
            <v>M2</v>
          </cell>
          <cell r="E526">
            <v>20486</v>
          </cell>
        </row>
        <row r="527">
          <cell r="B527">
            <v>4019</v>
          </cell>
          <cell r="C527" t="str">
            <v>GEOTEXTIL REPAV 400 PARA PAVIMENTACION Y REPAVIMENTACION (Incluye Suministro e Instalación)</v>
          </cell>
          <cell r="D527" t="str">
            <v>M2</v>
          </cell>
          <cell r="E527">
            <v>6426</v>
          </cell>
        </row>
        <row r="528">
          <cell r="B528">
            <v>4020</v>
          </cell>
          <cell r="C528" t="str">
            <v>GEOTEXTIL REPAV 450 PARA PAVIMENTACION Y REPAVIMENTACION (Incluye Suministro e Instalación)</v>
          </cell>
          <cell r="D528" t="str">
            <v>M2</v>
          </cell>
          <cell r="E528">
            <v>6218</v>
          </cell>
        </row>
        <row r="529">
          <cell r="B529">
            <v>4021</v>
          </cell>
          <cell r="C529" t="str">
            <v>GEOTEXTIL NT 4000 PARA ESTABILIZACION SUBRASANTE/CAPAS GRANULARES (Inc. Suministro e Instalación)</v>
          </cell>
          <cell r="D529" t="str">
            <v>M2</v>
          </cell>
          <cell r="E529">
            <v>12295</v>
          </cell>
        </row>
        <row r="530">
          <cell r="B530">
            <v>4022</v>
          </cell>
          <cell r="C530" t="str">
            <v>GEOTEXTIL NT 5000 PARA ESTABILIZACION SUBRASANTE/CAPAS GRANULARES (Inc. Suministro e Instalación)</v>
          </cell>
          <cell r="D530" t="str">
            <v>M2</v>
          </cell>
          <cell r="E530">
            <v>14752</v>
          </cell>
        </row>
        <row r="531">
          <cell r="B531">
            <v>4023</v>
          </cell>
          <cell r="C531" t="str">
            <v>GEOTEXTIL NT 6000 PARA ESTABILIZACION SUBRASANTE/CAPAS GRANULARES (Inc. Suministro e Instalación)</v>
          </cell>
          <cell r="D531" t="str">
            <v>M2</v>
          </cell>
          <cell r="E531">
            <v>16630</v>
          </cell>
        </row>
        <row r="532">
          <cell r="B532">
            <v>4024</v>
          </cell>
          <cell r="C532" t="str">
            <v>GEOTEXTIL NT 7000 PARA ESTABILIZACION SUBRASANTE/CAPAS GRANULARES (Inc. Suministro e Instalación)</v>
          </cell>
          <cell r="D532" t="str">
            <v>M2</v>
          </cell>
          <cell r="E532">
            <v>20486</v>
          </cell>
        </row>
        <row r="533">
          <cell r="B533">
            <v>4026</v>
          </cell>
          <cell r="C533" t="str">
            <v>GEOTEXTIL T, RESIST. ULTIMA (TIRA ANCHA)=30 kN/m PARA SUBDRENES/FILTROS (Incluye Suministro e Instalación)</v>
          </cell>
          <cell r="D533" t="str">
            <v>M2</v>
          </cell>
          <cell r="E533">
            <v>7453</v>
          </cell>
        </row>
        <row r="534">
          <cell r="B534">
            <v>4027</v>
          </cell>
          <cell r="C534" t="str">
            <v>GEOTEXTIL T, RESIST. ULTIMA (TIRA ANCHA)=40 kN/m PARA SUBDRENES/FILTROS (Incluye Suministro e Instalación)</v>
          </cell>
          <cell r="D534" t="str">
            <v>M2</v>
          </cell>
          <cell r="E534">
            <v>8322</v>
          </cell>
        </row>
        <row r="535">
          <cell r="B535">
            <v>4028</v>
          </cell>
          <cell r="C535" t="str">
            <v>GEOTEXTIL T, RESIST. ULTIMA (TIRA ANCHA)=60 kN/m PARA SUBDRENES/FILTROS (Incluye Suministro e Instalación)</v>
          </cell>
          <cell r="D535" t="str">
            <v>M2</v>
          </cell>
          <cell r="E535">
            <v>11677</v>
          </cell>
        </row>
        <row r="536">
          <cell r="B536">
            <v>4029</v>
          </cell>
          <cell r="C536" t="str">
            <v>GEOTEXTIL T, RESIST. ULTIMA (TIRA ANCHA)=90 kN/m PARA SUBDRENES/FILTROS (Incluye Suministro e Instalación)</v>
          </cell>
          <cell r="D536" t="str">
            <v>M2</v>
          </cell>
          <cell r="E536">
            <v>16536</v>
          </cell>
        </row>
        <row r="537">
          <cell r="B537">
            <v>4030</v>
          </cell>
          <cell r="C537" t="str">
            <v>GEOTEXTIL T, RESIST. ULTIMA (TIRA ANCHA)=30 kN/m PARA SEPARACION SUBRASANTE/CAPAS GRANULARES (Inc. Sumin. e Instalación)</v>
          </cell>
          <cell r="D537" t="str">
            <v>M2</v>
          </cell>
          <cell r="E537">
            <v>7453</v>
          </cell>
        </row>
        <row r="538">
          <cell r="B538">
            <v>4032</v>
          </cell>
          <cell r="C538" t="str">
            <v>GEOTEXTIL T, RESIST. ULTIMA (TIRA ANCHA)=40 kN/m PARA SEPARACION SUBRASANTE/CAPAS GRANULARES (Inc. Sumin. e Instalación)</v>
          </cell>
          <cell r="D538" t="str">
            <v>M2</v>
          </cell>
          <cell r="E538">
            <v>8322</v>
          </cell>
        </row>
        <row r="539">
          <cell r="B539">
            <v>4033</v>
          </cell>
          <cell r="C539" t="str">
            <v>GEOTEXTIL T, RESIST. ULTIMA (TIRA ANCHA)=60 kN/m PARA SEPARACION SUBRASANTE/CAPAS GRANULARES (Inc. Sumin. e Instalación)</v>
          </cell>
          <cell r="D539" t="str">
            <v>M2</v>
          </cell>
          <cell r="E539">
            <v>11677</v>
          </cell>
        </row>
        <row r="540">
          <cell r="B540">
            <v>4034</v>
          </cell>
          <cell r="C540" t="str">
            <v>GEOTEXTIL T, RESIST. ULTIMA (TIRA ANCHA)=90 kN/m PARA SEPARACION SUBRASANTE/CAPAS GRANULARES (Inc. Sumin. e Instalación)</v>
          </cell>
          <cell r="D540" t="str">
            <v>M2</v>
          </cell>
          <cell r="E540">
            <v>16536</v>
          </cell>
        </row>
        <row r="541">
          <cell r="B541">
            <v>4036</v>
          </cell>
          <cell r="C541" t="str">
            <v>GEOTEXTIL T, RESIST. ULTIMA (TIRA ANCHA)=40 kN/m PARA ESTABILIZACION SUBRASANTE/CAPAS GRANULARES (Inc. Sumin. e Inst.)</v>
          </cell>
          <cell r="D541" t="str">
            <v>M2</v>
          </cell>
          <cell r="E541">
            <v>8322</v>
          </cell>
        </row>
        <row r="542">
          <cell r="B542">
            <v>4037</v>
          </cell>
          <cell r="C542" t="str">
            <v>GEOTEXTIL T, RESIST. ULTIMA (TIRA ANCHA)=60 kN/m PARA ESTABILIZACION SUBRASANTE/CAPAS GRANULARES (Inc. Sumin. e Inst.)</v>
          </cell>
          <cell r="D542" t="str">
            <v>M2</v>
          </cell>
          <cell r="E542">
            <v>11677</v>
          </cell>
        </row>
        <row r="543">
          <cell r="B543">
            <v>4038</v>
          </cell>
          <cell r="C543" t="str">
            <v>GEOTEXTIL T, RESIST. ULTIMA (TIRA ANCHA)=90 kN/m PARA ESTABILIZACION SUBRASANTE/CAPAS GRANULARES (Inc. Sumin. e Inst.)</v>
          </cell>
          <cell r="D543" t="str">
            <v>M2</v>
          </cell>
          <cell r="E543">
            <v>16536</v>
          </cell>
        </row>
        <row r="544">
          <cell r="B544">
            <v>4039</v>
          </cell>
          <cell r="C544" t="str">
            <v>SARDINEL H=0.20m, e=0.15m CONCRETO 3000 PSI (Fundido en Sitio, Concreto Premezclado. Inc. Sumin, Formalet. y Const.)</v>
          </cell>
          <cell r="D544" t="str">
            <v>ML</v>
          </cell>
          <cell r="E544">
            <v>18944</v>
          </cell>
        </row>
        <row r="545">
          <cell r="B545">
            <v>4040</v>
          </cell>
          <cell r="C545" t="str">
            <v>SARDINEL H=0.25m, e=0.15m CONCRETO 3000 PSI (Fundido en Sitio, Concreto Premezclado. Inc. Sumin, Formalet. y Const.)</v>
          </cell>
          <cell r="D545" t="str">
            <v>ML</v>
          </cell>
          <cell r="E545">
            <v>21804</v>
          </cell>
        </row>
        <row r="546">
          <cell r="B546">
            <v>4041</v>
          </cell>
          <cell r="C546" t="str">
            <v>SARDINEL H=0.40m, e=0.15m CONCRETO 3000 PSI (Fundido en Sitio, Concreto Premezclado. Inc. Sumin, Formalet. y Const.)</v>
          </cell>
          <cell r="D546" t="str">
            <v>ML</v>
          </cell>
          <cell r="E546">
            <v>30347</v>
          </cell>
        </row>
        <row r="547">
          <cell r="B547">
            <v>4042</v>
          </cell>
          <cell r="C547" t="str">
            <v>SARDINEL H=0.30m, e=0.15m CONCRETO 3000 PSI (Fundido en Sitio, Concreto Hecho en Obra. Inc. Sumin, Formalet. y Const.)</v>
          </cell>
          <cell r="D547" t="str">
            <v>ML</v>
          </cell>
          <cell r="E547">
            <v>22036</v>
          </cell>
        </row>
        <row r="548">
          <cell r="B548">
            <v>4043</v>
          </cell>
          <cell r="C548" t="str">
            <v>SARDINEL H=0.30m, e=0.15m CONCRETO 3000 PSI (Fundido en Sitio, Concreto Premezclado. Inc. Sumin, Formalet. y Const.)</v>
          </cell>
          <cell r="D548" t="str">
            <v>ML</v>
          </cell>
          <cell r="E548">
            <v>24664</v>
          </cell>
        </row>
        <row r="549">
          <cell r="B549">
            <v>4044</v>
          </cell>
          <cell r="C549" t="str">
            <v>BORDE SEPARADOR VERDE TIPO A170 (Suministro e Instalación. Incluye 3cm Mortero 2000 PSI)</v>
          </cell>
          <cell r="D549" t="str">
            <v>ML</v>
          </cell>
          <cell r="E549">
            <v>175870</v>
          </cell>
        </row>
        <row r="550">
          <cell r="B550">
            <v>4045</v>
          </cell>
          <cell r="C550" t="str">
            <v>SEPARADOR 'NEW JERSEY' MONODIRECCIONAL 1.5m x 0.6m x 1.1m (Prefabricado. Incluye Sum. e Inst. No Inc. material de base)</v>
          </cell>
          <cell r="D550" t="str">
            <v>ML</v>
          </cell>
          <cell r="E550">
            <v>269969</v>
          </cell>
        </row>
        <row r="551">
          <cell r="B551">
            <v>4046</v>
          </cell>
          <cell r="C551" t="str">
            <v>BORDE SEPARADOR VERDE TIPO A170 (Suministro e Instalación. No Incluye material de base)</v>
          </cell>
          <cell r="D551" t="str">
            <v>ML</v>
          </cell>
          <cell r="E551">
            <v>171850</v>
          </cell>
        </row>
        <row r="552">
          <cell r="B552">
            <v>4047</v>
          </cell>
          <cell r="C552" t="str">
            <v>BORDILLO PREFABRICADO A80 (Suministro e Instalación. Incluye 3cm Mortero de Nivelación 1:5)</v>
          </cell>
          <cell r="D552" t="str">
            <v>ML</v>
          </cell>
          <cell r="E552">
            <v>40307</v>
          </cell>
        </row>
        <row r="553">
          <cell r="B553">
            <v>4048</v>
          </cell>
          <cell r="C553" t="str">
            <v>BORDILLO PREFABRICADO A80 (Suministro e Instalación. No Incluye material de base)</v>
          </cell>
          <cell r="D553" t="str">
            <v>ML</v>
          </cell>
          <cell r="E553">
            <v>38815</v>
          </cell>
        </row>
        <row r="554">
          <cell r="B554">
            <v>4049</v>
          </cell>
          <cell r="C554" t="str">
            <v>CAÑUELA TIPO A120 (Suministro e Instalación. Incluye 3cm Mortero 2000 PSI)</v>
          </cell>
          <cell r="D554" t="str">
            <v>ML</v>
          </cell>
          <cell r="E554">
            <v>37933</v>
          </cell>
        </row>
        <row r="555">
          <cell r="B555">
            <v>4050</v>
          </cell>
          <cell r="C555" t="str">
            <v>CAÑUELA TIPO A120 (Suministro e Instalación. No Incluye material de base)</v>
          </cell>
          <cell r="D555" t="str">
            <v>ML</v>
          </cell>
          <cell r="E555">
            <v>34531</v>
          </cell>
        </row>
        <row r="556">
          <cell r="B556">
            <v>4051</v>
          </cell>
          <cell r="C556" t="str">
            <v>ANDEN CONCRETO 3000 PSI (210 Kg/cm2) HECHO EN OBRA e=0.10m (Incluye Mezcla, Formaleteo, Fundida y Curado)</v>
          </cell>
          <cell r="D556" t="str">
            <v>M2</v>
          </cell>
          <cell r="E556">
            <v>44439</v>
          </cell>
        </row>
        <row r="557">
          <cell r="B557">
            <v>4052</v>
          </cell>
          <cell r="C557" t="str">
            <v>SARDINEL ESPECIAL A100 PARA RAMPA TIPO A (Suministro e Instalación. Incluye 3cm Mortero 2000 PSI)</v>
          </cell>
          <cell r="D557" t="str">
            <v>UN</v>
          </cell>
          <cell r="E557">
            <v>35189</v>
          </cell>
        </row>
        <row r="558">
          <cell r="B558">
            <v>4053</v>
          </cell>
          <cell r="C558" t="str">
            <v>SARDINEL ESPECIAL A100 PARA RAMPA TIPO A (Suministro e Instalación. No Incluye material de base)</v>
          </cell>
          <cell r="D558" t="str">
            <v>UN</v>
          </cell>
          <cell r="E558">
            <v>33815</v>
          </cell>
        </row>
        <row r="559">
          <cell r="B559">
            <v>4054</v>
          </cell>
          <cell r="C559" t="str">
            <v>SARDINEL TIPO A10 (Suministro e Instalación. Incluye 3cm Mortero 2000 PSI)</v>
          </cell>
          <cell r="D559" t="str">
            <v>ML</v>
          </cell>
          <cell r="E559">
            <v>49435</v>
          </cell>
        </row>
        <row r="560">
          <cell r="B560">
            <v>4055</v>
          </cell>
          <cell r="C560" t="str">
            <v>SARDINEL TIPO A10 (Suministro e Instalación. No Incluye material de base)</v>
          </cell>
          <cell r="D560" t="str">
            <v>ML</v>
          </cell>
          <cell r="E560">
            <v>47167</v>
          </cell>
        </row>
        <row r="561">
          <cell r="B561">
            <v>4061</v>
          </cell>
          <cell r="C561" t="str">
            <v>ADOQUIN DE ARCILLA TR. PESADO 20x10x8cm (Suministro e Instalación. Incluye Base 4cm Arena Nivelación y Arena de Sello)</v>
          </cell>
          <cell r="D561" t="str">
            <v>M2</v>
          </cell>
          <cell r="E561">
            <v>49749</v>
          </cell>
        </row>
        <row r="562">
          <cell r="B562">
            <v>4064</v>
          </cell>
          <cell r="C562" t="str">
            <v>PISO EN ADOQUIN DE ARCILLA 20x10x6cm (Suministro e Instalación. Incluye Base 3cm Arena Nivelacion y Arena de Sello)</v>
          </cell>
          <cell r="D562" t="str">
            <v>M2</v>
          </cell>
          <cell r="E562">
            <v>42748</v>
          </cell>
        </row>
        <row r="563">
          <cell r="B563">
            <v>4068</v>
          </cell>
          <cell r="C563" t="str">
            <v>PISO EN LOSETA PREFABRICADA A30 (Suministro e Instalación. Incluye Base 4cm Mortero 1:5 y Arena de Sello)</v>
          </cell>
          <cell r="D563" t="str">
            <v>M2</v>
          </cell>
          <cell r="E563">
            <v>62259</v>
          </cell>
        </row>
        <row r="564">
          <cell r="B564">
            <v>4069</v>
          </cell>
          <cell r="C564" t="str">
            <v>PISO EN LOSETA PREFABRICADA A30 (Suministro e Instalación. Incluye Base 4cm Mortero 2000 PSI y Arena de Sello)</v>
          </cell>
          <cell r="D564" t="str">
            <v>M2</v>
          </cell>
          <cell r="E564">
            <v>67428</v>
          </cell>
        </row>
        <row r="565">
          <cell r="B565">
            <v>4073</v>
          </cell>
          <cell r="C565" t="str">
            <v>PISO EN LOSETA PREFABRICADA A50 (Suministro e Instalación. Incluye Base 4cm Mortero 2000 PSI y Arena de Sello)</v>
          </cell>
          <cell r="D565" t="str">
            <v>M2</v>
          </cell>
          <cell r="E565">
            <v>63535</v>
          </cell>
        </row>
        <row r="566">
          <cell r="B566">
            <v>4074</v>
          </cell>
          <cell r="C566" t="str">
            <v>PISO EN LOSETA PREFABRICADA A50 (Suministro e Instalación. Incluye Base 4cm Arena Nivelacion y Arena de Sello)</v>
          </cell>
          <cell r="D566" t="str">
            <v>M2</v>
          </cell>
          <cell r="E566">
            <v>53070</v>
          </cell>
        </row>
        <row r="567">
          <cell r="B567">
            <v>4075</v>
          </cell>
          <cell r="C567" t="str">
            <v>PISO EN LOSETA PREFABRICADA A50 (Suministro e Instalación. Incluye Base 4cm Mortero 1:5 y Arena de Sello)</v>
          </cell>
          <cell r="D567" t="str">
            <v>M2</v>
          </cell>
          <cell r="E567">
            <v>59053</v>
          </cell>
        </row>
        <row r="568">
          <cell r="B568">
            <v>4077</v>
          </cell>
          <cell r="C568" t="str">
            <v>PISO EN LOSETA PREFABRICADA A60 (Suministro e Instalación. Incluye Base 4cm Arena Nivelacion y Arena de Sello)</v>
          </cell>
          <cell r="D568" t="str">
            <v>M2</v>
          </cell>
          <cell r="E568">
            <v>65876</v>
          </cell>
        </row>
        <row r="569">
          <cell r="B569">
            <v>4078</v>
          </cell>
          <cell r="C569" t="str">
            <v>PISO EN LOSETA PREFABRICADA A60 (Suministro e Instalación. Incluye Base 4cm Mortero 1:5 y Arena de Sello)</v>
          </cell>
          <cell r="D569" t="str">
            <v>M2</v>
          </cell>
          <cell r="E569">
            <v>71859</v>
          </cell>
        </row>
        <row r="570">
          <cell r="B570">
            <v>4079</v>
          </cell>
          <cell r="C570" t="str">
            <v>PISO EN LOSETA PREFABRICADA A60 (Suministro e Instalación. Incluye Base 4cm Mortero 2000 PSI y Arena de Sello)</v>
          </cell>
          <cell r="D570" t="str">
            <v>M2</v>
          </cell>
          <cell r="E570">
            <v>77028</v>
          </cell>
        </row>
        <row r="571">
          <cell r="B571">
            <v>4080</v>
          </cell>
          <cell r="C571" t="str">
            <v>BOLARDO EN CONCRETO TIPO M60 (Suministro e Instalación. Incluye base en Concreto 1500 PSI, Hecho en Obra)</v>
          </cell>
          <cell r="D571" t="str">
            <v>UN</v>
          </cell>
          <cell r="E571">
            <v>98208</v>
          </cell>
        </row>
        <row r="572">
          <cell r="B572">
            <v>4081</v>
          </cell>
          <cell r="C572" t="str">
            <v>BOLARDO EN CONCRETO TIPO M61 (Suministro e Instalación. Incluye base en Concreto 1500 PSI, Hecho en Obra)</v>
          </cell>
          <cell r="D572" t="str">
            <v>UN</v>
          </cell>
          <cell r="E572">
            <v>96797</v>
          </cell>
        </row>
        <row r="573">
          <cell r="B573">
            <v>4082</v>
          </cell>
          <cell r="C573" t="str">
            <v>BOLARDO EN HIERRO TIPO M62 (Suministro e Instalación. Incluye base en Concreto 1500 PSI, Hecho en Obra)</v>
          </cell>
          <cell r="D573" t="str">
            <v>UN</v>
          </cell>
          <cell r="E573">
            <v>139718</v>
          </cell>
        </row>
        <row r="574">
          <cell r="B574">
            <v>4083</v>
          </cell>
          <cell r="C574" t="str">
            <v>BOLARDO EN HIERRO TIPO M63 (Suministro e Instalación. Incluye base en Concreto 1500 PSI premezclado)</v>
          </cell>
          <cell r="D574" t="str">
            <v>UN</v>
          </cell>
          <cell r="E574">
            <v>136027</v>
          </cell>
        </row>
        <row r="575">
          <cell r="B575">
            <v>4085</v>
          </cell>
          <cell r="C575" t="str">
            <v>PIEZA REMATE A105 PARA RAMPA TIPO A (Suministro e Instalación. Incluye 3cm Mortero 2000 PSI)</v>
          </cell>
          <cell r="D575" t="str">
            <v>UN</v>
          </cell>
          <cell r="E575">
            <v>59292</v>
          </cell>
        </row>
        <row r="576">
          <cell r="B576">
            <v>4086</v>
          </cell>
          <cell r="C576" t="str">
            <v>PIEZA REMATE A105 PARA RAMPA TIPO A (Suministro e Instalación. No Incluye material de base)</v>
          </cell>
          <cell r="D576" t="str">
            <v>UN</v>
          </cell>
          <cell r="E576">
            <v>55615</v>
          </cell>
        </row>
        <row r="577">
          <cell r="B577">
            <v>4087</v>
          </cell>
          <cell r="C577" t="str">
            <v>PIEZA REMATE A105 PARA RAMPA TIPO A (Suministro e Instalación. Incluye 3cm Mortero 1:5)</v>
          </cell>
          <cell r="D577" t="str">
            <v>UN</v>
          </cell>
          <cell r="E577">
            <v>58035</v>
          </cell>
        </row>
        <row r="578">
          <cell r="B578">
            <v>4088</v>
          </cell>
          <cell r="C578" t="str">
            <v>SARDINEL BAJO A85 PARA RAMPAS (Suministro e Instalación. Incluye 3cm Mortero 2000 PSI)</v>
          </cell>
          <cell r="D578" t="str">
            <v>ML</v>
          </cell>
          <cell r="E578">
            <v>36261</v>
          </cell>
        </row>
        <row r="579">
          <cell r="B579">
            <v>4089</v>
          </cell>
          <cell r="C579" t="str">
            <v>SARDINEL BAJO A85 PARA RAMPAS (Suministro e Instalación. Incluye 3cm Mortero 1:5)</v>
          </cell>
          <cell r="D579" t="str">
            <v>ML</v>
          </cell>
          <cell r="E579">
            <v>35485</v>
          </cell>
        </row>
        <row r="580">
          <cell r="B580">
            <v>4090</v>
          </cell>
          <cell r="C580" t="str">
            <v>SARDINEL BAJO A85 PARA RAMPAS (Suministro e Instalación. No Incluye material de base)</v>
          </cell>
          <cell r="D580" t="str">
            <v>ML</v>
          </cell>
          <cell r="E580">
            <v>33993</v>
          </cell>
        </row>
        <row r="581">
          <cell r="B581">
            <v>4091</v>
          </cell>
          <cell r="C581" t="str">
            <v>RAMPA TIPO A (B10) (Base en Mortero 2000 PSI, Desarrollo: 1 m.</v>
          </cell>
          <cell r="D581" t="str">
            <v>UN</v>
          </cell>
          <cell r="E581">
            <v>523724</v>
          </cell>
        </row>
        <row r="582">
          <cell r="B582">
            <v>4100</v>
          </cell>
          <cell r="C582" t="str">
            <v>TALA DE ARBOLES CLASE V (H&gt;30m. Incluye Desenraíce, Cargue, Transporte y Disposición Final)</v>
          </cell>
          <cell r="D582" t="str">
            <v>UN</v>
          </cell>
          <cell r="E582">
            <v>625329</v>
          </cell>
        </row>
        <row r="583">
          <cell r="B583">
            <v>4101</v>
          </cell>
          <cell r="C583" t="str">
            <v>TALA DE ARBOLES CLASE II (5m &lt; H &lt; 10m. Incluye Desenraíce, Retiro y Disposición Final)</v>
          </cell>
          <cell r="D583" t="str">
            <v>UN</v>
          </cell>
          <cell r="E583">
            <v>219017</v>
          </cell>
        </row>
        <row r="584">
          <cell r="B584">
            <v>4102</v>
          </cell>
          <cell r="C584" t="str">
            <v>3  DUCTOS D=4"  Y 3 DUCTOS D=3" PVC-TDP (Incluye Suministro e Instalación. No Incluye Rellenos) NORMA CS214</v>
          </cell>
          <cell r="D584" t="str">
            <v>ML</v>
          </cell>
          <cell r="E584">
            <v>74800</v>
          </cell>
        </row>
        <row r="585">
          <cell r="B585">
            <v>4103</v>
          </cell>
          <cell r="C585" t="str">
            <v>6  DUCTOS D=4" PVC-TDP (Incluye Suministro e Instalación. No Incluye Rellenos) NORMA CS210.</v>
          </cell>
          <cell r="D585" t="str">
            <v>ML</v>
          </cell>
          <cell r="E585">
            <v>82490</v>
          </cell>
        </row>
        <row r="586">
          <cell r="B586">
            <v>4104</v>
          </cell>
          <cell r="C586" t="str">
            <v>CAJA DE INSPECCIÓN PARA ALUMBRADO PÚBLICO NORMA CODENSA CS 274  (Anden. Incluye Base, Muros, Pañete, Marco y Tapa). Medidas Externas: 0.90 x 0.90m. Medidas Internas: 0.60 x 0.60m. Altura: 0.93m.</v>
          </cell>
          <cell r="D586" t="str">
            <v>UN</v>
          </cell>
          <cell r="E586">
            <v>400080</v>
          </cell>
        </row>
        <row r="587">
          <cell r="B587">
            <v>4105</v>
          </cell>
          <cell r="C587" t="str">
            <v>CAJA DE INSPECCIÓN SENCILLA PARA CANALIZACIÓN NORMA CODENSA CS 275  (ZVerde. Incluye Base, Muros, Pañete, Marco y Tapa). Medidas Externas: 1.49 x 0.99m. Medidas Internas: 1.19 x 0.69m. Altura: 1.37m.</v>
          </cell>
          <cell r="D587" t="str">
            <v>UN</v>
          </cell>
          <cell r="E587">
            <v>717990</v>
          </cell>
        </row>
        <row r="588">
          <cell r="B588">
            <v>4106</v>
          </cell>
          <cell r="C588" t="str">
            <v>CAJA DE INSPECCIÓN SENCILLA PARA CANALIZACIÓN NORMA CODENSA CS 275  (Anden. Incluye Base, Muros, Pañete, Marco y Tapa). Medidas Externas: 1.49 x 0.99m. Medidas Internas: 1.19 x 0.69m. Altura: 1.37m.</v>
          </cell>
          <cell r="D588" t="str">
            <v>UN</v>
          </cell>
          <cell r="E588">
            <v>699270</v>
          </cell>
        </row>
        <row r="589">
          <cell r="B589">
            <v>4107</v>
          </cell>
          <cell r="C589" t="str">
            <v>CAJA DE INSPECCIÓN DOBLE PARA CANALIZACIÓN NORMA CODENSA CS 276  (ZVerde. Incluye Base, Muros, Pañete, Marco y Tapas). Medidas Externas: 1.79 x 1.49m. Medidas Internas: 1.49 x 1.19m. Altura: 1.22m.</v>
          </cell>
          <cell r="D589" t="str">
            <v>UN</v>
          </cell>
          <cell r="E589">
            <v>1031857</v>
          </cell>
        </row>
        <row r="590">
          <cell r="B590">
            <v>4108</v>
          </cell>
          <cell r="C590" t="str">
            <v>CAJA DE INSPECCIÓN DOBLE PARA CANALIZACIÓN NORMA CODENSA CS 276  (Anden. Incluye Base, Muros, Pañete, Marco y Tapas). Medidas Externas: 1.79 x 1.49m. Medidas Internas: 1.49 x 1.19m. Altura: 1.22m.</v>
          </cell>
          <cell r="D590" t="str">
            <v>UN</v>
          </cell>
          <cell r="E590">
            <v>977457</v>
          </cell>
        </row>
        <row r="591">
          <cell r="B591">
            <v>4110</v>
          </cell>
          <cell r="C591" t="str">
            <v>CAJA DE INSPECCIÓN TRIPLE PARA CANALIZACIÓN NORMA CODENSA CS 277  (Incluye Base, Muros, Pañete, Marcos y Tapas). Medidas Externas: 2.59 x 1.69m. Medidas Internas: 2.29 x 1.19m. Altura: 1.37m.</v>
          </cell>
          <cell r="D591" t="str">
            <v>UN</v>
          </cell>
          <cell r="E591">
            <v>1799431</v>
          </cell>
        </row>
        <row r="592">
          <cell r="B592">
            <v>4111</v>
          </cell>
          <cell r="C592" t="str">
            <v>MORTERO 1:4 IMPERMEABILIZADO (Hecho en Obra)</v>
          </cell>
          <cell r="D592" t="str">
            <v>M3</v>
          </cell>
          <cell r="E592">
            <v>357948</v>
          </cell>
        </row>
        <row r="593">
          <cell r="B593">
            <v>4113</v>
          </cell>
          <cell r="C593" t="str">
            <v>CIMENTACION DE POSTES H=10m, CR=1050Kg (Incluye Izaje, Aplomado e Hincado. Incluye Rellenos) NORMA LA009.</v>
          </cell>
          <cell r="D593" t="str">
            <v>UN</v>
          </cell>
          <cell r="E593">
            <v>346336</v>
          </cell>
        </row>
        <row r="594">
          <cell r="B594">
            <v>4114</v>
          </cell>
          <cell r="C594" t="str">
            <v>CIMENTACION DE POSTES H=12m, CR=510Kg (Incluye Izaje, Aplomado e Hincado. Incluye Rellenos) NORMA LA009.</v>
          </cell>
          <cell r="D594" t="str">
            <v>UN</v>
          </cell>
          <cell r="E594">
            <v>295797</v>
          </cell>
        </row>
        <row r="595">
          <cell r="B595">
            <v>4115</v>
          </cell>
          <cell r="C595" t="str">
            <v>CIMENTACION DE POSTES H=12m, CR=750Kg (Incluye Izaje, Aplomado e Hincado. Incluye Rellenos) NORMA LA009.</v>
          </cell>
          <cell r="D595" t="str">
            <v>UN</v>
          </cell>
          <cell r="E595">
            <v>315381</v>
          </cell>
        </row>
        <row r="596">
          <cell r="B596">
            <v>4116</v>
          </cell>
          <cell r="C596" t="str">
            <v>CIMENTACION DE POSTES H=12m, CR=1050Kg (Incluye Izaje, Aplomado e Hincado. Incluye Rellenos) NORMA LA009.</v>
          </cell>
          <cell r="D596" t="str">
            <v>UN</v>
          </cell>
          <cell r="E596">
            <v>355812</v>
          </cell>
        </row>
        <row r="597">
          <cell r="B597">
            <v>4117</v>
          </cell>
          <cell r="C597" t="str">
            <v>CIMENTACION DE POSTES H=12m, CR=1350Kg (Incluye Izaje, Aplomado e Hincado. Incluye Rellenos) NORMA LA009.</v>
          </cell>
          <cell r="D597" t="str">
            <v>UN</v>
          </cell>
          <cell r="E597">
            <v>376027</v>
          </cell>
        </row>
        <row r="598">
          <cell r="B598">
            <v>4118</v>
          </cell>
          <cell r="C598" t="str">
            <v>CIMENTACION DE POSTES H=14m, CR=750Kg (Incluye Izaje, Aplomado e Hincado. Incluye Rellenos) NORMA LA009.</v>
          </cell>
          <cell r="D598" t="str">
            <v>UN</v>
          </cell>
          <cell r="E598">
            <v>320435</v>
          </cell>
        </row>
        <row r="599">
          <cell r="B599">
            <v>4119</v>
          </cell>
          <cell r="C599" t="str">
            <v>CIMENTACION DE POSTES H=14m, CR=1050Kg (Incluye Izaje, Aplomado e Hincado. Incluye Rellenos) NORMA LA009.</v>
          </cell>
          <cell r="D599" t="str">
            <v>UN</v>
          </cell>
          <cell r="E599">
            <v>365919</v>
          </cell>
        </row>
        <row r="600">
          <cell r="B600">
            <v>4120</v>
          </cell>
          <cell r="C600" t="str">
            <v>CIMENTACION DE POSTES H=14m, CR=1350Kg (Incluye Izaje, Aplomado e Hincado. Incluye Rellenos) NORMA LA009.</v>
          </cell>
          <cell r="D600" t="str">
            <v>UN</v>
          </cell>
          <cell r="E600">
            <v>388030</v>
          </cell>
        </row>
        <row r="601">
          <cell r="B601">
            <v>4121</v>
          </cell>
          <cell r="C601" t="str">
            <v>CIMENTACION DE POSTES H=10m, CR=750Kg (Incluye Izaje, Aplomado e Hincado. Incluye Rellenos) NORMA LA009.</v>
          </cell>
          <cell r="D601" t="str">
            <v>UN</v>
          </cell>
          <cell r="E601">
            <v>309064</v>
          </cell>
        </row>
        <row r="602">
          <cell r="B602">
            <v>4122</v>
          </cell>
          <cell r="C602" t="str">
            <v>CIMENTACION DE POSTES H=10m, CR=510Kg (Incluye Izaje, Aplomado e Hincado. Incluye Rellenos) NORMA LA009.</v>
          </cell>
          <cell r="D602" t="str">
            <v>UN</v>
          </cell>
          <cell r="E602">
            <v>292639</v>
          </cell>
        </row>
        <row r="603">
          <cell r="B603">
            <v>4123</v>
          </cell>
          <cell r="C603" t="str">
            <v>CIMENTACION DE POSTES H=8m, CR=750Kg (Incluye Izaje, Aplomado e Hincado. Incluye Rellenos) NORMA LA009.</v>
          </cell>
          <cell r="D603" t="str">
            <v>UN</v>
          </cell>
          <cell r="E603">
            <v>303378</v>
          </cell>
        </row>
        <row r="604">
          <cell r="B604">
            <v>4124</v>
          </cell>
          <cell r="C604" t="str">
            <v>CIMENTACION DE POSTES H=8m, CR=1050Kg (Incluye Izaje, Aplomado e Hincado. Incluye Rellenos) NORMA LA009.</v>
          </cell>
          <cell r="D604" t="str">
            <v>UN</v>
          </cell>
          <cell r="E604">
            <v>336228</v>
          </cell>
        </row>
        <row r="605">
          <cell r="B605">
            <v>4125</v>
          </cell>
          <cell r="C605" t="str">
            <v>BASE EN CONCRETO 3000 PSI PARA POSTE METALICO H=12m (Incluye Suministro y Construcción. Incluye Refuerzo) NORMA AP802.</v>
          </cell>
          <cell r="D605" t="str">
            <v>UN</v>
          </cell>
          <cell r="E605">
            <v>190010</v>
          </cell>
        </row>
        <row r="606">
          <cell r="B606">
            <v>4126</v>
          </cell>
          <cell r="C606" t="str">
            <v>BASE EN CONCRETO 3000 PSI PARA POSTE METALICO H=8, 9 y 10m (Inc. Suministro y Construcción. Inc. Refuerzo)  NORMA AP802.</v>
          </cell>
          <cell r="D606" t="str">
            <v>UN</v>
          </cell>
          <cell r="E606">
            <v>170254</v>
          </cell>
        </row>
        <row r="607">
          <cell r="B607">
            <v>4127</v>
          </cell>
          <cell r="C607" t="str">
            <v>BASE EN CONCRETO 3000 PSI PARA POSTE METALICO H=14m (Incluye Suministro y Construcción. Incluye Refuerzo) NORMA AP802.</v>
          </cell>
          <cell r="D607" t="str">
            <v>UN</v>
          </cell>
          <cell r="E607">
            <v>252502</v>
          </cell>
        </row>
        <row r="608">
          <cell r="B608">
            <v>4128</v>
          </cell>
          <cell r="C608" t="str">
            <v>4 DUCTOS D=4" PVC-TDP (Incluye Suministro e Instalación. No Incluye Rellenos)</v>
          </cell>
          <cell r="D608" t="str">
            <v>ML</v>
          </cell>
          <cell r="E608">
            <v>55881</v>
          </cell>
        </row>
        <row r="609">
          <cell r="B609">
            <v>4129</v>
          </cell>
          <cell r="C609" t="str">
            <v>8 DUCTOS D=4" PVC-TDP (Incluye Suministro e Instalación)</v>
          </cell>
          <cell r="D609" t="str">
            <v>ML</v>
          </cell>
          <cell r="E609">
            <v>112979</v>
          </cell>
        </row>
        <row r="610">
          <cell r="B610">
            <v>4130</v>
          </cell>
          <cell r="C610" t="str">
            <v>CAJA DE PASO SENCILLA ANDEN CONCRETO ETB (Incluye Base, Muros, Pañete, Bordillo Perimetral, Marco y Tapa). Medidas Externas: 0.90 x 0.79m. Medidas Internas 0.60x0.50m. Altura: 0.96m.</v>
          </cell>
          <cell r="D610" t="str">
            <v>UN</v>
          </cell>
          <cell r="E610">
            <v>402404</v>
          </cell>
        </row>
        <row r="611">
          <cell r="B611">
            <v>4131</v>
          </cell>
          <cell r="C611" t="str">
            <v>CAJA DE PASO DOBLE ANDEN CONCRETO ETB (Incluye Base, Muros, Pañete, Bordillo Perimetral, Marco y Tapa). Medidas Externas 1.36 x 0.89m. Medidas Internas: 1.06 x 0.60m. Altura: 0.96m.</v>
          </cell>
          <cell r="D611" t="str">
            <v>UN</v>
          </cell>
          <cell r="E611">
            <v>657628</v>
          </cell>
        </row>
        <row r="612">
          <cell r="B612">
            <v>4132</v>
          </cell>
          <cell r="C612" t="str">
            <v>CAJA DE PASO SENCILLA EN CALZADA ETB (Incluye Base, Muros, Pañete, Bordillo Perimetral, Marco y Tapa).  Medidas Externas: 1.10 x 1.00m. Medidas Internas 0.60x0.50m. Altura: 1.33m.</v>
          </cell>
          <cell r="D612" t="str">
            <v>UN</v>
          </cell>
          <cell r="E612">
            <v>756966</v>
          </cell>
        </row>
        <row r="613">
          <cell r="B613">
            <v>4133</v>
          </cell>
          <cell r="C613" t="str">
            <v>CAJA DE PASO DOBLE EN CALZADA ETB (Incluye Base, Muros, Pañete, Bordillo Perimetral, Marco y Tapa). Medidas Externas: 1.80 x 1.01m. Medidas Internas: 1.30 x 0.50m. Altura: 1.33m.</v>
          </cell>
          <cell r="D613" t="str">
            <v>UN</v>
          </cell>
          <cell r="E613">
            <v>1026601</v>
          </cell>
        </row>
        <row r="614">
          <cell r="B614">
            <v>4134</v>
          </cell>
          <cell r="C614" t="str">
            <v>GROUTING 2000 PSI (Incluye Suministro y Colocación)</v>
          </cell>
          <cell r="D614" t="str">
            <v>M3</v>
          </cell>
          <cell r="E614">
            <v>411856</v>
          </cell>
        </row>
        <row r="615">
          <cell r="B615">
            <v>4135</v>
          </cell>
          <cell r="C615" t="str">
            <v>GROUTING 2500 PSI (Incluye Suministro y Colocación)</v>
          </cell>
          <cell r="D615" t="str">
            <v>M3</v>
          </cell>
          <cell r="E615">
            <v>425664</v>
          </cell>
        </row>
        <row r="616">
          <cell r="B616">
            <v>4136</v>
          </cell>
          <cell r="C616" t="str">
            <v>UNION PVC D=1/2" TIPO U.S. (Suministro e Instalación)</v>
          </cell>
          <cell r="D616" t="str">
            <v>UN</v>
          </cell>
          <cell r="E616">
            <v>3975</v>
          </cell>
        </row>
        <row r="617">
          <cell r="B617">
            <v>4137</v>
          </cell>
          <cell r="C617" t="str">
            <v>ADOQUIN DE CONCRETO COLOR 20x10x8cm (Suministro e Instalación. Incluye Base 4cm Arena Nivelación y Arena de Sello)</v>
          </cell>
          <cell r="D617" t="str">
            <v>M2</v>
          </cell>
          <cell r="E617">
            <v>71745</v>
          </cell>
        </row>
        <row r="618">
          <cell r="B618">
            <v>4138</v>
          </cell>
          <cell r="C618" t="str">
            <v>UNION DE REPARACION HD EL D=3" (Suministro e Instalación)</v>
          </cell>
          <cell r="D618" t="str">
            <v>UN</v>
          </cell>
          <cell r="E618">
            <v>140043</v>
          </cell>
        </row>
        <row r="619">
          <cell r="B619">
            <v>4140</v>
          </cell>
          <cell r="C619" t="str">
            <v>BASE GRANULAR BG-A (Suministro, Extendido, Nivelación, Humedecimiento y Compactación con vibrocompactador Benitin de 1 tonelada)</v>
          </cell>
          <cell r="D619" t="str">
            <v>M3</v>
          </cell>
          <cell r="E619">
            <v>134905</v>
          </cell>
        </row>
        <row r="620">
          <cell r="B620">
            <v>4142</v>
          </cell>
          <cell r="C620" t="str">
            <v>SUBBASE GRANULAR SBG-A (Suministro, Extendido, Nivelación, Humedecimiento y Compactación con vibrocompactador)</v>
          </cell>
          <cell r="D620" t="str">
            <v>M3</v>
          </cell>
          <cell r="E620">
            <v>122485</v>
          </cell>
        </row>
        <row r="621">
          <cell r="B621">
            <v>4143</v>
          </cell>
          <cell r="C621" t="str">
            <v>TUBERIA PVC SANITARIA D=4" TIPO U.S. (Incluye Suministro e Instalación)</v>
          </cell>
          <cell r="D621" t="str">
            <v>ML</v>
          </cell>
          <cell r="E621">
            <v>26459</v>
          </cell>
        </row>
        <row r="622">
          <cell r="B622">
            <v>4144</v>
          </cell>
          <cell r="C622" t="str">
            <v>TUBERIA PVC SANITARIA D=6" TIPO U.S. (Incluye Suministro e Instalación)</v>
          </cell>
          <cell r="D622" t="str">
            <v>ML</v>
          </cell>
          <cell r="E622">
            <v>53658</v>
          </cell>
        </row>
        <row r="623">
          <cell r="B623">
            <v>4145</v>
          </cell>
          <cell r="C623" t="str">
            <v>TUBERIA PVC PARA DRENAJE D=8" CON FILTRO (Incluye Suministro e Instalación)</v>
          </cell>
          <cell r="D623" t="str">
            <v>ML</v>
          </cell>
          <cell r="E623">
            <v>69690</v>
          </cell>
        </row>
        <row r="624">
          <cell r="B624">
            <v>4146</v>
          </cell>
          <cell r="C624" t="str">
            <v>TUBERIA PVC PARA DRENAJE D=8" SIN FILTRO (Incluye Suministro e Instalación)</v>
          </cell>
          <cell r="D624" t="str">
            <v>ML</v>
          </cell>
          <cell r="E624">
            <v>53388</v>
          </cell>
        </row>
        <row r="625">
          <cell r="B625">
            <v>4154</v>
          </cell>
          <cell r="C625" t="str">
            <v>DESCAPOTE A MAQUINA EN MATERIAL COMUN (e=0.1m. Incluye Cargue)</v>
          </cell>
          <cell r="D625" t="str">
            <v>M2</v>
          </cell>
          <cell r="E625">
            <v>731</v>
          </cell>
        </row>
        <row r="626">
          <cell r="B626">
            <v>4155</v>
          </cell>
          <cell r="C626" t="str">
            <v>EXCAVACION MECANICA EN ROCA (Incluye Cargue)</v>
          </cell>
          <cell r="D626" t="str">
            <v>M3</v>
          </cell>
          <cell r="E626">
            <v>66579</v>
          </cell>
        </row>
        <row r="627">
          <cell r="B627">
            <v>4156</v>
          </cell>
          <cell r="C627" t="str">
            <v>BASE GRANULAR CLASE C (BG_C) (Suministro, Extendido, Nivelación, Humedecimiento y Compactación con vibrocompactador)</v>
          </cell>
          <cell r="D627" t="str">
            <v>M3</v>
          </cell>
          <cell r="E627">
            <v>112651</v>
          </cell>
        </row>
        <row r="628">
          <cell r="B628">
            <v>4157</v>
          </cell>
          <cell r="C628" t="str">
            <v>BASE GRANULAR CLASE B (BG_B) (Suministro, Extendido, Nivelación, Humedecimiento y Compactación con vibrocompactador)</v>
          </cell>
          <cell r="D628" t="str">
            <v>M3</v>
          </cell>
          <cell r="E628">
            <v>112651</v>
          </cell>
        </row>
        <row r="629">
          <cell r="B629">
            <v>4158</v>
          </cell>
          <cell r="C629" t="str">
            <v>BASE GRANULAR CLASE A (BG_A) (Suministro, Extendido, Nivelación, Humedecimiento y Compactación con vibrocompactador)</v>
          </cell>
          <cell r="D629" t="str">
            <v>M3</v>
          </cell>
          <cell r="E629">
            <v>116673</v>
          </cell>
        </row>
        <row r="630">
          <cell r="B630">
            <v>4159</v>
          </cell>
          <cell r="C630" t="str">
            <v>SUBBASE GRANULAR CLASE C (SBG_C) (Suministro, Extendido, Nivelación, Humedecimiento y Compactación con vibrocompactador)</v>
          </cell>
          <cell r="D630" t="str">
            <v>M3</v>
          </cell>
          <cell r="E630">
            <v>106308</v>
          </cell>
        </row>
        <row r="631">
          <cell r="B631">
            <v>4160</v>
          </cell>
          <cell r="C631" t="str">
            <v>SUBBASE GRANULAR CLASE B (SBG_B) (Suministro, Extendido, Nivelación, Humedecimiento y Compactación con vibrocompactador)</v>
          </cell>
          <cell r="D631" t="str">
            <v>M3</v>
          </cell>
          <cell r="E631">
            <v>109402</v>
          </cell>
        </row>
        <row r="632">
          <cell r="B632">
            <v>4161</v>
          </cell>
          <cell r="C632" t="str">
            <v>SUBBASE GRANULAR CLASE A (SBG_A) (Suministro, Extendido, Nivelación, Humedecimiento y Compactación con vibrocompactador)</v>
          </cell>
          <cell r="D632" t="str">
            <v>M3</v>
          </cell>
          <cell r="E632">
            <v>109402</v>
          </cell>
        </row>
        <row r="633">
          <cell r="B633">
            <v>4195</v>
          </cell>
          <cell r="C633" t="str">
            <v>AGREGADO PÉTREO DE PROTECCIÓN. (Suministro y Extendido)</v>
          </cell>
          <cell r="D633" t="str">
            <v>M2</v>
          </cell>
          <cell r="E633">
            <v>416</v>
          </cell>
        </row>
        <row r="634">
          <cell r="B634">
            <v>4197</v>
          </cell>
          <cell r="C634" t="str">
            <v>RIEGO DE LIGA CON EMULSION MODIFICADA CON POLIMEROS CRR-1m (Suministro, Barrido Superficie y Riego)</v>
          </cell>
          <cell r="D634" t="str">
            <v>M2</v>
          </cell>
          <cell r="E634">
            <v>1732</v>
          </cell>
        </row>
        <row r="635">
          <cell r="B635">
            <v>4198</v>
          </cell>
          <cell r="C635" t="str">
            <v>RIEGO DE LIGA CON EMULSION MODIFICADA CON POLIMEROS CRR-2m (Suministro, Barrido Superficie y Riego)</v>
          </cell>
          <cell r="D635" t="str">
            <v>M2</v>
          </cell>
          <cell r="E635">
            <v>1787</v>
          </cell>
        </row>
        <row r="636">
          <cell r="B636">
            <v>4200</v>
          </cell>
          <cell r="C636" t="str">
            <v>MEZCLA ASFÁLTICA EN CALIENTE TIPO DENSO MD20 ASFALTO CONVENCIONAL 60-70 (Suministro, Extendido, Nivelación y Compactación con vibrocompactador y compactador de llantas)</v>
          </cell>
          <cell r="D636" t="str">
            <v>M3</v>
          </cell>
          <cell r="E636">
            <v>590459</v>
          </cell>
        </row>
        <row r="637">
          <cell r="B637">
            <v>4203</v>
          </cell>
          <cell r="C637" t="str">
            <v>MEZCLA ASFÁLTICA EN CALIENTE TIPO DENSO MD12 ASFALTO CONVENCIONAL 80-100  (cemento asfáltico 80-100) (Suministro, Extendido, Nivelación y Compactación con Vibrocompactador y compactador de llantas)</v>
          </cell>
          <cell r="D637" t="str">
            <v>M3</v>
          </cell>
          <cell r="E637">
            <v>664181</v>
          </cell>
        </row>
        <row r="638">
          <cell r="B638">
            <v>4207</v>
          </cell>
          <cell r="C638" t="str">
            <v>MEZCLA ASFÁLTICA EN CALIENTE TIPO DENSO MD10 ASFALTO CONVENCIONAL (Cemento asfáltico 80-100) (Suministro, Extendido, Nivelación y Compactación con vibrocompactador y compactador de llantas)</v>
          </cell>
          <cell r="D638" t="str">
            <v>M3</v>
          </cell>
          <cell r="E638">
            <v>685258</v>
          </cell>
        </row>
        <row r="639">
          <cell r="B639">
            <v>4229</v>
          </cell>
          <cell r="C639" t="str">
            <v>LOSA DE CONCRETO MR39 (Suministro, Formaleteado, Colocación y Acabado. No Incluye Acero, Curado, Juntas)</v>
          </cell>
          <cell r="D639" t="str">
            <v>M3</v>
          </cell>
          <cell r="E639">
            <v>484001</v>
          </cell>
        </row>
        <row r="640">
          <cell r="B640">
            <v>4230</v>
          </cell>
          <cell r="C640" t="str">
            <v>LOSA DE CONCRETO MR36 (Suministro, Formaleteado, Colocación y Acabado. No Incluye Acero, Curado, Juntas)</v>
          </cell>
          <cell r="D640" t="str">
            <v>M3</v>
          </cell>
          <cell r="E640">
            <v>481378</v>
          </cell>
        </row>
        <row r="641">
          <cell r="B641">
            <v>4232</v>
          </cell>
          <cell r="C641" t="str">
            <v>MALLA ELECTROSOLDADA 0.15x0.15m, D=5mm, 5mm (Incluye Suministro, Fijación e Instalación)</v>
          </cell>
          <cell r="D641" t="str">
            <v>KG</v>
          </cell>
          <cell r="E641">
            <v>3784</v>
          </cell>
        </row>
        <row r="642">
          <cell r="B642">
            <v>4233</v>
          </cell>
          <cell r="C642" t="str">
            <v>MALLA ELECTROSOLDADA 0.15x0.15m, D=6mm, 6mm (Incluye Suministro, Fijación e Instalación)</v>
          </cell>
          <cell r="D642" t="str">
            <v>KG</v>
          </cell>
          <cell r="E642">
            <v>3784</v>
          </cell>
        </row>
        <row r="643">
          <cell r="B643">
            <v>4234</v>
          </cell>
          <cell r="C643" t="str">
            <v>MALLA ELECTROSOLDADA 0.15x0.15m, D=7mm, 7mm (Incluye Suministro, Fijación e Instalación)</v>
          </cell>
          <cell r="D643" t="str">
            <v>KG</v>
          </cell>
          <cell r="E643">
            <v>3784</v>
          </cell>
        </row>
        <row r="644">
          <cell r="B644">
            <v>4235</v>
          </cell>
          <cell r="C644" t="str">
            <v>MALLA ELECTROSOLDADA 0.15x0.15m, D=8mm, 8mm (Incluye Suministro, Fijación e Instalación)</v>
          </cell>
          <cell r="D644" t="str">
            <v>KG</v>
          </cell>
          <cell r="E644">
            <v>3784</v>
          </cell>
        </row>
        <row r="645">
          <cell r="B645">
            <v>4236</v>
          </cell>
          <cell r="C645" t="str">
            <v>MALLA ELECTROSOLDADA 0.15x0.15m, D=4mm, 4mm (Incluye Suministro, Fijación e Instalación)</v>
          </cell>
          <cell r="D645" t="str">
            <v>KG</v>
          </cell>
          <cell r="E645">
            <v>3784</v>
          </cell>
        </row>
        <row r="646">
          <cell r="B646">
            <v>4237</v>
          </cell>
          <cell r="C646" t="str">
            <v>MALLA ELECTROSOLDADA 0.20x0.20m, D=4mm, 4mm (Incluye Suministro, Fijación e Instalación)</v>
          </cell>
          <cell r="D646" t="str">
            <v>KG</v>
          </cell>
          <cell r="E646">
            <v>3784</v>
          </cell>
        </row>
        <row r="647">
          <cell r="B647">
            <v>4238</v>
          </cell>
          <cell r="C647" t="str">
            <v>MALLA ELECTROSOLDADA 0.25x0.25m, D=4mm, 4mm (Incluye Suministro, Fijación e Instalación)</v>
          </cell>
          <cell r="D647" t="str">
            <v>KG</v>
          </cell>
          <cell r="E647">
            <v>3784</v>
          </cell>
        </row>
        <row r="648">
          <cell r="B648">
            <v>4239</v>
          </cell>
          <cell r="C648" t="str">
            <v>CORTE Y AMPLIACIÓN DE JUNTA EN PAVIMENTO DE CONCRETO HIDRAULICO</v>
          </cell>
          <cell r="D648" t="str">
            <v>ML</v>
          </cell>
          <cell r="E648">
            <v>3935</v>
          </cell>
        </row>
        <row r="649">
          <cell r="B649">
            <v>4240</v>
          </cell>
          <cell r="C649" t="str">
            <v>DEMARCACION LINEA CONTINUA A=0.12m (e=2.3mm,Termoplástica. Inc. Suministro y Aplicación con Equipo. Incl. Microesferas)</v>
          </cell>
          <cell r="D649" t="str">
            <v>ML</v>
          </cell>
          <cell r="E649">
            <v>13138</v>
          </cell>
        </row>
        <row r="650">
          <cell r="B650">
            <v>4241</v>
          </cell>
          <cell r="C650" t="str">
            <v>DEMARCACION LINEA DISCONTINUA A=0.12m (e=2.3mm,Termoplástica. Inc. Suministro y Aplicación con Equipo. Incl. Microesfera</v>
          </cell>
          <cell r="D650" t="str">
            <v>ML</v>
          </cell>
          <cell r="E650">
            <v>13138</v>
          </cell>
        </row>
        <row r="651">
          <cell r="B651">
            <v>4242</v>
          </cell>
          <cell r="C651" t="str">
            <v>DEMARCACION LINEA CONTINUA A=0.15m (e=2.3mm,Termoplástica. Inc. Suministro y Aplicación con Equipo. Incl. Microesferas)</v>
          </cell>
          <cell r="D651" t="str">
            <v>ML</v>
          </cell>
          <cell r="E651">
            <v>16422</v>
          </cell>
        </row>
        <row r="652">
          <cell r="B652">
            <v>4243</v>
          </cell>
          <cell r="C652" t="str">
            <v>DEMARCACION LINEA DISCONTINUA A=0.15m (e=2.3mm,Termoplástica. Inc. Suministro y Aplicación con Equipo. Inc Microesferas)</v>
          </cell>
          <cell r="D652" t="str">
            <v>ML</v>
          </cell>
          <cell r="E652">
            <v>16422</v>
          </cell>
        </row>
        <row r="653">
          <cell r="B653">
            <v>4244</v>
          </cell>
          <cell r="C653" t="str">
            <v>FLECHA DIRECCIONAL "A LA DERECHA" (e=2.3mm,Termoplástica. Inc. Suministro y Aplicación con Equipo. Inc Microesferas). Marca Vial para velocidades menores o iguales a 60 Km/h Area de la Marca: 1.51m2</v>
          </cell>
          <cell r="D653" t="str">
            <v>UN</v>
          </cell>
          <cell r="E653">
            <v>165315</v>
          </cell>
        </row>
        <row r="654">
          <cell r="B654">
            <v>4245</v>
          </cell>
          <cell r="C654" t="str">
            <v>FLECHA DIRECCIONAL "DE FRENTE A LA DERECHA" (e=2.3mm,Termoplástica. Inc. Sumin. y Aplic. con Equipo. Inc. Microesferas). Marca Vial para velocidades menores o iguales a 60 Km/h Area de la Marca: 2.18m2</v>
          </cell>
          <cell r="D654" t="str">
            <v>UN</v>
          </cell>
          <cell r="E654">
            <v>238666</v>
          </cell>
        </row>
        <row r="655">
          <cell r="B655">
            <v>4246</v>
          </cell>
          <cell r="C655" t="str">
            <v>FLECHA DIRECCIONAL "DE FRENTE" (e=2.3mm,Termoplástica. Inc. Suministro y Aplicación con Equipo. Inc Microesferas). Marca Vial para velocidades menores o iguales a 60 Km/h Area de la Marca: 1.20 m2.</v>
          </cell>
          <cell r="D655" t="str">
            <v>UN</v>
          </cell>
          <cell r="E655">
            <v>131376</v>
          </cell>
        </row>
        <row r="656">
          <cell r="B656">
            <v>4247</v>
          </cell>
          <cell r="C656" t="str">
            <v>PINTURA TERMOPLASTICA (e=2.3mm. Incluye Suministro y Aplicación con Equipo. Incluye Microesferas)</v>
          </cell>
          <cell r="D656" t="str">
            <v>M2</v>
          </cell>
          <cell r="E656">
            <v>109480</v>
          </cell>
        </row>
        <row r="657">
          <cell r="B657">
            <v>4248</v>
          </cell>
          <cell r="C657" t="str">
            <v>DEMARCACION PASO PEATONAL-CEBRA (e=2.3mm,Termoplástica. Inc. Suministro y Aplicación con Equipo. Inc Microesferas)</v>
          </cell>
          <cell r="D657" t="str">
            <v>M2</v>
          </cell>
          <cell r="E657">
            <v>109480</v>
          </cell>
        </row>
        <row r="658">
          <cell r="B658">
            <v>4249</v>
          </cell>
          <cell r="C658" t="str">
            <v>DEMARCACION PASO PEATONAL-LINEA CONT. A=0.15m (e=2.3mm,Termoplástica. Inc. Sumin. y Aplic. con Equipo. Inc Microesferas)</v>
          </cell>
          <cell r="D658" t="str">
            <v>ML</v>
          </cell>
          <cell r="E658">
            <v>16422</v>
          </cell>
        </row>
        <row r="659">
          <cell r="B659">
            <v>4252</v>
          </cell>
          <cell r="C659" t="str">
            <v>PLACA CUBIERTA D=1.70m POZO INSPEC. (Fundida en Sitio. Inc. Sum, Formalet., Refuerzo e Inst. Incl.Tapa en Polipropileno)</v>
          </cell>
          <cell r="D659" t="str">
            <v>UN</v>
          </cell>
          <cell r="E659">
            <v>1976581</v>
          </cell>
        </row>
        <row r="660">
          <cell r="B660">
            <v>4253</v>
          </cell>
          <cell r="C660" t="str">
            <v>PLACA CUBIERTA D=1.70m POZO INSPEC. (Fundida en Sitio. Inc. Sumin, Formalet., Refuerzo e Inst. Inc. Tapa en Concreto)</v>
          </cell>
          <cell r="D660" t="str">
            <v>UN</v>
          </cell>
          <cell r="E660">
            <v>514712</v>
          </cell>
        </row>
        <row r="661">
          <cell r="B661">
            <v>4261</v>
          </cell>
          <cell r="C661" t="str">
            <v>MORTERO 1:3 IMPERMEABILIZADO (Hecho en Obra)</v>
          </cell>
          <cell r="D661" t="str">
            <v>M3</v>
          </cell>
          <cell r="E661">
            <v>416742</v>
          </cell>
        </row>
        <row r="662">
          <cell r="B662">
            <v>4262</v>
          </cell>
          <cell r="C662" t="str">
            <v>EXCAVACION MECANICA PARA REDES PROFUNDIDAD 0m - 3.5m (Incluye Cargue)</v>
          </cell>
          <cell r="D662" t="str">
            <v>M3</v>
          </cell>
          <cell r="E662">
            <v>4558</v>
          </cell>
        </row>
        <row r="663">
          <cell r="B663">
            <v>4264</v>
          </cell>
          <cell r="C663" t="str">
            <v>TUBERIA CONCRETO D=6" CL.I SIN REFUERZO (Incluye Suministro e Instalación)</v>
          </cell>
          <cell r="D663" t="str">
            <v>ML</v>
          </cell>
          <cell r="E663">
            <v>35179</v>
          </cell>
        </row>
        <row r="664">
          <cell r="B664">
            <v>4265</v>
          </cell>
          <cell r="C664" t="str">
            <v>TUBERIA CONCRETO D=10" CL. II SIN REFUERZO (Incluye Suministro e Instalación)</v>
          </cell>
          <cell r="D664" t="str">
            <v>ML</v>
          </cell>
          <cell r="E664">
            <v>77190</v>
          </cell>
        </row>
        <row r="665">
          <cell r="B665">
            <v>4266</v>
          </cell>
          <cell r="C665" t="str">
            <v>EXCAVACION MANUAL PARA REDES PROFUNDIDAD 2m - 3.50m (Incluye Cargue)</v>
          </cell>
          <cell r="D665" t="str">
            <v>M3</v>
          </cell>
          <cell r="E665">
            <v>34259</v>
          </cell>
        </row>
        <row r="666">
          <cell r="B666">
            <v>4273</v>
          </cell>
          <cell r="C666" t="str">
            <v>CUADRILLA (OFICIAL + AYUDANTE)</v>
          </cell>
          <cell r="D666" t="str">
            <v>JR</v>
          </cell>
          <cell r="E666">
            <v>110910</v>
          </cell>
        </row>
        <row r="667">
          <cell r="B667">
            <v>4274</v>
          </cell>
          <cell r="C667" t="str">
            <v>CUADRILLA (OFICIAL + 2 AYUDANTES)</v>
          </cell>
          <cell r="D667" t="str">
            <v>JR</v>
          </cell>
          <cell r="E667">
            <v>156349</v>
          </cell>
        </row>
        <row r="668">
          <cell r="B668">
            <v>4275</v>
          </cell>
          <cell r="C668" t="str">
            <v>CUADRILLA (TUBERO + AYUDANTE)</v>
          </cell>
          <cell r="D668" t="str">
            <v>JR</v>
          </cell>
          <cell r="E668">
            <v>120856</v>
          </cell>
        </row>
        <row r="669">
          <cell r="B669">
            <v>4276</v>
          </cell>
          <cell r="C669" t="str">
            <v>CUADRILLA (TUBERO + 2 AYUDANTES)</v>
          </cell>
          <cell r="D669" t="str">
            <v>JR</v>
          </cell>
          <cell r="E669">
            <v>166295</v>
          </cell>
        </row>
        <row r="670">
          <cell r="B670">
            <v>4277</v>
          </cell>
          <cell r="C670" t="str">
            <v>CUADRILLA (TECNICO ELECTRICO + AYUDANTE)</v>
          </cell>
          <cell r="D670" t="str">
            <v>JR</v>
          </cell>
          <cell r="E670">
            <v>120856</v>
          </cell>
        </row>
        <row r="671">
          <cell r="B671">
            <v>4278</v>
          </cell>
          <cell r="C671" t="str">
            <v>CUADRILLA (OFICIAL + AYUDANTE)</v>
          </cell>
          <cell r="D671" t="str">
            <v>HR</v>
          </cell>
          <cell r="E671">
            <v>13858</v>
          </cell>
        </row>
        <row r="672">
          <cell r="B672">
            <v>4279</v>
          </cell>
          <cell r="C672" t="str">
            <v>CUADRILLA (OFICIAL + 2 AYUDANTES)</v>
          </cell>
          <cell r="D672" t="str">
            <v>HR</v>
          </cell>
          <cell r="E672">
            <v>19538</v>
          </cell>
        </row>
        <row r="673">
          <cell r="B673">
            <v>4280</v>
          </cell>
          <cell r="C673" t="str">
            <v>CUADRILLA (TUBERO + AYUDANTE)</v>
          </cell>
          <cell r="D673" t="str">
            <v>HR</v>
          </cell>
          <cell r="E673">
            <v>15107</v>
          </cell>
        </row>
        <row r="674">
          <cell r="B674">
            <v>4281</v>
          </cell>
          <cell r="C674" t="str">
            <v>CUADRILLA (TUBERO + 2 AYUDANTES)</v>
          </cell>
          <cell r="D674" t="str">
            <v>HR</v>
          </cell>
          <cell r="E674">
            <v>20787</v>
          </cell>
        </row>
        <row r="675">
          <cell r="B675">
            <v>4282</v>
          </cell>
          <cell r="C675" t="str">
            <v>CUADRILLA (TECNICO ELECTRICO + AYUDANTE)</v>
          </cell>
          <cell r="D675" t="str">
            <v>HR</v>
          </cell>
          <cell r="E675">
            <v>15107</v>
          </cell>
        </row>
        <row r="676">
          <cell r="B676">
            <v>4283</v>
          </cell>
          <cell r="C676" t="str">
            <v>CUADRILLA (TECNICO ELECTRICO + 2 AYUDANTES)</v>
          </cell>
          <cell r="D676" t="str">
            <v>JR</v>
          </cell>
          <cell r="E676">
            <v>166295</v>
          </cell>
        </row>
        <row r="677">
          <cell r="B677">
            <v>4284</v>
          </cell>
          <cell r="C677" t="str">
            <v>CUADRILLA (OFICIAL + 4 AYUDANTES)</v>
          </cell>
          <cell r="D677" t="str">
            <v>HR</v>
          </cell>
          <cell r="E677">
            <v>30897</v>
          </cell>
        </row>
        <row r="678">
          <cell r="B678">
            <v>4285</v>
          </cell>
          <cell r="C678" t="str">
            <v>CUADRILLA (OFICIAL + 4 AYUDANTES)</v>
          </cell>
          <cell r="D678" t="str">
            <v>JR</v>
          </cell>
          <cell r="E678">
            <v>247226</v>
          </cell>
        </row>
        <row r="679">
          <cell r="B679">
            <v>4286</v>
          </cell>
          <cell r="C679" t="str">
            <v>CUADRILLA (3 OFICIALES + 6 AYUDANTES)</v>
          </cell>
          <cell r="D679" t="str">
            <v>JR</v>
          </cell>
          <cell r="E679">
            <v>469046</v>
          </cell>
        </row>
        <row r="680">
          <cell r="B680">
            <v>4287</v>
          </cell>
          <cell r="C680" t="str">
            <v>CUADRILLA (OFICIAL + 3 AYUDANTES)</v>
          </cell>
          <cell r="D680" t="str">
            <v>HR</v>
          </cell>
          <cell r="E680">
            <v>25218</v>
          </cell>
        </row>
        <row r="681">
          <cell r="B681">
            <v>4288</v>
          </cell>
          <cell r="C681" t="str">
            <v>CUADRILLA (OFICIAL + 3 AYUDANTES)</v>
          </cell>
          <cell r="D681" t="str">
            <v>JR</v>
          </cell>
          <cell r="E681">
            <v>201787</v>
          </cell>
        </row>
        <row r="682">
          <cell r="B682">
            <v>4289</v>
          </cell>
          <cell r="C682" t="str">
            <v>DEMOLICIÓN MUROS e=0.15m (Incluye cargue)</v>
          </cell>
          <cell r="D682" t="str">
            <v>M2</v>
          </cell>
          <cell r="E682">
            <v>16635</v>
          </cell>
        </row>
        <row r="683">
          <cell r="B683">
            <v>4290</v>
          </cell>
          <cell r="C683" t="str">
            <v>DEMOLICIÓN MUROS e=0.25m (Incluye cargue)</v>
          </cell>
          <cell r="D683" t="str">
            <v>M2</v>
          </cell>
          <cell r="E683">
            <v>23342</v>
          </cell>
        </row>
        <row r="684">
          <cell r="B684">
            <v>4291</v>
          </cell>
          <cell r="C684" t="str">
            <v>CARCAMO PROTECCIÓN DE TUBERÍA Ø 8" NORMA EAAB NS-090 . 3v.2</v>
          </cell>
          <cell r="D684" t="str">
            <v>ML</v>
          </cell>
          <cell r="E684">
            <v>355623</v>
          </cell>
        </row>
        <row r="685">
          <cell r="B685">
            <v>4292</v>
          </cell>
          <cell r="C685" t="str">
            <v>CARCAMO DE PROTECCIÓN DE TUBERÍA Ø 10" NORMA EAAB NS-090 V. 1.2</v>
          </cell>
          <cell r="D685" t="str">
            <v>ML</v>
          </cell>
          <cell r="E685">
            <v>371203</v>
          </cell>
        </row>
        <row r="686">
          <cell r="B686">
            <v>4293</v>
          </cell>
          <cell r="C686" t="str">
            <v>CARCAMO DE PROTECCIÓN DE TUBERÍA Ø 12" NORMA EAAB NS-090 V. 1.2</v>
          </cell>
          <cell r="D686" t="str">
            <v>ML</v>
          </cell>
          <cell r="E686">
            <v>393226</v>
          </cell>
        </row>
        <row r="687">
          <cell r="B687">
            <v>4294</v>
          </cell>
          <cell r="C687" t="str">
            <v>CARCAMO DE PROTECCIÓN DE TUBERÍA Ø 16" NORMA EAAB NS-090 V. 1.2</v>
          </cell>
          <cell r="D687" t="str">
            <v>ML</v>
          </cell>
          <cell r="E687">
            <v>453922</v>
          </cell>
        </row>
        <row r="688">
          <cell r="B688">
            <v>4295</v>
          </cell>
          <cell r="C688" t="str">
            <v>CARCAMO DE PROTECCIÓN DE TUBERÍA Ø 18" NORMA EAAB NS-090 V. 1.2</v>
          </cell>
          <cell r="D688" t="str">
            <v>ML</v>
          </cell>
          <cell r="E688">
            <v>470226</v>
          </cell>
        </row>
        <row r="689">
          <cell r="B689">
            <v>4296</v>
          </cell>
          <cell r="C689" t="str">
            <v>CARCAMO DE PROTECCIÓN DE TUBERÍA Ø 20" NORMA EAAB NS-090 V. 1.2</v>
          </cell>
          <cell r="D689" t="str">
            <v>ML</v>
          </cell>
          <cell r="E689">
            <v>492310</v>
          </cell>
        </row>
        <row r="690">
          <cell r="B690">
            <v>4297</v>
          </cell>
          <cell r="C690" t="str">
            <v>CARCAMO DE PROTECCIÓN DE TUBERÍA Ø 24" NORMA EAAB NS-090 V. 1.2</v>
          </cell>
          <cell r="D690" t="str">
            <v>ML</v>
          </cell>
          <cell r="E690">
            <v>665710</v>
          </cell>
        </row>
        <row r="691">
          <cell r="B691">
            <v>4298</v>
          </cell>
          <cell r="C691" t="str">
            <v>CARCAMO DE PROTECCIÓN DE TUBERÍA Ø 27" NORMA EAAB NS-090 V. 1.2</v>
          </cell>
          <cell r="D691" t="str">
            <v>ML</v>
          </cell>
          <cell r="E691">
            <v>875492</v>
          </cell>
        </row>
        <row r="692">
          <cell r="B692">
            <v>4299</v>
          </cell>
          <cell r="C692" t="str">
            <v>CARCAMO DE PROTECCIÓN DE TUBERÍA Ø 30" NORMA EAAB NS-090 V. 1.2</v>
          </cell>
          <cell r="D692" t="str">
            <v>ML</v>
          </cell>
          <cell r="E692">
            <v>975798</v>
          </cell>
        </row>
        <row r="693">
          <cell r="B693">
            <v>4300</v>
          </cell>
          <cell r="C693" t="str">
            <v>CARCAMO 2 A 4 VIAS COLOMBIA TELECOMUNICACIONES</v>
          </cell>
          <cell r="D693" t="str">
            <v>ML</v>
          </cell>
          <cell r="E693">
            <v>226695</v>
          </cell>
        </row>
        <row r="694">
          <cell r="B694">
            <v>4301</v>
          </cell>
          <cell r="C694" t="str">
            <v>CARCAMO 6 A 9 VIAS COLOMBIA TELECOMUNICACIONES</v>
          </cell>
          <cell r="D694" t="str">
            <v>ML</v>
          </cell>
          <cell r="E694">
            <v>250044</v>
          </cell>
        </row>
        <row r="695">
          <cell r="B695">
            <v>4302</v>
          </cell>
          <cell r="C695" t="str">
            <v>CARCAMO 12 A 20 VIAS COLOMBIA TELECOMUNICACIONES</v>
          </cell>
          <cell r="D695" t="str">
            <v>ML</v>
          </cell>
          <cell r="E695">
            <v>290918</v>
          </cell>
        </row>
        <row r="696">
          <cell r="B696">
            <v>4303</v>
          </cell>
          <cell r="C696" t="str">
            <v>CARCAMO 20 A 24 VIAS COLOMBIA TELECOMUNICACIONES</v>
          </cell>
          <cell r="D696" t="str">
            <v>ML</v>
          </cell>
          <cell r="E696">
            <v>328063</v>
          </cell>
        </row>
        <row r="697">
          <cell r="B697">
            <v>4304</v>
          </cell>
          <cell r="C697" t="str">
            <v>CARCAMO 24 A 36 VIAS COLOMBIA TELECOMUNICACIONES</v>
          </cell>
          <cell r="D697" t="str">
            <v>ML</v>
          </cell>
          <cell r="E697">
            <v>342118</v>
          </cell>
        </row>
        <row r="698">
          <cell r="B698">
            <v>4305</v>
          </cell>
          <cell r="C698" t="str">
            <v>CAMARA DOBLE TIPO "Fs" COLOMBIA TELECOMUNICACIONES ESQUEMA CT-018</v>
          </cell>
          <cell r="D698" t="str">
            <v>UN</v>
          </cell>
          <cell r="E698">
            <v>249975</v>
          </cell>
        </row>
        <row r="699">
          <cell r="B699">
            <v>4306</v>
          </cell>
          <cell r="C699" t="str">
            <v>CAMARA TIPO "2Fr" COLOMBIA TELECOMUNICACIONES DIBUJO CT-019</v>
          </cell>
          <cell r="D699" t="str">
            <v>UN</v>
          </cell>
          <cell r="E699">
            <v>570349</v>
          </cell>
        </row>
        <row r="700">
          <cell r="B700">
            <v>4307</v>
          </cell>
          <cell r="C700" t="str">
            <v>CAMARA TIPO "Fr" COLOMBIA TELECOMUNICACIONES ESQUEMA CT-021</v>
          </cell>
          <cell r="D700" t="str">
            <v>UN</v>
          </cell>
          <cell r="E700">
            <v>349458</v>
          </cell>
        </row>
        <row r="701">
          <cell r="B701">
            <v>4308</v>
          </cell>
          <cell r="C701" t="str">
            <v>CAMARA TIPO "A" COLOMBIA TELECOMUNICACIONES DIBUJO CT-022</v>
          </cell>
          <cell r="D701" t="str">
            <v>UN</v>
          </cell>
          <cell r="E701">
            <v>3363863</v>
          </cell>
        </row>
        <row r="702">
          <cell r="B702">
            <v>4309</v>
          </cell>
          <cell r="C702" t="str">
            <v>CAMARA TIPO "LA" COLOMBIA TELECOMUNICACIONES DIBUJO CT-023</v>
          </cell>
          <cell r="D702" t="str">
            <v>UN</v>
          </cell>
          <cell r="E702">
            <v>3363863</v>
          </cell>
        </row>
        <row r="703">
          <cell r="B703">
            <v>4310</v>
          </cell>
          <cell r="C703" t="str">
            <v>CAMARA TIPO "ZA" COLOMBIA TELECOMUNICACIONES DIBUJO CT-024</v>
          </cell>
          <cell r="D703" t="str">
            <v>UN</v>
          </cell>
          <cell r="E703">
            <v>3569957</v>
          </cell>
        </row>
        <row r="704">
          <cell r="B704">
            <v>4311</v>
          </cell>
          <cell r="C704" t="str">
            <v>CAMARA TIPO "JA" COLOMBIA TELECOMUNICACIONES DIBUJO CT-025</v>
          </cell>
          <cell r="D704" t="str">
            <v>UN</v>
          </cell>
          <cell r="E704">
            <v>3360739</v>
          </cell>
        </row>
        <row r="705">
          <cell r="B705">
            <v>4312</v>
          </cell>
          <cell r="C705" t="str">
            <v>CAMARA TIPO "TA" COLOMBIA TELECOMUNICACIONES DIBUJO CT-026</v>
          </cell>
          <cell r="D705" t="str">
            <v>UN</v>
          </cell>
          <cell r="E705">
            <v>3360739</v>
          </cell>
        </row>
        <row r="706">
          <cell r="B706">
            <v>4313</v>
          </cell>
          <cell r="C706" t="str">
            <v>CAMARA TIPO "XA" COLOMBIA TELECOMUNICACIONES DIBUJO CT-027</v>
          </cell>
          <cell r="D706" t="str">
            <v>UN</v>
          </cell>
          <cell r="E706">
            <v>3357615</v>
          </cell>
        </row>
        <row r="707">
          <cell r="B707">
            <v>4314</v>
          </cell>
          <cell r="C707" t="str">
            <v>CAMARA TIPO "B" COLOMBIA TELECOMUNICACIONES DIBUJO CT-028</v>
          </cell>
          <cell r="D707" t="str">
            <v>UN</v>
          </cell>
          <cell r="E707">
            <v>3045559</v>
          </cell>
        </row>
        <row r="708">
          <cell r="B708">
            <v>4315</v>
          </cell>
          <cell r="C708" t="str">
            <v>CAMARA TIPO "LB" COLOMBIA TELECOMUNICACIONES DIBUJO CT-029</v>
          </cell>
          <cell r="D708" t="str">
            <v>UN</v>
          </cell>
          <cell r="E708">
            <v>3045559</v>
          </cell>
        </row>
        <row r="709">
          <cell r="B709">
            <v>4316</v>
          </cell>
          <cell r="C709" t="str">
            <v>CAMARA TIPO "ZB" COLOMBIA TELECOMUNICACIONES DIBUJO CT-030</v>
          </cell>
          <cell r="D709" t="str">
            <v>UN</v>
          </cell>
          <cell r="E709">
            <v>3277540</v>
          </cell>
        </row>
        <row r="710">
          <cell r="B710">
            <v>4317</v>
          </cell>
          <cell r="C710" t="str">
            <v>CAMARA TIPO "JB" COLOMBIA TELECOMUNICACIONES DIBUJO CT-031</v>
          </cell>
          <cell r="D710" t="str">
            <v>UN</v>
          </cell>
          <cell r="E710">
            <v>3034356</v>
          </cell>
        </row>
        <row r="711">
          <cell r="B711">
            <v>4318</v>
          </cell>
          <cell r="C711" t="str">
            <v>CAMARA TIPO "TB" COLOMBIA TELECOMUNICACIONES DIBUJO CT-032</v>
          </cell>
          <cell r="D711" t="str">
            <v>UN</v>
          </cell>
          <cell r="E711">
            <v>3034356</v>
          </cell>
        </row>
        <row r="712">
          <cell r="B712">
            <v>4319</v>
          </cell>
          <cell r="C712" t="str">
            <v>CAMARA TIPO "XB" COLOMBIA TELECOMUNICACIONES DIBUJO CT-033</v>
          </cell>
          <cell r="D712" t="str">
            <v>UN</v>
          </cell>
          <cell r="E712">
            <v>3029192</v>
          </cell>
        </row>
        <row r="713">
          <cell r="B713">
            <v>4320</v>
          </cell>
          <cell r="C713" t="str">
            <v>CAMARA TIPO "C" COLOMBIA TELECOMUNICACIONES DIBUJO CT-034</v>
          </cell>
          <cell r="D713" t="str">
            <v>UN</v>
          </cell>
          <cell r="E713">
            <v>2559721</v>
          </cell>
        </row>
        <row r="714">
          <cell r="B714">
            <v>4321</v>
          </cell>
          <cell r="C714" t="str">
            <v>CAMARA TIPO "LC" COLOMBIA TELECOMUNICACIONES DIBUJO CT-035</v>
          </cell>
          <cell r="D714" t="str">
            <v>UN</v>
          </cell>
          <cell r="E714">
            <v>2559721</v>
          </cell>
        </row>
        <row r="715">
          <cell r="B715">
            <v>4322</v>
          </cell>
          <cell r="C715" t="str">
            <v>CAMARA TIPO "ZC" COLOMBIA TELECOMUNICACIONES DIBUJO CT-036</v>
          </cell>
          <cell r="D715" t="str">
            <v>UN</v>
          </cell>
          <cell r="E715">
            <v>2559721</v>
          </cell>
        </row>
        <row r="716">
          <cell r="B716">
            <v>4323</v>
          </cell>
          <cell r="C716" t="str">
            <v>CAMARA TIPO "JC" COLOMBIA TELECOMUNICACIONES DIBUJO CT-037</v>
          </cell>
          <cell r="D716" t="str">
            <v>UN</v>
          </cell>
          <cell r="E716">
            <v>2544898</v>
          </cell>
        </row>
        <row r="717">
          <cell r="B717">
            <v>4324</v>
          </cell>
          <cell r="C717" t="str">
            <v>CAMARA TIPO "TC" COLOMBIA TELECOMUNICACIONES DIBUJO CT-038</v>
          </cell>
          <cell r="D717" t="str">
            <v>UN</v>
          </cell>
          <cell r="E717">
            <v>2544898</v>
          </cell>
        </row>
        <row r="718">
          <cell r="B718">
            <v>4325</v>
          </cell>
          <cell r="C718" t="str">
            <v>CAMARA TIPO "XC" COLOMBIA TELECOMUNICACIONES DIBUJO CT-039</v>
          </cell>
          <cell r="D718" t="str">
            <v>UN</v>
          </cell>
          <cell r="E718">
            <v>2539734</v>
          </cell>
        </row>
        <row r="719">
          <cell r="B719">
            <v>4326</v>
          </cell>
          <cell r="C719" t="str">
            <v>CAMARA TIPO "2XA" COLOMBIA TELECOMUNICACIONES DIBUJO CT-040</v>
          </cell>
          <cell r="D719" t="str">
            <v>UN</v>
          </cell>
          <cell r="E719">
            <v>4284147</v>
          </cell>
        </row>
        <row r="720">
          <cell r="B720">
            <v>4327</v>
          </cell>
          <cell r="C720" t="str">
            <v>CAMARA TIPO "2TA" COLOMBIA TELECOMUNICACIONES DIBUJO CT-041</v>
          </cell>
          <cell r="D720" t="str">
            <v>UN</v>
          </cell>
          <cell r="E720">
            <v>4248271</v>
          </cell>
        </row>
        <row r="721">
          <cell r="B721">
            <v>4328</v>
          </cell>
          <cell r="C721" t="str">
            <v>CAMARA TIPO "D" COLOMBIA TELECOMUNICACIONES DIBUJO CT-042</v>
          </cell>
          <cell r="D721" t="str">
            <v>UN</v>
          </cell>
          <cell r="E721">
            <v>2328510</v>
          </cell>
        </row>
        <row r="722">
          <cell r="B722">
            <v>4329</v>
          </cell>
          <cell r="C722" t="str">
            <v>CAMARA TIPO "F1" COLOMBIA TELECOMUNICACIONES DIBUJO CT-050</v>
          </cell>
          <cell r="D722" t="str">
            <v>UN</v>
          </cell>
          <cell r="E722">
            <v>585321</v>
          </cell>
        </row>
        <row r="723">
          <cell r="B723">
            <v>4330</v>
          </cell>
          <cell r="C723" t="str">
            <v>CAMARA DOBLE TIPO "F1" COLOMBIA TELECOMUNICACIONES ESQUEMA CT-049</v>
          </cell>
          <cell r="D723" t="str">
            <v>UN</v>
          </cell>
          <cell r="E723">
            <v>682550</v>
          </cell>
        </row>
        <row r="724">
          <cell r="B724">
            <v>4331</v>
          </cell>
          <cell r="C724" t="str">
            <v>CAMARA DOBLE TIPO "2Fs" COLOMBIA TELECOMUNICACIONES ESQUEMA CT-055</v>
          </cell>
          <cell r="D724" t="str">
            <v>UN</v>
          </cell>
          <cell r="E724">
            <v>708233</v>
          </cell>
        </row>
        <row r="725">
          <cell r="B725">
            <v>4332</v>
          </cell>
          <cell r="C725" t="str">
            <v>CAMARA TIPO "JD" COLOMBIA TELECOMUNICACIONES DIBUJO CT-045</v>
          </cell>
          <cell r="D725" t="str">
            <v>UN</v>
          </cell>
          <cell r="E725">
            <v>2186421</v>
          </cell>
        </row>
        <row r="726">
          <cell r="B726">
            <v>4333</v>
          </cell>
          <cell r="C726" t="str">
            <v>CAMARA TIPO "LD" COLOMBIA TELECOMUNICACIONES DIBUJO CT-043</v>
          </cell>
          <cell r="D726" t="str">
            <v>UN</v>
          </cell>
          <cell r="E726">
            <v>2176745</v>
          </cell>
        </row>
        <row r="727">
          <cell r="B727">
            <v>4334</v>
          </cell>
          <cell r="C727" t="str">
            <v>CAMARA TIPO "XD" COLOMBIA TELECOMUNICACIONES ESQUEMA CT-047</v>
          </cell>
          <cell r="D727" t="str">
            <v>UN</v>
          </cell>
          <cell r="E727">
            <v>2185716</v>
          </cell>
        </row>
        <row r="728">
          <cell r="B728">
            <v>4335</v>
          </cell>
          <cell r="C728" t="str">
            <v>CAMARA TIPO "TD" COLOMBIA TELECOMUNICACIONES DIBUJO CT-046</v>
          </cell>
          <cell r="D728" t="str">
            <v>UN</v>
          </cell>
          <cell r="E728">
            <v>2180021</v>
          </cell>
        </row>
        <row r="729">
          <cell r="B729">
            <v>4336</v>
          </cell>
          <cell r="C729" t="str">
            <v>CAMARA TIPO "D/2" COLOMBIA TELECOMUNICACIONES DIBUJO CT-048</v>
          </cell>
          <cell r="D729" t="str">
            <v>UN</v>
          </cell>
          <cell r="E729">
            <v>1336044</v>
          </cell>
        </row>
        <row r="730">
          <cell r="B730">
            <v>4337</v>
          </cell>
          <cell r="C730" t="str">
            <v>CAMARA TIPO "F2" COLOMBIA TELECOMUNICACIONES DIBUJO CT-051</v>
          </cell>
          <cell r="D730" t="str">
            <v>UN</v>
          </cell>
          <cell r="E730">
            <v>215430</v>
          </cell>
        </row>
        <row r="731">
          <cell r="B731">
            <v>4338</v>
          </cell>
          <cell r="C731" t="str">
            <v>CAMARA TIPO "ZD" COLOMBIA TELECOMUNICACIONES DIBUJO CT-044</v>
          </cell>
          <cell r="D731" t="str">
            <v>UN</v>
          </cell>
          <cell r="E731">
            <v>2176745</v>
          </cell>
        </row>
        <row r="732">
          <cell r="B732">
            <v>4340</v>
          </cell>
          <cell r="C732" t="str">
            <v>INSTALACIÓN DUCTO DE PVC TIPOS DB O TDP Ø 4" A Ø 6"</v>
          </cell>
          <cell r="D732" t="str">
            <v>ML</v>
          </cell>
          <cell r="E732">
            <v>2735</v>
          </cell>
        </row>
        <row r="733">
          <cell r="B733">
            <v>4341</v>
          </cell>
          <cell r="C733" t="str">
            <v>CANALIZACION VIA PUBLICA UN (1) DUCTO PVC TIPO DB-60 Ø6" EPM NORMA RS1-001. INCLUYE: EXCAVACIÓN, RELLENOS EN ARENA DE PEÑA Y EN SUB-BASE GRANULAR TIPO B-400 Y TRANSPORTE Y DISPOSICIÓN FINAL DE ESCOMBROS. NO INCLUYE: DEMOLICIÓN NI RECONSTRUCCIÓN DE ANDEN O</v>
          </cell>
          <cell r="D733" t="str">
            <v>ML</v>
          </cell>
          <cell r="E733">
            <v>136927</v>
          </cell>
        </row>
        <row r="734">
          <cell r="B734">
            <v>4342</v>
          </cell>
          <cell r="C734" t="str">
            <v>CANALIZACION VIA PUBLICA DOS (2) DUCTOS PVC TIPO DB-60 Ø6" EPM NORMA RS1-002. INCLUYE: EXCAVACIÓN, RELLENOS EN ARENA DE PEÑA Y EN SUB-BASE GRANULAR TIPO B-400 Y TRANSPORTE Y DISPOSICIÓN FINAL DE ESCOMBROS. NO INCLUYE: DEMOLICIÓN NI RECONSTRUCCIÓN DE ANDEN</v>
          </cell>
          <cell r="D734" t="str">
            <v>ML</v>
          </cell>
          <cell r="E734">
            <v>180492</v>
          </cell>
        </row>
        <row r="735">
          <cell r="B735">
            <v>4343</v>
          </cell>
          <cell r="C735" t="str">
            <v>CANALIZACION VIA PUBLICA TRES (3) DUCTOS PVC TIPO DB-60 Ø6" EPM NORMA RS1-003. INCLUYE: EXCAVACIÓN, RELLENOS EN ARENA DE PEÑA Y EN SUB-BASE GRANULAR TIPO B-400 Y TRANSPORTE Y DISPOSICIÓN FINAL DE ESCOMBROS. NO INCLUYE: DEMOLICIÓN NI RECONSTRUCCIÓN DE ANDE</v>
          </cell>
          <cell r="D735" t="str">
            <v>ML</v>
          </cell>
          <cell r="E735">
            <v>297277</v>
          </cell>
        </row>
        <row r="736">
          <cell r="B736">
            <v>4344</v>
          </cell>
          <cell r="C736" t="str">
            <v xml:space="preserve">CANALIZACION VIA PUBLICA CUATRO (4) DUCTOS PVC TIPO DB-60 Ø6" DISPOSICIÓN CUADRADA EPM NORMA RS1-004. DISPOSICIÓN CUADRADA. INCLUYE: EXCAVACIÓN, RELLENOS EN ARENA DE PEÑA Y EN SUB-BASE GRANULAR TIPO B-400 Y TRANSPORTE Y DISPOSICIÓN FINAL DE ESCOMBROS. NO </v>
          </cell>
          <cell r="D736" t="str">
            <v>ML</v>
          </cell>
          <cell r="E736">
            <v>331516</v>
          </cell>
        </row>
        <row r="737">
          <cell r="B737">
            <v>4345</v>
          </cell>
          <cell r="C737" t="str">
            <v>CANALIZACION VIA PUBLICA CUATRO (4) DUCTOS PVC TIPO DB-60 Ø6" DISPOSICIÓN LINEAL EPM NORMA RS1-005. DISPOSICIÓN LINEAL. INCLUYE: EXCAVACIÓN, RELLENOS EN ARENA DE PEÑA Y EN SUB-BASE GRANULAR TIPO B-400 Y TRANSPORTE Y DISPOSICIÓN FINAL DE ESCOMBROS. NO INCL</v>
          </cell>
          <cell r="D737" t="str">
            <v>ML</v>
          </cell>
          <cell r="E737">
            <v>345944</v>
          </cell>
        </row>
        <row r="738">
          <cell r="B738">
            <v>4346</v>
          </cell>
          <cell r="C738" t="str">
            <v>CANALIZACION VIA PUBLICA SEIS (6) DUCTOS PVC TIPO DB-60 Ø6" EPM NORMA RS1-006. INCLUYE: EXCAVACIÓN, RELLENOS EN ARENA DE PEÑA Y EN SUB-BASE GRANULAR TIPO B-400 Y TRANSPORTE Y DISPOSICIÓN FINAL DE ESCOMBROS. NO INCLUYE: DEMOLICIÓN NI RECONSTRUCCIÓN DE ANDE</v>
          </cell>
          <cell r="D738" t="str">
            <v>ML</v>
          </cell>
          <cell r="E738">
            <v>469216</v>
          </cell>
        </row>
        <row r="739">
          <cell r="B739">
            <v>4347</v>
          </cell>
          <cell r="C739" t="str">
            <v>CANALIZACION VIA PUBLICA OCHO (8) DUCTOS PVC TIPO DB-60 Ø6" EPM NORMA RS1-007. INCLUYE: EXCAVACIÓN, RELLENOS EN ARENA DE PEÑA Y EN SUB-BASE GRANULAR TIPO B-400 Y TRANSPORTE Y DISPOSICIÓN FINAL DE ESCOMBROS. NO INCLUYE: DEMOLICIÓN NI RECONSTRUCCIÓN DE ANDE</v>
          </cell>
          <cell r="D739" t="str">
            <v>ML</v>
          </cell>
          <cell r="E739">
            <v>612410</v>
          </cell>
        </row>
        <row r="740">
          <cell r="B740">
            <v>4348</v>
          </cell>
          <cell r="C740" t="str">
            <v>CANALIZACION VIA PUBLICA NUEVE (9) DUCTOS PVC TIPO DB-60 Ø6" EPM NORMA RS1-008. INCLUYE: EXCAVACIÓN, RELLENOS EN ARENA DE PEÑA Y EN SUB-BASE GRANULAR TIPO B-400 Y TRANSPORTE Y DISPOSICIÓN FINAL DE ESCOMBROS. NO INCLUYE: DEMOLICIÓN NI RECONSTRUCCIÓN DE AND</v>
          </cell>
          <cell r="D740" t="str">
            <v>ML</v>
          </cell>
          <cell r="E740">
            <v>647613</v>
          </cell>
        </row>
        <row r="741">
          <cell r="B741">
            <v>4349</v>
          </cell>
          <cell r="C741" t="str">
            <v>CANALIZACION VIA PUBLICA DOCE (12) DUCTOS PVC TIPO DB-60 Ø6" EPM NORMA RS1-009. INCLUYE: EXCAVACIÓN, RELLENOS EN ARENA DE PEÑA Y EN SUB-BASE GRANULAR TIPO B-400 Y TRANSPORTE Y DISPOSICIÓN FINAL DE ESCOMBROS. NO INCLUYE: DEMOLICIÓN NI RECONSTRUCCIÓN DE AND</v>
          </cell>
          <cell r="D741" t="str">
            <v>ML</v>
          </cell>
          <cell r="E741">
            <v>752283</v>
          </cell>
        </row>
        <row r="742">
          <cell r="B742">
            <v>4350</v>
          </cell>
          <cell r="C742" t="str">
            <v>CANALIZACION VIA PUBLICA DIECISEIS (16) DUCTOS PVC TIPO DB-60 Ø6" EPM NORMA RS1-010. INCLUYE: EXCAVACIÓN, RELLENOS EN ARENA DE PEÑA Y EN SUB-BASE GRANULAR TIPO B-400 Y TRANSPORTE Y DISPOSICIÓN FINAL DE ESCOMBROS. NO INCLUYE: DEMOLICIÓN NI RECONSTRUCCIÓN D</v>
          </cell>
          <cell r="D742" t="str">
            <v>ML</v>
          </cell>
          <cell r="E742">
            <v>1082840</v>
          </cell>
        </row>
        <row r="743">
          <cell r="B743">
            <v>4351</v>
          </cell>
          <cell r="C743" t="str">
            <v>CANALIZACION VIA PUBLICA TRES (3) DUCTOS PVC TIPO DB-60 Ø4" EPM NORMA RS1-011. INCLUYE: EXCAVACIÓN, RELLENOS EN ARENA DE PEÑA Y EN SUB-BASE GRANULAR TIPO B-400 Y TRANSPORTE Y DISPOSICIÓN FINAL DE ESCOMBROS. NO INCLUYE: DEMOLICIÓN NI RECONSTRUCCIÓN DE ANDE</v>
          </cell>
          <cell r="D743" t="str">
            <v>ML</v>
          </cell>
          <cell r="E743">
            <v>194498</v>
          </cell>
        </row>
        <row r="744">
          <cell r="B744">
            <v>4352</v>
          </cell>
          <cell r="C744" t="str">
            <v>CANALIZACION VIA PUBLICA CUATRO (4) DUCTOS PVC TIPO DB-60 Ø4" EPM NORMA RS1-012. INCLUYE: EXCAVACIÓN, RELLENOS EN ARENA DE PEÑA Y EN SUB-BASE GRANULAR TIPO B-400 Y TRANSPORTE Y DISPOSICIÓN FINAL DE ESCOMBROS. NO INCLUYE: DEMOLICIÓN NI RECONSTRUCCIÓN DE AN</v>
          </cell>
          <cell r="D744" t="str">
            <v>ML</v>
          </cell>
          <cell r="E744">
            <v>208050</v>
          </cell>
        </row>
        <row r="745">
          <cell r="B745">
            <v>4353</v>
          </cell>
          <cell r="C745" t="str">
            <v>CANALIZACION VIA PUBLICA SEIS (6) DUCTOS PVC TIPO DB-60 Ø4" EPM NORMA RS1-013. INCLUYE: EXCAVACIÓN, RELLENOS EN ARENA DE PEÑA Y EN SUB-BASE GRANULAR TIPO B-400 Y TRANSPORTE Y DISPOSICIÓN FINAL DE ESCOMBROS. NO INCLUYE: DEMOLICIÓN NI RECONSTRUCCIÓN DE ANDE</v>
          </cell>
          <cell r="D745" t="str">
            <v>ML</v>
          </cell>
          <cell r="E745">
            <v>287343</v>
          </cell>
        </row>
        <row r="746">
          <cell r="B746">
            <v>4354</v>
          </cell>
          <cell r="C746" t="str">
            <v>CANALIZACION VIA PUBLICA NUEVE (9) DUCTOS PVC TIPO DB-60 Ø4" EPM NORMA RS1-014. INCLUYE: EXCAVACIÓN, RELLENOS EN ARENA DE PEÑA Y EN SUB-BASE GRANULAR TIPO B-400 Y TRANSPORTE Y DISPOSICIÓN FINAL DE ESCOMBROS. NO INCLUYE: DEMOLICIÓN NI RECONSTRUCCIÓN DE AND</v>
          </cell>
          <cell r="D746" t="str">
            <v>ML</v>
          </cell>
          <cell r="E746">
            <v>380863</v>
          </cell>
        </row>
        <row r="747">
          <cell r="B747">
            <v>4355</v>
          </cell>
          <cell r="C747" t="str">
            <v>CANALIZACION VIA PUBLICA OCHO (8) DUCTOS PVC TIPO DB-60 Ø4" EPM NORMA RS1-015. INCLUYE: EXCAVACIÓN, RELLENOS EN ARENA DE PEÑA Y EN SUB-BASE GRANULAR TIPO B-400 Y TRANSPORTE Y DISPOSICIÓN FINAL DE ESCOMBROS. NO INCLUYE: DEMOLICIÓN NI RECONSTRUCCIÓN DE ANDE</v>
          </cell>
          <cell r="D747" t="str">
            <v>ML</v>
          </cell>
          <cell r="E747">
            <v>365143</v>
          </cell>
        </row>
        <row r="748">
          <cell r="B748">
            <v>4356</v>
          </cell>
          <cell r="C748" t="str">
            <v>CANALIZACION VIA PUBLICA DOCE (12) DUCTOS PVC TIPO DB-60 Ø4" EPM NORMA RS1-016. INCLUYE: EXCAVACIÓN, RELLENOS EN ARENA DE PEÑA Y EN SUB-BASE GRANULAR TIPO B-400 Y TRANSPORTE Y DISPOSICIÓN FINAL DE ESCOMBROS. NO INCLUYE: DEMOLICIÓN NI RECONSTRUCCIÓN DE AND</v>
          </cell>
          <cell r="D748" t="str">
            <v>ML</v>
          </cell>
          <cell r="E748">
            <v>480311</v>
          </cell>
        </row>
        <row r="749">
          <cell r="B749">
            <v>4357</v>
          </cell>
          <cell r="C749" t="str">
            <v xml:space="preserve">CANALIZACION VIA PUBLICA TRES (3) DUCTOS PVC TIPO DB-60 Ø4" MAS UN (1) DUCTO PVC TIPO DB-60 Ø6" EPM NORMA RS1-017. INCLUYE: EXCAVACIÓN, RELLENOS EN ARENA DE PEÑA Y EN SUB-BASE GRANULAR TIPO B-400 Y TRANSPORTE Y DISPOSICIÓN FINAL DE ESCOMBROS. NO INCLUYE: </v>
          </cell>
          <cell r="D749" t="str">
            <v>ML</v>
          </cell>
          <cell r="E749">
            <v>272903</v>
          </cell>
        </row>
        <row r="750">
          <cell r="B750">
            <v>4358</v>
          </cell>
          <cell r="C750" t="str">
            <v xml:space="preserve">CANALIZACION VIA PUBLICA SEIS (6) DUCTOS PVC TIPO DB-60 Ø4" MAS UN (1) DUCTO PVC TIPO DB-60 Ø6" EPM NORMA RS1-018. INCLUYE: EXCAVACIÓN, RELLENOS EN ARENA DE PEÑA Y EN SUB-BASE GRANULAR TIPO B-400 Y TRANSPORTE Y DISPOSICIÓN FINAL DE ESCOMBROS. NO INCLUYE: </v>
          </cell>
          <cell r="D750" t="str">
            <v>ML</v>
          </cell>
          <cell r="E750">
            <v>366358</v>
          </cell>
        </row>
        <row r="751">
          <cell r="B751">
            <v>4359</v>
          </cell>
          <cell r="C751" t="str">
            <v>CANALIZACION VIA PUBLICA TRES (3) DUCTOS PVC TIPO DB-60 Ø4" MAS DOS (2) DUCTOS PVC TIPO DB-60 Ø6" EPM NORMA RS1-019. INCLUYE: EXCAVACIÓN, RELLENOS EN ARENA DE PEÑA Y EN SUB-BASE GRANULAR TIPO B-400 Y TRANSPORTE Y DISPOSICIÓN FINAL DE ESCOMBROS. NO INCLUYE</v>
          </cell>
          <cell r="D751" t="str">
            <v>ML</v>
          </cell>
          <cell r="E751">
            <v>284842</v>
          </cell>
        </row>
        <row r="752">
          <cell r="B752">
            <v>4360</v>
          </cell>
          <cell r="C752" t="str">
            <v>CANALIZACION VIA PUBLICA SEIS (6) DUCTOS PVC TIPO DB-60 Ø4" MAS DOS (2) DUCTOS PVC TIPO DB-60 Ø6" EPM NORMA RS1-020. INCLUYE: EXCAVACIÓN, RELLENOS EN ARENA DE PEÑA Y EN SUB-BASE GRANULAR TIPO B-400 Y TRANSPORTE Y DISPOSICIÓN FINAL DE ESCOMBROS. NO INCLUYE</v>
          </cell>
          <cell r="D752" t="str">
            <v>ML</v>
          </cell>
          <cell r="E752">
            <v>414369</v>
          </cell>
        </row>
        <row r="753">
          <cell r="B753">
            <v>4361</v>
          </cell>
          <cell r="C753" t="str">
            <v>CANALIZACION VIA PUBLICA CUATRO (4) DUCTOS PVC TIPO DB-60 Ø4" MAS TRES (3) DUCTOS PVC TIPO DB-60 Ø6" EPM NORMA RS1-021. INCLUYE: EXCAVACIÓN, RELLENOS EN ARENA DE PEÑA Y EN SUB-BASE GRANULAR TIPO B-400 Y TRANSPORTE Y DISPOSICIÓN FINAL DE ESCOMBROS. NO INCL</v>
          </cell>
          <cell r="D753" t="str">
            <v>ML</v>
          </cell>
          <cell r="E753">
            <v>427308</v>
          </cell>
        </row>
        <row r="754">
          <cell r="B754">
            <v>4362</v>
          </cell>
          <cell r="C754" t="str">
            <v>CANALIZACION VIA PUBLICA OCHO (8) DUCTOS PVC TIPO DB-60 Ø4" MAS TRES (3) DUCTOS PVC TIPO DB-60 Ø6" EPM NORMA RS1-022. INCLUYE: EXCAVACIÓN, RELLENOS EN ARENA DE PEÑA Y EN SUB-BASE GRANULAR TIPO B-400 Y TRANSPORTE Y DISPOSICIÓN FINAL DE ESCOMBROS. NO INCLUY</v>
          </cell>
          <cell r="D754" t="str">
            <v>ML</v>
          </cell>
          <cell r="E754">
            <v>549639</v>
          </cell>
        </row>
        <row r="755">
          <cell r="B755">
            <v>4363</v>
          </cell>
          <cell r="C755" t="str">
            <v>CANALIZACION VIA PUBLICA TRES (3) DUCTOS PVC TIPO DB-60 Ø4" MAS CUATRO (4) DUCTOS PVC TIPO DB-60 Ø6" EPM NORMA RS1-023. INCLUYE: EXCAVACIÓN, RELLENOS EN ARENA DE PEÑA Y EN SUB-BASE GRANULAR TIPO B-400 Y TRANSPORTE Y DISPOSICIÓN FINAL DE ESCOMBROS. NO INCL</v>
          </cell>
          <cell r="D755" t="str">
            <v>ML</v>
          </cell>
          <cell r="E755">
            <v>443052</v>
          </cell>
        </row>
        <row r="756">
          <cell r="B756">
            <v>4384</v>
          </cell>
          <cell r="C756" t="str">
            <v>UNION DRESSER D=3" (Suministro e Instalación)</v>
          </cell>
          <cell r="D756" t="str">
            <v>UN</v>
          </cell>
          <cell r="E756">
            <v>96741</v>
          </cell>
        </row>
        <row r="757">
          <cell r="B757">
            <v>4385</v>
          </cell>
          <cell r="C757" t="str">
            <v>UNION DRESSER D=4" (Suministro e Instalación)</v>
          </cell>
          <cell r="D757" t="str">
            <v>UN</v>
          </cell>
          <cell r="E757">
            <v>108261</v>
          </cell>
        </row>
        <row r="758">
          <cell r="B758">
            <v>4386</v>
          </cell>
          <cell r="C758" t="str">
            <v>UNION DRESSER D=6" (Suministro e Instalación)</v>
          </cell>
          <cell r="D758" t="str">
            <v>UN</v>
          </cell>
          <cell r="E758">
            <v>242526</v>
          </cell>
        </row>
        <row r="759">
          <cell r="B759">
            <v>4387</v>
          </cell>
          <cell r="C759" t="str">
            <v>UNION DRESSER D=8" (Suministro e Instalación)</v>
          </cell>
          <cell r="D759" t="str">
            <v>UN</v>
          </cell>
          <cell r="E759">
            <v>264478</v>
          </cell>
        </row>
        <row r="760">
          <cell r="B760">
            <v>4388</v>
          </cell>
          <cell r="C760" t="str">
            <v>UNION DRESSER D=10" (Suministro e Instalación)</v>
          </cell>
          <cell r="D760" t="str">
            <v>UN</v>
          </cell>
          <cell r="E760">
            <v>384328</v>
          </cell>
        </row>
        <row r="761">
          <cell r="B761">
            <v>4389</v>
          </cell>
          <cell r="C761" t="str">
            <v>UNION DRESSER D=12" (Suministro e Instalación)</v>
          </cell>
          <cell r="D761" t="str">
            <v>UN</v>
          </cell>
          <cell r="E761">
            <v>713621</v>
          </cell>
        </row>
        <row r="762">
          <cell r="B762">
            <v>4390</v>
          </cell>
          <cell r="C762" t="str">
            <v>EXCAVACIÓN MANUAL EN MATERIAL COMÚN (INCL CARGUE, TRANSPORTE Y DISPOSICION FINAL)</v>
          </cell>
          <cell r="D762" t="str">
            <v>M3</v>
          </cell>
          <cell r="E762">
            <v>57807</v>
          </cell>
        </row>
        <row r="763">
          <cell r="B763">
            <v>4391</v>
          </cell>
          <cell r="C763" t="str">
            <v>ARENA LAVADA DE PEÑA PARA EMBOQUILLADO (Incluye Suministro, barrido para sellado de juntas y Compactación)</v>
          </cell>
          <cell r="D763" t="str">
            <v>M3</v>
          </cell>
          <cell r="E763">
            <v>109423</v>
          </cell>
        </row>
        <row r="764">
          <cell r="B764">
            <v>4392</v>
          </cell>
          <cell r="C764" t="str">
            <v>CUADRILLA (OFICIAL + 6 AYUDANTES)</v>
          </cell>
          <cell r="D764" t="str">
            <v>HR</v>
          </cell>
          <cell r="E764">
            <v>42257</v>
          </cell>
        </row>
        <row r="765">
          <cell r="B765">
            <v>4393</v>
          </cell>
          <cell r="C765" t="str">
            <v>CUADRILLA (3 OFICIALES + 6 AYUDANTES)</v>
          </cell>
          <cell r="D765" t="str">
            <v>HR</v>
          </cell>
          <cell r="E765">
            <v>58612</v>
          </cell>
        </row>
        <row r="766">
          <cell r="B766">
            <v>4394</v>
          </cell>
          <cell r="C766" t="str">
            <v>ADOQUIN DE CONCRETO TR. PESADO 20x10x8cm (Suministro e Instalación. Incluye Base 4cm Arena Nivelación y Arena de Sello)</v>
          </cell>
          <cell r="D766" t="str">
            <v>M2</v>
          </cell>
          <cell r="E766">
            <v>63009</v>
          </cell>
        </row>
        <row r="767">
          <cell r="B767">
            <v>4395</v>
          </cell>
          <cell r="C767" t="str">
            <v>ADOQUIN DE CONCRETO TR. LIVIANO 20x10x6cm (Suministro e Instalación. Incluye Base 4cm Arena Nivelación y Arena de Sello)</v>
          </cell>
          <cell r="D767" t="str">
            <v>M2</v>
          </cell>
          <cell r="E767">
            <v>56145</v>
          </cell>
        </row>
        <row r="768">
          <cell r="B768">
            <v>4396</v>
          </cell>
          <cell r="C768" t="str">
            <v>ADOQUIN DE ARCILLA TR. LIVIANO 20x10x6cm (Suministro e Instalación. Incluye Base 4cm Arena Nivelacion y Arena de Sello)</v>
          </cell>
          <cell r="D768" t="str">
            <v>M2</v>
          </cell>
          <cell r="E768">
            <v>43509</v>
          </cell>
        </row>
        <row r="769">
          <cell r="B769">
            <v>4402</v>
          </cell>
          <cell r="C769" t="str">
            <v>VALVULA COMPUERTA ELASTICA VASTAGO NO ASCENDENTE EXTREMO LISO D=4" (Suministro e Instalación)</v>
          </cell>
          <cell r="D769" t="str">
            <v>UN</v>
          </cell>
          <cell r="E769">
            <v>764764</v>
          </cell>
        </row>
        <row r="770">
          <cell r="B770">
            <v>4403</v>
          </cell>
          <cell r="C770" t="str">
            <v>VALVULA COMPUERTA ELASTICA VASTAGO NO ASCENDENTE EXTREMO LISO D=12" (Suministro e Instalación)</v>
          </cell>
          <cell r="D770" t="str">
            <v>UN</v>
          </cell>
          <cell r="E770">
            <v>4924611</v>
          </cell>
        </row>
        <row r="771">
          <cell r="B771">
            <v>4404</v>
          </cell>
          <cell r="C771" t="str">
            <v>CODO HD 11.25° JUNTA HIDRAULICA PARA PVC D=2" (Suministro e Instalación)</v>
          </cell>
          <cell r="D771" t="str">
            <v>UN</v>
          </cell>
          <cell r="E771">
            <v>96025</v>
          </cell>
        </row>
        <row r="772">
          <cell r="B772">
            <v>4405</v>
          </cell>
          <cell r="C772" t="str">
            <v>CODO HD 11.25° JUNTA HIDRAULICA PARA PVC D=3" (Suministro e Instalación)</v>
          </cell>
          <cell r="D772" t="str">
            <v>UN</v>
          </cell>
          <cell r="E772">
            <v>165162</v>
          </cell>
        </row>
        <row r="773">
          <cell r="B773">
            <v>4406</v>
          </cell>
          <cell r="C773" t="str">
            <v>CODO HD 11.25° JUNTA HIDRAULICA PARA PVC D=6" (Suministro e Instalación)</v>
          </cell>
          <cell r="D773" t="str">
            <v>UN</v>
          </cell>
          <cell r="E773">
            <v>363048</v>
          </cell>
        </row>
        <row r="774">
          <cell r="B774">
            <v>4407</v>
          </cell>
          <cell r="C774" t="str">
            <v>CODO HD 11.25° JUNTA HIDRAULICA PARA PVC D=4" (Suministro e Instalación)</v>
          </cell>
          <cell r="D774" t="str">
            <v>UN</v>
          </cell>
          <cell r="E774">
            <v>207335</v>
          </cell>
        </row>
        <row r="775">
          <cell r="B775">
            <v>4408</v>
          </cell>
          <cell r="C775" t="str">
            <v>CODO HD 11.25° JUNTA HIDRAULICA PARA PVC D=8" (Suministro e Instalación)</v>
          </cell>
          <cell r="D775" t="str">
            <v>UN</v>
          </cell>
          <cell r="E775">
            <v>559413</v>
          </cell>
        </row>
        <row r="776">
          <cell r="B776">
            <v>4409</v>
          </cell>
          <cell r="C776" t="str">
            <v>REDUCCION PVC TIPO U.M. 4"x2" (Suministro e Instalación)</v>
          </cell>
          <cell r="D776" t="str">
            <v>UN</v>
          </cell>
          <cell r="E776">
            <v>104409</v>
          </cell>
        </row>
        <row r="777">
          <cell r="B777">
            <v>4410</v>
          </cell>
          <cell r="C777" t="str">
            <v>REDUCCION PVC TIPO U.M. 4"x3" (Suministro e Instalación)</v>
          </cell>
          <cell r="D777" t="str">
            <v>UN</v>
          </cell>
          <cell r="E777">
            <v>64329</v>
          </cell>
        </row>
        <row r="778">
          <cell r="B778">
            <v>4411</v>
          </cell>
          <cell r="C778" t="str">
            <v>REDUCCION PVC TIPO U.M. 6"x4" (Suministro e Instalación)</v>
          </cell>
          <cell r="D778" t="str">
            <v>UN</v>
          </cell>
          <cell r="E778">
            <v>128545</v>
          </cell>
        </row>
        <row r="779">
          <cell r="B779">
            <v>4412</v>
          </cell>
          <cell r="C779" t="str">
            <v>REDUCCION CONCENTRICA HD 6"x3" (Suministro e Instalación)</v>
          </cell>
          <cell r="D779" t="str">
            <v>UN</v>
          </cell>
          <cell r="E779">
            <v>207539</v>
          </cell>
        </row>
        <row r="780">
          <cell r="B780">
            <v>4413</v>
          </cell>
          <cell r="C780" t="str">
            <v>REDUCCION CONCENTRICA HD 12"x6" (Suministro e Instalación)</v>
          </cell>
          <cell r="D780" t="str">
            <v>UN</v>
          </cell>
          <cell r="E780">
            <v>1129626</v>
          </cell>
        </row>
        <row r="781">
          <cell r="B781">
            <v>4414</v>
          </cell>
          <cell r="C781" t="str">
            <v>REDUCCION CONCENTRICA HD 12"x8" (Suministro e Instalación)</v>
          </cell>
          <cell r="D781" t="str">
            <v>UN</v>
          </cell>
          <cell r="E781">
            <v>1416166</v>
          </cell>
        </row>
        <row r="782">
          <cell r="B782">
            <v>4415</v>
          </cell>
          <cell r="C782" t="str">
            <v>TAPON PVC TIPO U.M. D=3" (Suministro e Instalación)</v>
          </cell>
          <cell r="D782" t="str">
            <v>UN</v>
          </cell>
          <cell r="E782">
            <v>38946</v>
          </cell>
        </row>
        <row r="783">
          <cell r="B783">
            <v>4416</v>
          </cell>
          <cell r="C783" t="str">
            <v>TAPON PVC TIPO U.M. D=4" (Suministro e Instalación)</v>
          </cell>
          <cell r="D783" t="str">
            <v>UN</v>
          </cell>
          <cell r="E783">
            <v>54743</v>
          </cell>
        </row>
        <row r="784">
          <cell r="B784">
            <v>4417</v>
          </cell>
          <cell r="C784" t="str">
            <v>TAPON PVC TIPO U.M. D=6" (Suministro e Instalación)</v>
          </cell>
          <cell r="D784" t="str">
            <v>UN</v>
          </cell>
          <cell r="E784">
            <v>121343</v>
          </cell>
        </row>
        <row r="785">
          <cell r="B785">
            <v>4418</v>
          </cell>
          <cell r="C785" t="str">
            <v>UNION DE REPARACION PVC TIPO U.M. D=2"  (Suministro e Instalación)</v>
          </cell>
          <cell r="D785" t="str">
            <v>UN</v>
          </cell>
          <cell r="E785">
            <v>20255</v>
          </cell>
        </row>
        <row r="786">
          <cell r="B786">
            <v>4419</v>
          </cell>
          <cell r="C786" t="str">
            <v>UNION DE REPARACION PVC TIPO U.M. D=3"  (Suministro e Instalación)</v>
          </cell>
          <cell r="D786" t="str">
            <v>UN</v>
          </cell>
          <cell r="E786">
            <v>37478</v>
          </cell>
        </row>
        <row r="787">
          <cell r="B787">
            <v>4420</v>
          </cell>
          <cell r="C787" t="str">
            <v>UNION DE REPARACION PVC TIPO U.M. D=4"  (Suministro e Instalación)</v>
          </cell>
          <cell r="D787" t="str">
            <v>UN</v>
          </cell>
          <cell r="E787">
            <v>52250</v>
          </cell>
        </row>
        <row r="788">
          <cell r="B788">
            <v>4421</v>
          </cell>
          <cell r="C788" t="str">
            <v>ACOPLE UNIVERSAL, UNION ALFA O MULTIUSOS D=3" (Suministro e Instalación)</v>
          </cell>
          <cell r="D788" t="str">
            <v>UN</v>
          </cell>
          <cell r="E788">
            <v>108631</v>
          </cell>
        </row>
        <row r="789">
          <cell r="B789">
            <v>4422</v>
          </cell>
          <cell r="C789" t="str">
            <v>ACOPLE UNIVERSAL, UNION ALFA O MULTIUSOS D=4" (Suministro e Instalación)</v>
          </cell>
          <cell r="D789" t="str">
            <v>UN</v>
          </cell>
          <cell r="E789">
            <v>122093</v>
          </cell>
        </row>
        <row r="790">
          <cell r="B790">
            <v>4423</v>
          </cell>
          <cell r="C790" t="str">
            <v>ACOPLE UNIVERSAL, UNION ALFA O MULTIUSOS D=6" (Suministro e Instalación)</v>
          </cell>
          <cell r="D790" t="str">
            <v>UN</v>
          </cell>
          <cell r="E790">
            <v>233721</v>
          </cell>
        </row>
        <row r="791">
          <cell r="B791">
            <v>4424</v>
          </cell>
          <cell r="C791" t="str">
            <v>ACOPLE UNIVERSAL, UNION ALFA O MULTIUSOS D=8" (Suministro e Instalación)</v>
          </cell>
          <cell r="D791" t="str">
            <v>UN</v>
          </cell>
          <cell r="E791">
            <v>296895</v>
          </cell>
        </row>
        <row r="792">
          <cell r="B792">
            <v>4425</v>
          </cell>
          <cell r="C792" t="str">
            <v>ACOPLE UNIVERSAL, UNION ALFA O MULTIUSOS D=10" (Suministro e Instalación)</v>
          </cell>
          <cell r="D792" t="str">
            <v>UN</v>
          </cell>
          <cell r="E792">
            <v>526878</v>
          </cell>
        </row>
        <row r="793">
          <cell r="B793">
            <v>4426</v>
          </cell>
          <cell r="C793" t="str">
            <v>ACOPLE UNIVERSAL, UNION ALFA O MULTIUSOS D=12" (Suministro e Instalación)</v>
          </cell>
          <cell r="D793" t="str">
            <v>UN</v>
          </cell>
          <cell r="E793">
            <v>714367</v>
          </cell>
        </row>
        <row r="794">
          <cell r="B794">
            <v>4427</v>
          </cell>
          <cell r="C794" t="str">
            <v>CONCRETO 3000 PSI PARA ZAPATA. Premezclado. No incluye bombeo</v>
          </cell>
          <cell r="D794" t="str">
            <v>M3</v>
          </cell>
          <cell r="E794">
            <v>503532</v>
          </cell>
        </row>
        <row r="795">
          <cell r="B795">
            <v>4428</v>
          </cell>
          <cell r="C795" t="str">
            <v>VIGA DE AMARRE EN CONCRETO DE 3000 PSI SECCION 20x20</v>
          </cell>
          <cell r="D795" t="str">
            <v>ML</v>
          </cell>
          <cell r="E795">
            <v>30023</v>
          </cell>
        </row>
        <row r="796">
          <cell r="B796">
            <v>4429</v>
          </cell>
          <cell r="C796" t="str">
            <v>COLUMNA EN CONCRETO DE 3000 PSI SECCION 20x20</v>
          </cell>
          <cell r="D796" t="str">
            <v>ML</v>
          </cell>
          <cell r="E796">
            <v>35504</v>
          </cell>
        </row>
        <row r="797">
          <cell r="B797">
            <v>4430</v>
          </cell>
          <cell r="C797" t="str">
            <v>VIGA DE AMARRE AEREA EN CONCRETO DE 3000 PSI SECCION 20x12</v>
          </cell>
          <cell r="D797" t="str">
            <v>ML</v>
          </cell>
          <cell r="E797">
            <v>25505</v>
          </cell>
        </row>
        <row r="798">
          <cell r="B798">
            <v>4431</v>
          </cell>
          <cell r="C798" t="str">
            <v>PAÑETE LISO MURO 1:3 (No incluye andamio)</v>
          </cell>
          <cell r="D798" t="str">
            <v>M2</v>
          </cell>
          <cell r="E798">
            <v>18184</v>
          </cell>
        </row>
        <row r="799">
          <cell r="B799">
            <v>4432</v>
          </cell>
          <cell r="C799" t="str">
            <v>COLUMNA EN CONCRETO DE 3000 PSI SECCION 20x12</v>
          </cell>
          <cell r="D799" t="str">
            <v>ML</v>
          </cell>
          <cell r="E799">
            <v>29423</v>
          </cell>
        </row>
        <row r="800">
          <cell r="B800">
            <v>4433</v>
          </cell>
          <cell r="C800" t="str">
            <v>CANALIZACION VIA PUBLICA SEIS (6) DUCTOS PVC TIPO DB-60 Ø4" MAS CUATRO (4) DUCTOS PVC TIPO DB-60 Ø6" EPM NORMA RS1-024. INCLUYE: EXCAVACIÓN, RELLENOS EN ARENA DE PEÑA Y EN SUB-BASE GRANULAR TIPO B-400 Y TRANSPORTE Y DISPOSICIÓN FINAL DE ESCOMBROS. NO INCL</v>
          </cell>
          <cell r="D800" t="str">
            <v>ML</v>
          </cell>
          <cell r="E800">
            <v>541725</v>
          </cell>
        </row>
        <row r="801">
          <cell r="B801">
            <v>4434</v>
          </cell>
          <cell r="C801" t="str">
            <v>CANALIZACION VIA PUBLICA CINCO (5) DUCTOS PVC TIPO DB-60 Ø4" MAS CUATRO (4) DUCTOS PVC TIPO DB-60 Ø6" EPM NORMA RS1-025. INCLUYE: EXCAVACIÓN, RELLENOS EN ARENA DE PEÑA Y EN SUB-BASE GRANULAR TIPO B-400 Y TRANSPORTE Y DISPOSICIÓN FINAL DE ESCOMBROS. NO INC</v>
          </cell>
          <cell r="D801" t="str">
            <v>ML</v>
          </cell>
          <cell r="E801">
            <v>543241</v>
          </cell>
        </row>
        <row r="802">
          <cell r="B802">
            <v>4435</v>
          </cell>
          <cell r="C802" t="str">
            <v>CANALIZACION VIA PUBLICA DIEZ (10) DUCTOS PVC TIPO DB-60 Ø4" MAS CUATRO (4) DUCTOS PVC TIPO DB-60 Ø6" EPM NORMA RS1-026. INCLUYE: EXCAVACIÓN, RELLENOS EN ARENA DE PEÑA Y EN SUB-BASE GRANULAR TIPO B-400 Y TRANSPORTE Y DISPOSICIÓN FINAL DE ESCOMBROS. NO INC</v>
          </cell>
          <cell r="D802" t="str">
            <v>ML</v>
          </cell>
          <cell r="E802">
            <v>695405</v>
          </cell>
        </row>
        <row r="803">
          <cell r="B803">
            <v>4436</v>
          </cell>
          <cell r="C803" t="str">
            <v>CANALIZACION VIA PUBLICA CUATRO (4) DUCTOS PVC TIPO DB-60 Ø4" MAS SEIS (6) DUCTOS PVC TIPO DB-60 Ø6" EPM NORMA RS1-027. INCLUYE: EXCAVACIÓN, RELLENOS EN ARENA DE PEÑA Y EN SUB-BASE GRANULAR TIPO B-400 Y TRANSPORTE Y DISPOSICIÓN FINAL DE ESCOMBROS. NO INCL</v>
          </cell>
          <cell r="D803" t="str">
            <v>ML</v>
          </cell>
          <cell r="E803">
            <v>603277</v>
          </cell>
        </row>
        <row r="804">
          <cell r="B804">
            <v>4437</v>
          </cell>
          <cell r="C804" t="str">
            <v>CANALIZACION VIA PUBLICA OCHO (8) DUCTOS PVC TIPO DB-60 Ø4" MAS SEIS (6) DUCTOS PVC TIPO DB-60 Ø6" EPM NORMA RS1-028. INCLUYE: EXCAVACIÓN, RELLENOS EN ARENA DE PEÑA Y EN SUB-BASE GRANULAR TIPO B-400 Y TRANSPORTE Y DISPOSICIÓN FINAL DE ESCOMBROS. NO INCLUY</v>
          </cell>
          <cell r="D804" t="str">
            <v>ML</v>
          </cell>
          <cell r="E804">
            <v>731813</v>
          </cell>
        </row>
        <row r="805">
          <cell r="B805">
            <v>4438</v>
          </cell>
          <cell r="C805" t="str">
            <v>CANALIZACION VIA PUBLICA CINCO (5) DUCTOS PVC TIPO DB-60 Ø4" MAS OCHO (8) DUCTOS PVC TIPO DB-60 Ø6" EPM NORMA RS1-029. INCLUYE: EXCAVACIÓN, RELLENOS EN ARENA DE PEÑA Y EN SUB-BASE GRANULAR TIPO B-400 Y TRANSPORTE Y DISPOSICIÓN FINAL DE ESCOMBROS. NO INCLU</v>
          </cell>
          <cell r="D805" t="str">
            <v>ML</v>
          </cell>
          <cell r="E805">
            <v>774668</v>
          </cell>
        </row>
        <row r="806">
          <cell r="B806">
            <v>4439</v>
          </cell>
          <cell r="C806" t="str">
            <v>CANALIZACION VIA PUBLICA DIEZ (10) DUCTOS PVC TIPO DB-60 Ø4" MAS OCHO (8) DUCTOS PVC TIPO DB-60 Ø6" EPM NORMA RS1-030. INCLUYE: EXCAVACIÓN, RELLENOS EN ARENA DE PEÑA Y EN SUB-BASE GRANULAR TIPO B-400 Y TRANSPORTE Y DISPOSICIÓN FINAL DE ESCOMBROS. NO INCLU</v>
          </cell>
          <cell r="D806" t="str">
            <v>ML</v>
          </cell>
          <cell r="E806">
            <v>934917</v>
          </cell>
        </row>
        <row r="807">
          <cell r="B807">
            <v>4440</v>
          </cell>
          <cell r="C807" t="str">
            <v>CANALIZACION VIA PUBLICA CUATRO (4) DUCTOS PVC TIPO DB-60 Ø4" MAS NUEVE (9) DUCTOS PVC TIPO DB-60 Ø6" EPM NORMA RS1-031. INCLUYE: EXCAVACIÓN, RELLENOS EN ARENA DE PEÑA Y EN SUB-BASE GRANULAR TIPO B-400 Y TRANSPORTE Y DISPOSICIÓN FINAL DE ESCOMBROS. NO INC</v>
          </cell>
          <cell r="D807" t="str">
            <v>ML</v>
          </cell>
          <cell r="E807">
            <v>778564</v>
          </cell>
        </row>
        <row r="808">
          <cell r="B808">
            <v>4441</v>
          </cell>
          <cell r="C808" t="str">
            <v>CANALIZACION VIA PUBLICA CINCO (5) DUCTOS PVC TIPO DB-60 Ø4" MAS DOCE (12) DUCTOS PVC TIPO DB-60 Ø6" EPM NORMA RS1-032. INCLUYE: EXCAVACIÓN, RELLENOS EN ARENA DE PEÑA Y EN SUB-BASE GRANULAR TIPO B-400 Y TRANSPORTE Y DISPOSICIÓN FINAL DE ESCOMBROS. NO INCL</v>
          </cell>
          <cell r="D808" t="str">
            <v>ML</v>
          </cell>
          <cell r="E808">
            <v>1005253</v>
          </cell>
        </row>
        <row r="809">
          <cell r="B809">
            <v>4442</v>
          </cell>
          <cell r="C809" t="str">
            <v>CANALIZACION VIA PUBLICA CUATRO (4) DUCTOS PVC TIPO DB-60 Ø4" EPM NORMA RS1-033. INCLUYE: EXCAVACIÓN, RELLENOS EN ARENA DE PEÑA Y EN SUB-BASE GRANULAR TIPO B-400 Y TRANSPORTE Y DISPOSICIÓN FINAL DE ESCOMBROS. NO INCLUYE: DEMOLICIÓN NI RECONSTRUCCIÓN DE AN</v>
          </cell>
          <cell r="D809" t="str">
            <v>ML</v>
          </cell>
          <cell r="E809">
            <v>244485</v>
          </cell>
        </row>
        <row r="810">
          <cell r="B810">
            <v>4447</v>
          </cell>
          <cell r="C810" t="str">
            <v>CANALIZACION ZONA VERDE CUATRO (4) DUCTOS PVC TIPO DB-60 Ø6" DISPOSICIÓN LINEAL EPM NORMA RS1-005. DISPOSICIÓN LINEAL. INCLUYE: EXCAVACIÓN, RELLENOS, SIEMBRA DE GRAMA Y TRANSPORTE Y DISPOSICIÓN FINAL DE ESCOMBROS. NO INCLUYE: ENTIBADOS.</v>
          </cell>
          <cell r="D810" t="str">
            <v>ML</v>
          </cell>
          <cell r="E810">
            <v>342063</v>
          </cell>
        </row>
        <row r="811">
          <cell r="B811">
            <v>4461</v>
          </cell>
          <cell r="C811" t="str">
            <v>CANALIZACION ZONA VERDE TRES (3) DUCTOS PVC TIPO DB-60 Ø4" MAS DOS (2) DUCTOS PVC TIPO DB-60 Ø6" EPM NORMA RS1-019. INCLUYE: EXCAVACIÓN, RELLENOS, SIEMBRA DE GRAMA Y TRANSPORTE Y DISPOSICIÓN FINAL DE ESCOMBROS. NO INCLUYE: ENTIBADOS.</v>
          </cell>
          <cell r="D811" t="str">
            <v>ML</v>
          </cell>
          <cell r="E811">
            <v>288284</v>
          </cell>
        </row>
        <row r="812">
          <cell r="B812">
            <v>4477</v>
          </cell>
          <cell r="C812" t="str">
            <v>SUBBASE GRANULAR B-400 (Suministro, Extendido, Nivelación, Humedecimiento y Compactación con vibrocompactador)</v>
          </cell>
          <cell r="D812" t="str">
            <v>M3</v>
          </cell>
          <cell r="E812">
            <v>61445</v>
          </cell>
        </row>
        <row r="813">
          <cell r="B813">
            <v>4478</v>
          </cell>
          <cell r="C813" t="str">
            <v>CUADRILLA (2 AYUDANTES)</v>
          </cell>
          <cell r="D813" t="str">
            <v>JR</v>
          </cell>
          <cell r="E813">
            <v>90878</v>
          </cell>
        </row>
        <row r="814">
          <cell r="B814">
            <v>4479</v>
          </cell>
          <cell r="C814" t="str">
            <v>CUADRILLA (2 AYUDANTES)</v>
          </cell>
          <cell r="D814" t="str">
            <v>HR</v>
          </cell>
          <cell r="E814">
            <v>11360</v>
          </cell>
        </row>
        <row r="815">
          <cell r="B815">
            <v>4481</v>
          </cell>
          <cell r="C815" t="str">
            <v>CARCAMO DOCE DUCTOS ETB</v>
          </cell>
          <cell r="D815" t="str">
            <v>ML</v>
          </cell>
          <cell r="E815">
            <v>177100</v>
          </cell>
        </row>
        <row r="816">
          <cell r="B816">
            <v>4485</v>
          </cell>
          <cell r="C816" t="str">
            <v>MEZCLA ASFÁLTICA EN CALIENTE TIPO DENSO MD20 ASF CONVENCIONAL 80-100 (Suministro, Extendido y Nivelación Manual y Compactación)  Incluye: VIBRO COMPACTADOR BENITIN DE 1 TONELADA - INCLUYE OPERARIO Y COMBUSTIBLE</v>
          </cell>
          <cell r="D816" t="str">
            <v>M3</v>
          </cell>
          <cell r="E816">
            <v>709205</v>
          </cell>
        </row>
        <row r="817">
          <cell r="B817">
            <v>4486</v>
          </cell>
          <cell r="C817" t="str">
            <v>MEZCLA ASFÁLTICA EN CALIENTE TIPO DENSO MD10 ASF CONVENCIONAL (Cemento asfáltico 80-100) (Suministro, Extendido y Nivelación Manual y Compactación con vibrocompactador BENITIN de 1 tonelada)</v>
          </cell>
          <cell r="D817" t="str">
            <v>M3</v>
          </cell>
          <cell r="E817">
            <v>698230</v>
          </cell>
        </row>
        <row r="818">
          <cell r="B818">
            <v>4487</v>
          </cell>
          <cell r="C818" t="str">
            <v>BASE GRANULAR CLASE A (BG_A) (Suministro, Extendido Manual, Humedecimiento y Compactación)</v>
          </cell>
          <cell r="D818" t="str">
            <v>M3</v>
          </cell>
          <cell r="E818">
            <v>119763</v>
          </cell>
        </row>
        <row r="819">
          <cell r="B819">
            <v>4488</v>
          </cell>
          <cell r="C819" t="str">
            <v>BASE GRANULAR CLASE B (BG_B) (Suministro, Extendido Manual, Humedecimiento y Compactación)</v>
          </cell>
          <cell r="D819" t="str">
            <v>M3</v>
          </cell>
          <cell r="E819">
            <v>115741</v>
          </cell>
        </row>
        <row r="820">
          <cell r="B820">
            <v>4489</v>
          </cell>
          <cell r="C820" t="str">
            <v>SUBBASE GRANULAR CLASE B (SBG_B) (Suministro, Extendido Manual, Humedecimiento y Compactación)</v>
          </cell>
          <cell r="D820" t="str">
            <v>M3</v>
          </cell>
          <cell r="E820">
            <v>112492</v>
          </cell>
        </row>
        <row r="821">
          <cell r="B821">
            <v>4490</v>
          </cell>
          <cell r="C821" t="str">
            <v xml:space="preserve">BACHEO EN PAVIMENTO FLEXIBLE e= 0.12m. (Incluye demolición manual y cargue de pavimento flexible de e=0.12m, transporte y disposición final de escombros, excavación y reposición base granular clase B (BG_B) e=0.25m, base asfaltica MD10) </v>
          </cell>
          <cell r="D821" t="str">
            <v>M2</v>
          </cell>
          <cell r="E821">
            <v>138509</v>
          </cell>
        </row>
        <row r="822">
          <cell r="B822">
            <v>4491</v>
          </cell>
          <cell r="C822" t="str">
            <v>REHABILITACIÓN DE PAVIMENTO FLEXIBLE e= 0.12m</v>
          </cell>
          <cell r="D822" t="str">
            <v>M2</v>
          </cell>
          <cell r="E822">
            <v>176081</v>
          </cell>
        </row>
        <row r="823">
          <cell r="B823">
            <v>4501</v>
          </cell>
          <cell r="C823" t="str">
            <v>FRESADO Y REPOSICIÓN DE PAVIMENTO FLEXIBLE e=0.12m</v>
          </cell>
          <cell r="D823" t="str">
            <v>M2</v>
          </cell>
          <cell r="E823">
            <v>90353</v>
          </cell>
        </row>
        <row r="824">
          <cell r="B824">
            <v>4502</v>
          </cell>
          <cell r="C824" t="str">
            <v>DEMOLICIÓN Y RECONSTRUCCIÓN DE LOSAS EN CONCRETO HIDRAULICO MR-45 e=0.18m</v>
          </cell>
          <cell r="D824" t="str">
            <v>M2</v>
          </cell>
          <cell r="E824">
            <v>167302</v>
          </cell>
        </row>
        <row r="825">
          <cell r="B825">
            <v>4503</v>
          </cell>
          <cell r="C825" t="str">
            <v>REHABILITACIÓN DE PAVIMENTO RÍGIDO: LOSAS EN CONCRETO HIDRAULICO MR-45 e=0.18m</v>
          </cell>
          <cell r="D825" t="str">
            <v>M2</v>
          </cell>
          <cell r="E825">
            <v>183371</v>
          </cell>
        </row>
        <row r="826">
          <cell r="B826">
            <v>4504</v>
          </cell>
          <cell r="C826" t="str">
            <v>CONSTRUCCIÓN DE PAVIMENTO RÍGIDO: LOSAS EN CONCRETO HIDRAULICO MR-45 e=0.18m</v>
          </cell>
          <cell r="D826" t="str">
            <v>M2</v>
          </cell>
          <cell r="E826">
            <v>212572</v>
          </cell>
        </row>
        <row r="827">
          <cell r="B827">
            <v>4505</v>
          </cell>
          <cell r="C827" t="str">
            <v>PARCHEO EN PAVIMENTO FLEXIBLE e=10cm. (Incluye demolición manual y cargue de pavimento flexible de e=0.10m, transporte y disposición final de escombros, imprimación, colocación y compactación MD20 e=6cm y MD12 e=4cm , riego CRR-1, imprima CLR-0)</v>
          </cell>
          <cell r="D827" t="str">
            <v>M2</v>
          </cell>
          <cell r="E827">
            <v>90025</v>
          </cell>
        </row>
        <row r="828">
          <cell r="B828">
            <v>4506</v>
          </cell>
          <cell r="C828" t="str">
            <v>BACHEO EN PAVIMENTO FLEXIBLE e= 0.10m. (Incluye demolición manual y cargue de pavimento flexible de e=0.10m, transporte y disposición final de escombros, excavación y reposición base granular clase C (BG_C) e=0.25m, base asfaltica MD10)</v>
          </cell>
          <cell r="D828" t="str">
            <v>M2</v>
          </cell>
          <cell r="E828">
            <v>130759</v>
          </cell>
        </row>
        <row r="829">
          <cell r="B829">
            <v>4507</v>
          </cell>
          <cell r="C829" t="str">
            <v>DEMOLICIÓN Y RECONSTRUCCIÓN DE LOSAS EN CONCRETO HIDRAULICO MR-41 e=0.18m</v>
          </cell>
          <cell r="D829" t="str">
            <v>M2</v>
          </cell>
          <cell r="E829">
            <v>164371</v>
          </cell>
        </row>
        <row r="830">
          <cell r="B830">
            <v>4508</v>
          </cell>
          <cell r="C830" t="str">
            <v>REHABILITACIÓN DE PAVIMENTO FLEXIBLE e= 0.10m B= 0.20m  SBG= 0.20m</v>
          </cell>
          <cell r="D830" t="str">
            <v>M2</v>
          </cell>
          <cell r="E830">
            <v>155604</v>
          </cell>
        </row>
        <row r="831">
          <cell r="B831">
            <v>4509</v>
          </cell>
          <cell r="C831" t="str">
            <v>REHABILITACIÓN DE PAVIMENTO RÍGIDO: LOSAS EN CONCRETO HIDRAULICO MR-41 e=0.18m. INCLUYE SARDINEL, GEOTEXTIL Y EXCAVACION EN BASE e=30cm., BASE BG_A e=30cm</v>
          </cell>
          <cell r="D831" t="str">
            <v>M2</v>
          </cell>
          <cell r="E831">
            <v>196956</v>
          </cell>
        </row>
        <row r="832">
          <cell r="B832">
            <v>4510</v>
          </cell>
          <cell r="C832" t="str">
            <v>FRESADO Y REPOSICIÓN DE PAVIMENTO FLEXIBLE e=0.10m</v>
          </cell>
          <cell r="D832" t="str">
            <v>M2</v>
          </cell>
          <cell r="E832">
            <v>76546</v>
          </cell>
        </row>
        <row r="833">
          <cell r="B833">
            <v>4511</v>
          </cell>
          <cell r="C833" t="str">
            <v>CONSTRUCCIÓN DE PAVIMENTO FLEXIBLE e= 0.10m Incluye sardinel</v>
          </cell>
          <cell r="D833" t="str">
            <v>M2</v>
          </cell>
          <cell r="E833">
            <v>194303</v>
          </cell>
        </row>
        <row r="834">
          <cell r="B834">
            <v>4512</v>
          </cell>
          <cell r="C834" t="str">
            <v>CONSTRUCCIÓN DE PAVIMENTO RÍGIDO: LOSAS EN CONCRETO HIDRAULICO MR-41 e=0.18m</v>
          </cell>
          <cell r="D834" t="str">
            <v>M2</v>
          </cell>
          <cell r="E834">
            <v>216989</v>
          </cell>
        </row>
        <row r="835">
          <cell r="B835">
            <v>4513</v>
          </cell>
          <cell r="C835" t="str">
            <v>BASE GRANULAR CLASE C (BG_C) (Suministro, Extendido Manual, Humedecimiento y Compactación)</v>
          </cell>
          <cell r="D835" t="str">
            <v>M3</v>
          </cell>
          <cell r="E835">
            <v>115741</v>
          </cell>
        </row>
        <row r="836">
          <cell r="B836">
            <v>4514</v>
          </cell>
          <cell r="C836" t="str">
            <v>PARCHEO EN PAVIMENTO FLEXIBLE e=0.14m.  (Incluye demolición manual y cargue de pavimento flexible de e=0.14m, transporte y disposición final de escombros, imprimación, colocación y compactación MD20 e=10cm y MD12 e=4cm , riego CRR-1, imprima CLR-0)</v>
          </cell>
          <cell r="D836" t="str">
            <v>M2</v>
          </cell>
          <cell r="E836">
            <v>119646</v>
          </cell>
        </row>
        <row r="837">
          <cell r="B837">
            <v>4515</v>
          </cell>
          <cell r="C837" t="str">
            <v xml:space="preserve">BACHEO EN PAVIMENTO FLEXIBLE e= 0.14m. (Incluye demolición manual y cargue de pavimento flexible de e=0.14m, transporte y disposición final de escombros, excavación y reposición base granular clase A (BG_A) e=0.20m, base asfaltica MD10) </v>
          </cell>
          <cell r="D837" t="str">
            <v>M2</v>
          </cell>
          <cell r="E837">
            <v>154074</v>
          </cell>
        </row>
        <row r="838">
          <cell r="B838">
            <v>4516</v>
          </cell>
          <cell r="C838" t="str">
            <v>FRESADO Y REPOSICIÓN DE PAVIMENTO FLEXIBLE e=0.14m</v>
          </cell>
          <cell r="D838" t="str">
            <v>M2</v>
          </cell>
          <cell r="E838">
            <v>104161</v>
          </cell>
        </row>
        <row r="839">
          <cell r="B839">
            <v>4517</v>
          </cell>
          <cell r="C839" t="str">
            <v>DEMOLICIÓN Y RECONSTRUCCIÓN DE LOSAS EN CONCRETO HIDRAULICO MR-45 e=0.20m</v>
          </cell>
          <cell r="D839" t="str">
            <v>M2</v>
          </cell>
          <cell r="E839">
            <v>180685</v>
          </cell>
        </row>
        <row r="840">
          <cell r="B840">
            <v>4518</v>
          </cell>
          <cell r="C840" t="str">
            <v>SOBRECARPETA: RODADURA ASFÁLTICA e=0.04m</v>
          </cell>
          <cell r="D840" t="str">
            <v>M2</v>
          </cell>
          <cell r="E840">
            <v>29408</v>
          </cell>
        </row>
        <row r="841">
          <cell r="B841">
            <v>4519</v>
          </cell>
          <cell r="C841" t="str">
            <v>SOBRECARPETA: RODADURA ASFÁLTICA e=0.06m</v>
          </cell>
          <cell r="D841" t="str">
            <v>M2</v>
          </cell>
          <cell r="E841">
            <v>41849</v>
          </cell>
        </row>
        <row r="842">
          <cell r="B842">
            <v>4520</v>
          </cell>
          <cell r="C842" t="str">
            <v>SOBRECARPETA: RODADURA ASFÁLTICA e=0.08m</v>
          </cell>
          <cell r="D842" t="str">
            <v>M2</v>
          </cell>
          <cell r="E842">
            <v>49235</v>
          </cell>
        </row>
        <row r="843">
          <cell r="B843">
            <v>4522</v>
          </cell>
          <cell r="C843" t="str">
            <v>BACHEO EN PAVIMENTO FLEXIBLE e= 0.12m (ESTABILIZACIÓN DE BASE GRANULAR CON EMULSIÓN + CEMENTO 5% e=0.10m. Incluye demolición y cargue de pavimento flexible de e=0.12m, transporte y disposición escombros, excavación y base (BG-B) e=0.10, MD 10)</v>
          </cell>
          <cell r="D843" t="str">
            <v>M2</v>
          </cell>
          <cell r="E843">
            <v>142516</v>
          </cell>
        </row>
        <row r="844">
          <cell r="B844">
            <v>4523</v>
          </cell>
          <cell r="C844" t="str">
            <v>CONSTRUCCIÓN PAVIMENTO ARTICULADO EN ADOQUIN DE ARCILLA - TRAFICO LIVIANO</v>
          </cell>
          <cell r="D844" t="str">
            <v>M2</v>
          </cell>
          <cell r="E844">
            <v>150186</v>
          </cell>
        </row>
        <row r="845">
          <cell r="B845">
            <v>4524</v>
          </cell>
          <cell r="C845" t="str">
            <v>CONSTRUCCIÓN PAVIMENTO ARTICULADO EN ADOQUIN DE ARCILLA - TRAFICO PESADO</v>
          </cell>
          <cell r="D845" t="str">
            <v>M2</v>
          </cell>
          <cell r="E845">
            <v>156517</v>
          </cell>
        </row>
        <row r="846">
          <cell r="B846">
            <v>4525</v>
          </cell>
          <cell r="C846" t="str">
            <v>SELLADO DE JUNTAS EN PAVIMENTO FLEXIBLE (Incluye Limpieza, Suministro e Instalación de Fondo y Emulsión Asfáltica CRR-1)</v>
          </cell>
          <cell r="D846" t="str">
            <v>ML</v>
          </cell>
          <cell r="E846">
            <v>4374</v>
          </cell>
        </row>
        <row r="847">
          <cell r="B847">
            <v>4541</v>
          </cell>
          <cell r="C847" t="str">
            <v>PARCHEO EN PAVIMENTO FLEXIBLE CON MD12. (Incluye demolición manual y cargue de pavimento flexible, transporte y disposición final de escombros, imprimación, colocación y compactación base asfáltica MD12, riego CRR-1)</v>
          </cell>
          <cell r="D847" t="str">
            <v>M3</v>
          </cell>
          <cell r="E847">
            <v>819507</v>
          </cell>
        </row>
        <row r="848">
          <cell r="B848">
            <v>4542</v>
          </cell>
          <cell r="C848" t="str">
            <v>PARCHEO EN PAVIMENTO FLEXIBLE CON MD-12. (Incluye demolición manual y cargue de pavimento flexible, transporte y disposición final de escombros, imprimación, colocación y compactación base asfáltica MD-12, riego CRR-1)</v>
          </cell>
          <cell r="D848" t="str">
            <v>M3</v>
          </cell>
          <cell r="E848">
            <v>819507</v>
          </cell>
        </row>
        <row r="849">
          <cell r="B849">
            <v>4543</v>
          </cell>
          <cell r="C849" t="str">
            <v>SARDINEL  PREFABRICADO ALTO RAMPAS A86 (Suministro e Instalación. Incluye 3cm Mortero de Nivelación 1:5)</v>
          </cell>
          <cell r="D849" t="str">
            <v>ML</v>
          </cell>
          <cell r="E849">
            <v>40932</v>
          </cell>
        </row>
        <row r="850">
          <cell r="B850">
            <v>4544</v>
          </cell>
          <cell r="C850" t="str">
            <v>SARDINEL PREFABRICADO ALTO RAMPAS A86 (Suministro e Instalación. Incluye 3cm Mortero de Nivelación 2000 PSI)</v>
          </cell>
          <cell r="D850" t="str">
            <v>ML</v>
          </cell>
          <cell r="E850">
            <v>41708</v>
          </cell>
        </row>
        <row r="851">
          <cell r="B851">
            <v>4545</v>
          </cell>
          <cell r="C851" t="str">
            <v>SARDINEL PREFABRICADO ALTO RAMPAS A86 (Suministro e Instalación. sin material de base)</v>
          </cell>
          <cell r="D851" t="str">
            <v>ML</v>
          </cell>
          <cell r="E851">
            <v>39440</v>
          </cell>
        </row>
        <row r="852">
          <cell r="B852">
            <v>4549</v>
          </cell>
          <cell r="C852" t="str">
            <v>SUMIDERO ALCANTARILLADO COMBINADO EN ANDEN NS-047-1V4 EAAB</v>
          </cell>
          <cell r="D852" t="str">
            <v>UN</v>
          </cell>
          <cell r="E852">
            <v>4030580</v>
          </cell>
        </row>
        <row r="853">
          <cell r="B853">
            <v>4550</v>
          </cell>
          <cell r="C853" t="str">
            <v>SUMIDERO ALCANTARILLADO COMBINADO EN VIA NS-047-1V4 EAAB</v>
          </cell>
          <cell r="D853" t="str">
            <v>UN</v>
          </cell>
          <cell r="E853">
            <v>2914418</v>
          </cell>
        </row>
        <row r="854">
          <cell r="B854">
            <v>4551</v>
          </cell>
          <cell r="C854" t="str">
            <v>SUMIDERO ALCANTARILLADO PLUVIAL EN ANDEN NS-047-1V4 EAAB</v>
          </cell>
          <cell r="D854" t="str">
            <v>UN</v>
          </cell>
          <cell r="E854">
            <v>3153390</v>
          </cell>
        </row>
        <row r="855">
          <cell r="B855">
            <v>4552</v>
          </cell>
          <cell r="C855" t="str">
            <v>PAVIMENTO CICLO-RUTA EN RODADURA ASFALTICA  MD10 5CM</v>
          </cell>
          <cell r="D855" t="str">
            <v>M2</v>
          </cell>
          <cell r="E855">
            <v>22530</v>
          </cell>
        </row>
        <row r="856">
          <cell r="B856">
            <v>4553</v>
          </cell>
          <cell r="C856" t="str">
            <v>POZO DE INSPECCION D=1.7 M (INCL. SUMINISTRO E INSTALACION). INCLUYE CILINDRO POZO DE INSPECCION EN MAMPOSTERIA, CONO PREFABRICADO, PLACA FONDO.</v>
          </cell>
          <cell r="D856" t="str">
            <v>UN</v>
          </cell>
          <cell r="E856">
            <v>2406868</v>
          </cell>
        </row>
        <row r="857">
          <cell r="B857">
            <v>4555</v>
          </cell>
          <cell r="C857" t="str">
            <v>LOSA DE PAVIMENTO EN CONCRETO HIDRAULICO MR50 CON FORMALETA FIJA, HIERROS DE TRANSFERENCIA, HIERROS DE AMARRE, ADITIVOS</v>
          </cell>
          <cell r="D857" t="str">
            <v>M3</v>
          </cell>
          <cell r="E857">
            <v>544391</v>
          </cell>
        </row>
        <row r="858">
          <cell r="B858">
            <v>4556</v>
          </cell>
          <cell r="C858" t="str">
            <v>SUBBASE GRANULAR CLASE A (SBG_A) (Suministro, Extendido Manual, Humedecimiento y Compactación)</v>
          </cell>
          <cell r="D858" t="str">
            <v>M3</v>
          </cell>
          <cell r="E858">
            <v>112492</v>
          </cell>
        </row>
        <row r="859">
          <cell r="B859">
            <v>4557</v>
          </cell>
          <cell r="C859" t="str">
            <v>SUBBASE GRANULAR CLASE C (SBG_C) (Suministro, Extendido Manual, Humedecimiento y Compactación)</v>
          </cell>
          <cell r="D859" t="str">
            <v>M3</v>
          </cell>
          <cell r="E859">
            <v>109398</v>
          </cell>
        </row>
        <row r="860">
          <cell r="B860">
            <v>4558</v>
          </cell>
          <cell r="C860" t="str">
            <v>SUMIDERO ALCANTARILLADO PLUVIAL EN VIA NS-047-1V4 EAAB</v>
          </cell>
          <cell r="D860" t="str">
            <v>UN</v>
          </cell>
          <cell r="E860">
            <v>4025577</v>
          </cell>
        </row>
        <row r="861">
          <cell r="B861">
            <v>4559</v>
          </cell>
          <cell r="C861" t="str">
            <v>CONCRETO 1500 PSI (Hecho en Obra 1:3:5 con arena y gravilla de río)</v>
          </cell>
          <cell r="D861" t="str">
            <v>M3</v>
          </cell>
          <cell r="E861">
            <v>225884</v>
          </cell>
        </row>
        <row r="862">
          <cell r="B862">
            <v>4560</v>
          </cell>
          <cell r="C862" t="str">
            <v>CONCRETO 2500 PSI (Hecho en Obra con material de río)</v>
          </cell>
          <cell r="D862" t="str">
            <v>M3</v>
          </cell>
          <cell r="E862">
            <v>253965</v>
          </cell>
        </row>
        <row r="863">
          <cell r="B863">
            <v>4561</v>
          </cell>
          <cell r="C863" t="str">
            <v>CONCRETO 3000 PSI (Hecho en Obra 1:2:2 con material de río)</v>
          </cell>
          <cell r="D863" t="str">
            <v>M3</v>
          </cell>
          <cell r="E863">
            <v>302679</v>
          </cell>
        </row>
        <row r="864">
          <cell r="B864">
            <v>4562</v>
          </cell>
          <cell r="C864" t="str">
            <v>RELLENO PARA ANDENES EN SUBBASE GRANULAR B-600 (Suministro, Extendido, Humedecimiento y Compactación)</v>
          </cell>
          <cell r="D864" t="str">
            <v>M3</v>
          </cell>
          <cell r="E864">
            <v>85420</v>
          </cell>
        </row>
        <row r="865">
          <cell r="B865">
            <v>4563</v>
          </cell>
          <cell r="C865" t="str">
            <v>RELLENO PARA ANDENES EN SUBBASE GRANULAR B-200 (Suministro, Extendido, Humedecimiento y Compactación)</v>
          </cell>
          <cell r="D865" t="str">
            <v>M3</v>
          </cell>
          <cell r="E865">
            <v>57574</v>
          </cell>
        </row>
        <row r="866">
          <cell r="B866">
            <v>4564</v>
          </cell>
          <cell r="C866" t="str">
            <v>CONCRETO 2000 PSI (Hecho en Obra 1:3:3 con material de río)</v>
          </cell>
          <cell r="D866" t="str">
            <v>M3</v>
          </cell>
          <cell r="E866">
            <v>254942</v>
          </cell>
        </row>
        <row r="867">
          <cell r="B867">
            <v>4565</v>
          </cell>
          <cell r="C867" t="str">
            <v>CONCRETO 3500 PSI (Hecho en Obra con material de río)</v>
          </cell>
          <cell r="D867" t="str">
            <v>M3</v>
          </cell>
          <cell r="E867">
            <v>302354</v>
          </cell>
        </row>
        <row r="868">
          <cell r="B868">
            <v>4566</v>
          </cell>
          <cell r="C868" t="str">
            <v>CONCRETO 4000 PSI (Hecho en Obra con material de río)</v>
          </cell>
          <cell r="D868" t="str">
            <v>M3</v>
          </cell>
          <cell r="E868">
            <v>313180</v>
          </cell>
        </row>
        <row r="869">
          <cell r="B869">
            <v>4567</v>
          </cell>
          <cell r="C869" t="str">
            <v>MEZCLA ASFÁLTICA EN CALIENTE TIPO DENSO MD12 ASF CONVENCIONAL con Cemento Asfáltico 80-100 (Suministro, Extendido y Nivelación Manual y Compactación con vibrocompactador Benitin de 1 tonelada incluye operario y combustible)</v>
          </cell>
          <cell r="D869" t="str">
            <v>M3</v>
          </cell>
          <cell r="E869">
            <v>725398</v>
          </cell>
        </row>
        <row r="870">
          <cell r="B870">
            <v>4568</v>
          </cell>
          <cell r="C870" t="str">
            <v>MEZCLA DENSA EN CALIENTE MD-12 Asfalto 80-100 (Suministro, Extendido y Nivelación Manual y Compactación)</v>
          </cell>
          <cell r="D870" t="str">
            <v>M3</v>
          </cell>
          <cell r="E870">
            <v>725398</v>
          </cell>
        </row>
        <row r="871">
          <cell r="B871">
            <v>4569</v>
          </cell>
          <cell r="C871" t="str">
            <v>ESTOPEROLES DE 10 cm x 2.5 cm. SUMINISTRO E INSTALACION.</v>
          </cell>
          <cell r="D871" t="str">
            <v>UN</v>
          </cell>
          <cell r="E871">
            <v>4936</v>
          </cell>
        </row>
        <row r="872">
          <cell r="B872">
            <v>4575</v>
          </cell>
          <cell r="C872" t="str">
            <v>CONSTRUCCION DE ANDEN EN ADOQUIN DE ARCILLA SOBRE ARENA. NO INCLUYE BORDILLO. NO INCLUYE REDES</v>
          </cell>
          <cell r="D872" t="str">
            <v>M2</v>
          </cell>
          <cell r="E872">
            <v>124578</v>
          </cell>
        </row>
        <row r="873">
          <cell r="B873">
            <v>4576</v>
          </cell>
          <cell r="C873" t="str">
            <v>CONSTRUCCION DE ANDEN EN LOSA DE CONCRETO DE 3000 PSI. NO INCLUYE BORDILLO. NO INCLUYE REDES.</v>
          </cell>
          <cell r="D873" t="str">
            <v>M2</v>
          </cell>
          <cell r="E873">
            <v>125508</v>
          </cell>
        </row>
        <row r="874">
          <cell r="B874">
            <v>4577</v>
          </cell>
          <cell r="C874" t="str">
            <v>CONSTRUCCION DE CICLORUTA. NO INCLUYE REDES.</v>
          </cell>
          <cell r="D874" t="str">
            <v>M2</v>
          </cell>
          <cell r="E874">
            <v>107997</v>
          </cell>
        </row>
        <row r="875">
          <cell r="B875">
            <v>4578</v>
          </cell>
          <cell r="C875" t="str">
            <v>CONSTRUCCION DE BORDILLO PREFABRICADO A80. NO INCLUYE REDES</v>
          </cell>
          <cell r="D875" t="str">
            <v>ML</v>
          </cell>
          <cell r="E875">
            <v>58147</v>
          </cell>
        </row>
        <row r="876">
          <cell r="B876">
            <v>4579</v>
          </cell>
          <cell r="C876" t="str">
            <v>REHABILITACION ANDEN ADOQUIN ARCILLA TR LIVIANO SOBRE MORTERO. NO INCL BORDILLO. INCL. RETIRO ADOQUIN E INSTALAR NUEVO. NO INCLUYE REDES.</v>
          </cell>
          <cell r="D876" t="str">
            <v>M2</v>
          </cell>
          <cell r="E876">
            <v>94836</v>
          </cell>
        </row>
        <row r="877">
          <cell r="B877">
            <v>4581</v>
          </cell>
          <cell r="C877" t="str">
            <v>RETIRO DE ADOQUIN SOBRE MORTERO</v>
          </cell>
          <cell r="D877" t="str">
            <v>M2</v>
          </cell>
          <cell r="E877">
            <v>1903</v>
          </cell>
        </row>
        <row r="878">
          <cell r="B878">
            <v>4582</v>
          </cell>
          <cell r="C878" t="str">
            <v>REHABILITACION DE ANDEN EN LOSA DE CONCRETO DE 3000 PSI. NO INCLUYE BORDILLO. NO INCLUYE REDES.</v>
          </cell>
          <cell r="D878" t="str">
            <v>M2</v>
          </cell>
          <cell r="E878">
            <v>86441</v>
          </cell>
        </row>
        <row r="879">
          <cell r="B879">
            <v>4583</v>
          </cell>
          <cell r="C879" t="str">
            <v>REHABILITACION ZONA VERDE e=10 cm. INCLUYE DESCAPOTE, SIEMBRA DE GRAMA, TIERRA NEGRA Y RETIRO DE MATERIAL ORGANICO. NO INCLUYE REDES.</v>
          </cell>
          <cell r="D879" t="str">
            <v>M2</v>
          </cell>
          <cell r="E879">
            <v>19496</v>
          </cell>
        </row>
        <row r="880">
          <cell r="B880">
            <v>4584</v>
          </cell>
          <cell r="C880" t="str">
            <v>REHABILITACION DE CICLORUTA. NO INCLUYE REDES.</v>
          </cell>
          <cell r="D880" t="str">
            <v>M2</v>
          </cell>
          <cell r="E880">
            <v>70178</v>
          </cell>
        </row>
        <row r="881">
          <cell r="B881">
            <v>4585</v>
          </cell>
          <cell r="C881" t="str">
            <v>REHABILITACIÓN DE PAVIMENTO RÍGIDO: LOSAS EN CONCRETO HIDRAULICO MR-41 e=0.18m.  EXCAVACION EN BASE e=15cm., BASE BG_B e=15cm. NO INCLUYE SARDINEL, GEOTEXTIL.</v>
          </cell>
          <cell r="D881" t="str">
            <v>M2</v>
          </cell>
          <cell r="E881">
            <v>151940</v>
          </cell>
        </row>
        <row r="882">
          <cell r="B882">
            <v>4586</v>
          </cell>
          <cell r="C882" t="str">
            <v>REHABILITACION PAVIMENTO ARTICULADO EN ADOQUIN DE ARCILLA - TRAFICO PESADO</v>
          </cell>
          <cell r="D882" t="str">
            <v>M2</v>
          </cell>
          <cell r="E882">
            <v>74072</v>
          </cell>
        </row>
        <row r="883">
          <cell r="B883">
            <v>4588</v>
          </cell>
          <cell r="C883" t="str">
            <v>CONSTRUCCION DE ESCALERAS EN CONCRETO</v>
          </cell>
          <cell r="D883" t="str">
            <v>M2</v>
          </cell>
          <cell r="E883">
            <v>263241</v>
          </cell>
        </row>
        <row r="884">
          <cell r="B884">
            <v>4589</v>
          </cell>
          <cell r="C884" t="str">
            <v>MANTENIMIENTO PREVENTIVO ESPACIO PUBLICO EN ADOQUIN INCLUYE SELLO DE JUNTAS, BARRIDO, Y RETIRO MANUAL DE CAPA VEGETAL</v>
          </cell>
          <cell r="D884" t="str">
            <v>M2</v>
          </cell>
          <cell r="E884">
            <v>1356</v>
          </cell>
        </row>
        <row r="885">
          <cell r="B885">
            <v>4592</v>
          </cell>
          <cell r="C885" t="str">
            <v>RETIRO DE ADOQUIN SOBRE ARENA</v>
          </cell>
          <cell r="D885" t="str">
            <v>M2</v>
          </cell>
          <cell r="E885">
            <v>1251</v>
          </cell>
        </row>
        <row r="886">
          <cell r="B886">
            <v>4593</v>
          </cell>
          <cell r="C886" t="str">
            <v>ADOQUIN DE ARCILLA TR. LIVIANO 20x10x6cm (Suministro e Instalación. Incluye Base 4cm mortero 2000 y Arena de Sello)</v>
          </cell>
          <cell r="D886" t="str">
            <v>M2</v>
          </cell>
          <cell r="E886">
            <v>57179</v>
          </cell>
        </row>
        <row r="887">
          <cell r="B887">
            <v>4594</v>
          </cell>
          <cell r="C887" t="str">
            <v>REHABILITACION ANDEN ADOQUIN ARCILLA TR LIVIANO SOBRE ARENA NO INCL BORDILLO. INCL. DEMOLICION ADOQUIN E INSTALAR NUEVO. NO INCLUYE REDES.</v>
          </cell>
          <cell r="D887" t="str">
            <v>M2</v>
          </cell>
          <cell r="E887">
            <v>82392</v>
          </cell>
        </row>
        <row r="888">
          <cell r="B888">
            <v>4595</v>
          </cell>
          <cell r="C888" t="str">
            <v>MANTENIMIENTO CORRECTIVO DE ESPACIO PUBLICO ADOQUIN DE ARCILLA LIVIANO SOBRE MORTERO.  INCL. RETIRO ADOQUIN E INSTALAR NUEVO. NO INCLUYE REDES.</v>
          </cell>
          <cell r="D888" t="str">
            <v>M2</v>
          </cell>
          <cell r="E888">
            <v>61490</v>
          </cell>
        </row>
        <row r="889">
          <cell r="B889">
            <v>4596</v>
          </cell>
          <cell r="C889" t="str">
            <v>MANTENIMIENTO CORRECTIVO ESPACIO PUBLICO EN ADOQUIN DE ARCILLA LIVIANO SOBRE ARENA. INCL. RETIRO ADOQUIN E INSTALAR NUEVO. NO INCLUYE REDES.</v>
          </cell>
          <cell r="D889" t="str">
            <v>M2</v>
          </cell>
          <cell r="E889">
            <v>47168</v>
          </cell>
        </row>
        <row r="890">
          <cell r="B890">
            <v>4597</v>
          </cell>
          <cell r="C890" t="str">
            <v>MANTENIMIENTO PREVENTIVO PARA CICLORUTAS</v>
          </cell>
          <cell r="D890" t="str">
            <v>M2</v>
          </cell>
          <cell r="E890">
            <v>9481</v>
          </cell>
        </row>
        <row r="891">
          <cell r="B891">
            <v>4598</v>
          </cell>
          <cell r="C891" t="str">
            <v>SELLO DE GRIETAS</v>
          </cell>
          <cell r="D891" t="str">
            <v>ML</v>
          </cell>
          <cell r="E891">
            <v>6276</v>
          </cell>
        </row>
        <row r="892">
          <cell r="B892">
            <v>4599</v>
          </cell>
          <cell r="C892" t="str">
            <v>TRATAMIENTO SUPERFICIAL SIMPLE</v>
          </cell>
          <cell r="D892" t="str">
            <v>M2</v>
          </cell>
          <cell r="E892">
            <v>29143</v>
          </cell>
        </row>
        <row r="893">
          <cell r="B893">
            <v>4600</v>
          </cell>
          <cell r="C893" t="str">
            <v>TRATAMIENTO SUPERFICIAL DOBLE</v>
          </cell>
          <cell r="D893" t="str">
            <v>M2</v>
          </cell>
          <cell r="E893">
            <v>62288</v>
          </cell>
        </row>
        <row r="894">
          <cell r="B894">
            <v>4601</v>
          </cell>
          <cell r="C894" t="str">
            <v>SOBRECARPETA: RODADURA ASFÁLTICA e=0.05m</v>
          </cell>
          <cell r="D894" t="str">
            <v>M2</v>
          </cell>
          <cell r="E894">
            <v>35207</v>
          </cell>
        </row>
        <row r="895">
          <cell r="B895">
            <v>4602</v>
          </cell>
          <cell r="C895" t="str">
            <v>RECONSTRUCCION TRATAMIENTO SUPERFICIAL DOBLE</v>
          </cell>
          <cell r="D895" t="str">
            <v>M2</v>
          </cell>
          <cell r="E895">
            <v>75468</v>
          </cell>
        </row>
        <row r="896">
          <cell r="B896">
            <v>4603</v>
          </cell>
          <cell r="C896" t="str">
            <v>CONSTRUCCION DE CAMINO EN GRAVA</v>
          </cell>
          <cell r="D896" t="str">
            <v>M2</v>
          </cell>
          <cell r="E896">
            <v>1125</v>
          </cell>
        </row>
        <row r="897">
          <cell r="B897">
            <v>4604</v>
          </cell>
          <cell r="C897" t="str">
            <v>DESCAPOTE A MAQUINA EN MATERIAL COMUN (e=0.1m. Incluye Cargue). INCLUYE DISPOSICION FINAL DE ESCOMBROS</v>
          </cell>
          <cell r="D897" t="str">
            <v>M2</v>
          </cell>
          <cell r="E897">
            <v>3862</v>
          </cell>
        </row>
        <row r="898">
          <cell r="B898">
            <v>4605</v>
          </cell>
          <cell r="C898" t="str">
            <v>CONSTRUCCIÓN DE PAVIMENTO FLEXIBLE e= 0.10m (no incluye sardinel)</v>
          </cell>
          <cell r="D898" t="str">
            <v>M2</v>
          </cell>
          <cell r="E898">
            <v>171315</v>
          </cell>
        </row>
        <row r="899">
          <cell r="B899">
            <v>4606</v>
          </cell>
          <cell r="C899" t="str">
            <v>TRITURADO 3/4" e=0.1M. SUMINISTRO E INSTALACION.</v>
          </cell>
          <cell r="D899" t="str">
            <v>M2</v>
          </cell>
          <cell r="E899">
            <v>17312</v>
          </cell>
        </row>
        <row r="900">
          <cell r="B900">
            <v>4607</v>
          </cell>
          <cell r="C900" t="str">
            <v>CONSTRUCCION DE CAMINO CON SUBBASE GRANULAR TIPO C SBG-C e=0.30MT</v>
          </cell>
          <cell r="D900" t="str">
            <v>M2</v>
          </cell>
          <cell r="E900">
            <v>42651</v>
          </cell>
        </row>
        <row r="901">
          <cell r="B901">
            <v>4608</v>
          </cell>
          <cell r="C901" t="str">
            <v>REHABILITACION DE CAMINO CON SUBBASE GRANULAR TIPO C SBG-C e=0.30MT</v>
          </cell>
          <cell r="D901" t="str">
            <v>M2</v>
          </cell>
          <cell r="E901">
            <v>21326</v>
          </cell>
        </row>
        <row r="902">
          <cell r="B902">
            <v>4609</v>
          </cell>
          <cell r="C902" t="str">
            <v>CONSTRUCCIÓN DE CAMINO CON SUBBASE GRANULAR TIPO C SBG-C e=0.30MT INCLUYE TRANSPORTE Y DISPOSICIÓN DE ESCOMBRO Y TRATAMIENTO SUPERFICIAL SIMPLE</v>
          </cell>
          <cell r="D902" t="str">
            <v>M2</v>
          </cell>
          <cell r="E902">
            <v>72513</v>
          </cell>
        </row>
        <row r="903">
          <cell r="B903">
            <v>4610</v>
          </cell>
          <cell r="C903" t="str">
            <v>MANTENIMIENTO CORRECTIVO DE CICLORUTAS (SOBRECARPETA: RODADURA ASFÁLTICA e=0.04m)</v>
          </cell>
          <cell r="D903" t="str">
            <v>M2</v>
          </cell>
          <cell r="E903">
            <v>35699</v>
          </cell>
        </row>
        <row r="904">
          <cell r="B904">
            <v>4611</v>
          </cell>
          <cell r="C904" t="str">
            <v>CARCAMO TIPO PLACA DE PROTECCIÓN PARA TUBERÍA Ø 8" NORMA EAAB NS-090 . 3v.2. INCLUYE: DESPERDICIOS, COMPACTACIÓN Y DESPUNTES.</v>
          </cell>
          <cell r="D904" t="str">
            <v>ML</v>
          </cell>
          <cell r="E904">
            <v>115178</v>
          </cell>
        </row>
        <row r="905">
          <cell r="B905">
            <v>4612</v>
          </cell>
          <cell r="C905" t="str">
            <v>CARCAMO TIPO PLACA DE PROTECCIÓN PARA TUBERÍA Ø 10" NORMA EAAB NS-090 . 3v.2. INCLUYE: DESPERDICIOS, COMPACTACIÓN Y DESPUNTES.</v>
          </cell>
          <cell r="D905" t="str">
            <v>ML</v>
          </cell>
          <cell r="E905">
            <v>115558</v>
          </cell>
        </row>
        <row r="906">
          <cell r="B906">
            <v>4613</v>
          </cell>
          <cell r="C906" t="str">
            <v>TRANSPORTE Y DISPOSICION FINAL DE ESCOMBROS EN SITIO AUTORIZADO (distancia de transporte 28 Km)</v>
          </cell>
          <cell r="D906" t="str">
            <v>M3</v>
          </cell>
          <cell r="E906">
            <v>30733</v>
          </cell>
        </row>
        <row r="907">
          <cell r="B907">
            <v>4614</v>
          </cell>
          <cell r="C907" t="str">
            <v>CARCAMO TIPO PLACA DE PROTECCIÓN PARA TUBERÍA Ø 12" NORMA EAAB NS-090 . 3v.2. INCLUYE: DESPERDICIOS, COMPACTACIÓN Y DESPUNTES.</v>
          </cell>
          <cell r="D907" t="str">
            <v>ML</v>
          </cell>
          <cell r="E907">
            <v>115934</v>
          </cell>
        </row>
        <row r="908">
          <cell r="B908">
            <v>4615</v>
          </cell>
          <cell r="C908" t="str">
            <v>CARCAMO TIPO PLACA DE PROTECCIÓN PARA TUBERÍA Ø 16" NORMA EAAB NS-090 . 3v.2. INCLUYE: DESPERDICIOS, COMPACTACIÓN Y DESPUNTES.</v>
          </cell>
          <cell r="D908" t="str">
            <v>ML</v>
          </cell>
          <cell r="E908">
            <v>150251</v>
          </cell>
        </row>
        <row r="909">
          <cell r="B909">
            <v>4616</v>
          </cell>
          <cell r="C909" t="str">
            <v>CARCAMO TIPO PLACA DE PROTECCIÓN PARA TUBERÍA Ø 18" NORMA EAAB NS-090 . 3v.2. INCLUYE: DESPERDICIOS, COMPACTACIÓN Y DESPUNTES.</v>
          </cell>
          <cell r="D909" t="str">
            <v>ML</v>
          </cell>
          <cell r="E909">
            <v>150631</v>
          </cell>
        </row>
        <row r="910">
          <cell r="B910">
            <v>4617</v>
          </cell>
          <cell r="C910" t="str">
            <v>CARCAMO TIPO PLACA DE PROTECCIÓN PARA TUBERÍA Ø 20" NORMA EAAB NS-090 . 3v.2. INCLUYE: DESPERDICIOS, COMPACTACIÓN Y DESPUNTES.</v>
          </cell>
          <cell r="D910" t="str">
            <v>ML</v>
          </cell>
          <cell r="E910">
            <v>180446</v>
          </cell>
        </row>
        <row r="911">
          <cell r="B911">
            <v>4618</v>
          </cell>
          <cell r="C911" t="str">
            <v>CARCAMO TIPO PLACA DE PROTECCIÓN PARA TUBERÍA Ø 24" NORMA EAAB NS-090 . 3v.2. INCLUYE: DESPERDICIOS, COMPACTACIÓN Y DESPUNTES.</v>
          </cell>
          <cell r="D911" t="str">
            <v>ML</v>
          </cell>
          <cell r="E911">
            <v>187932</v>
          </cell>
        </row>
        <row r="912">
          <cell r="B912">
            <v>4619</v>
          </cell>
          <cell r="C912" t="str">
            <v>CARCAMO TIPO PLACA DE PROTECCIÓN PARA TUBERÍA Ø 27" NORMA EAAB NS-090 . 3v.2. INCLUYE: DESPERDICIOS, COMPACTACIÓN Y DESPUNTES.</v>
          </cell>
          <cell r="D912" t="str">
            <v>ML</v>
          </cell>
          <cell r="E912">
            <v>206564</v>
          </cell>
        </row>
        <row r="913">
          <cell r="B913">
            <v>4620</v>
          </cell>
          <cell r="C913" t="str">
            <v>CARCAMO TIPO PLACA DE PROTECCIÓN PARA TUBERÍA Ø 30" NORMA EAAB NS-090 . 3v.2. INCLUYE: DESPERDICIOS, COMPACTACIÓN Y DESPUNTES.</v>
          </cell>
          <cell r="D913" t="str">
            <v>ML</v>
          </cell>
          <cell r="E913">
            <v>223923</v>
          </cell>
        </row>
        <row r="914">
          <cell r="B914">
            <v>4621</v>
          </cell>
          <cell r="C914" t="str">
            <v>CARCAMO TIPO PLACA DE PROTECCIÓN PARA TUBERÍA Ø 32" NORMA EAAB NS-090 . 3v.2. INCLUYE: DESPERDICIOS, COMPACTACIÓN Y DESPUNTES.</v>
          </cell>
          <cell r="D914" t="str">
            <v>ML</v>
          </cell>
          <cell r="E914">
            <v>249099</v>
          </cell>
        </row>
        <row r="915">
          <cell r="B915">
            <v>4622</v>
          </cell>
          <cell r="C915" t="str">
            <v>CARCAMO TIPO PLACA DE PROTECCIÓN PARA TUBERÍA Ø 36" NORMA EAAB NS-090 . 3v.2. INCLUYE: DESPERDICIOS, COMPACTACIÓN Y DESPUNTES.</v>
          </cell>
          <cell r="D915" t="str">
            <v>ML</v>
          </cell>
          <cell r="E915">
            <v>262486</v>
          </cell>
        </row>
        <row r="916">
          <cell r="B916">
            <v>4624</v>
          </cell>
          <cell r="C916" t="str">
            <v>TUBERIA GRP 300mm  (INCLUYE TRANSPORTE). SUMINISTRO E INSTALACION.</v>
          </cell>
          <cell r="D916" t="str">
            <v>ML</v>
          </cell>
          <cell r="E916">
            <v>152040</v>
          </cell>
        </row>
        <row r="917">
          <cell r="B917">
            <v>4625</v>
          </cell>
          <cell r="C917" t="str">
            <v>TUBERIA GRP 400mm  (INCLUYE TRANSPORTE). SUMINISTRO E INSTALACION.</v>
          </cell>
          <cell r="D917" t="str">
            <v>ML</v>
          </cell>
          <cell r="E917">
            <v>221002</v>
          </cell>
        </row>
        <row r="918">
          <cell r="B918">
            <v>4626</v>
          </cell>
          <cell r="C918" t="str">
            <v>TUBERIA GRP 500mm  (INCLUYE TRANSPORTE). SUMINISTRO E INSTALACION.</v>
          </cell>
          <cell r="D918" t="str">
            <v>ML</v>
          </cell>
          <cell r="E918">
            <v>306904</v>
          </cell>
        </row>
        <row r="919">
          <cell r="B919">
            <v>4627</v>
          </cell>
          <cell r="C919" t="str">
            <v>TUBERIA GRP 600mm  (INCLUYE TRANSPORTE). SUMINISTRO E INSTALACION.</v>
          </cell>
          <cell r="D919" t="str">
            <v>ML</v>
          </cell>
          <cell r="E919">
            <v>401118</v>
          </cell>
        </row>
        <row r="920">
          <cell r="B920">
            <v>4628</v>
          </cell>
          <cell r="C920" t="str">
            <v>TUBERIA GRP 700mm  (INCLUYE TRANSPORTE). SUMINISTRO E INSTALACION.</v>
          </cell>
          <cell r="D920" t="str">
            <v>ML</v>
          </cell>
          <cell r="E920">
            <v>524724</v>
          </cell>
        </row>
        <row r="921">
          <cell r="B921">
            <v>4629</v>
          </cell>
          <cell r="C921" t="str">
            <v>TUBERIA GRP 800mm  (INCLUYE TRANSPORTE). SUMINISTRO E INSTALACION.</v>
          </cell>
          <cell r="D921" t="str">
            <v>ML</v>
          </cell>
          <cell r="E921">
            <v>642638</v>
          </cell>
        </row>
        <row r="922">
          <cell r="B922">
            <v>4630</v>
          </cell>
          <cell r="C922" t="str">
            <v>TUBERIA GRP 900mm  (INCLUYE TRANSPORTE). SUMINISTRO E INSTALACION.</v>
          </cell>
          <cell r="D922" t="str">
            <v>ML</v>
          </cell>
          <cell r="E922">
            <v>739700</v>
          </cell>
        </row>
        <row r="923">
          <cell r="B923">
            <v>4631</v>
          </cell>
          <cell r="C923" t="str">
            <v>TUBERIA GRP 1000mm  (INCLUYE TRANSPORTE). SUMINISTRO E INSTALACION.</v>
          </cell>
          <cell r="D923" t="str">
            <v>ML</v>
          </cell>
          <cell r="E923">
            <v>889970</v>
          </cell>
        </row>
        <row r="924">
          <cell r="B924">
            <v>4632</v>
          </cell>
          <cell r="C924" t="str">
            <v>TUBERIA GRP 1100mm  (INCLUYE TRANSPORTE). SUMINISTRO E INSTALACION.</v>
          </cell>
          <cell r="D924" t="str">
            <v>ML</v>
          </cell>
          <cell r="E924">
            <v>1054726</v>
          </cell>
        </row>
        <row r="925">
          <cell r="B925">
            <v>4633</v>
          </cell>
          <cell r="C925" t="str">
            <v>TUBERIA GRP 1200mm  (INCLUYE TRANSPORTE). SUMINISTRO E INSTALACION.</v>
          </cell>
          <cell r="D925" t="str">
            <v>ML</v>
          </cell>
          <cell r="E925">
            <v>1230832</v>
          </cell>
        </row>
        <row r="926">
          <cell r="B926">
            <v>4634</v>
          </cell>
          <cell r="C926" t="str">
            <v>TUBERIA GRP 1300mm  (INCLUYE TRANSPORTE). SUMINISTRO E INSTALACION.</v>
          </cell>
          <cell r="D926" t="str">
            <v>ML</v>
          </cell>
          <cell r="E926">
            <v>1428693</v>
          </cell>
        </row>
        <row r="927">
          <cell r="B927">
            <v>4635</v>
          </cell>
          <cell r="C927" t="str">
            <v>TUBERIA GRP 1400mm  (INCLUYE TRANSPORTE). SUMINISTRO E INSTALACION.</v>
          </cell>
          <cell r="D927" t="str">
            <v>ML</v>
          </cell>
          <cell r="E927">
            <v>1630725</v>
          </cell>
        </row>
        <row r="928">
          <cell r="B928">
            <v>4636</v>
          </cell>
          <cell r="C928" t="str">
            <v>TUBERIA GRP 1500mm  (INCLUYE TRANSPORTE). SUMINISTRO E INSTALACION.</v>
          </cell>
          <cell r="D928" t="str">
            <v>ML</v>
          </cell>
          <cell r="E928">
            <v>1816738</v>
          </cell>
        </row>
        <row r="929">
          <cell r="B929">
            <v>4637</v>
          </cell>
          <cell r="C929" t="str">
            <v>TUBERIA GRP 1600mm  (INCLUYE TRANSPORTE). SUMINISTRO E INSTALACION.</v>
          </cell>
          <cell r="D929" t="str">
            <v>ML</v>
          </cell>
          <cell r="E929">
            <v>2032211</v>
          </cell>
        </row>
        <row r="930">
          <cell r="B930">
            <v>4638</v>
          </cell>
          <cell r="C930" t="str">
            <v>TUBERIA GRP 1700mm  (INCLUYE TRANSPORTE). SUMINISTRO E INSTALACION.</v>
          </cell>
          <cell r="D930" t="str">
            <v>ML</v>
          </cell>
          <cell r="E930">
            <v>2271692</v>
          </cell>
        </row>
        <row r="931">
          <cell r="B931">
            <v>4639</v>
          </cell>
          <cell r="C931" t="str">
            <v>CONSTRUCCIÓN DE PAVIMENTO FLEXIBLE MD10 E=0.08m Y MD20 e= 0.18m (no incluye sardinel)</v>
          </cell>
          <cell r="D931" t="str">
            <v>M2</v>
          </cell>
          <cell r="E931">
            <v>255995</v>
          </cell>
        </row>
        <row r="932">
          <cell r="B932">
            <v>4640</v>
          </cell>
          <cell r="C932" t="str">
            <v>CONSTRUCCIÓN DE PAVIMENTO FLEXIBLE MD10 E=0.06m Y MD20 e= 0.18m (no incluye sardinel)</v>
          </cell>
          <cell r="D932" t="str">
            <v>M2</v>
          </cell>
          <cell r="E932">
            <v>241589</v>
          </cell>
        </row>
        <row r="933">
          <cell r="B933">
            <v>4641</v>
          </cell>
          <cell r="C933" t="str">
            <v>ACOPLE GRP 300mm. SUMINISTRO E INSTALACION.</v>
          </cell>
          <cell r="D933" t="str">
            <v>UN</v>
          </cell>
          <cell r="E933">
            <v>143300</v>
          </cell>
        </row>
        <row r="934">
          <cell r="B934">
            <v>4642</v>
          </cell>
          <cell r="C934" t="str">
            <v>ACOPLE GRP 350mm. SUMINISTRO E INSTALACION.</v>
          </cell>
          <cell r="D934" t="str">
            <v>UN</v>
          </cell>
          <cell r="E934">
            <v>177535</v>
          </cell>
        </row>
        <row r="935">
          <cell r="B935">
            <v>4643</v>
          </cell>
          <cell r="C935" t="str">
            <v>ACOPLE GRP 400mm. SUMINISTRO E INSTALACION.</v>
          </cell>
          <cell r="D935" t="str">
            <v>UN</v>
          </cell>
          <cell r="E935">
            <v>215788</v>
          </cell>
        </row>
        <row r="936">
          <cell r="B936">
            <v>4644</v>
          </cell>
          <cell r="C936" t="str">
            <v>ACOPLE GRP 500mm. SUMINISTRO E INSTALACION.</v>
          </cell>
          <cell r="D936" t="str">
            <v>UN</v>
          </cell>
          <cell r="E936">
            <v>291440</v>
          </cell>
        </row>
        <row r="937">
          <cell r="B937">
            <v>4645</v>
          </cell>
          <cell r="C937" t="str">
            <v>ACOPLE GRP 600mm. SUMINISTRO E INSTALACION.</v>
          </cell>
          <cell r="D937" t="str">
            <v>UN</v>
          </cell>
          <cell r="E937">
            <v>450260</v>
          </cell>
        </row>
        <row r="938">
          <cell r="B938">
            <v>4646</v>
          </cell>
          <cell r="C938" t="str">
            <v>ACOPLE GRP 700mm. SUMINISTRO E INSTALACION.</v>
          </cell>
          <cell r="D938" t="str">
            <v>UN</v>
          </cell>
          <cell r="E938">
            <v>598358</v>
          </cell>
        </row>
        <row r="939">
          <cell r="B939">
            <v>4647</v>
          </cell>
          <cell r="C939" t="str">
            <v>ACOPLE GRP 800mm. SUMINISTRO E INSTALACION.</v>
          </cell>
          <cell r="D939" t="str">
            <v>UN</v>
          </cell>
          <cell r="E939">
            <v>606780</v>
          </cell>
        </row>
        <row r="940">
          <cell r="B940">
            <v>4648</v>
          </cell>
          <cell r="C940" t="str">
            <v>ACOPLE GRP 900mm. SUMINISTRO E INSTALACION.</v>
          </cell>
          <cell r="D940" t="str">
            <v>UN</v>
          </cell>
          <cell r="E940">
            <v>689375</v>
          </cell>
        </row>
        <row r="941">
          <cell r="B941">
            <v>4649</v>
          </cell>
          <cell r="C941" t="str">
            <v>ACOPLE GRP 1000mm. SUMINISTRO E INSTALACION.</v>
          </cell>
          <cell r="D941" t="str">
            <v>UN</v>
          </cell>
          <cell r="E941">
            <v>727701</v>
          </cell>
        </row>
        <row r="942">
          <cell r="B942">
            <v>4650</v>
          </cell>
          <cell r="C942" t="str">
            <v>ACOPLE GRP 1100mm. SUMINISTRO E INSTALACION.</v>
          </cell>
          <cell r="D942" t="str">
            <v>UN</v>
          </cell>
          <cell r="E942">
            <v>780396</v>
          </cell>
        </row>
        <row r="943">
          <cell r="B943">
            <v>4651</v>
          </cell>
          <cell r="C943" t="str">
            <v>ACOPLE GRP 1200mm. SUMINISTRO E INSTALACION.</v>
          </cell>
          <cell r="D943" t="str">
            <v>UN</v>
          </cell>
          <cell r="E943">
            <v>839622</v>
          </cell>
        </row>
        <row r="944">
          <cell r="B944">
            <v>4652</v>
          </cell>
          <cell r="C944" t="str">
            <v>ACOPLE GRP 1300mm. SUMINISTRO E INSTALACION.</v>
          </cell>
          <cell r="D944" t="str">
            <v>UN</v>
          </cell>
          <cell r="E944">
            <v>1002544</v>
          </cell>
        </row>
        <row r="945">
          <cell r="B945">
            <v>4653</v>
          </cell>
          <cell r="C945" t="str">
            <v>ACOPLE GRP 1400mm. SUMINISTRO E INSTALACION.</v>
          </cell>
          <cell r="D945" t="str">
            <v>UN</v>
          </cell>
          <cell r="E945">
            <v>1090196</v>
          </cell>
        </row>
        <row r="946">
          <cell r="B946">
            <v>4654</v>
          </cell>
          <cell r="C946" t="str">
            <v>ACOPLE GRP 1500mm. SUMINISTRO E INSTALACION.</v>
          </cell>
          <cell r="D946" t="str">
            <v>UN</v>
          </cell>
          <cell r="E946">
            <v>1098322</v>
          </cell>
        </row>
        <row r="947">
          <cell r="B947">
            <v>4655</v>
          </cell>
          <cell r="C947" t="str">
            <v>ACOPLE GRP 1600mm. SUMINISTRO E INSTALACION.</v>
          </cell>
          <cell r="D947" t="str">
            <v>UN</v>
          </cell>
          <cell r="E947">
            <v>1308453</v>
          </cell>
        </row>
        <row r="948">
          <cell r="B948">
            <v>4656</v>
          </cell>
          <cell r="C948" t="str">
            <v>ACOPLE GRP 1700mm. SUMINISTRO E INSTALACION.</v>
          </cell>
          <cell r="D948" t="str">
            <v>UN</v>
          </cell>
          <cell r="E948">
            <v>1295204</v>
          </cell>
        </row>
        <row r="949">
          <cell r="B949">
            <v>4657</v>
          </cell>
          <cell r="C949" t="str">
            <v>ACOPLE GRP 1800mm. SUMINISTRO E INSTALACION.</v>
          </cell>
          <cell r="D949" t="str">
            <v>UN</v>
          </cell>
          <cell r="E949">
            <v>1385768</v>
          </cell>
        </row>
        <row r="950">
          <cell r="B950">
            <v>4658</v>
          </cell>
          <cell r="C950" t="str">
            <v>ACOPLE GRP 2000mm. SUMINISTRO E INSTALACION.</v>
          </cell>
          <cell r="D950" t="str">
            <v>UN</v>
          </cell>
          <cell r="E950">
            <v>1537444</v>
          </cell>
        </row>
        <row r="951">
          <cell r="B951">
            <v>4659</v>
          </cell>
          <cell r="C951" t="str">
            <v>TUBERIA GRP 1800mm  (INCLUYE TRANSPORTE). SUMINISTRO E INSTALACION.</v>
          </cell>
          <cell r="D951" t="str">
            <v>ML</v>
          </cell>
          <cell r="E951">
            <v>2548334</v>
          </cell>
        </row>
        <row r="952">
          <cell r="B952">
            <v>4660</v>
          </cell>
          <cell r="C952" t="str">
            <v>TUBERIA GRP 2000mm  (INCLUYE TRANSPORTE). SUMINISTRO E INSTALACION.</v>
          </cell>
          <cell r="D952" t="str">
            <v>ML</v>
          </cell>
          <cell r="E952">
            <v>3171664</v>
          </cell>
        </row>
        <row r="953">
          <cell r="B953">
            <v>4661</v>
          </cell>
          <cell r="C953" t="str">
            <v>TUBERIA GRP 2400mm  (INCLUYE TRANSPORTE). SUMINISTRO E INSTALACION.</v>
          </cell>
          <cell r="D953" t="str">
            <v>ML</v>
          </cell>
          <cell r="E953">
            <v>4460049</v>
          </cell>
        </row>
        <row r="954">
          <cell r="B954">
            <v>4662</v>
          </cell>
          <cell r="C954" t="str">
            <v>ACOPLE GRP 2400mm. SUMINISTRO E INSTALACION.</v>
          </cell>
          <cell r="D954" t="str">
            <v>UN</v>
          </cell>
          <cell r="E954">
            <v>2128418</v>
          </cell>
        </row>
        <row r="955">
          <cell r="B955">
            <v>4663</v>
          </cell>
          <cell r="C955" t="str">
            <v>PARCHEO EN PAVIMENTO FLEXIBLE e=0.12m. (Incluye demolición manual y cargue de pavimento flexible de e=0.12m, transporte y disposición final de escombros, imprimación, colocación y compactación MD20 e=8cm y MD12 e=4cm , riego CRR-1, imprima CLR-0)</v>
          </cell>
          <cell r="D955" t="str">
            <v>M2</v>
          </cell>
          <cell r="E955">
            <v>104835</v>
          </cell>
        </row>
        <row r="956">
          <cell r="B956">
            <v>4664</v>
          </cell>
          <cell r="C956" t="str">
            <v>CONSTRUCCIÓN DE PAVIMENTO FLEXIBLE e= 0.15m (no incluye sardinel)</v>
          </cell>
          <cell r="D956" t="str">
            <v>M2</v>
          </cell>
          <cell r="E956">
            <v>215831</v>
          </cell>
        </row>
        <row r="957">
          <cell r="B957">
            <v>4665</v>
          </cell>
          <cell r="C957" t="str">
            <v>REHABILITACIÓN DE PAVIMENTO FLEXIBLE e= 0.18m  BG=25cm, SBG=30cm</v>
          </cell>
          <cell r="D957" t="str">
            <v>M2</v>
          </cell>
          <cell r="E957">
            <v>232527</v>
          </cell>
        </row>
        <row r="958">
          <cell r="B958">
            <v>4666</v>
          </cell>
          <cell r="C958" t="str">
            <v>REHABILITACIÓN DE PAVIMENTO RÍGIDO: LOSAS EN CONCRETO HIDRAULICO MR-45 e=0.20m</v>
          </cell>
          <cell r="D958" t="str">
            <v>M2</v>
          </cell>
          <cell r="E958">
            <v>188159</v>
          </cell>
        </row>
        <row r="959">
          <cell r="B959">
            <v>4667</v>
          </cell>
          <cell r="C959" t="str">
            <v>CONSTRUCCIÓN DE PAVIMENTO RÍGIDO: LOSAS EN CONCRETO HIDRAULICO MR-45 e=0.20m (no incluye sardinel)</v>
          </cell>
          <cell r="D959" t="str">
            <v>M2</v>
          </cell>
          <cell r="E959">
            <v>223357</v>
          </cell>
        </row>
        <row r="960">
          <cell r="B960">
            <v>4668</v>
          </cell>
          <cell r="C960" t="str">
            <v>GEOTEXTIL NT 1600 PARA SEPARACION SUBRASANTE/CAPAS GRANULARES (Incluye Suministro e Instalación)</v>
          </cell>
          <cell r="D960" t="str">
            <v>M2</v>
          </cell>
          <cell r="E960">
            <v>5206</v>
          </cell>
        </row>
        <row r="961">
          <cell r="B961">
            <v>4669</v>
          </cell>
          <cell r="C961" t="str">
            <v>GEOTEXTIL NT 1800 PARA SEPARACION SUBRASANTE/CAPAS GRANULARES (Incluye Suministro e Instalación)</v>
          </cell>
          <cell r="D961" t="str">
            <v>M2</v>
          </cell>
          <cell r="E961">
            <v>6114</v>
          </cell>
        </row>
        <row r="962">
          <cell r="B962">
            <v>4670</v>
          </cell>
          <cell r="C962" t="str">
            <v>GEOTEXTIL NT 2000 PARA SEPARACION SUBRASANTE/CAPAS GRANULARES (Incluye Suministro e Instalación)</v>
          </cell>
          <cell r="D962" t="str">
            <v>M2</v>
          </cell>
          <cell r="E962">
            <v>5875</v>
          </cell>
        </row>
        <row r="963">
          <cell r="B963">
            <v>4671</v>
          </cell>
          <cell r="C963" t="str">
            <v>GEOTEXTIL NT 2500 PARA SEPARACION SUBRASANTE/CAPAS GRANULARES (Incluye Suministro e Instalación)</v>
          </cell>
          <cell r="D963" t="str">
            <v>M2</v>
          </cell>
          <cell r="E963">
            <v>7169</v>
          </cell>
        </row>
        <row r="964">
          <cell r="B964">
            <v>4672</v>
          </cell>
          <cell r="C964" t="str">
            <v>GEOTEXTIL NT 1600 PARA SUBDRENES/FILTROS (Incluye Suministro e Instalación)</v>
          </cell>
          <cell r="D964" t="str">
            <v>M2</v>
          </cell>
          <cell r="E964">
            <v>5206</v>
          </cell>
        </row>
        <row r="965">
          <cell r="B965">
            <v>4673</v>
          </cell>
          <cell r="C965" t="str">
            <v>GEOTEXTIL NT 1800 PARA SUBDRENES/FILTROS (Incluye Suministro e Instalación)</v>
          </cell>
          <cell r="D965" t="str">
            <v>M2</v>
          </cell>
          <cell r="E965">
            <v>6114</v>
          </cell>
        </row>
        <row r="966">
          <cell r="B966">
            <v>4674</v>
          </cell>
          <cell r="C966" t="str">
            <v>GEOTEXTIL NT 2000 PARA SUBDRENES/FILTROS (Incluye Suministro e Instalación)</v>
          </cell>
          <cell r="D966" t="str">
            <v>M2</v>
          </cell>
          <cell r="E966">
            <v>6502</v>
          </cell>
        </row>
        <row r="967">
          <cell r="B967">
            <v>4675</v>
          </cell>
          <cell r="C967" t="str">
            <v>CANECA TIPO M120 (En malla metálica. Incluye Suministro e Instalación. Incluye base en Concreto 3000 PSI,  premezclado</v>
          </cell>
          <cell r="D967" t="str">
            <v>UN</v>
          </cell>
          <cell r="E967">
            <v>305476</v>
          </cell>
        </row>
        <row r="968">
          <cell r="B968">
            <v>4676</v>
          </cell>
          <cell r="C968" t="str">
            <v>GEOTEXTIL NT 2500 PARA SUBDRENES/FILTROS (Incluye Suministro e Instalación)</v>
          </cell>
          <cell r="D968" t="str">
            <v>M2</v>
          </cell>
          <cell r="E968">
            <v>7169</v>
          </cell>
        </row>
        <row r="969">
          <cell r="B969">
            <v>4677</v>
          </cell>
          <cell r="C969" t="str">
            <v>MANTENIMIENTO CORRECTIVO DE ESPACIO PUBLICO ADOQUIN DE ARCILLA PESADO SOBRE MORTER.  INCL. RETIRO ADOQUIN E INSTALAR NUEVO</v>
          </cell>
          <cell r="D969" t="str">
            <v>M2</v>
          </cell>
          <cell r="E969">
            <v>67730</v>
          </cell>
        </row>
        <row r="970">
          <cell r="B970">
            <v>4678</v>
          </cell>
          <cell r="C970" t="str">
            <v>ADOQUIN DE ARCILLA TR.PESADO 0.20x10x8cm (Suministro e Instalación. Incluye Base 4cm mortero 2000 y Arena de Sello)</v>
          </cell>
          <cell r="D970" t="str">
            <v>M2</v>
          </cell>
          <cell r="E970">
            <v>63419</v>
          </cell>
        </row>
        <row r="971">
          <cell r="B971">
            <v>4679</v>
          </cell>
          <cell r="C971" t="str">
            <v>MANTENIMIENTO CORRECTIVO ESPACIO PUBLICO EN ADOQUIN DE ARCILLA TRAFICO PESADO SOBRE ARENA. INCL. RETIRO ADOQUIN E INSTALAR NUEVO</v>
          </cell>
          <cell r="D971" t="str">
            <v>M2</v>
          </cell>
          <cell r="E971">
            <v>53408</v>
          </cell>
        </row>
        <row r="972">
          <cell r="B972">
            <v>4680</v>
          </cell>
          <cell r="C972" t="str">
            <v>MANTENIMIENTO CORRECTIVO ESPACIO PUBLICO EN ADOQUIN DE CONCRETO TRAFICO LIVIANO SOBRE ARENA. INCL. RETIRO ADOQUIN E INSTALAR NUEVO</v>
          </cell>
          <cell r="D972" t="str">
            <v>M2</v>
          </cell>
          <cell r="E972">
            <v>59804</v>
          </cell>
        </row>
        <row r="973">
          <cell r="B973">
            <v>4681</v>
          </cell>
          <cell r="C973" t="str">
            <v>MANTENIMIENTO CORRECTIVO ESPACIO PUBLICO EN ADOQUIN DE CONCRETO TRAFICO PESADO 20x10x8cm SOBRE ARENA. INCL. RETIRO ADOQUIN E INSTALAR NUEVO</v>
          </cell>
          <cell r="D973" t="str">
            <v>M2</v>
          </cell>
          <cell r="E973">
            <v>66668</v>
          </cell>
        </row>
        <row r="974">
          <cell r="B974">
            <v>4682</v>
          </cell>
          <cell r="C974" t="str">
            <v>REHABILITACION ANDEN ADOQUIN ARCILLA TR. PESADO SOBRE ARENA NO INCL BORDILLO. INCL. DEMOLICION ADOQUIN E INSTALAR NUEVO</v>
          </cell>
          <cell r="D974" t="str">
            <v>M2</v>
          </cell>
          <cell r="E974">
            <v>88632</v>
          </cell>
        </row>
        <row r="975">
          <cell r="B975">
            <v>4683</v>
          </cell>
          <cell r="C975" t="str">
            <v>REHABILITACION DE ANDEN EN ADOQUIN DE ARCILLA SOBRE MORTER. NO INCL BORDILLO. INCL. RETIRO ADOQUIN E INSTALAR NUEVO</v>
          </cell>
          <cell r="D975" t="str">
            <v>M2</v>
          </cell>
          <cell r="E975">
            <v>101076</v>
          </cell>
        </row>
        <row r="976">
          <cell r="B976">
            <v>4684</v>
          </cell>
          <cell r="C976" t="str">
            <v>REHABILITACION DE ANDEN EN ADOQUIN DE CONCRETO BASE ARENA. NO INCL BORDILLO. INCL. DEMOLICION ADOQUIN E INSTALAR NUEVO</v>
          </cell>
          <cell r="D976" t="str">
            <v>M2</v>
          </cell>
          <cell r="E976">
            <v>101892</v>
          </cell>
        </row>
        <row r="977">
          <cell r="B977">
            <v>4685</v>
          </cell>
          <cell r="C977" t="str">
            <v>REHABILITACION DE ANDEN EN ADOQUIN DE CONCRETO L BASE ARENA. NO INCL BORDILLO. INCL. DEMOLICION ADOQUIN E INSTALAR NUEVO</v>
          </cell>
          <cell r="D977" t="str">
            <v>M2</v>
          </cell>
          <cell r="E977">
            <v>95028</v>
          </cell>
        </row>
        <row r="978">
          <cell r="B978">
            <v>4686</v>
          </cell>
          <cell r="C978" t="str">
            <v>REPOSICION BOLARDO M63 INCLUYE EXCAVACION CARGUE Y DISPOSICION FINAL DE ESCOMBROS Y BASE EN CONCRETO DE 1500PSI</v>
          </cell>
          <cell r="D978" t="str">
            <v>UN</v>
          </cell>
          <cell r="E978">
            <v>145884</v>
          </cell>
        </row>
        <row r="979">
          <cell r="B979">
            <v>4687</v>
          </cell>
          <cell r="C979" t="str">
            <v>REPOSICION BOLARDO M61 INCLUYE EXCAVACION CARGUE Y DISPOSICION FINAL DE ESCOMBROS Y BASE EN CONCRETO DE 1500PSI</v>
          </cell>
          <cell r="D979" t="str">
            <v>UN</v>
          </cell>
          <cell r="E979">
            <v>156898</v>
          </cell>
        </row>
        <row r="980">
          <cell r="B980">
            <v>4688</v>
          </cell>
          <cell r="C980" t="str">
            <v>REPOSICION DE PROTECTOR DE ARBOL DE UN TUBO M91. INCLUYE EXCAVACION. TRANSPORTE Y DISPOSICION FINAL, INSTALA. NUEVO PROT</v>
          </cell>
          <cell r="D980" t="str">
            <v>UN</v>
          </cell>
          <cell r="E980">
            <v>151992</v>
          </cell>
        </row>
        <row r="981">
          <cell r="B981">
            <v>4689</v>
          </cell>
          <cell r="C981" t="str">
            <v>BOLARDO EN CONCRETO TIPO M60 (Suministro e Instalación. Incluye base en Concreto 3000 PSI, Hecho en Obra)</v>
          </cell>
          <cell r="D981" t="str">
            <v>UN</v>
          </cell>
          <cell r="E981">
            <v>103626</v>
          </cell>
        </row>
        <row r="982">
          <cell r="B982">
            <v>4690</v>
          </cell>
          <cell r="C982" t="str">
            <v>BOLARDO EN CONCRETO TIPO M60 (Suministro e Instalación. Incluye base en Concreto 3000 PSI, Premezclado)</v>
          </cell>
          <cell r="D982" t="str">
            <v>UN</v>
          </cell>
          <cell r="E982">
            <v>108109</v>
          </cell>
        </row>
        <row r="983">
          <cell r="B983">
            <v>4691</v>
          </cell>
          <cell r="C983" t="str">
            <v>BOLARDO EN CONCRETO TIPO M60 (Suministro e Instalación. No incluye base en Concreto)</v>
          </cell>
          <cell r="D983" t="str">
            <v>UN</v>
          </cell>
          <cell r="E983">
            <v>76586</v>
          </cell>
        </row>
        <row r="984">
          <cell r="B984">
            <v>4692</v>
          </cell>
          <cell r="C984" t="str">
            <v>BOLARDO EN CONCRETO TIPO M61 (Suministro e Instalación. Incluye base en Concreto 3000 PSI, Hecho en Obra)</v>
          </cell>
          <cell r="D984" t="str">
            <v>UN</v>
          </cell>
          <cell r="E984">
            <v>102215</v>
          </cell>
        </row>
        <row r="985">
          <cell r="B985">
            <v>4693</v>
          </cell>
          <cell r="C985" t="str">
            <v>BOLARDO EN CONCRETO TIPO M61 (Suministro e Instalación. Incluye base en Concreto 3000 PSI, Premezclado)</v>
          </cell>
          <cell r="D985" t="str">
            <v>UN</v>
          </cell>
          <cell r="E985">
            <v>106698</v>
          </cell>
        </row>
        <row r="986">
          <cell r="B986">
            <v>4694</v>
          </cell>
          <cell r="C986" t="str">
            <v>BOLARDO EN CONCRETO TIPO M61 (Suministro e Instalación. No incluye base en Concreto 3000)</v>
          </cell>
          <cell r="D986" t="str">
            <v>UN</v>
          </cell>
          <cell r="E986">
            <v>79332</v>
          </cell>
        </row>
        <row r="987">
          <cell r="B987">
            <v>4695</v>
          </cell>
          <cell r="C987" t="str">
            <v>PINTURA SOBRE EST. METALICA GALVANIZADA. INCL LIMPIEZA SSPC-SP3, BARRERA EPOXICA e=3mils, ACABADO URETANO e=3mils</v>
          </cell>
          <cell r="D987" t="str">
            <v>KG</v>
          </cell>
          <cell r="E987">
            <v>1286</v>
          </cell>
        </row>
        <row r="988">
          <cell r="B988">
            <v>4696</v>
          </cell>
          <cell r="C988" t="str">
            <v>PINTURA  ESTRUCTURA METÁLICA . INCL LIMPIEZA SSPC-SP5, IMPRIMANTE EPOXICO RICO ZINC Y BARRERA EPOXICA, ACABADO URETANO e=3mils POR CAPA</v>
          </cell>
          <cell r="D988" t="str">
            <v>KG</v>
          </cell>
          <cell r="E988">
            <v>2076</v>
          </cell>
        </row>
        <row r="989">
          <cell r="B989">
            <v>4697</v>
          </cell>
          <cell r="C989" t="str">
            <v>BOLARDO EN HIERRO TIPO M62 (Suministro e Instalación. Incluye base en Concreto 3000 PSI, Premezclado)</v>
          </cell>
          <cell r="D989" t="str">
            <v>UN</v>
          </cell>
          <cell r="E989">
            <v>141918</v>
          </cell>
        </row>
        <row r="990">
          <cell r="B990">
            <v>4698</v>
          </cell>
          <cell r="C990" t="str">
            <v>BOLARDO EN HIERRO TIPO M62 (Suministro e Instalación. Incluye base en Concreto 3000 PSI, hecho en obra)</v>
          </cell>
          <cell r="D990" t="str">
            <v>UN</v>
          </cell>
          <cell r="E990">
            <v>140985</v>
          </cell>
        </row>
        <row r="991">
          <cell r="B991">
            <v>4699</v>
          </cell>
          <cell r="C991" t="str">
            <v>BOLARDO EN HIERRO TIPO M63 (Suministro e Instalación. Incluye base en Concreto 3000 PSI premezclado)</v>
          </cell>
          <cell r="D991" t="str">
            <v>UN</v>
          </cell>
          <cell r="E991">
            <v>140421</v>
          </cell>
        </row>
        <row r="992">
          <cell r="B992">
            <v>4700</v>
          </cell>
          <cell r="C992" t="str">
            <v>BOLARDO EN HIERRO TIPO M63 (Suministro e Instalación. Incluye base en Concreto 3000 PSI, hecho en obra)</v>
          </cell>
          <cell r="D992" t="str">
            <v>UN</v>
          </cell>
          <cell r="E992">
            <v>135608</v>
          </cell>
        </row>
        <row r="993">
          <cell r="B993">
            <v>4702</v>
          </cell>
          <cell r="C993" t="str">
            <v>MANTENIMIENTO PREVENTIVO ESPACIO PUBLICO. INCLUYE LIMPIEZA E INSTALACION DE SELLO DE ARENA</v>
          </cell>
          <cell r="D993" t="str">
            <v>M2</v>
          </cell>
          <cell r="E993">
            <v>2245</v>
          </cell>
        </row>
        <row r="994">
          <cell r="B994">
            <v>4703</v>
          </cell>
          <cell r="C994" t="str">
            <v>RETIRO DE LOSETA A-50 SOBRE ARENA</v>
          </cell>
          <cell r="D994" t="str">
            <v>M2</v>
          </cell>
          <cell r="E994">
            <v>2279</v>
          </cell>
        </row>
        <row r="995">
          <cell r="B995">
            <v>4704</v>
          </cell>
          <cell r="C995" t="str">
            <v>RETIRO DE LOSETA A-50 SOBRE MORTERO</v>
          </cell>
          <cell r="D995" t="str">
            <v>M2</v>
          </cell>
          <cell r="E995">
            <v>2391</v>
          </cell>
        </row>
        <row r="996">
          <cell r="B996">
            <v>4705</v>
          </cell>
          <cell r="C996" t="str">
            <v>MANTENIMIENTO CORRECTIVO DE ESPACIO PUBLICO LOSETA A-50 SOBRE ARENA.  INCL. RETIRO LOSETA E INSTALAR NUEVA</v>
          </cell>
          <cell r="D996" t="str">
            <v>M2</v>
          </cell>
          <cell r="E996">
            <v>57757</v>
          </cell>
        </row>
        <row r="997">
          <cell r="B997">
            <v>4706</v>
          </cell>
          <cell r="C997" t="str">
            <v>MANTENIMIENTO CORRECTIVO DE ESPACIO PUBLICO LOSETA A-50 SOBRE MORTERO.  INCL. RETIRO LOSETA E INSTALAR NUEVA</v>
          </cell>
          <cell r="D997" t="str">
            <v>M2</v>
          </cell>
          <cell r="E997">
            <v>57869</v>
          </cell>
        </row>
        <row r="998">
          <cell r="B998">
            <v>4708</v>
          </cell>
          <cell r="C998" t="str">
            <v>REHABILITACIÓN DE PAVIMENTO RÍGIDO: LOSAS EN CONCRETO HIDRAULICO MR-45 e=0.27m PARA TRONCAL</v>
          </cell>
          <cell r="D998" t="str">
            <v>M2</v>
          </cell>
          <cell r="E998">
            <v>295723</v>
          </cell>
        </row>
        <row r="999">
          <cell r="B999">
            <v>4709</v>
          </cell>
          <cell r="C999" t="str">
            <v>PARCHEO EN PAVIMENTO FLEXIBLE e=0.10m con MD12. (Incluye demolición manual y cargue de pavimento flexible de e=0.10m, transporte y disposición final de escombros, imprimación, colocación y compactación base asfáltica MD20, imprima CLR-0)</v>
          </cell>
          <cell r="D999" t="str">
            <v>M2</v>
          </cell>
          <cell r="E999">
            <v>89568</v>
          </cell>
        </row>
        <row r="1000">
          <cell r="B1000">
            <v>4710</v>
          </cell>
          <cell r="C1000" t="str">
            <v>DEMARCACION CON PINTURA TERMOPLASTICA PARA CICLORUTAS (INCLUYE SUMINISTRO, APLICACION CON MICROESFERA) A=10 CM</v>
          </cell>
          <cell r="D1000" t="str">
            <v>ML</v>
          </cell>
          <cell r="E1000">
            <v>10948</v>
          </cell>
        </row>
        <row r="1001">
          <cell r="B1001">
            <v>4711</v>
          </cell>
          <cell r="C1001" t="str">
            <v>FLECHA DE FRENTE PARA CICLORRUTA EN PINTURA TERMOPLASTICA. (INCLUYE SUMINISTRO, APLICACION CON MICROESFERA)</v>
          </cell>
          <cell r="D1001" t="str">
            <v>UN</v>
          </cell>
          <cell r="E1001">
            <v>32187</v>
          </cell>
        </row>
        <row r="1002">
          <cell r="B1002">
            <v>4712</v>
          </cell>
          <cell r="C1002" t="str">
            <v>MEZCLA ASFALTICA CON ASFALTO CAUCHO (Suministro, Extendido, Nivelación y Compactación)</v>
          </cell>
          <cell r="D1002" t="str">
            <v>M3</v>
          </cell>
          <cell r="E1002">
            <v>963899</v>
          </cell>
        </row>
        <row r="1003">
          <cell r="B1003">
            <v>4737</v>
          </cell>
          <cell r="C1003" t="str">
            <v>PILOTE D=80 CM (Incl. Excavación, Cargue, movilización, montaje y desmontaje equipo, y concreto)</v>
          </cell>
          <cell r="D1003" t="str">
            <v>ML</v>
          </cell>
          <cell r="E1003">
            <v>717524</v>
          </cell>
        </row>
        <row r="1004">
          <cell r="B1004">
            <v>4738</v>
          </cell>
          <cell r="C1004" t="str">
            <v>PILOTE D=70 CM (Incl. Excavación, Cargue, movilización, montaje y desmontaje equipo, y concreto)</v>
          </cell>
          <cell r="D1004" t="str">
            <v>ML</v>
          </cell>
          <cell r="E1004">
            <v>544655</v>
          </cell>
        </row>
        <row r="1005">
          <cell r="B1005">
            <v>4739</v>
          </cell>
          <cell r="C1005" t="str">
            <v>PILOTE D=90 CM (Incl. Excavación, Cargue, movilización, montaje y desmontaje equipo, y concreto)</v>
          </cell>
          <cell r="D1005" t="str">
            <v>ML</v>
          </cell>
          <cell r="E1005">
            <v>779652</v>
          </cell>
        </row>
        <row r="1006">
          <cell r="B1006">
            <v>4740</v>
          </cell>
          <cell r="C1006" t="str">
            <v>PILOTE D=100 CM (Incl. Excavación, Cargue, movilización, montaje y desmontaje equipo, y concreto)</v>
          </cell>
          <cell r="D1006" t="str">
            <v>ML</v>
          </cell>
          <cell r="E1006">
            <v>849054</v>
          </cell>
        </row>
        <row r="1007">
          <cell r="B1007">
            <v>4741</v>
          </cell>
          <cell r="C1007" t="str">
            <v>PILOTE D=110 CM (Incl. Excavación, Cargue, movilización, montaje y desmontaje equipo, y concreto)</v>
          </cell>
          <cell r="D1007" t="str">
            <v>ML</v>
          </cell>
          <cell r="E1007">
            <v>1161864</v>
          </cell>
        </row>
        <row r="1008">
          <cell r="B1008">
            <v>4742</v>
          </cell>
          <cell r="C1008" t="str">
            <v>PILOTE D=120 CM (Incl. Excavación, Cargue, movilización, montaje y desmontaje equipo, y concreto)</v>
          </cell>
          <cell r="D1008" t="str">
            <v>ML</v>
          </cell>
          <cell r="E1008">
            <v>1245899</v>
          </cell>
        </row>
        <row r="1009">
          <cell r="B1009">
            <v>4743</v>
          </cell>
          <cell r="C1009" t="str">
            <v>BASE GRANULAR CLASE B (BG_B) CON RECICLADO DE CONCRETO (Suministro, Extendido, Nivelación, Humedecimiento y Compactación con vibrocompactador)</v>
          </cell>
          <cell r="D1009" t="str">
            <v>M3</v>
          </cell>
          <cell r="E1009">
            <v>134928</v>
          </cell>
        </row>
        <row r="1010">
          <cell r="B1010">
            <v>4744</v>
          </cell>
          <cell r="C1010" t="str">
            <v>BASE GRANULAR CLASE A (BG_A) CON RECICLADO DE CONCRETO HIDRAULICO (Suministro, Extendido, Nivelación, Humedecimiento y Compactación con vibrocompactador)</v>
          </cell>
          <cell r="D1010" t="str">
            <v>M3</v>
          </cell>
          <cell r="E1010">
            <v>134928</v>
          </cell>
        </row>
        <row r="1011">
          <cell r="B1011">
            <v>4745</v>
          </cell>
          <cell r="C1011" t="str">
            <v>BASE GRANULAR CLASE C (BG_C) CON RECICLADO DE CONCRETO (Suministro, Extendido, Nivelación, Humedecimiento y Compactación con vibrocompactador)</v>
          </cell>
          <cell r="D1011" t="str">
            <v>M3</v>
          </cell>
          <cell r="E1011">
            <v>131834</v>
          </cell>
        </row>
        <row r="1012">
          <cell r="B1012">
            <v>4746</v>
          </cell>
          <cell r="C1012" t="str">
            <v>SUBBASE GRANULAR CLASE A (SBG_A) CON RECICLADO DE CONCRETO HIDRAULICO (Suministro, Extendido, Nivelación, Humedecimiento y Compactación con vibrocompactador)</v>
          </cell>
          <cell r="D1012" t="str">
            <v>M3</v>
          </cell>
          <cell r="E1012">
            <v>130287</v>
          </cell>
        </row>
        <row r="1013">
          <cell r="B1013">
            <v>4747</v>
          </cell>
          <cell r="C1013" t="str">
            <v>SUBBASE GRANULAR CLASE B (SBG_B) CON RECICLADO DE CONCRETO (Suministro, Extendido, Nivelación, Humedecimiento y Compactación con vibrocompactador)</v>
          </cell>
          <cell r="D1013" t="str">
            <v>M3</v>
          </cell>
          <cell r="E1013">
            <v>130287</v>
          </cell>
        </row>
        <row r="1014">
          <cell r="B1014">
            <v>4748</v>
          </cell>
          <cell r="C1014" t="str">
            <v>SUBBASE GRANULAR CLASE C (SBG_C) CON RECICLADO DE CONCRETO HIDRAULICO (Suministro, Extendido, Nivelación, Humedecimiento y Compactación con vibrocompactador)</v>
          </cell>
          <cell r="D1014" t="str">
            <v>M3</v>
          </cell>
          <cell r="E1014">
            <v>126419</v>
          </cell>
        </row>
        <row r="1015">
          <cell r="B1015">
            <v>4749</v>
          </cell>
          <cell r="C1015" t="str">
            <v>SUBBASE GRANULAR CON RECICLADO DE CONCRETO ASFALTICO (Suministro, Extendido, Nivelación, Humedecimiento y Compactación con vibrocompactador)</v>
          </cell>
          <cell r="D1015" t="str">
            <v>M3</v>
          </cell>
          <cell r="E1015">
            <v>107617</v>
          </cell>
        </row>
        <row r="1016">
          <cell r="B1016">
            <v>4750</v>
          </cell>
          <cell r="C1016" t="str">
            <v>REHABILITACION CON MATERIAL RECICLADO CON EMULSION Y SOBRECARPETA DE 5CM</v>
          </cell>
          <cell r="D1016" t="str">
            <v>M3</v>
          </cell>
          <cell r="E1016">
            <v>296600</v>
          </cell>
        </row>
        <row r="1017">
          <cell r="B1017">
            <v>4751</v>
          </cell>
          <cell r="C1017" t="str">
            <v>FRANJA DE AJUSTE EN CONCRETO 3000 PSI e= 10 CM  ANCHO ENTRE 12-20CM</v>
          </cell>
          <cell r="D1017" t="str">
            <v>ML</v>
          </cell>
          <cell r="E1017">
            <v>9936</v>
          </cell>
        </row>
        <row r="1018">
          <cell r="B1018">
            <v>4752</v>
          </cell>
          <cell r="C1018" t="str">
            <v>CONSTRUCCION DE ANDEN EN LOSETA CON ESTRUCTURA EN MATERIAL RECICLADO DE CONCRETO HIDRAULICO</v>
          </cell>
          <cell r="D1018" t="str">
            <v>M2</v>
          </cell>
          <cell r="E1018">
            <v>92984</v>
          </cell>
        </row>
        <row r="1019">
          <cell r="B1019">
            <v>4753</v>
          </cell>
          <cell r="C1019" t="str">
            <v>SUBBASE GRANULAR CLASE A (SBG_A) CON RECICLADO DE CONCRETO HIDRAULICO (Suministro, Extendido Manual, Humedecimiento y Compactación con vibrocompactador)</v>
          </cell>
          <cell r="D1019" t="str">
            <v>M3</v>
          </cell>
          <cell r="E1019">
            <v>133377</v>
          </cell>
        </row>
        <row r="1020">
          <cell r="B1020">
            <v>4754</v>
          </cell>
          <cell r="C1020" t="str">
            <v>SUBBASE GRANULAR CLASE B (SBG_B) CON RECICLADO DE CONCRETO HIDRAULICO (Suministro, Extendido Manual, Humedecimiento y Compactación)</v>
          </cell>
          <cell r="D1020" t="str">
            <v>M3</v>
          </cell>
          <cell r="E1020">
            <v>133377</v>
          </cell>
        </row>
        <row r="1021">
          <cell r="B1021">
            <v>4755</v>
          </cell>
          <cell r="C1021" t="str">
            <v>SUBBASE GRANULAR CLASE C (SBG_C) CON RECICLADO DE CONCRETO HIDRAULICO (Suministro, Extendido Manual, Humedecimiento y Compactación)</v>
          </cell>
          <cell r="D1021" t="str">
            <v>M3</v>
          </cell>
          <cell r="E1021">
            <v>129509</v>
          </cell>
        </row>
        <row r="1022">
          <cell r="B1022">
            <v>4756</v>
          </cell>
          <cell r="C1022" t="str">
            <v>CONSTRUCCION DE ANDEN EN ADOQUIN DE ARCILLA  Y FRANJA DE AJUSTE CON ESTRUCTURA EN MATERIAL RECICLADO DE CONCRETO HIDRAULICO</v>
          </cell>
          <cell r="D1022" t="str">
            <v>M2</v>
          </cell>
          <cell r="E1022">
            <v>84089</v>
          </cell>
        </row>
        <row r="1023">
          <cell r="B1023">
            <v>4757</v>
          </cell>
          <cell r="C1023" t="str">
            <v>CONSTRUCCION DE ANDEN EN ADOQUIN DE ARCILLA  Y FRANJA DE AJUSTE Y ZONA VERDE CON ESTRUCTURA EN MATERIAL RECICLADO DE CONCRETO HIDRAULICO</v>
          </cell>
          <cell r="D1023" t="str">
            <v>M2</v>
          </cell>
          <cell r="E1023">
            <v>75250</v>
          </cell>
        </row>
        <row r="1024">
          <cell r="B1024">
            <v>4758</v>
          </cell>
          <cell r="C1024" t="str">
            <v>SELLO DE FISURAS</v>
          </cell>
          <cell r="D1024" t="str">
            <v>ML</v>
          </cell>
          <cell r="E1024">
            <v>4982</v>
          </cell>
        </row>
        <row r="1025">
          <cell r="B1025">
            <v>4759</v>
          </cell>
          <cell r="C1025" t="str">
            <v>RETIRO DE PISO EN ALUMINIO EN PUENTE PEATONAL TIPO TRANSMILENIO PARA TABLERO Y ESCALERA</v>
          </cell>
          <cell r="D1025" t="str">
            <v>ML</v>
          </cell>
          <cell r="E1025">
            <v>30393</v>
          </cell>
        </row>
        <row r="1026">
          <cell r="B1026">
            <v>4760</v>
          </cell>
          <cell r="C1026" t="str">
            <v>PISO EN LAMINA DE ALUMINIO PARA TABLERO DE PUENTE PEATONAL TIPO TRANSMILENIO. SUMINISTRO E INSTALACION.</v>
          </cell>
          <cell r="D1026" t="str">
            <v>M2</v>
          </cell>
          <cell r="E1026">
            <v>439826</v>
          </cell>
        </row>
        <row r="1027">
          <cell r="B1027">
            <v>4761</v>
          </cell>
          <cell r="C1027" t="str">
            <v>PISO EN LAMINA DE ALUMINIO PARA ESCALERA DE PUENTE PEATONAL TIPO TRANSMILENIO. SUMINISTRO E INSTALACION.</v>
          </cell>
          <cell r="D1027" t="str">
            <v>ML</v>
          </cell>
          <cell r="E1027">
            <v>201647</v>
          </cell>
        </row>
        <row r="1028">
          <cell r="B1028">
            <v>4762</v>
          </cell>
          <cell r="C1028" t="str">
            <v>RETIRO DE PISOS EN PANELES PREFABRICADOS EN CONCRETO REFORZADO PARA ESTACIONES TRANSMILENIO</v>
          </cell>
          <cell r="D1028" t="str">
            <v>ML</v>
          </cell>
          <cell r="E1028">
            <v>26723</v>
          </cell>
        </row>
        <row r="1029">
          <cell r="B1029">
            <v>4764</v>
          </cell>
          <cell r="C1029" t="str">
            <v>AJUSTE DE TORNILLO EN PISO DE PUENTES PEATONALES METALICOS TIPO TRANSMILENIO</v>
          </cell>
          <cell r="D1029" t="str">
            <v>UN</v>
          </cell>
          <cell r="E1029">
            <v>1252</v>
          </cell>
        </row>
        <row r="1030">
          <cell r="B1030">
            <v>4765</v>
          </cell>
          <cell r="C1030" t="str">
            <v>TORNILLO EN PISO DE PUENTES PEATONALES METALICOS TIPO TRANSMILENIO. SUMINISTRO E INSTALACION.</v>
          </cell>
          <cell r="D1030" t="str">
            <v>UN</v>
          </cell>
          <cell r="E1030">
            <v>1483</v>
          </cell>
        </row>
        <row r="1031">
          <cell r="B1031">
            <v>4767</v>
          </cell>
          <cell r="C1031" t="str">
            <v>BASE GRANULAR CLASE A (BG_A) (Suministro, Extendido, Nivelación, Humedecimiento y Compactación con compactador neumático)</v>
          </cell>
          <cell r="D1031" t="str">
            <v>M3</v>
          </cell>
          <cell r="E1031">
            <v>118059</v>
          </cell>
        </row>
        <row r="1032">
          <cell r="B1032">
            <v>4768</v>
          </cell>
          <cell r="C1032" t="str">
            <v>BASE GRANULAR CLASE B (BG_B) (Suministro, Extendido, Nivelación, Humedecimiento y Compactación con compactador neumático)</v>
          </cell>
          <cell r="D1032" t="str">
            <v>M3</v>
          </cell>
          <cell r="E1032">
            <v>114037</v>
          </cell>
        </row>
        <row r="1033">
          <cell r="B1033">
            <v>4769</v>
          </cell>
          <cell r="C1033" t="str">
            <v>BASE GRANULAR CLASE C (BG_C) (Suministro, Extendido, Nivelación, Humedecimiento y Compactación con compactador neumático)</v>
          </cell>
          <cell r="D1033" t="str">
            <v>M3</v>
          </cell>
          <cell r="E1033">
            <v>114037</v>
          </cell>
        </row>
        <row r="1034">
          <cell r="B1034">
            <v>4770</v>
          </cell>
          <cell r="C1034" t="str">
            <v>SUBBASE GRANULAR CLASE A (SBG_A) (Suministro, Extendido, Nivelación, Humedecimiento y Compactación con compactador neumático)</v>
          </cell>
          <cell r="D1034" t="str">
            <v>M3</v>
          </cell>
          <cell r="E1034">
            <v>110788</v>
          </cell>
        </row>
        <row r="1035">
          <cell r="B1035">
            <v>4771</v>
          </cell>
          <cell r="C1035" t="str">
            <v>SUBBASE GRANULAR CLASE B (SBG_B) (Suministro, Extendido, Nivelación, Humedecimiento y Compactación con compactador neumático)</v>
          </cell>
          <cell r="D1035" t="str">
            <v>M3</v>
          </cell>
          <cell r="E1035">
            <v>110788</v>
          </cell>
        </row>
        <row r="1036">
          <cell r="B1036">
            <v>4772</v>
          </cell>
          <cell r="C1036" t="str">
            <v>SUBBASE GRANULAR CLASE C (SBG_C) (Suministro, Extendido, Nivelación, Humedecimiento y Compactación con compactador neumático)</v>
          </cell>
          <cell r="D1036" t="str">
            <v>M3</v>
          </cell>
          <cell r="E1036">
            <v>107694</v>
          </cell>
        </row>
        <row r="1037">
          <cell r="B1037">
            <v>4776</v>
          </cell>
          <cell r="C1037" t="str">
            <v>LIMPIEZA DE CUNETAS (INCLUYE CARGUE DE MATERIAL)</v>
          </cell>
          <cell r="D1037" t="str">
            <v>M2</v>
          </cell>
          <cell r="E1037">
            <v>1909</v>
          </cell>
        </row>
        <row r="1038">
          <cell r="B1038">
            <v>4777</v>
          </cell>
          <cell r="C1038" t="str">
            <v>LIMPIEZA DE VALLADOS (INCLUYE CARGUE DE MATERIAL)</v>
          </cell>
          <cell r="D1038" t="str">
            <v>M2</v>
          </cell>
          <cell r="E1038">
            <v>3236</v>
          </cell>
        </row>
        <row r="1039">
          <cell r="B1039">
            <v>4778</v>
          </cell>
          <cell r="C1039" t="str">
            <v>LIMPIEZA DE ALCANTARILLAS (INCLUYE LIMPIEZA DE TUBERIA DE 24", BOX, RECTIFICACION DE DESCOLES PARA UN ANCHO DE VIA PROMEDIO DE 10MT. (INCLUYE CARGUE DE MATERIAL)</v>
          </cell>
          <cell r="D1039" t="str">
            <v>UN</v>
          </cell>
          <cell r="E1039">
            <v>40760</v>
          </cell>
        </row>
        <row r="1040">
          <cell r="B1040">
            <v>4779</v>
          </cell>
          <cell r="C1040" t="str">
            <v>LIMPIEZA DE ALCANTARILLAS (INCLUYE LIMPIEZA DE TUBERIA DE 36", BOX, RECTIFICACION DE DESCOLES PARA UN ANCHO DE VIA PROMEDIO DE 10MT. (INCLUYE CARGUE DE MATERIAL)</v>
          </cell>
          <cell r="D1040" t="str">
            <v>UN</v>
          </cell>
          <cell r="E1040">
            <v>91878</v>
          </cell>
        </row>
        <row r="1041">
          <cell r="B1041">
            <v>4780</v>
          </cell>
          <cell r="C1041" t="str">
            <v>LIMPIEZA DE DERECHOS DE VIA (INCLUYE CARGUE)</v>
          </cell>
          <cell r="D1041" t="str">
            <v>KM</v>
          </cell>
          <cell r="E1041">
            <v>218349</v>
          </cell>
        </row>
        <row r="1042">
          <cell r="B1042">
            <v>4781</v>
          </cell>
          <cell r="C1042" t="str">
            <v>REMOCION DE DERRUMBES MENORES (INCLUYE CARGUE DE MATERIAL)</v>
          </cell>
          <cell r="D1042" t="str">
            <v>M3</v>
          </cell>
          <cell r="E1042">
            <v>9520</v>
          </cell>
        </row>
        <row r="1043">
          <cell r="B1043">
            <v>4782</v>
          </cell>
          <cell r="C1043" t="str">
            <v>CONFORMACION DE LA CALZADA EXISTENTE</v>
          </cell>
          <cell r="D1043" t="str">
            <v>M2</v>
          </cell>
          <cell r="E1043">
            <v>744</v>
          </cell>
        </row>
        <row r="1044">
          <cell r="B1044">
            <v>4783</v>
          </cell>
          <cell r="C1044" t="str">
            <v>CONSTRUCCION DE CUNETA EN CONCRETO 3000PSI</v>
          </cell>
          <cell r="D1044" t="str">
            <v>M3</v>
          </cell>
          <cell r="E1044">
            <v>429254</v>
          </cell>
        </row>
        <row r="1045">
          <cell r="B1045">
            <v>4784</v>
          </cell>
          <cell r="C1045" t="str">
            <v>PROCESO DE INSTALACION  DE RECICLADO DE MATERIAL DE PAVIMENTO ASFALTICO (INCLUYE EXTENDIDO, NIVELACION Y COMPACTACION)</v>
          </cell>
          <cell r="D1045" t="str">
            <v>M3</v>
          </cell>
          <cell r="E1045">
            <v>15086</v>
          </cell>
        </row>
        <row r="1046">
          <cell r="B1046">
            <v>4786</v>
          </cell>
          <cell r="C1046" t="str">
            <v>CONSTRUCCION CANALETA DE AGUAS LLUVIAS DE 0.4 x 0.4 mt EN CONCRETO DE 3000PSI INCLUYE REJILLA PREFABRICADA.</v>
          </cell>
          <cell r="D1046" t="str">
            <v>ML</v>
          </cell>
          <cell r="E1046">
            <v>166163</v>
          </cell>
        </row>
        <row r="1047">
          <cell r="B1047">
            <v>4787</v>
          </cell>
          <cell r="C1047" t="str">
            <v>CODO PVC  45° D=1 1/2" (Suministro e Instalación)</v>
          </cell>
          <cell r="D1047" t="str">
            <v>UN</v>
          </cell>
          <cell r="E1047">
            <v>10798</v>
          </cell>
        </row>
        <row r="1048">
          <cell r="B1048">
            <v>4788</v>
          </cell>
          <cell r="C1048" t="str">
            <v>GEODREN PLANAR H=1.0 M. SUMINISTRO E INSTALACION.</v>
          </cell>
          <cell r="D1048" t="str">
            <v>ML</v>
          </cell>
          <cell r="E1048">
            <v>29338</v>
          </cell>
        </row>
        <row r="1049">
          <cell r="B1049">
            <v>4789</v>
          </cell>
          <cell r="C1049" t="str">
            <v>1 DUCTO D=1 1/2" CONDUIT PVC (NO INCLUYE RELLENOS). SUMINISTRO E INSTALACION.</v>
          </cell>
          <cell r="D1049" t="str">
            <v>ML</v>
          </cell>
          <cell r="E1049">
            <v>7219</v>
          </cell>
        </row>
        <row r="1050">
          <cell r="B1050">
            <v>4790</v>
          </cell>
          <cell r="C1050" t="str">
            <v>1 DUCTO D= 2" PVC  PESADO DB (NO INCLUYE RELLENOS). SUMINISTRO E INSTALACION.</v>
          </cell>
          <cell r="D1050" t="str">
            <v>ML</v>
          </cell>
          <cell r="E1050">
            <v>7114</v>
          </cell>
        </row>
        <row r="1051">
          <cell r="B1051">
            <v>4791</v>
          </cell>
          <cell r="C1051" t="str">
            <v>1 DUCTO D= 4" PVC  TDP (NO INCLUYE RELLENOS). SUMINISTRO E INSTALACION.</v>
          </cell>
          <cell r="D1051" t="str">
            <v>ML</v>
          </cell>
          <cell r="E1051">
            <v>15890</v>
          </cell>
        </row>
        <row r="1052">
          <cell r="B1052">
            <v>4792</v>
          </cell>
          <cell r="C1052" t="str">
            <v>RELLENO EN RECEBO COMUN (Suministro e instalación  Extendido manual, Humedecimiento y Compactación TRANSPORTE A 28 KM).</v>
          </cell>
          <cell r="D1052" t="str">
            <v>M3</v>
          </cell>
          <cell r="E1052">
            <v>56212</v>
          </cell>
        </row>
        <row r="1053">
          <cell r="B1053">
            <v>4794</v>
          </cell>
          <cell r="C1053" t="str">
            <v>LLAMA AMARILLA (Incluye tierra negra, transporte y disposición fina de escombros A 28 KM. SUMINISTRO Y PLANTACION.</v>
          </cell>
          <cell r="D1053" t="str">
            <v>M2</v>
          </cell>
          <cell r="E1053">
            <v>156301</v>
          </cell>
        </row>
        <row r="1054">
          <cell r="B1054">
            <v>4795</v>
          </cell>
          <cell r="C1054" t="str">
            <v>COLA DE ZORRO (Incluye tierra negra, transporte y disposición fina de escombros a 28  KM). SUMINISTRO Y PLANTACION.</v>
          </cell>
          <cell r="D1054" t="str">
            <v>M2</v>
          </cell>
          <cell r="E1054">
            <v>170239</v>
          </cell>
        </row>
        <row r="1055">
          <cell r="B1055">
            <v>4796</v>
          </cell>
          <cell r="C1055" t="str">
            <v>ALCAPARRO (Incluye siembra, caja, tierra, abono, tutor, transporte y disposición fina de escombros a 21 Km). SUMINISTRO Y PLANTACION.</v>
          </cell>
          <cell r="D1055" t="str">
            <v>UN</v>
          </cell>
          <cell r="E1055">
            <v>181308</v>
          </cell>
        </row>
        <row r="1056">
          <cell r="B1056">
            <v>4797</v>
          </cell>
          <cell r="C1056" t="str">
            <v>EUCALIPTO POMARROSO H=1.5mt (Incluye siembra, caja, tierra, abono, tutor, transporte y disposición fina de escombros a 21 Km). SUMINISTRO Y PLANTACION.</v>
          </cell>
          <cell r="D1056" t="str">
            <v>UN</v>
          </cell>
          <cell r="E1056">
            <v>181308</v>
          </cell>
        </row>
        <row r="1057">
          <cell r="B1057">
            <v>4798</v>
          </cell>
          <cell r="C1057" t="str">
            <v>CHICALA H=1.5mt (Incluye siembra, caja, tierra, abono, tutor, transporte y disposición final de escombros 28 km).  SUMINISTRO Y PLANTACION.</v>
          </cell>
          <cell r="D1057" t="str">
            <v>UN</v>
          </cell>
          <cell r="E1057">
            <v>189953</v>
          </cell>
        </row>
        <row r="1058">
          <cell r="B1058">
            <v>4799</v>
          </cell>
          <cell r="C1058" t="str">
            <v>CAJETO H=1.5mt (Incluye siembra, caja, tierra, abono, tutor, transporte y disposición final de escombros a 28 km). SUMINISTRO Y PLANTACION.</v>
          </cell>
          <cell r="D1058" t="str">
            <v>UN</v>
          </cell>
          <cell r="E1058">
            <v>189953</v>
          </cell>
        </row>
        <row r="1059">
          <cell r="B1059">
            <v>4800</v>
          </cell>
          <cell r="C1059" t="str">
            <v>JAZMIN CHINO H=1.5mt (Incluye siembra, caja, tierra, abono, tutor, transporte y disposición final de escombros 28km. SUMINISTRO Y PLANTACION.</v>
          </cell>
          <cell r="D1059" t="str">
            <v>UN</v>
          </cell>
          <cell r="E1059">
            <v>189953</v>
          </cell>
        </row>
        <row r="1060">
          <cell r="B1060">
            <v>4801</v>
          </cell>
          <cell r="C1060" t="str">
            <v>TUBERIA PVC PRESION E.L. D=1 1/2" RDE 21 PSI 200 (Incluye limpieza y soldadura). SUMINISTRO E INSTALACION.</v>
          </cell>
          <cell r="D1060" t="str">
            <v>ML</v>
          </cell>
          <cell r="E1060">
            <v>11051</v>
          </cell>
        </row>
        <row r="1061">
          <cell r="B1061">
            <v>4802</v>
          </cell>
          <cell r="C1061" t="str">
            <v>BLOQUEO Y TRANSPLANTE DE ARBOLES 1 - 5mt  (Incluye transporte, recolección).</v>
          </cell>
          <cell r="D1061" t="str">
            <v>UN</v>
          </cell>
          <cell r="E1061">
            <v>906172</v>
          </cell>
        </row>
        <row r="1062">
          <cell r="B1062">
            <v>4803</v>
          </cell>
          <cell r="C1062" t="str">
            <v>BLOQUEO Y TRANSPLANTE DE ARBOLES 5 - 10 mt  (Incluye transporte, recolección).</v>
          </cell>
          <cell r="D1062" t="str">
            <v>UN</v>
          </cell>
          <cell r="E1062">
            <v>1071847</v>
          </cell>
        </row>
        <row r="1063">
          <cell r="B1063">
            <v>4804</v>
          </cell>
          <cell r="C1063" t="str">
            <v>BLOQUEO Y TRANSPLANTE DE ARBOLES 10 - 15 mt  (Incluye transporte, recolección).</v>
          </cell>
          <cell r="D1063" t="str">
            <v>UN</v>
          </cell>
          <cell r="E1063">
            <v>1685643</v>
          </cell>
        </row>
        <row r="1064">
          <cell r="B1064">
            <v>4805</v>
          </cell>
          <cell r="C1064" t="str">
            <v>TUBERIA DE ACERO AL CARBON SIN COSTURA SCH40 D=3". SUMINISTRO E INSTALACION.</v>
          </cell>
          <cell r="D1064" t="str">
            <v>ML</v>
          </cell>
          <cell r="E1064">
            <v>112133</v>
          </cell>
        </row>
        <row r="1065">
          <cell r="B1065">
            <v>4806</v>
          </cell>
          <cell r="C1065" t="str">
            <v>CUADRILLA (TUBERO + 4 AYUDANTES)</v>
          </cell>
          <cell r="D1065" t="str">
            <v>JR</v>
          </cell>
          <cell r="E1065">
            <v>257172</v>
          </cell>
        </row>
        <row r="1066">
          <cell r="B1066">
            <v>4807</v>
          </cell>
          <cell r="C1066" t="str">
            <v>CUADRILLA (TUBERO + 4 AYUDANTES)</v>
          </cell>
          <cell r="D1066" t="str">
            <v>HR</v>
          </cell>
          <cell r="E1066">
            <v>32146</v>
          </cell>
        </row>
        <row r="1067">
          <cell r="B1067">
            <v>4808</v>
          </cell>
          <cell r="C1067" t="str">
            <v>TUBERIA DE ACERO AL CARBON SIN COSTURA SCH40 D=4". SUMINISTRO E INSTALACION.</v>
          </cell>
          <cell r="D1067" t="str">
            <v>ML</v>
          </cell>
          <cell r="E1067">
            <v>132624</v>
          </cell>
        </row>
        <row r="1068">
          <cell r="B1068">
            <v>4809</v>
          </cell>
          <cell r="C1068" t="str">
            <v>TUBERIA DE ACERO AL CARBON SIN COSTURA SCH40 D=6". SUMINISTRO E INSTALACION.</v>
          </cell>
          <cell r="D1068" t="str">
            <v>ML</v>
          </cell>
          <cell r="E1068">
            <v>182954</v>
          </cell>
        </row>
        <row r="1069">
          <cell r="B1069">
            <v>4810</v>
          </cell>
          <cell r="C1069" t="str">
            <v>TUBERIA DE ACERO AL CARBON SIN COSTURA SCH40 D=8". SUMINISTRO E INSTALACION.</v>
          </cell>
          <cell r="D1069" t="str">
            <v>ML</v>
          </cell>
          <cell r="E1069">
            <v>249303</v>
          </cell>
        </row>
        <row r="1070">
          <cell r="B1070">
            <v>4812</v>
          </cell>
          <cell r="C1070" t="str">
            <v>SARDINEL ESPECIAL A 110 PARA RAMPA TIPO B (SUMINISTRO E INSTALACION. INCLUYE 3CM MORTERO 1:5 HECHO EN OBRA).</v>
          </cell>
          <cell r="D1070" t="str">
            <v>ML</v>
          </cell>
          <cell r="E1070">
            <v>161830</v>
          </cell>
        </row>
        <row r="1071">
          <cell r="B1071">
            <v>4813</v>
          </cell>
          <cell r="C1071" t="str">
            <v>RETIRO DE BOLARDO EN CONCRETO TIPO M-60. INCLUYE REPARACION DEL SITIO CON CONCRETO DE 1500PSI HECHO EN OBRA (40x40x10CM) Y SUBBASE GRANULAR SBG_200 e=0.35. NO INCLUYE RETIRO DE ESCOMBROS. INCLUYE DEMOLICION Y EXCAVACION.</v>
          </cell>
          <cell r="D1071" t="str">
            <v>UN</v>
          </cell>
          <cell r="E1071">
            <v>17594</v>
          </cell>
        </row>
        <row r="1072">
          <cell r="B1072">
            <v>4814</v>
          </cell>
          <cell r="C1072" t="str">
            <v>FRANJA DE AJUSTE DE ANCHO VARIABLE ENTRE 0.10 A 0.18MT Y PROFUNDIDAD VARIABLE ENTRE 0.06 Y 0.15MT EN CONCRETO DE 2500 PSI PREMEZCLADO.</v>
          </cell>
          <cell r="D1072" t="str">
            <v>ML</v>
          </cell>
          <cell r="E1072">
            <v>7473</v>
          </cell>
        </row>
        <row r="1073">
          <cell r="B1073">
            <v>4815</v>
          </cell>
          <cell r="C1073" t="str">
            <v>MANTENIMIENTO RUTINARIO DE ANDENES EN ADOQUÍN O LOSETA INCLUYE SELLO DE JUNTAS, BARRIDO,  RETIRO MANUAL DE CAPA VEGETAL Y TRANSPORTE Y DISPOSICION DE ESCOMBROS A 21km.</v>
          </cell>
          <cell r="D1073" t="str">
            <v>M2</v>
          </cell>
          <cell r="E1073">
            <v>2078</v>
          </cell>
        </row>
        <row r="1074">
          <cell r="B1074">
            <v>4816</v>
          </cell>
          <cell r="C1074" t="str">
            <v>MANTENIMIENTO RUTINARIO PARA CICLORUTAS INCLUYE SELLO DE FISURAS, BARRIDO, RETIRO MANUAL DE CAPA VEGETAL. ANCHO DE CICLORRUTA 2.5MT. RETIRO Y TRANSPORTE Y DISPOSICIÓN FINAL DE ESCOMBROS A 21 KM.</v>
          </cell>
          <cell r="D1074" t="str">
            <v>ML</v>
          </cell>
          <cell r="E1074">
            <v>15095</v>
          </cell>
        </row>
        <row r="1075">
          <cell r="B1075">
            <v>4817</v>
          </cell>
          <cell r="C1075" t="str">
            <v>MANTENIMIENTO RUTINARIO DE ANDENES EN CONCRETO INCLUYE SELLO DE JUNTAS Y RETIRO MANUAL DE CAPA VEGETAL, TRANSPORTE Y DISPOSICION DE ESCOMBROS A 21km.</v>
          </cell>
          <cell r="D1075" t="str">
            <v>M2</v>
          </cell>
          <cell r="E1075">
            <v>6008</v>
          </cell>
        </row>
        <row r="1076">
          <cell r="B1076">
            <v>4818</v>
          </cell>
          <cell r="C1076" t="str">
            <v>MANTENIMIENTO CORRECTIVO DE ANDENES EN CONCRETO INCLUYE CORTE RETIRO Y REEMPLAZO DEL MATERIAL, TRANSPORTE Y DISPOSICION DE ESCOMBROS A 21km.</v>
          </cell>
          <cell r="D1076" t="str">
            <v>M2</v>
          </cell>
          <cell r="E1076">
            <v>59374</v>
          </cell>
        </row>
        <row r="1077">
          <cell r="B1077">
            <v>4819</v>
          </cell>
          <cell r="C1077" t="str">
            <v>MANTENIMIENTO CORRECTIVO DE CICLORUTAS EN PAVIMENTO ASFALTICO ANCHO 2.5MT. INCLUYE SELLO DE FISURAS EN EL 50% DEL AREA Y REPOSICION DE CARPETA EN EL 50% DEL AREA RESTANTE TRANSP. Y DISPOSICIÓN FINAL DE ESCOMBROS A 21 KM.</v>
          </cell>
          <cell r="D1077" t="str">
            <v>ML</v>
          </cell>
          <cell r="E1077">
            <v>106429</v>
          </cell>
        </row>
        <row r="1078">
          <cell r="B1078">
            <v>4820</v>
          </cell>
          <cell r="C1078" t="str">
            <v>REHABILITACION DE ANDENES EN ADOQUIN DE ARCILLA SOBRE ARENA, INCLUYE DEMOLICIONES, EXCAVACION, RELLENO DE MATERIAL. SELECCIONADO PARA UN ANDEN DE 3.5MT. INCLUYE MOBILIARIO. INCLUYE TRANSP. Y DISPOSIC. DE ESCOMBROS 21 KM.</v>
          </cell>
          <cell r="D1078" t="str">
            <v>M2</v>
          </cell>
          <cell r="E1078">
            <v>100300</v>
          </cell>
        </row>
        <row r="1079">
          <cell r="B1079">
            <v>4821</v>
          </cell>
          <cell r="C1079" t="str">
            <v>REHABILITACION DE ANDENES EN ADOQUIN DE ARCILLA SOBRE MORTERO, INCLUYE DEMOLICIONES, EXCAVACION, RELLENO DE MATERIAL SELECCIONADO PARA UN ANDEN DE 3.5MT. INCLUYE MOBILIARIO. INCLUYE TRANSP. Y DISP. DE ESCOMBROS A 21 KM.</v>
          </cell>
          <cell r="D1079" t="str">
            <v>M2</v>
          </cell>
          <cell r="E1079">
            <v>114075</v>
          </cell>
        </row>
        <row r="1080">
          <cell r="B1080">
            <v>4822</v>
          </cell>
          <cell r="C1080" t="str">
            <v>REHABILITACION DE ANDENES EN LOSETA SOBRE ARENA, INCLUYE DEMOLICIONES, EXCAVACION, RELLENO DE MATERIAL SELECCIONADO PARA UN ANDEN DE 3.5MT. INCLUYE MOBILIARIO. INCLUYE TRANSPORTE Y DISPOSICION DE ESCOMBROS A 21 KM.</v>
          </cell>
          <cell r="D1080" t="str">
            <v>M2</v>
          </cell>
          <cell r="E1080">
            <v>107499</v>
          </cell>
        </row>
        <row r="1081">
          <cell r="B1081">
            <v>4823</v>
          </cell>
          <cell r="C1081" t="str">
            <v>REHABILITACION DE ANDENES EN LOSETA SOBRE MORTERO, INCLUYE DEMOLICIONES, EXCAVACION, RELLENO DE MATERIAL SELECCIONADO PARA UN ANDEN DE 3.5MT. INCLUYE MOBILIARIO. INCLUYE TRANSPORTE Y DISPOSICION DE ESCOMBROS A 21 KM.</v>
          </cell>
          <cell r="D1081" t="str">
            <v>M2</v>
          </cell>
          <cell r="E1081">
            <v>119036</v>
          </cell>
        </row>
        <row r="1082">
          <cell r="B1082">
            <v>4824</v>
          </cell>
          <cell r="C1082" t="str">
            <v>REHABILITACION DE ANDENES EN CONCRETO, INCLUYE DEMOLICIONES, EXCAVACION, RELLENO DE MATERIAL SELECCIONADO PARA UN ANDEN DE 3.5MT. INCLUYE MOBILIARIO. INCLUYE TRANSPORTE Y DISPOSICION DE ESCOMBROS A 21 KM.</v>
          </cell>
          <cell r="D1082" t="str">
            <v>M2</v>
          </cell>
          <cell r="E1082">
            <v>110758</v>
          </cell>
        </row>
        <row r="1083">
          <cell r="B1083">
            <v>4825</v>
          </cell>
          <cell r="C1083" t="str">
            <v>REHABILITACIÓN DE CICLORRUTAS EN CONCRETO ASFÁLTICO MD 12. INCLUYE DEMOLICIONES, EXCAVACIÓN, RELLENOS EN MATERIAL SELECCIONADO. ANCHO CICLORRUTA 2.5MT. TRANSPORTE Y DISPOSICIÓN DE ESCOMBROS A 21KM.</v>
          </cell>
          <cell r="D1083" t="str">
            <v>ML</v>
          </cell>
          <cell r="E1083">
            <v>235886</v>
          </cell>
        </row>
        <row r="1084">
          <cell r="B1084">
            <v>4826</v>
          </cell>
          <cell r="C1084" t="str">
            <v>RESINA TERMOPLASTICA COLOR BLANCO PARA PICTOGRAMA BICICLETA (0.8x1.2mt) EN CICLORRUTAS. SUMINISTRO Y APLICACION.</v>
          </cell>
          <cell r="D1084" t="str">
            <v>UN</v>
          </cell>
          <cell r="E1084">
            <v>105101</v>
          </cell>
        </row>
        <row r="1085">
          <cell r="B1085">
            <v>4827</v>
          </cell>
          <cell r="C1085" t="str">
            <v>PINTURA ACRILICA DE TRAFICO COLOR BLANCA PARA CUADROS CRUCE CICLORRUTA DE 0.4mt x 0.4mt. SUMINISTRO Y APLICACION.</v>
          </cell>
          <cell r="D1085" t="str">
            <v>UN</v>
          </cell>
          <cell r="E1085">
            <v>2800</v>
          </cell>
        </row>
        <row r="1086">
          <cell r="B1086">
            <v>4828</v>
          </cell>
          <cell r="C1086" t="str">
            <v>PINTURA EN ESMALTE ALQUÍDICO DE 3 mils ESP. DE PINTURA SECA PARA BARANDAS EXISTENTES, INCL. SUM. DE MATERIALES, ESMALTE, PREPAR. DE SUPERFICIE MEDIANTE LIMPIEZA MANUAL O MECÁNICA, EQUIPO DE PINTURA, M DE O  HERRAMIENTA MENOR.</v>
          </cell>
          <cell r="D1086" t="str">
            <v>ML</v>
          </cell>
          <cell r="E1086">
            <v>15493</v>
          </cell>
        </row>
        <row r="1087">
          <cell r="B1087">
            <v>4829</v>
          </cell>
          <cell r="C1087" t="str">
            <v>PLACA EN CONCRETO MR-41 ACELERADO A TRES DIAS PARA LOSAS REFORZADAS PARA PUENTES PEATONALES EN CONCRETO. SUMINISTRO E INSTALACION. INCLUYE CORTE Y SELLO DE JUNTAS.</v>
          </cell>
          <cell r="D1087" t="str">
            <v>M3</v>
          </cell>
          <cell r="E1087">
            <v>664320</v>
          </cell>
        </row>
        <row r="1088">
          <cell r="B1088">
            <v>4830</v>
          </cell>
          <cell r="C1088" t="str">
            <v>MANTENIMIENTO RUTINARIO PARA PUENTE PEATONAL, INCLUYE LAVADO DE ESTRUCTURAS EN CONCRETO Y/O METALICAS A PRESION, INCLUYE ALQUILER DE HIDROLAVADORA 1300W..</v>
          </cell>
          <cell r="D1088" t="str">
            <v>M2</v>
          </cell>
          <cell r="E1088">
            <v>7342</v>
          </cell>
        </row>
        <row r="1089">
          <cell r="B1089">
            <v>4831</v>
          </cell>
          <cell r="C1089" t="str">
            <v>MANTENIMIENTO CORRECTIVO PARA PUENTE PEATONAL EN CONCRETO, INCLUYE REEMPLAZO DE PELDAÑOS DE ESCALERAS Y PISO DE PUENTE, SELLO DE JUNTAS AJUSTE Y PINTURA DE BARANDAS Y PINTURA DEL PUENTE.</v>
          </cell>
          <cell r="D1089" t="str">
            <v>M2</v>
          </cell>
          <cell r="E1089">
            <v>99599</v>
          </cell>
        </row>
        <row r="1090">
          <cell r="B1090">
            <v>4832</v>
          </cell>
          <cell r="C1090" t="str">
            <v>SEGREGADOR BICICLETA (TACHON PLASTICO O CAUCHO ALTA RESISTENCIA COMO POLIPROPILENO DE ALTO IMPACTO, CON ESTRUCTURA DE REFUERZO, ELEMENTOS REFLECTIVOS DE ALTA EFICIENCIA. TIPO TRANSMILENIO 40.5cmx15cmx8.5cm). SUMIN. E INSTAL.</v>
          </cell>
          <cell r="D1090" t="str">
            <v>UN</v>
          </cell>
          <cell r="E1090">
            <v>36289</v>
          </cell>
        </row>
        <row r="1091">
          <cell r="B1091">
            <v>4833</v>
          </cell>
          <cell r="C1091" t="str">
            <v>RETIRO DE CANECAS, SEÑALES DE TRANSITO PROTECTORES DE ARBOLES. INCLUYE REPARACION DEL SITIO EN CONCRETO DE 1500 PSI HECHO EN OBRA Y SUBBASE GRANULAR B-200 e=0.35m DISTANCIA DE TRANSPORTE 21KM.</v>
          </cell>
          <cell r="D1091" t="str">
            <v>UN</v>
          </cell>
          <cell r="E1091">
            <v>7524</v>
          </cell>
        </row>
        <row r="1092">
          <cell r="B1092">
            <v>4834</v>
          </cell>
          <cell r="C1092" t="str">
            <v>PIEZA DE REMATE PARA RAMPA PEATONAL, LONGITUD 1,40MTS FUNDIDO EN SITIO EN CONCRETO PREMEZCLADO DE 3000 PSI (GRAVA COMUN) INCLUYE FORMALETA EN MADERA. SUMINISTRO Y CONSTRUCCION.</v>
          </cell>
          <cell r="D1092" t="str">
            <v>UN</v>
          </cell>
          <cell r="E1092">
            <v>89928</v>
          </cell>
        </row>
        <row r="1093">
          <cell r="B1093">
            <v>4835</v>
          </cell>
          <cell r="C1093" t="str">
            <v>BASE GRANULAR BG-A ESTABILIZADA CON CEMENTO AL 5% (INCLUYE SUMINISTRO TRANSPORTE, COLOCACIÓN Y COMPACTACION).</v>
          </cell>
          <cell r="D1093" t="str">
            <v>M3</v>
          </cell>
          <cell r="E1093">
            <v>194256</v>
          </cell>
        </row>
        <row r="1094">
          <cell r="B1094">
            <v>4836</v>
          </cell>
          <cell r="C1094" t="str">
            <v>BASE GRANULAR CLASE A (BG_A) ESTABILIZADA AL 4%  CON EMULSIÓN ASFÁLTICA CRL-1 (INCLUYE SUMINISTRO TRANSPORTE, COLOCACION Y COMPACTACION).</v>
          </cell>
          <cell r="D1094" t="str">
            <v>M3</v>
          </cell>
          <cell r="E1094">
            <v>255364</v>
          </cell>
        </row>
        <row r="1095">
          <cell r="B1095">
            <v>4837</v>
          </cell>
          <cell r="C1095" t="str">
            <v>RELLENO CON MEZCLA DE GRAVILLA DE 3/4" Y ARENA DE RIO (RELACIÓN 1:1) SUMINISTRO Y COLOCACIÓN. (INCLUYE TRANSPORTE, SUMINISTRO, EXTENDIDO MANUAL Y COLOCACIÓN).</v>
          </cell>
          <cell r="D1095" t="str">
            <v>M3</v>
          </cell>
          <cell r="E1095">
            <v>98543</v>
          </cell>
        </row>
        <row r="1096">
          <cell r="B1096">
            <v>4838</v>
          </cell>
          <cell r="C1096" t="str">
            <v>RELLENO CON GRAVA ENTRE 3/4" Y 1/2" PARA FILTROS (RELACIÓN 1:1) SUMINISTRO Y COLOCACIÓN. (INCLUYE TRANSPORTE, SUMINISTRO, EXTENDIDO MANUAL Y COLOCACIÓN).</v>
          </cell>
          <cell r="D1096" t="str">
            <v>M3</v>
          </cell>
          <cell r="E1096">
            <v>100035</v>
          </cell>
        </row>
        <row r="1097">
          <cell r="B1097">
            <v>4839</v>
          </cell>
          <cell r="C1097" t="str">
            <v>EMPATES DE TUBERÍA EN PVC A PVC 6" LINEAL SEGÚN NORMA NS-023. SUMINISTRO E INSTALACIÓN. (INCLUYE ACCESORIOS).</v>
          </cell>
          <cell r="D1097" t="str">
            <v>UN</v>
          </cell>
          <cell r="E1097">
            <v>333923</v>
          </cell>
        </row>
        <row r="1098">
          <cell r="B1098">
            <v>4840</v>
          </cell>
          <cell r="C1098" t="str">
            <v>EMPATES DE TUBERÍA EN PVC A PVC 3" LINEAL SEGÚN NORMA NS-023 (INCLUYE ACCESORIOS). SUMINISTRO E INSTALACIÓN.</v>
          </cell>
          <cell r="D1098" t="str">
            <v>UN</v>
          </cell>
          <cell r="E1098">
            <v>88508</v>
          </cell>
        </row>
        <row r="1099">
          <cell r="B1099">
            <v>4841</v>
          </cell>
          <cell r="C1099" t="str">
            <v>EMPATES DE TUBERÍA EN PVC A PVC 4" LINEAL SEGÚN NORMA NS-023 (INCLUYE ACCESORIOS). SUMINISTRO E INSTALACIÓN.</v>
          </cell>
          <cell r="D1099" t="str">
            <v>UN</v>
          </cell>
          <cell r="E1099">
            <v>134940</v>
          </cell>
        </row>
        <row r="1100">
          <cell r="B1100">
            <v>4842</v>
          </cell>
          <cell r="C1100" t="str">
            <v>EMPATES DE TUBERÍA EN PVC A AC 4" LINEAL SEGÚN NORMA NS-023 SUMINISTRO E INSTALACIÓN. (INCLUYE ACCESORIOS).</v>
          </cell>
          <cell r="D1100" t="str">
            <v>UN</v>
          </cell>
          <cell r="E1100">
            <v>235734</v>
          </cell>
        </row>
        <row r="1101">
          <cell r="B1101">
            <v>4843</v>
          </cell>
          <cell r="C1101" t="str">
            <v>EMPATES DE TUBERÍA EN PVC A AC 3" LINEAL SEGÚN NORMA NS-023. SUMINISTRO E INSTALACIÓN. (INCLUYE ACCESORIOS).</v>
          </cell>
          <cell r="D1101" t="str">
            <v>UN</v>
          </cell>
          <cell r="E1101">
            <v>181327</v>
          </cell>
        </row>
        <row r="1102">
          <cell r="B1102">
            <v>4844</v>
          </cell>
          <cell r="C1102" t="str">
            <v>EMPATES DE TUBERÍA EN PVC A PVC 12" LINEAL SEGÚN NORMA NS-023 (INCLUYE ACCESORIOS). SUMINISTRO E INSTALACIÓN.</v>
          </cell>
          <cell r="D1102" t="str">
            <v>UN</v>
          </cell>
          <cell r="E1102">
            <v>1719515</v>
          </cell>
        </row>
        <row r="1103">
          <cell r="B1103">
            <v>4845</v>
          </cell>
          <cell r="C1103" t="str">
            <v>EMPATES DE TUBERÍA EN PVC A PVC 8" LINEAL SEGÚN NORMA NS-023. SUMINISTRO E INSTALACIÓN. (INCLUYE ACCESORIOS).</v>
          </cell>
          <cell r="D1103" t="str">
            <v>UN</v>
          </cell>
          <cell r="E1103">
            <v>606462</v>
          </cell>
        </row>
        <row r="1104">
          <cell r="B1104">
            <v>4846</v>
          </cell>
          <cell r="C1104" t="str">
            <v>DEMOLICIÓN MANUAL DE CAJA DOBLE CS 276 (INCLUYE DEMOLICIÓN DE PLACA PISO, TAPA, MUROS Y CAÑUELAS Y CARGUE).</v>
          </cell>
          <cell r="D1104" t="str">
            <v>UN</v>
          </cell>
          <cell r="E1104">
            <v>94279</v>
          </cell>
        </row>
        <row r="1105">
          <cell r="B1105">
            <v>4848</v>
          </cell>
          <cell r="C1105" t="str">
            <v>DEMOLICION DE TUBERIAS DE ACUEDUCTO Y ALCANTARILLADO Ø &lt; 36" (INCLUYE MARTILLO NEUMÁTICO DE 60 LB Y CARGUE).</v>
          </cell>
          <cell r="D1105" t="str">
            <v>ML</v>
          </cell>
          <cell r="E1105">
            <v>6570</v>
          </cell>
        </row>
        <row r="1106">
          <cell r="B1106">
            <v>4849</v>
          </cell>
          <cell r="C1106" t="str">
            <v>DEMOLICION O RETIRO MANUAL DE TUBERIAS DE AC Ø &lt; 12" (INCLUYE CARGUE).</v>
          </cell>
          <cell r="D1106" t="str">
            <v>ML</v>
          </cell>
          <cell r="E1106">
            <v>1886</v>
          </cell>
        </row>
        <row r="1107">
          <cell r="B1107">
            <v>4850</v>
          </cell>
          <cell r="C1107" t="str">
            <v>DEMOLICION DE POZOS, CAJAS Y CAMARAS DE EMPRESAS DE SERVICIOS PÚBLICOS (INCLUYE MARTILLO NEUMÁTICO DE 60 LB, COMPRESOR Y CARGUE).</v>
          </cell>
          <cell r="D1107" t="str">
            <v>M3</v>
          </cell>
          <cell r="E1107">
            <v>198762</v>
          </cell>
        </row>
        <row r="1108">
          <cell r="B1108">
            <v>4851</v>
          </cell>
          <cell r="C1108" t="str">
            <v>REPARACIÓN DE ACOMETIDA HIDRÁULICA DE LA CAJILLA HACIA EL PREDIO (INCLUYE EL RETIRO DE LA TUBERÍA EXISTENTE E INSTALACIÓN DE TUBERÍA NUEVA).</v>
          </cell>
          <cell r="D1108" t="str">
            <v>UN</v>
          </cell>
          <cell r="E1108">
            <v>21660</v>
          </cell>
        </row>
        <row r="1109">
          <cell r="B1109">
            <v>4852</v>
          </cell>
          <cell r="C1109" t="str">
            <v>CONCRETO GRAVA COMÚN 3000 PSI (210 Kg/Cm2) PARA ESTRIBOS Y SUPERESTRUCTURA, SUMINISTRO Y COLOCACIÓN. (INCLUYE FORMALETA. NO INCLUYE REFUERZO NI CURADO).</v>
          </cell>
          <cell r="D1109" t="str">
            <v>M3</v>
          </cell>
          <cell r="E1109">
            <v>440918</v>
          </cell>
        </row>
        <row r="1110">
          <cell r="B1110">
            <v>4853</v>
          </cell>
          <cell r="C1110" t="str">
            <v>CONCRETO GRAVA COMÚN 3500 PSI (245 Kg/Cm2) PARA ESTRIBOS Y SUPERESTRUCTURA, SUMINISTRO Y COLOCACIÓN. (INCLUYE FORMALETA. NO INCLUYE REFUERZO NI CURADO).</v>
          </cell>
          <cell r="D1110" t="str">
            <v>M3</v>
          </cell>
          <cell r="E1110">
            <v>459679</v>
          </cell>
        </row>
        <row r="1111">
          <cell r="B1111">
            <v>4854</v>
          </cell>
          <cell r="C1111" t="str">
            <v>CONCRETO GRAVA COMÚN 4000 PSI (280 Kg/Cm2) PARA ESTRIBOS Y SUPERESTRUCTURA, SUMINISTRO Y COLOCACIÓN. (INCLUYE FORMALETA. NO INCLUYE REFUERZO NI CURADO).</v>
          </cell>
          <cell r="D1111" t="str">
            <v>M3</v>
          </cell>
          <cell r="E1111">
            <v>474111</v>
          </cell>
        </row>
        <row r="1112">
          <cell r="B1112">
            <v>4855</v>
          </cell>
          <cell r="C1112" t="str">
            <v>CONSTRUCCIÓN DE FRANJA DE AJUSTE EN CONCRETO PREMEZCLADO GRAVA COMÚN 3000 PSI, ESPESOR PROMEDIO 10 cm..</v>
          </cell>
          <cell r="D1112" t="str">
            <v>M2</v>
          </cell>
          <cell r="E1112">
            <v>38435</v>
          </cell>
        </row>
        <row r="1113">
          <cell r="B1113">
            <v>4856</v>
          </cell>
          <cell r="C1113" t="str">
            <v>PISOS EN LOSETA PREFABRICADA A55 TÁCTIL ALERTA O A56 GUIA 40x40x6 cm. SUMINISTRO E INSTALACIÓN. (INCLUYE 4cm DE MORTERO 1:5 HECHO EN OBRA PARA BASE Y ARENA DE PEÑA PARA SELLO).</v>
          </cell>
          <cell r="D1113" t="str">
            <v>M2</v>
          </cell>
          <cell r="E1113">
            <v>58847</v>
          </cell>
        </row>
        <row r="1114">
          <cell r="B1114">
            <v>4857</v>
          </cell>
          <cell r="C1114" t="str">
            <v>IMPRIMACIÓN CON EMULSIÓN ASFÁLTICA CRL-1 (INCLUYE SUMINISTRO, BARRIDO DE SUPERFICIE Y RIEGO).</v>
          </cell>
          <cell r="D1114" t="str">
            <v>M2</v>
          </cell>
          <cell r="E1114">
            <v>1375</v>
          </cell>
        </row>
        <row r="1115">
          <cell r="B1115">
            <v>4858</v>
          </cell>
          <cell r="C1115" t="str">
            <v>KIT DE NIVELACIÓN PARA HIDRANTE DE DIÁMETRO DE 6", LONGITUD 400mm. SUMINISTRO E INSTALACIÓN. (INCLUYE TRANSPORTE Y TODOS LOS ELEMENTOS NECESARIOS PARA SU INSTALACIÓN).</v>
          </cell>
          <cell r="D1115" t="str">
            <v>UN</v>
          </cell>
          <cell r="E1115">
            <v>738751</v>
          </cell>
        </row>
        <row r="1116">
          <cell r="B1116">
            <v>4859</v>
          </cell>
          <cell r="C1116" t="str">
            <v>BORDE CONTENEDOR DE RAICES A 70 (INCLUYE SUMINISTRO E INSTALACIÓN, INCLUYE BASE DE 3cm EN MORTERO 1:3 HECHO EN OBRA)</v>
          </cell>
          <cell r="D1116" t="str">
            <v>ML</v>
          </cell>
          <cell r="E1116">
            <v>25552</v>
          </cell>
        </row>
        <row r="1117">
          <cell r="B1117">
            <v>4860</v>
          </cell>
          <cell r="C1117" t="str">
            <v>DEMARCACIÓN PICTOGRAMA TRIÁNGULOS CEDA EL PASO EN PINTURA TERMOPLÁSTICA. (e=2.3mm. INCLUYE SUMINISTRO Y APLICACIÓN CON EQUIPO. INCLUYE MICROESFERAS( (A= 1.434m2). INCLUYE PICTOGRAMA.</v>
          </cell>
          <cell r="D1117" t="str">
            <v>UN</v>
          </cell>
          <cell r="E1117">
            <v>156994</v>
          </cell>
        </row>
        <row r="1118">
          <cell r="B1118">
            <v>4861</v>
          </cell>
          <cell r="C1118" t="str">
            <v>GRAVILLA DE 3/4" PEGADA CON MORTERO 1:3, e= 0.20m PARA ENTREGA A CANAL (INCLUYE SUMINISTRO E INSTALACIÓN).</v>
          </cell>
          <cell r="D1118" t="str">
            <v>M2</v>
          </cell>
          <cell r="E1118">
            <v>86528</v>
          </cell>
        </row>
        <row r="1119">
          <cell r="B1119">
            <v>4862</v>
          </cell>
          <cell r="C1119" t="str">
            <v>TUBERÍA CONCRETO D= 32" CL. III REFORZADA. SUMINISTRO E INSTALACIÓN.</v>
          </cell>
          <cell r="D1119" t="str">
            <v>ML</v>
          </cell>
          <cell r="E1119">
            <v>685025</v>
          </cell>
        </row>
        <row r="1120">
          <cell r="B1120">
            <v>4863</v>
          </cell>
          <cell r="C1120" t="str">
            <v>DEMARCACIÓN DE LINEA DE PASO PEATONAL CONTINUA A= 0.3mt, E= 2.3mm TERMOPLÁSTICA. INCLUYE SUMINISTRO Y APLICACIÓN CON EQUIPO. INCLUYE MICROESFERAS.</v>
          </cell>
          <cell r="D1120" t="str">
            <v>ML</v>
          </cell>
          <cell r="E1120">
            <v>32844</v>
          </cell>
        </row>
        <row r="1121">
          <cell r="B1121">
            <v>4864</v>
          </cell>
          <cell r="C1121" t="str">
            <v>DEMARCACIÓN DE LINEA SENDERO PEATONAL CONTINUA A= 0.4mt, E= 2.3mm TERMOPLÁSTICA. INCLUYE SUMINISTRO Y APLICACIÓN CON EQUIPO. INCLUYE MICROESFERAS.</v>
          </cell>
          <cell r="D1121" t="str">
            <v>ML</v>
          </cell>
          <cell r="E1121">
            <v>43792</v>
          </cell>
        </row>
        <row r="1122">
          <cell r="B1122">
            <v>4865</v>
          </cell>
          <cell r="C1122" t="str">
            <v>DEMARCACIÓN LINEA DE CANALIZACIÓN A= 0.2mt, E= 2.3mm TERMOPLÁSTICA. INCLUYE SUMINISTRO Y APLICACIÓN CON EQUIPO. INCLUYE MICROESFERAS.</v>
          </cell>
          <cell r="D1122" t="str">
            <v>ML</v>
          </cell>
          <cell r="E1122">
            <v>21896</v>
          </cell>
        </row>
        <row r="1123">
          <cell r="B1123">
            <v>4866</v>
          </cell>
          <cell r="C1123" t="str">
            <v>DEMARCACIÓN ZONA ANTIBLOQUEO A= 0.4mt, E= 2.3mm TERMOPLÁSTICA. INCLUYE SUMINISTRO Y APLICACIÓN CON EQUIPO. INCLUYE MICROESFERAS.</v>
          </cell>
          <cell r="D1123" t="str">
            <v>ML</v>
          </cell>
          <cell r="E1123">
            <v>43792</v>
          </cell>
        </row>
        <row r="1124">
          <cell r="B1124">
            <v>4867</v>
          </cell>
          <cell r="C1124" t="str">
            <v>DEMARCACIÓN LINEA DE PARE A= 0.6mt, E= 2.3mm TERMOPLÁSTICA. INCLUYE SUMINISTRO Y APLICACIÓN CON EQUIPO. INCLUYE MICROESFERAS.</v>
          </cell>
          <cell r="D1124" t="str">
            <v>ML</v>
          </cell>
          <cell r="E1124">
            <v>65688</v>
          </cell>
        </row>
        <row r="1125">
          <cell r="B1125">
            <v>4869</v>
          </cell>
          <cell r="C1125" t="str">
            <v>DEMOLICIÓN MANUAL DE CAJA SENCILLA CS 275 (INCLUYE DEMOLICIÓN DE PLACA PISO, TAPA, MUROS Y CAÑUELAS Y CARGUE).</v>
          </cell>
          <cell r="D1125" t="str">
            <v>UN</v>
          </cell>
          <cell r="E1125">
            <v>47140</v>
          </cell>
        </row>
        <row r="1126">
          <cell r="B1126">
            <v>4870</v>
          </cell>
          <cell r="C1126" t="str">
            <v>DEMOLICIÓN MANUAL DE CÁMARA T-14 (INCLUYE DEMOLICIÓN DE PLACA PISO, TAPA, MUROS Y CAÑUELAS Y CARGUE).</v>
          </cell>
          <cell r="D1126" t="str">
            <v>UN</v>
          </cell>
          <cell r="E1126">
            <v>47140</v>
          </cell>
        </row>
        <row r="1127">
          <cell r="B1127">
            <v>4871</v>
          </cell>
          <cell r="C1127" t="str">
            <v>DEMOLICIÓN MANUAL DE CÁMARA DE PASO SENCILLA ETB (INCLUYE DEMOLICIÓN DE PLACA PISO, TAPA, MUROS Y CAÑUELAS Y CARGUE).</v>
          </cell>
          <cell r="D1127" t="str">
            <v>UN</v>
          </cell>
          <cell r="E1127">
            <v>23570</v>
          </cell>
        </row>
        <row r="1128">
          <cell r="B1128">
            <v>4872</v>
          </cell>
          <cell r="C1128" t="str">
            <v xml:space="preserve">REDUCCIÓN CONCENTRICA HD EL 4" x 3". SUMINISTRO E INSTALACIÓN. </v>
          </cell>
          <cell r="D1128" t="str">
            <v>UN</v>
          </cell>
          <cell r="E1128">
            <v>141840</v>
          </cell>
        </row>
        <row r="1129">
          <cell r="B1129">
            <v>4873</v>
          </cell>
          <cell r="C1129" t="str">
            <v>REDUCCIÓN CONCENTRICA HD EL 8" x 6". SUMINISTRO E INSTALACIÓN.</v>
          </cell>
          <cell r="D1129" t="str">
            <v>UN</v>
          </cell>
          <cell r="E1129">
            <v>410536</v>
          </cell>
        </row>
        <row r="1130">
          <cell r="B1130">
            <v>4874</v>
          </cell>
          <cell r="C1130" t="str">
            <v>REDUCCIÓN HD 6" x 4" J.H. SUMINISTRO E INSTALACIÓN.</v>
          </cell>
          <cell r="D1130" t="str">
            <v>UN</v>
          </cell>
          <cell r="E1130">
            <v>321938</v>
          </cell>
        </row>
        <row r="1131">
          <cell r="B1131">
            <v>4875</v>
          </cell>
          <cell r="C1131" t="str">
            <v>REDUCCIÓN HD 4" x 2" J.H. SUMINISTRO E INSTALACIÓN.</v>
          </cell>
          <cell r="D1131" t="str">
            <v>UN</v>
          </cell>
          <cell r="E1131">
            <v>127133</v>
          </cell>
        </row>
        <row r="1132">
          <cell r="B1132">
            <v>4876</v>
          </cell>
          <cell r="C1132" t="str">
            <v>RELOCALIZACIÓN DE MEDIDOR DE ACUEDUCTO D= 3/4" (INCLUYE: 1mt TUBERÍA GALVANIZADA D= 3/4", SOLDADURA, CINTA DE TEFLON, REPOSICIÓN DE CAJILLA EN POLIPROPILENO DE ALTA RESISTENCIA CON TAPA. NO INCLUYE MEDIDOR).</v>
          </cell>
          <cell r="D1132" t="str">
            <v>UN</v>
          </cell>
          <cell r="E1132">
            <v>242517</v>
          </cell>
        </row>
        <row r="1133">
          <cell r="B1133">
            <v>4877</v>
          </cell>
          <cell r="C1133" t="str">
            <v>RELOCALIZACIÓN DE MEDIDOR DE ACUEDUCTO D= 1" (INCLUYE: 1mt TUBERÍA GALVANIZADA D= 1", SOLDADURA, CINTA DE TEFLON, REPOSICIÓN DE CAJILLA EN POLIPROPILENO DE ALTA RESISTENCIA CON TAPA. NO INCLUYE MEDIDOR).</v>
          </cell>
          <cell r="D1133" t="str">
            <v>UN</v>
          </cell>
          <cell r="E1133">
            <v>224984</v>
          </cell>
        </row>
        <row r="1134">
          <cell r="B1134">
            <v>4878</v>
          </cell>
          <cell r="C1134" t="str">
            <v>CONEXIONES KIT SILLA YEE 200 x 160 PVC. SUMINISTRO E INSTALACIÓN.</v>
          </cell>
          <cell r="D1134" t="str">
            <v>UN</v>
          </cell>
          <cell r="E1134">
            <v>118931</v>
          </cell>
        </row>
        <row r="1135">
          <cell r="B1135">
            <v>4879</v>
          </cell>
          <cell r="C1135" t="str">
            <v>CONEXIONES KIT SILLA YEE 315 x 160 PVC. SUMINISTRO E INSTALACIÓN.</v>
          </cell>
          <cell r="D1135" t="str">
            <v>UN</v>
          </cell>
          <cell r="E1135">
            <v>182519</v>
          </cell>
        </row>
        <row r="1136">
          <cell r="B1136">
            <v>4880</v>
          </cell>
          <cell r="C1136" t="str">
            <v>26 DUCTOS D= 4" DE PVC TDP. SUMINISTRO E INSTALACIÓN. (NO INCLUYE RELLENO).</v>
          </cell>
          <cell r="D1136" t="str">
            <v>ML</v>
          </cell>
          <cell r="E1136">
            <v>380843</v>
          </cell>
        </row>
        <row r="1137">
          <cell r="B1137">
            <v>4881</v>
          </cell>
          <cell r="C1137" t="str">
            <v>ALCAPARRO (Incluye siembra, caja, tierra negra, abono y tutor. Incluye transporte y disposición final de escombros en sitio autorizado (Distancia de transporte 28 Km). SUMINISTRO Y PLANTACION.</v>
          </cell>
          <cell r="D1137" t="str">
            <v>UN</v>
          </cell>
          <cell r="E1137">
            <v>189953</v>
          </cell>
        </row>
        <row r="1138">
          <cell r="B1138">
            <v>4882</v>
          </cell>
          <cell r="C1138" t="str">
            <v>EUCALIPTO POMARROSO H= 1.5m  (Incluye siembra, caja, tierra negra, abono y tutor. Incluye transporte y disposición final de escombros en sitio autorizado (Distancia de transporte 28 Km). SUMINISTRO Y PLANTACION.</v>
          </cell>
          <cell r="D1138" t="str">
            <v>UN</v>
          </cell>
          <cell r="E1138">
            <v>189953</v>
          </cell>
        </row>
        <row r="1139">
          <cell r="B1139">
            <v>4883</v>
          </cell>
          <cell r="C1139" t="str">
            <v>PASTO KYKUYO CORTADO A MÁQUINA (Incluye suministro y riego de tierra fértil de 10CM de espesor e instalación y siembra de pasto y salado y nivelación. SUMINISTRO Y PLANTACION.</v>
          </cell>
          <cell r="D1139" t="str">
            <v>M2</v>
          </cell>
          <cell r="E1139">
            <v>51170</v>
          </cell>
        </row>
        <row r="1140">
          <cell r="B1140">
            <v>4884</v>
          </cell>
          <cell r="C1140" t="str">
            <v>NOGAL H= 1.5m  (Incluye siembra, caja, tierra negra, abono y tutor. Incluye transporte y disposición final de escombros en sitio autorizado (Distancia de transporte 28 Km). SUMINISTRO Y PLANTACION.</v>
          </cell>
          <cell r="D1140" t="str">
            <v>UN</v>
          </cell>
          <cell r="E1140">
            <v>239953</v>
          </cell>
        </row>
        <row r="1141">
          <cell r="B1141">
            <v>4885</v>
          </cell>
          <cell r="C1141" t="str">
            <v>ROBLE H= 1.5m  (Incluye siembra, caja, tierra negra, abono y tutor. Incluye transporte y disposición final de escombros en sitio autorizado (Distancia de transporte 28 Km). SUMINISTRO Y PLANTACION.</v>
          </cell>
          <cell r="D1141" t="str">
            <v>UN</v>
          </cell>
          <cell r="E1141">
            <v>189953</v>
          </cell>
        </row>
        <row r="1142">
          <cell r="B1142">
            <v>4886</v>
          </cell>
          <cell r="C1142" t="str">
            <v>CAUCHO SABANERO H= 1.5m  (Incluye siembra, caja, tierra negra, abono y tutor. Incluye transporte y disposición final de escombros en sitio autorizado (Distancia de transporte 28 Km). SUMINISTRO Y PLANTACION.</v>
          </cell>
          <cell r="D1142" t="str">
            <v>UN</v>
          </cell>
          <cell r="E1142">
            <v>197979</v>
          </cell>
        </row>
        <row r="1143">
          <cell r="B1143">
            <v>4887</v>
          </cell>
          <cell r="C1143" t="str">
            <v>MAGNÓLIO H= 1.5m  (Incluye siembra, caja, tierra negra, abono y tutor. Incluye transporte y disposición final de escombros en sitio autorizado (Distancia de transporte 28 Km). SUMINISTRO Y PLANTACION.</v>
          </cell>
          <cell r="D1143" t="str">
            <v>UN</v>
          </cell>
          <cell r="E1143">
            <v>280046</v>
          </cell>
        </row>
        <row r="1144">
          <cell r="B1144">
            <v>4888</v>
          </cell>
          <cell r="C1144" t="str">
            <v>YARUMO H= 1.5m  (Incluye siembra, caja, tierra negra, abono y tutor. Incluye transporte y disposición final de escombros en sitio autorizado (Distancia de transporte 28 Km). SUMINISTRO Y PLANTACION.</v>
          </cell>
          <cell r="D1144" t="str">
            <v>UN</v>
          </cell>
          <cell r="E1144">
            <v>265577</v>
          </cell>
        </row>
        <row r="1145">
          <cell r="B1145">
            <v>4889</v>
          </cell>
          <cell r="C1145" t="str">
            <v>CONSTRUCCIÓN DE CAJA DE INSPECCIÓN CS 285. INCLUYE TAPA PREFABRICADA Y MARCO.</v>
          </cell>
          <cell r="D1145" t="str">
            <v>UN</v>
          </cell>
          <cell r="E1145">
            <v>975458</v>
          </cell>
        </row>
        <row r="1146">
          <cell r="B1146">
            <v>4890</v>
          </cell>
          <cell r="C1146" t="str">
            <v>NIVELACIÓN DE CAJA CS 274 EN ANDEN H= 0.40m (INCLUYE CONCRETO 2500 PSI HECHO EN OBRA, LADRILLO TOLETE RECOCIDO 24x12x6. MORTERO 1:5 HECHO EN OBRA. INCLUYE REPOSICIÓN DE MARCO Y TAPA PREFABRICADA).</v>
          </cell>
          <cell r="D1146" t="str">
            <v>UN</v>
          </cell>
          <cell r="E1146">
            <v>306649</v>
          </cell>
        </row>
        <row r="1147">
          <cell r="B1147">
            <v>4891</v>
          </cell>
          <cell r="C1147" t="str">
            <v>NIVELACIÓN DE CAJA CS 275 EN ANDEN H= 0.40m (INCLUYE CONCRETO 2500 PSI HECHO EN OBRA, LADRILLO TOLETE RECOCIDO 24x12x6. MORTERO 1:5 HECHO EN OBRA. INCLUYE REPOSICIÓN DE MARCO Y TAPA PREFABRICADA).</v>
          </cell>
          <cell r="D1147" t="str">
            <v>UN</v>
          </cell>
          <cell r="E1147">
            <v>498673</v>
          </cell>
        </row>
        <row r="1148">
          <cell r="B1148">
            <v>4892</v>
          </cell>
          <cell r="C1148" t="str">
            <v>TUBERIA CONCRETO ALTA RESISTENCIA D= 10" (INCLUYE SUMINISTRO, INSTALACIÓN Y MORTERO 2000 PSI PARA RECUBRIMIENTO DE JUNTA).</v>
          </cell>
          <cell r="D1148" t="str">
            <v>ML</v>
          </cell>
          <cell r="E1148">
            <v>200990</v>
          </cell>
        </row>
        <row r="1149">
          <cell r="B1149">
            <v>4894</v>
          </cell>
          <cell r="C1149" t="str">
            <v>CUADRILLA (TUBERO + 3 AYUDANTES)</v>
          </cell>
          <cell r="D1149" t="str">
            <v>JR</v>
          </cell>
          <cell r="E1149">
            <v>211733</v>
          </cell>
        </row>
        <row r="1150">
          <cell r="B1150">
            <v>4895</v>
          </cell>
          <cell r="C1150" t="str">
            <v>CUADRILLA (TUBERO + 3 AYUDANTES)</v>
          </cell>
          <cell r="D1150" t="str">
            <v>HR</v>
          </cell>
          <cell r="E1150">
            <v>26467</v>
          </cell>
        </row>
        <row r="1151">
          <cell r="B1151">
            <v>4896</v>
          </cell>
          <cell r="C1151" t="str">
            <v>TUBERIA CONCRETO ALTA RESISTENCIA D= 12" (INCLUYE SUMINISTRO, INSTALACIÓN Y MORTERO 2000 PSI PARA RECUBRIMIENTO DE JUNTA).</v>
          </cell>
          <cell r="D1151" t="str">
            <v>ML</v>
          </cell>
          <cell r="E1151">
            <v>250268</v>
          </cell>
        </row>
        <row r="1152">
          <cell r="B1152">
            <v>4897</v>
          </cell>
          <cell r="C1152" t="str">
            <v>TUBERIA CONCRETO ALTA RESISTENCIA D= 14" (INCLUYE SUMINISTRO, INSTALACIÓN Y MORTERO 2000 PSI PARA RECUBRIMIENTO DE JUNTA).</v>
          </cell>
          <cell r="D1152" t="str">
            <v>ML</v>
          </cell>
          <cell r="E1152">
            <v>307751</v>
          </cell>
        </row>
        <row r="1153">
          <cell r="B1153">
            <v>4898</v>
          </cell>
          <cell r="C1153" t="str">
            <v>REDUCCION HD 4"x2" J.H. (Suministro e Instalación).</v>
          </cell>
          <cell r="D1153" t="str">
            <v>UN</v>
          </cell>
          <cell r="E1153">
            <v>123030</v>
          </cell>
        </row>
        <row r="1154">
          <cell r="B1154">
            <v>4899</v>
          </cell>
          <cell r="C1154" t="str">
            <v>REDUCCION HD 4"x 3" J.H. (Suministro e Instalación).</v>
          </cell>
          <cell r="D1154" t="str">
            <v>UN</v>
          </cell>
          <cell r="E1154">
            <v>146068</v>
          </cell>
        </row>
        <row r="1155">
          <cell r="B1155">
            <v>4900</v>
          </cell>
          <cell r="C1155" t="str">
            <v>REDUCCION HD 8"x 6" J.H. (Suministro e Instalación).</v>
          </cell>
          <cell r="D1155" t="str">
            <v>UN</v>
          </cell>
          <cell r="E1155">
            <v>444128</v>
          </cell>
        </row>
        <row r="1156">
          <cell r="B1156">
            <v>4901</v>
          </cell>
          <cell r="C1156" t="str">
            <v>KIT DE NIVELACIÓN PARA HIDRANTE TRÁFICO DE DIÁMETRO DE 4", LONGITUD 400mm. SUMINISTRO E INSTALACIÓN  (INCLUYE TRANSPORTE Y TODOS LOS ELEMENTOS NECESARIOS PARA SU INSTALACIÓN).</v>
          </cell>
          <cell r="D1156" t="str">
            <v>UN</v>
          </cell>
          <cell r="E1156">
            <v>970328</v>
          </cell>
        </row>
        <row r="1157">
          <cell r="B1157">
            <v>4902</v>
          </cell>
          <cell r="C1157" t="str">
            <v>RAMPA TIPO A (B5) (BASE EN MORTERO 2000 PSI, DESARROLLO DE 1.40m).</v>
          </cell>
          <cell r="D1157" t="str">
            <v>UN</v>
          </cell>
          <cell r="E1157">
            <v>709154</v>
          </cell>
        </row>
        <row r="1158">
          <cell r="B1158">
            <v>4903</v>
          </cell>
          <cell r="C1158" t="str">
            <v>PIEZA DE REMATE PARA RAMPA PEATONAL, SUMINISTRO Y CONSTRUCCION. LONGITUD 1,20MTS FUNDIDO EN SITIO EN CONCRETO PREMEZCLADO DE 3000 PSI (GRAVA COMUN) INCLUYE FORMALETA EN MADERA</v>
          </cell>
          <cell r="D1158" t="str">
            <v>UN</v>
          </cell>
          <cell r="E1158">
            <v>80657</v>
          </cell>
        </row>
        <row r="1159">
          <cell r="B1159">
            <v>4904</v>
          </cell>
          <cell r="C1159" t="str">
            <v>PISO EN CONCRETO COLOR OCRE 4000 PSI ESTAMPADO TIPO ESPINA DE PESCADO e=0.12m (INCLUYE SUMINISTRO Y COLOCACIÓN DE CONCRETO, MOLDE DESMOLDANTE, COLOR ENDURECEDOR DE CUARZO, SELLANTE. INCLUYE CORTE Y SELLADO DE JUNTAS..</v>
          </cell>
          <cell r="D1159" t="str">
            <v>M2</v>
          </cell>
          <cell r="E1159">
            <v>182837</v>
          </cell>
        </row>
        <row r="1160">
          <cell r="B1160">
            <v>4905</v>
          </cell>
          <cell r="C1160" t="str">
            <v>GEODREN VIAL DE 100mm x 1.0m. SUMINISTRO E INSTALACIÓN. (INCLUYE EXCAVACIÓN MANUAL e= 30cm Y RELLENO EN MATERIAL SELECCIONADO PROVENIENTE DE EXCAVACIÓN..</v>
          </cell>
          <cell r="D1160" t="str">
            <v>ML</v>
          </cell>
          <cell r="E1160">
            <v>68676</v>
          </cell>
        </row>
        <row r="1161">
          <cell r="B1161">
            <v>4907</v>
          </cell>
          <cell r="C1161" t="str">
            <v>SUBBASE GRANULAR PEATONAL SBG_PEA. SUMINISTRO, EXTENDIDO MANUAL, NIVELACIÓN, HUMEDECIMIENTO Y COMPACTACIÓN</v>
          </cell>
          <cell r="D1161" t="str">
            <v>M3</v>
          </cell>
          <cell r="E1161">
            <v>97022</v>
          </cell>
        </row>
        <row r="1162">
          <cell r="B1162">
            <v>4908</v>
          </cell>
          <cell r="C1162" t="str">
            <v>MATERIAL SELECCIONADO. SUMINISTRO, EXTENDIDO MANUAL, NIVELACIÓN, HUMEDECIMIENTO Y COMPACTACIÓN.</v>
          </cell>
          <cell r="D1162" t="str">
            <v>M3</v>
          </cell>
          <cell r="E1162">
            <v>55729</v>
          </cell>
        </row>
        <row r="1163">
          <cell r="B1163">
            <v>4909</v>
          </cell>
          <cell r="C1163" t="str">
            <v>RAMPA VEHICULAR FUNDIDA EN EL SITIO EN CONCRETO PREMEZCLADO DE 3000 PSI (GRAVA COMUN) SUM, CONSTR. E INSTALACIÓN. INCLUYE ACABADO EN ADOQUIN DE ARCILLA TIPO TRÁFICO PESADO O SIMILAR, BASE DE 4cm EN MORTERO DE 2000 PSI.</v>
          </cell>
          <cell r="D1163" t="str">
            <v>M2</v>
          </cell>
          <cell r="E1163">
            <v>109192</v>
          </cell>
        </row>
        <row r="1164">
          <cell r="B1164">
            <v>4910</v>
          </cell>
          <cell r="C1164" t="str">
            <v>CONCRETO GRAVA COMUN DE 3000 PSI (210 Kg/Cm2) PARA RAMPAS DE EMPALME E= 0.20m PROMEDIO, SUMINISTRO Y COLOCACIÓN (INCLUYE EQUIPOS, SUMINISTRO E INSTALACIÓN DE FORMALETA, CURADO DE CONCRETO, MANO DE OBRA).</v>
          </cell>
          <cell r="D1164" t="str">
            <v>M2</v>
          </cell>
          <cell r="E1164">
            <v>102202</v>
          </cell>
        </row>
        <row r="1165">
          <cell r="B1165">
            <v>4911</v>
          </cell>
          <cell r="C1165" t="str">
            <v>SARDINEL CHAFLANADO DE H-Max 0.50m Y A- Prom 0.15m PARA SEPARADORES. SUM. Y CONST. FUNDIDO EN SITIO EN CONCRETO PREMEZCLADO DE 3000 PSI (GRAVA COMUN) INCLUYE FORMALETA METÁLICA PARA SARDINEL. NO INCLUYE REFUERZO.</v>
          </cell>
          <cell r="D1165" t="str">
            <v>ML</v>
          </cell>
          <cell r="E1165">
            <v>41292</v>
          </cell>
        </row>
        <row r="1166">
          <cell r="B1166">
            <v>4912</v>
          </cell>
          <cell r="C1166" t="str">
            <v>NIVELACIÓN DE CAJA ETB T-14 H= 0.30m INCLUYE PLACA SUPERIOR EN CONCRETO DE 3000 PSI HECHO EN OBRA 1:2:2, ACERO DE REFUERZO, BLOQUE PARA CÁMARA TELEFÓNICA.</v>
          </cell>
          <cell r="D1166" t="str">
            <v>UN</v>
          </cell>
          <cell r="E1166">
            <v>1436165</v>
          </cell>
        </row>
        <row r="1167">
          <cell r="B1167">
            <v>4913</v>
          </cell>
          <cell r="C1167" t="str">
            <v>NIVELACIÓN DE CAJA ETB T-13 H= 0.30m (INCLUYE CONCRETO, ACERO DE REFUERZO, BLOQUE PARA CÁMARA TELEFÓNICA, MORTERO, ARO Y TAPA ETB).</v>
          </cell>
          <cell r="D1167" t="str">
            <v>UN</v>
          </cell>
          <cell r="E1167">
            <v>1191850</v>
          </cell>
        </row>
        <row r="1168">
          <cell r="B1168">
            <v>4914</v>
          </cell>
          <cell r="C1168" t="str">
            <v>NIVELACIÓN DE CAJA DOBLE DE PASO ETB H= 0.30m (INCLUYE REPOSICIÓN DE MARCO Y TAPA Y BORDILLO PERIMETRAL EN CONCRETO DE  3000 PSI HECHO EN OBRA 1:2:2 CON ARENA DE RIO Y TRITURADO DE 3/4", ACERO DE REFUERZO DE 3/8" Y  1/2".</v>
          </cell>
          <cell r="D1168" t="str">
            <v>UN</v>
          </cell>
          <cell r="E1168">
            <v>591781</v>
          </cell>
        </row>
        <row r="1169">
          <cell r="B1169">
            <v>4915</v>
          </cell>
          <cell r="C1169" t="str">
            <v>SARDINEL CURVO FUNDIDO EN SITIO EN CONCRETO PREMEZCLADO DE 3000 PSI (GRAVA COMUN) e= 0.20m H= 0.35m SUMINISTRO Y CONSTRUCCIÓN (INCLUYE FORMALETA METÁLICA, ACERO DE REFUERZO Y ALAMBRE NEGRO.</v>
          </cell>
          <cell r="D1169" t="str">
            <v>ML</v>
          </cell>
          <cell r="E1169">
            <v>36242</v>
          </cell>
        </row>
        <row r="1170">
          <cell r="B1170">
            <v>4918</v>
          </cell>
          <cell r="C1170" t="str">
            <v>JUNTA DE DILATACIÓN ELASTOMÉRICA 250 TAMAÑO 64 x 70 mm (INCLUYE SUMINISTRO E INSTALACIÓN Y TODOS LOS COSTOS DE SUMINISTRO E INSTALACIÓN DE MATERIAL PARA ANCLAJE..</v>
          </cell>
          <cell r="D1170" t="str">
            <v>ML</v>
          </cell>
          <cell r="E1170">
            <v>121388</v>
          </cell>
        </row>
        <row r="1171">
          <cell r="B1171">
            <v>4919</v>
          </cell>
          <cell r="C1171" t="str">
            <v>ADOQUIN EN CONCRETO 200x100x60mm  A25 (SUMINISTRO E INSTALACIÓN. INCLUYE BASE 4cm MORTERO 2000 PSI Y ARENA DE SELLO).</v>
          </cell>
          <cell r="D1171" t="str">
            <v>M2</v>
          </cell>
          <cell r="E1171">
            <v>65217</v>
          </cell>
        </row>
        <row r="1172">
          <cell r="B1172">
            <v>4920</v>
          </cell>
          <cell r="C1172" t="str">
            <v>CANECA DE ACERO INOXIDABLE TIPO BARCELONA (SUMINISTRO E INSTALACIÓN. INCLUYE CONCRETO PARA ANCLAJE DE 3000 PSI PREMEZCLADO GRAVA COMÚN..</v>
          </cell>
          <cell r="D1172" t="str">
            <v>UN</v>
          </cell>
          <cell r="E1172">
            <v>473142</v>
          </cell>
        </row>
        <row r="1173">
          <cell r="B1173">
            <v>4921</v>
          </cell>
          <cell r="C1173" t="str">
            <v>POSTE DE REFERENCIA TIPO INVIAS. INCLUYE SUMINISTRO E INSTALACIÓN. (INCLUYE CONCRETO 2000 PSI PARA ANCLAJE , CONCRETO 2500 PSI PARA POSTE, CONCRETOS HECHOS EN OBRA, INCLUYE REFUERZO, FORMALETA Y PINTURA REFLECTIVA.</v>
          </cell>
          <cell r="D1173" t="str">
            <v>UN</v>
          </cell>
          <cell r="E1173">
            <v>82146</v>
          </cell>
        </row>
        <row r="1174">
          <cell r="B1174">
            <v>4922</v>
          </cell>
          <cell r="C1174" t="str">
            <v>CUADRILLA (3 AYUDANTES)</v>
          </cell>
          <cell r="D1174" t="str">
            <v>JR</v>
          </cell>
          <cell r="E1174">
            <v>136316</v>
          </cell>
        </row>
        <row r="1175">
          <cell r="B1175">
            <v>4923</v>
          </cell>
          <cell r="C1175" t="str">
            <v>CUADRILLA (3 AYUDANTES)</v>
          </cell>
          <cell r="D1175" t="str">
            <v>HR</v>
          </cell>
          <cell r="E1175">
            <v>17040</v>
          </cell>
        </row>
        <row r="1176">
          <cell r="B1176">
            <v>4925</v>
          </cell>
          <cell r="C1176" t="str">
            <v>FRESADO ESTABILIZADO AL 5% CON EMULSIÓN CRL-1 (INCLUYE TRANSPORTE DE MATERIAL FRESADO AL FRENTE DE OBRA DE 40 Km, SUMINISTRO DE EMULSIÓN, INSTALACIÓN DE MATERIAL ESTABILIZADO).</v>
          </cell>
          <cell r="D1176" t="str">
            <v>M3</v>
          </cell>
          <cell r="E1176">
            <v>169816</v>
          </cell>
        </row>
        <row r="1177">
          <cell r="B1177">
            <v>4926</v>
          </cell>
          <cell r="C1177" t="str">
            <v>FRESADO ESTABILIZADO AL 5% CON EMULSIÓN CRL-1 (INCLUYE TRANSPORTE DE MATERIAL FRESADO AL FRENTE DE OBRA DE 10 Km, SUMINISTRO DE EMULSIÓN, INSTALACIÓN DE MATERIAL ESTABILIZADO).</v>
          </cell>
          <cell r="D1177" t="str">
            <v>M3</v>
          </cell>
          <cell r="E1177">
            <v>141316</v>
          </cell>
        </row>
        <row r="1178">
          <cell r="B1178">
            <v>4928</v>
          </cell>
          <cell r="C1178" t="str">
            <v>CANALIZACIÓN DE TRÁFICO (INSTALACIÓN, MANTENIMIENTO Y DESINSTALACIÓN MENSUAL) CON SEÑALIZADORES TUBULARES COLOMBINA PLÁSTICA Y TRIPLE CINTA DE SEÑALIZACIÓN (INCLUYE ALQUILER DE SEÑALIZADORES TUBULARES). LONGITUD 3 METROS.</v>
          </cell>
          <cell r="D1178" t="str">
            <v>UN/MES</v>
          </cell>
          <cell r="E1178">
            <v>4979</v>
          </cell>
        </row>
        <row r="1179">
          <cell r="B1179">
            <v>4930</v>
          </cell>
          <cell r="C1179" t="str">
            <v>BANDERERO (INCLUYE ALQUILER DE PALETA PARE-SIGA EN POLIETILENO).</v>
          </cell>
          <cell r="D1179" t="str">
            <v>H/ME</v>
          </cell>
          <cell r="E1179">
            <v>1363324</v>
          </cell>
        </row>
        <row r="1180">
          <cell r="B1180">
            <v>4931</v>
          </cell>
          <cell r="C1180" t="str">
            <v>ALQUILER KIT DE EMERGENCIAS (INCLUYE EXTINTOR DE 5 LBS, CAMILLA EN MADERA PRIMEROS AUXILIOS, INMOVILIZADOR CABEZA, CONO DE H= 1.0m Y BOTIQUÍN.</v>
          </cell>
          <cell r="D1180" t="str">
            <v>UN/MES</v>
          </cell>
          <cell r="E1180">
            <v>24046</v>
          </cell>
        </row>
        <row r="1181">
          <cell r="B1181">
            <v>4932</v>
          </cell>
          <cell r="C1181" t="str">
            <v>PUNTO DE ACOPIO DE MATERIALES O ESCOMBROS (INCLUYE INSTALACIÓN, MANTENIMIENTO Y DESINSTALACIÓN) (ACOPIO DE FORMA CUADRADA CADA LADO DE 2.50m, CAPCIDAD APROXIMADA 6M3.</v>
          </cell>
          <cell r="D1181" t="str">
            <v>UN</v>
          </cell>
          <cell r="E1181">
            <v>142058</v>
          </cell>
        </row>
        <row r="1182">
          <cell r="B1182">
            <v>4933</v>
          </cell>
          <cell r="C1182" t="str">
            <v>AVISO PUNTO CREA 1.50m x 0.90m (MATERIAL DE IMPRESIÓN VINILO PARA EXTERIORES. INCLUYE SUMINISTRO E INSTALACIÓN).</v>
          </cell>
          <cell r="D1182" t="str">
            <v>UN</v>
          </cell>
          <cell r="E1182">
            <v>272000</v>
          </cell>
        </row>
        <row r="1183">
          <cell r="B1183">
            <v>4934</v>
          </cell>
          <cell r="C1183" t="str">
            <v>ALQUILER CARPA VESTIER 2.0m x 2.0m CON ESTRUCTURA, TECHO Y LATERALES EN LONA.</v>
          </cell>
          <cell r="D1183" t="str">
            <v>UN/MES</v>
          </cell>
          <cell r="E1183">
            <v>92795</v>
          </cell>
        </row>
        <row r="1184">
          <cell r="B1184">
            <v>4935</v>
          </cell>
          <cell r="C1184" t="str">
            <v>PROTECCIÓN A ÁRBOLES (INCLUYE SUMINISTRO Y COLOCACIÓN DE DURMIENTES DE 2.90m x 0.04m x 0.04m Y POLISOMBRA AL 47% DE TAL MANERA QUE GARANTICE la protección al individuo vegetal.</v>
          </cell>
          <cell r="D1184" t="str">
            <v>UN</v>
          </cell>
          <cell r="E1184">
            <v>61098</v>
          </cell>
        </row>
        <row r="1185">
          <cell r="B1185">
            <v>4936</v>
          </cell>
          <cell r="C1185" t="str">
            <v>ACCESO TEMPORAL A VIVIENDA EN MADERA. SUMINISTRO Y CONSTRUCCIÓN.</v>
          </cell>
          <cell r="D1185" t="str">
            <v>UN</v>
          </cell>
          <cell r="E1185">
            <v>23175</v>
          </cell>
        </row>
        <row r="1186">
          <cell r="B1186">
            <v>4937</v>
          </cell>
          <cell r="C1186" t="str">
            <v>BARRERA DE CONTENCIÓN MATERIAL DE ARRASTRE (INCLUYE SUMINISTRO Y COLOCACIÓN DE MALLA DE GALLINERO 1 1/4" Y POLISOMBRA 47%).</v>
          </cell>
          <cell r="D1186" t="str">
            <v>M2</v>
          </cell>
          <cell r="E1186">
            <v>5520</v>
          </cell>
        </row>
        <row r="1187">
          <cell r="B1187">
            <v>4943</v>
          </cell>
          <cell r="C1187" t="str">
            <v>ESTABILIZACIÓN DE BASE GRANULAR CON ADITIVO POTENCIALIZADOR FLEXIBILIZANTE + CEMENTO 5%</v>
          </cell>
          <cell r="D1187" t="str">
            <v>M3</v>
          </cell>
          <cell r="E1187">
            <v>232097</v>
          </cell>
        </row>
        <row r="1188">
          <cell r="B1188">
            <v>4945</v>
          </cell>
          <cell r="C1188" t="str">
            <v>ALQUILER DE CERRAMIENTO TIPO 1: CONSTA DE SEÑALIZADORES TUBULARES PLÁSTICOS, TRIPLE CINTA PELIGRO CAL. 4, POLISOMBRA 65% PARA CERRAMIENTO. (INCLUYE INSTALACIÓN, MANTENIMIENTO Y DESINSTALACIÓN).</v>
          </cell>
          <cell r="D1188" t="str">
            <v>ML/ME</v>
          </cell>
          <cell r="E1188">
            <v>5012</v>
          </cell>
        </row>
        <row r="1189">
          <cell r="B1189">
            <v>4946</v>
          </cell>
          <cell r="C1189" t="str">
            <v>ALQUILER DE CERRAMIENTO TIPO 2: CONSTA DE POSTES ROLLIZOS DE 1.90mt DE ALTURA LIBRE CON BASE EN CONCRETO 1500 PSI DE 30cm x 30cm, DOBLE CINTA PELIGRO CAL. 4, TELA PARA CERRAMIENTO.(INCL INSTALACION, MANTENIMIENTO Y DESINSTALACIÓN).</v>
          </cell>
          <cell r="D1189" t="str">
            <v>ML/ME</v>
          </cell>
          <cell r="E1189">
            <v>15905</v>
          </cell>
        </row>
        <row r="1190">
          <cell r="B1190">
            <v>4947</v>
          </cell>
          <cell r="C1190" t="str">
            <v>LAVADO DE ESTRUCTURA EN CONCRETO Y/O METÁLICAS. INCLUYE ALQUILER DE HIDROLAVADORA 1300W MOTOR A GASOLINA PRESIÓN 3200 PSI. INCLUYE IMPLEMENTOS DE ASEO (DETERGENTE INDUSTRIAL), AGUA, COMBUSTIBLE Y MANO DE OBRA.</v>
          </cell>
          <cell r="D1190" t="str">
            <v>M2</v>
          </cell>
          <cell r="E1190">
            <v>4348</v>
          </cell>
        </row>
        <row r="1191">
          <cell r="B1191">
            <v>4949</v>
          </cell>
          <cell r="C1191" t="str">
            <v>CONTENEDOR DE RAICES (1.40m x 1.40m x 1.40m)INCLUYE MUROS EN CONCRETO GRAVA COMÚN 3000 PSI (210 Kg/Cm2), SUMINISTRO CONSTRUCCIÓN Y FILTRO EN GRAVILLA 1/2", FORMALETA Y REFUERZO. NO INCLUYE TIERRA NEGRA.</v>
          </cell>
          <cell r="D1191" t="str">
            <v>UN</v>
          </cell>
          <cell r="E1191">
            <v>621097</v>
          </cell>
        </row>
        <row r="1192">
          <cell r="B1192">
            <v>4950</v>
          </cell>
          <cell r="C1192" t="str">
            <v>SEMÁFORO VEHICULAR DE POLICARBONATO (3x200), LENTES DE POLICARBONATO DE 8", TRES LUCES, SISTEMA DE ILUMINACIÓN A LEDS. SUMINISTRO E INSTALACIÓN.</v>
          </cell>
          <cell r="D1192" t="str">
            <v>UN</v>
          </cell>
          <cell r="E1192">
            <v>3410540</v>
          </cell>
        </row>
        <row r="1193">
          <cell r="B1193">
            <v>4951</v>
          </cell>
          <cell r="C1193" t="str">
            <v xml:space="preserve">SEMÁFORO PEATONAL DE POLICARBONATO (2x200), LENTES DE POLICARBONATO DE 8", DOS LUCES, SISTEMA DE ILUMINACIÓN A LEDS. SUMINISTRO E INSTALACIÓN. </v>
          </cell>
          <cell r="D1193" t="str">
            <v>UN</v>
          </cell>
          <cell r="E1193">
            <v>2483530</v>
          </cell>
        </row>
        <row r="1194">
          <cell r="B1194">
            <v>4952</v>
          </cell>
          <cell r="C1194" t="str">
            <v>POSTE TIPO MASTIL T1 (3.60m) EN TUBO SCH 40 GALVANIZADO Y PINTADO. SUMINISTRO E INSTALACIÓN.</v>
          </cell>
          <cell r="D1194" t="str">
            <v>UN</v>
          </cell>
          <cell r="E1194">
            <v>1491334</v>
          </cell>
        </row>
        <row r="1195">
          <cell r="B1195">
            <v>4953</v>
          </cell>
          <cell r="C1195" t="str">
            <v>POSTE TIPO MENSULA T2 (5.50m) EN TUBO SCH 40 GALVANIZADO Y PINTADO. SUMINISTRO E INSTALACIÓN.</v>
          </cell>
          <cell r="D1195" t="str">
            <v>UN</v>
          </cell>
          <cell r="E1195">
            <v>2376298</v>
          </cell>
        </row>
        <row r="1196">
          <cell r="B1196">
            <v>4954</v>
          </cell>
          <cell r="C1196" t="str">
            <v>CABLE ELÉCTRICO 4x16 AWG PARA CONTROL DE SEMÁFOROS VEHICULARES TIPO ST CU 600V 75°C. SUMINISTRO E INSTALACIÓN.</v>
          </cell>
          <cell r="D1196" t="str">
            <v>ML</v>
          </cell>
          <cell r="E1196">
            <v>12138</v>
          </cell>
        </row>
        <row r="1197">
          <cell r="B1197">
            <v>4955</v>
          </cell>
          <cell r="C1197" t="str">
            <v>CABLE ELÉCTRICO 3x16 AWG PARA CONTROL DE SEMÁFOROS PEATONALES TIPO ST CU 600V 75°C. SUMINISTRO E INSTALACIÓN.</v>
          </cell>
          <cell r="D1197" t="str">
            <v>ML</v>
          </cell>
          <cell r="E1197">
            <v>11543</v>
          </cell>
        </row>
        <row r="1198">
          <cell r="B1198">
            <v>4956</v>
          </cell>
          <cell r="C1198" t="str">
            <v>CABLE ELÉCTRICO 2x8 AWG PARA ACOMETIDA TIPO ST CU 600V 75°C. SUMINISTRO E INSTALACIÓN.</v>
          </cell>
          <cell r="D1198" t="str">
            <v>ML</v>
          </cell>
          <cell r="E1198">
            <v>7365</v>
          </cell>
        </row>
        <row r="1199">
          <cell r="B1199">
            <v>4958</v>
          </cell>
          <cell r="C1199" t="str">
            <v>ADOQUIN DE ARCILLA COLOR ROJO O SIMILAR (26x6x6cm) (Incluye arena de peña para sello, Base 5cm en mortero de 2000 PSI) Transporte petreos 28 Km. SUMINISTRO E INSTALACIÓN.</v>
          </cell>
          <cell r="D1199" t="str">
            <v>M2</v>
          </cell>
          <cell r="E1199">
            <v>47167</v>
          </cell>
        </row>
        <row r="1200">
          <cell r="B1200">
            <v>4959</v>
          </cell>
          <cell r="C1200" t="str">
            <v>ACERO LISO PARA TRANSFERENCIA DE LOSAS D= 1 1/4" (NO INCLUYE CANASTILLA). SUMINISTRO E INSTALACIÓN.</v>
          </cell>
          <cell r="D1200" t="str">
            <v>KG</v>
          </cell>
          <cell r="E1200">
            <v>3005</v>
          </cell>
        </row>
        <row r="1201">
          <cell r="B1201">
            <v>4960</v>
          </cell>
          <cell r="C1201" t="str">
            <v>FLECHA DIRECCIONAL "DE FRENTE A LA IZQUIERDA" (e=2.3mm,Termoplástica. Inc. Sumin. y Aplic. con Equipo. Inc. Microesferas).</v>
          </cell>
          <cell r="D1201" t="str">
            <v>UN</v>
          </cell>
          <cell r="E1201">
            <v>238666</v>
          </cell>
        </row>
        <row r="1202">
          <cell r="B1202">
            <v>4961</v>
          </cell>
          <cell r="C1202" t="str">
            <v>DEMARCACIÓN LINEA DE CRUCE DE BICICLETA A= 0.4mt, E= 2.3mm TERMOPLÁSTICA. INCLUYE SUMINISTRO Y APLICACIÓN CON EQUIPO. INCLUYE MICROESFERAS..</v>
          </cell>
          <cell r="D1202" t="str">
            <v>ML</v>
          </cell>
          <cell r="E1202">
            <v>43792</v>
          </cell>
        </row>
        <row r="1203">
          <cell r="B1203">
            <v>4962</v>
          </cell>
          <cell r="C1203" t="str">
            <v>DEMARCACIÓN LINEAL CARRIL CICLORRUTA A= 0.1mt,  L= 1.20mt  E= 2.3mm EN PINTURA TERMOPLÁSTICA. INCLUYE SUMINISTRO Y APLICACIÓN CON EQUIPO. INCLUYE MICROESFERAS..</v>
          </cell>
          <cell r="D1203" t="str">
            <v>ML</v>
          </cell>
          <cell r="E1203">
            <v>10948</v>
          </cell>
        </row>
        <row r="1204">
          <cell r="B1204">
            <v>4963</v>
          </cell>
          <cell r="C1204" t="str">
            <v>DEMARCACIÓN LINEAL BORDE CICLORRUTA A= 0.1mt,   E= 2.3mm EN PINTURA TERMOPLÁSTICA. INCLUYE SUMINISTRO Y APLICACIÓN CON EQUIPO. INCLUYE MICROESFERAS..</v>
          </cell>
          <cell r="D1204" t="str">
            <v>ML</v>
          </cell>
          <cell r="E1204">
            <v>10948</v>
          </cell>
        </row>
        <row r="1205">
          <cell r="B1205">
            <v>4964</v>
          </cell>
          <cell r="C1205" t="str">
            <v>DEMARCACIÓN LINEAL PARADA CICLORRUTA A= 0.1mt,   E= 2.3mm EN PINTURA TERMOPLÁSTICA. INCLUYE SUMINISTRO Y APLICACIÓN CON EQUIPO. INCLUYE MICROESFERAS..</v>
          </cell>
          <cell r="D1205" t="str">
            <v>ML</v>
          </cell>
          <cell r="E1205">
            <v>10948</v>
          </cell>
        </row>
        <row r="1206">
          <cell r="B1206">
            <v>4965</v>
          </cell>
          <cell r="C1206" t="str">
            <v>NEOPRENO REFORZADO 0.40 x 0.90 x 1" DOBLE REFUERZO SUMINISTRO E INSTALACIÓN (INCLUYE LIMPIEZA DE LA SUPERFICIE CON CHORRO DE AIRE A PRESIÓN, HERRAMIENTA MENOR Y COMPRESOR).</v>
          </cell>
          <cell r="D1206" t="str">
            <v>UN</v>
          </cell>
          <cell r="E1206">
            <v>400108</v>
          </cell>
        </row>
        <row r="1207">
          <cell r="B1207">
            <v>4966</v>
          </cell>
          <cell r="C1207" t="str">
            <v>DESMONTE SEÑAL VERTICAL.</v>
          </cell>
          <cell r="D1207" t="str">
            <v>UN</v>
          </cell>
          <cell r="E1207">
            <v>2918</v>
          </cell>
        </row>
        <row r="1208">
          <cell r="B1208">
            <v>4967</v>
          </cell>
          <cell r="C1208" t="str">
            <v>EMPATE EN LÍNEA DE TUBERÍA DE ACERO (HA) A TUBERÍA PVC 8". SUMINISTRO E INSTALACIÓN. (INCLUYE ACOPLE UNIVERSAL D= 8" R1, UNIÓN DE REPARACIÓN D=8" Y 1mt DE TUBERÍA PVC D= 8" RDE 21).</v>
          </cell>
          <cell r="D1208" t="str">
            <v>UN</v>
          </cell>
          <cell r="E1208">
            <v>678791</v>
          </cell>
        </row>
        <row r="1209">
          <cell r="B1209">
            <v>4968</v>
          </cell>
          <cell r="C1209" t="str">
            <v>EMPATE EN LÍNEA DE TUBERÍA DE ACERO (HA) A TUBERÍA PVC 4". SUMINISTRO E INSTALACIÓN. (INCLUYE ACOPLE UNIVERSAL D= 4", UNIÓN DE REPARACIÓN D=4" Y 1mt DE TUBERÍA PVC D= 4" RDE 21).</v>
          </cell>
          <cell r="D1209" t="str">
            <v>UN</v>
          </cell>
          <cell r="E1209">
            <v>209419</v>
          </cell>
        </row>
        <row r="1210">
          <cell r="B1210">
            <v>4969</v>
          </cell>
          <cell r="C1210" t="str">
            <v>EMPATE EN LÍNEA DE TUBERÍA DE ACERO (HA) A TUBERÍA PVC 3". SUMINISTRO E INSTALACIÓN. (INCLUYE ACOPLE UNIVERSAL D= 3", UNIÓN DE REPARACIÓN D=3" Y 1mt DE TUBERÍA PVC D= 3" RDE 21).</v>
          </cell>
          <cell r="D1210" t="str">
            <v>UN</v>
          </cell>
          <cell r="E1210">
            <v>168619</v>
          </cell>
        </row>
        <row r="1211">
          <cell r="B1211">
            <v>4970</v>
          </cell>
          <cell r="C1211" t="str">
            <v>EMPATE EN LÍNEA DE TUBERÍA DE ACERO (HA) A ASBESTO CEMENTO (AC) 8".SUMINISTRO E INSTALACIÓN. (INCLUYE DOS ACOPLES UNIVERSAL D= 8" R1  Y 1mt DE TUBERÍA PVC D= 8" RDE 21).</v>
          </cell>
          <cell r="D1211" t="str">
            <v>UN</v>
          </cell>
          <cell r="E1211">
            <v>419555</v>
          </cell>
        </row>
        <row r="1212">
          <cell r="B1212">
            <v>4971</v>
          </cell>
          <cell r="C1212" t="str">
            <v>EMPATES EN LÍNEA DE TUBERÍA EN PVC A HD 12". SUMINISTRO E INSTALACIÓN. (INCLUYE ADAPTADOR BRIDA 12" R2, UNIÓN DE REPARACIÓN 12" Y 1mt DE TUBERÍA PVC D= 12" RDE 21).</v>
          </cell>
          <cell r="D1212" t="str">
            <v>UN</v>
          </cell>
          <cell r="E1212">
            <v>1820523</v>
          </cell>
        </row>
        <row r="1213">
          <cell r="B1213">
            <v>4972</v>
          </cell>
          <cell r="C1213" t="str">
            <v>EMPATES EN LÍNEA DE TUBERÍA EN PVC A AC 6". SUM E INST. (INCL ACOPLE UNIVERSAL R1 - R2 D= 6", UNIÓN PVC U.M. D= 6", UNIÓN GIBAULT HD PARA AC CL. 25 D= 6", UNION DE REPARACIÓN D= 6 Y 1 METRO DE TUBERÍA PVC D= 6" RDE 21).</v>
          </cell>
          <cell r="D1213" t="str">
            <v>UN</v>
          </cell>
          <cell r="E1213">
            <v>768070</v>
          </cell>
        </row>
        <row r="1214">
          <cell r="B1214">
            <v>4973</v>
          </cell>
          <cell r="C1214" t="str">
            <v>EMPATES EN LÍNEA DE TUBERÍA EN PVC A AC 8". SUM E INST. (INCL ACOPLE UNIVERSAL R1- R2 D= 8", UNIÓN PVC U.M. D= 8", UNIÓN GIBAULT HD PARA AC CL. 25 D= 8", UNION DE REPARACIÓN D= 8 Y 1 METRO DE TUBERÍA PVC D= 8" RDE 21).</v>
          </cell>
          <cell r="D1214" t="str">
            <v>UN</v>
          </cell>
          <cell r="E1214">
            <v>1201504</v>
          </cell>
        </row>
        <row r="1215">
          <cell r="B1215">
            <v>4974</v>
          </cell>
          <cell r="C1215" t="str">
            <v>EMPATES EN LÍNEA DE TUBERÍA EN PVC A AC 12". SUM E INST. (INCL ACOPLE UNIVERSAL R1- R2 D= 12", UNIÓN PVC U.M. D= 12", UNIÓN GIBAULT HD PARA AC CL. 25 D= 12", UNION DE REPARACIÓN D= 12 Y 1 METRO DE TUB PVC D= 12" RDE 21).</v>
          </cell>
          <cell r="D1215" t="str">
            <v>UN</v>
          </cell>
          <cell r="E1215">
            <v>3012028</v>
          </cell>
        </row>
        <row r="1216">
          <cell r="B1216">
            <v>4975</v>
          </cell>
          <cell r="C1216" t="str">
            <v>EMPATE EN LÍNEA DE TUBERÍA EN PVC  A HF 4". SUM E INST. (INCL UNIÓN DE REPARACIÓN PVC U.M.  D=4", ADAPTADOR MACHO PVC US D=4", UNIÓN GIBAULT HD CL. 25 D= 4"  Y 1mt DE TUBERÍA PVC D= 4" RDE 21).</v>
          </cell>
          <cell r="D1216" t="str">
            <v>UN</v>
          </cell>
          <cell r="E1216">
            <v>243839</v>
          </cell>
        </row>
        <row r="1217">
          <cell r="B1217">
            <v>4976</v>
          </cell>
          <cell r="C1217" t="str">
            <v>EMPATES EN LÍNEA DE TUBERÍA EN PVC A HF 6". SUM E INST. (INCL UNIÓN GIBAULT D=6", UNIÓN PVC U.M. D= 6", UNIÓN, UNION DE REPARACIÓN D= 6 Y 1 METRO DE TUBERÍA PVC D= 6" RDE 21).</v>
          </cell>
          <cell r="D1217" t="str">
            <v>UN</v>
          </cell>
          <cell r="E1217">
            <v>541056</v>
          </cell>
        </row>
        <row r="1218">
          <cell r="B1218">
            <v>4977</v>
          </cell>
          <cell r="C1218" t="str">
            <v>EMPATE EN LÍNEA DE TUBERÍA EN PVC  A HG 4". SUM E INST. (INCL UNIÓN DE REPARACIÓN PVC U.M.  D=4", ADAPTADOR MACHO PVC US D=4", UNIÓN GIBAULT HD CL. 25 D= 4"  Y 1mt DE TUBERÍA PVC D= 4" RDE 21).</v>
          </cell>
          <cell r="D1218" t="str">
            <v>UN</v>
          </cell>
          <cell r="E1218">
            <v>243839</v>
          </cell>
        </row>
        <row r="1219">
          <cell r="B1219">
            <v>4978</v>
          </cell>
          <cell r="C1219" t="str">
            <v>CONSTRUCCIÓN DE CAJA PARA VALVULA D= 3", D= 4", D= 6" Y D= 8" (NORMA EAAB NS-027) DE 0.4m x0.5m H=2.0m (Incluye Marco y Tapa).</v>
          </cell>
          <cell r="D1219" t="str">
            <v>UN</v>
          </cell>
          <cell r="E1219">
            <v>424196</v>
          </cell>
        </row>
        <row r="1220">
          <cell r="B1220">
            <v>4979</v>
          </cell>
          <cell r="C1220" t="str">
            <v>CONSTRUCCIÓN DE CAJA PARA VALVULA D= 10", D= 12" DE 0.5m x0.6m H=2.0m (Incluye tapa válvula de seguridad).</v>
          </cell>
          <cell r="D1220" t="str">
            <v>UN</v>
          </cell>
          <cell r="E1220">
            <v>451201</v>
          </cell>
        </row>
        <row r="1221">
          <cell r="B1221">
            <v>4980</v>
          </cell>
          <cell r="C1221" t="str">
            <v>2 DUCTOS D=3"  Y 9 DUCTOS D=6" PVC A TDP. SUMINISTRO E INSTALACIÓN. (No Incluye Rellenos).</v>
          </cell>
          <cell r="D1221" t="str">
            <v>ML</v>
          </cell>
          <cell r="E1221">
            <v>324783</v>
          </cell>
        </row>
        <row r="1222">
          <cell r="B1222">
            <v>4981</v>
          </cell>
          <cell r="C1222" t="str">
            <v>ENTIBADO EC-2 CONTÍNUO MADERA CON PERFILES METÁLICOS Y PARALES TELESCÓPICOS. SUMINISTRO E INSTALACIÓN.</v>
          </cell>
          <cell r="D1222" t="str">
            <v>M2</v>
          </cell>
          <cell r="E1222">
            <v>48716</v>
          </cell>
        </row>
        <row r="1223">
          <cell r="B1223">
            <v>4982</v>
          </cell>
          <cell r="C1223" t="str">
            <v>ACOMETIDA DOMICILIARIA DE 1/2". SUMINISTRO E INSTALACIÓN. (INCLUYE TUBERIA PF D=1/2", REGISTROS Y ACCESORIOS, LOG. PROM. = 6.50m).</v>
          </cell>
          <cell r="D1223" t="str">
            <v>UN</v>
          </cell>
          <cell r="E1223">
            <v>98871</v>
          </cell>
        </row>
        <row r="1224">
          <cell r="B1224">
            <v>4983</v>
          </cell>
          <cell r="C1224" t="str">
            <v>PROTECTOR DE RAMPA EN TUBERÍA A.N. 2". SUMINISTRO E INSTALACIÓN. INCLUYE ANCLAJES EN CONCRETO PREMEZCLADO DE 3000 PSI (GRAVA COMUN).</v>
          </cell>
          <cell r="D1224" t="str">
            <v>UN</v>
          </cell>
          <cell r="E1224">
            <v>34859</v>
          </cell>
        </row>
        <row r="1225">
          <cell r="B1225">
            <v>4984</v>
          </cell>
          <cell r="C1225" t="str">
            <v>RELOCALIZACIÓN DE MEDIDOR DE ACUEDUCTO D= 1/2" (INCLUYE 1.0m TUBERÍA GALVANIZADA D= 1/2", SOLDADURA, CINTA DE TEFLON,  Y REPOSICIÓN DE CAJILLA EN POLIPROPILENO DE ALTA RESISTENCIA CON TAPA, NO INCLUYE MEDIDOR.).</v>
          </cell>
          <cell r="D1225" t="str">
            <v>UN</v>
          </cell>
          <cell r="E1225">
            <v>217379</v>
          </cell>
        </row>
        <row r="1226">
          <cell r="B1226">
            <v>4985</v>
          </cell>
          <cell r="C1226" t="str">
            <v>CONCRETO GRAVA COMÚN 4000 PSI (280 Kg/Cm2) PARA PLACAS DE ACCESO. SUMINISTRO Y COLOCACIÓN. (INCLUYE EQUIPOS, SUMINISTRO E INSTALACIÓN DE FORMALETA, CURADO DEL CONCRETO, MANO DE OBRA).</v>
          </cell>
          <cell r="D1226" t="str">
            <v>M3</v>
          </cell>
          <cell r="E1226">
            <v>495691</v>
          </cell>
        </row>
        <row r="1227">
          <cell r="B1227">
            <v>4986</v>
          </cell>
          <cell r="C1227" t="str">
            <v>CONCRETO 4000 PSI (280 Kg/Cm2) PARA CÁMARAS ESPECIALES DE INTERCONEXIÓN DE ALCANTARILLADO (PREMEZCLADO, INCLUYE SUMINISTRO, FORMALETA Y COLOACIÓN. NO INCLUYE REFUERZO NI CURADO).</v>
          </cell>
          <cell r="D1227" t="str">
            <v>M3</v>
          </cell>
          <cell r="E1227">
            <v>610818</v>
          </cell>
        </row>
        <row r="1228">
          <cell r="B1228">
            <v>4987</v>
          </cell>
          <cell r="C1228" t="str">
            <v>PEDESTAL PARA EQUIPO DE CONTROL EN CONCRETO DE 3000 PSI (1.0m x 1.0m x 1.0m).</v>
          </cell>
          <cell r="D1228" t="str">
            <v>UN</v>
          </cell>
          <cell r="E1228">
            <v>1014216</v>
          </cell>
        </row>
        <row r="1229">
          <cell r="B1229">
            <v>4988</v>
          </cell>
          <cell r="C1229" t="str">
            <v>MOVILIZACIÓN DE EQUIPO DESDE LA OBRA HASTA SITIO AUTORIZADO EN CUMPLIMIENTO DEL PMT DENTRO DEL AREA DE INFLUENCIA DE LA OBRA (INCLUYE CARGUE, DESCARGUE Y CARROS ESCOLTA). EL VIAJE ES IDA Y VUELTA.</v>
          </cell>
          <cell r="D1229" t="str">
            <v>VIAJE</v>
          </cell>
          <cell r="E1229">
            <v>794920</v>
          </cell>
        </row>
        <row r="1230">
          <cell r="B1230">
            <v>4989</v>
          </cell>
          <cell r="C1230" t="str">
            <v>SARDINEL ESPECIAL A 110 PARA RAMPA TIPO B (SUMINISTRO E INSTALACION. INCLUYE 3CM MORTERO 2000 PSI)</v>
          </cell>
          <cell r="D1230" t="str">
            <v>ML</v>
          </cell>
          <cell r="E1230">
            <v>163381</v>
          </cell>
        </row>
        <row r="1231">
          <cell r="B1231">
            <v>4990</v>
          </cell>
          <cell r="C1231" t="str">
            <v>RAMPA TIPO B (B12) LONGITUD=3.00m, DESARROLLO=0.40mt (Incluye material de base mortero 2000 PSI)</v>
          </cell>
          <cell r="D1231" t="str">
            <v>UN</v>
          </cell>
          <cell r="E1231">
            <v>490143</v>
          </cell>
        </row>
        <row r="1232">
          <cell r="B1232">
            <v>4991</v>
          </cell>
          <cell r="C1232" t="str">
            <v>SARDINEL ESPECIAL A 110 PARA RAMPA TIPO B (SUMINISTRO E INSTALACION. NO INCLUYE MATERIAL DE BASE)</v>
          </cell>
          <cell r="D1232" t="str">
            <v>ML</v>
          </cell>
          <cell r="E1232">
            <v>158845</v>
          </cell>
        </row>
        <row r="1233">
          <cell r="B1233">
            <v>4992</v>
          </cell>
          <cell r="C1233" t="str">
            <v>RAMPA TIPO B (B12) LONGITUD=3.00m, DESARROLLO=0.40mt (Incluye material de base mortero 1:5 hecho en obra)</v>
          </cell>
          <cell r="D1233" t="str">
            <v>UN</v>
          </cell>
          <cell r="E1233">
            <v>485490</v>
          </cell>
        </row>
        <row r="1234">
          <cell r="B1234">
            <v>4993</v>
          </cell>
          <cell r="C1234" t="str">
            <v>RAMPA TIPO B (B12) LONGITUD=3.00m, DESARROLLO=0.40mt (No incluye material de base)</v>
          </cell>
          <cell r="D1234" t="str">
            <v>UN</v>
          </cell>
          <cell r="E1234">
            <v>476535</v>
          </cell>
        </row>
        <row r="1235">
          <cell r="B1235">
            <v>4994</v>
          </cell>
          <cell r="C1235" t="str">
            <v>SUBBASE GRANULAR CLASE A (SBG_A) ESTABILIZADA CON CEMENTO AL 4% (Suministro, Extendido, Nivelación, Humedecimiento y Compactación con vibrocompactador)</v>
          </cell>
          <cell r="D1235" t="str">
            <v>M3</v>
          </cell>
          <cell r="E1235">
            <v>109402</v>
          </cell>
        </row>
        <row r="1236">
          <cell r="B1236">
            <v>4995</v>
          </cell>
          <cell r="C1236" t="str">
            <v>SUBBASE GRANULAR CLASE A (SBG_A) ESTABILIZADA CON CEMENTO AL 4% (Suministro, Extendido, Nivelación, Humedecimiento y Compactación con vibrocompactador) Distancia de transporte 28 Km</v>
          </cell>
          <cell r="D1236" t="str">
            <v>M3</v>
          </cell>
          <cell r="E1236">
            <v>157881</v>
          </cell>
        </row>
        <row r="1237">
          <cell r="B1237">
            <v>4996</v>
          </cell>
          <cell r="C1237" t="str">
            <v>CODO HD 22,5° EXTREMO LISO PARA PVC D=8" (Suministro e Instalación)</v>
          </cell>
          <cell r="D1237" t="str">
            <v>UN</v>
          </cell>
          <cell r="E1237">
            <v>471631</v>
          </cell>
        </row>
        <row r="1238">
          <cell r="B1238">
            <v>4997</v>
          </cell>
          <cell r="C1238" t="str">
            <v>ELIMINACIÓN DE SETO (H&gt; 2m) INCLUYE DESENRAIZAMIENTO, TRANSPORTE Y DISPOSICIÓN FINAL DE ESCOMBROS EN SITIO AUTORIZADO (Distancia de transporte 28 Km)</v>
          </cell>
          <cell r="D1238" t="str">
            <v>ML</v>
          </cell>
          <cell r="E1238">
            <v>17083</v>
          </cell>
        </row>
        <row r="1239">
          <cell r="B1239">
            <v>5000</v>
          </cell>
          <cell r="C1239" t="str">
            <v>1 DUCTO D= 3" PVC-TDP CON 3 CABLES. SUMINISTRO E INSTALACIÓN. INCL. EXCAV. EXTENDIDO, HUMEDECIMIENTO Y COMPACTACIÓN DE RELLENOS PARA REDES EN ARENA DE PEÑA Y EN MATERIAL SELECC. PROVENIENTE DE LA EXCAVACIÓN.</v>
          </cell>
          <cell r="D1239" t="str">
            <v>ML</v>
          </cell>
          <cell r="E1239">
            <v>72513</v>
          </cell>
        </row>
        <row r="1240">
          <cell r="B1240">
            <v>5001</v>
          </cell>
          <cell r="C1240" t="str">
            <v>CONSTRUCCIÓN DE BASE MOTOR. INCLUYE SUMINISTRO Y COLOCACIÓN DE CONCRETO 3000 PSI HECHO EN OBRA 1:2:2, ARENA DE RIO Y TRITURADO 3/4". INCLUYE ACERO DE REFUERZO Y SISTEMA DE ANCLAJE PARA POSTE METÁLICO.</v>
          </cell>
          <cell r="D1240" t="str">
            <v>UN</v>
          </cell>
          <cell r="E1240">
            <v>646538</v>
          </cell>
        </row>
        <row r="1241">
          <cell r="B1241">
            <v>5002</v>
          </cell>
          <cell r="C1241" t="str">
            <v xml:space="preserve">1 DUCTO D= 3" PVC-TDP CON 2 CABLES. SUMINISTRO E INSTALACIÓN. INCL. EXCAV. EXTENDIDO, HUMEDECIMIENTO Y COMPACTACIÓN DE RELLENOS PARA REDES EN ARENA DE PEÑA Y EN MATERIAL SELECC. PROVENIENTE DE LA EXCAVACIÓN. </v>
          </cell>
          <cell r="D1241" t="str">
            <v>ML</v>
          </cell>
          <cell r="E1241">
            <v>58538</v>
          </cell>
        </row>
        <row r="1242">
          <cell r="B1242">
            <v>5003</v>
          </cell>
          <cell r="C1242" t="str">
            <v>CONSTRUCCIÓN DE BASE PARA INSTALACIÓN DE SEMÁFORO FERROVIARIO. INCLUYE SUMINISTRO Y COLOCACIÓN DE CONCRETO 3000 PSI HECHO EN OBRA 1:2:2, ARENA DE RIO Y TRITURADO DE 3/4". INCLUYE ACERO DE REFUERZO.</v>
          </cell>
          <cell r="D1242" t="str">
            <v>UN</v>
          </cell>
          <cell r="E1242">
            <v>32609</v>
          </cell>
        </row>
        <row r="1243">
          <cell r="B1243">
            <v>5004</v>
          </cell>
          <cell r="C1243" t="str">
            <v>CUADRILLA (OFICIAL + 10 AYUDANTES)</v>
          </cell>
          <cell r="D1243" t="str">
            <v>HR</v>
          </cell>
          <cell r="E1243">
            <v>64977</v>
          </cell>
        </row>
        <row r="1244">
          <cell r="B1244">
            <v>5005</v>
          </cell>
          <cell r="C1244" t="str">
            <v>CUADRILLA (OFICIAL + 10 AYUDANTES)</v>
          </cell>
          <cell r="D1244" t="str">
            <v>JR</v>
          </cell>
          <cell r="E1244">
            <v>519859</v>
          </cell>
        </row>
        <row r="1245">
          <cell r="B1245">
            <v>5010</v>
          </cell>
          <cell r="C1245" t="str">
            <v>DESMONTE, INSTALACIÓN Y NIVELACIÓN DE RIELES (INCLUYE EQUIPO DE OXICORTE Y RETIRO CON EQUIPO)</v>
          </cell>
          <cell r="D1245" t="str">
            <v>UN</v>
          </cell>
          <cell r="E1245">
            <v>232535</v>
          </cell>
        </row>
        <row r="1246">
          <cell r="B1246">
            <v>5015</v>
          </cell>
          <cell r="C1246" t="str">
            <v>CAJA DE INSPECCION 0.80X0.8M. SUMINISTRO Y CONSTRUCCION. (H=0.6M. Incluye marco y tapa, no incluye base y cañuela).</v>
          </cell>
          <cell r="D1246" t="str">
            <v>UN</v>
          </cell>
          <cell r="E1246">
            <v>342736</v>
          </cell>
        </row>
        <row r="1247">
          <cell r="B1247">
            <v>5017</v>
          </cell>
          <cell r="C1247" t="str">
            <v>CONEXIÓN GEODRÉN VIAL 100MMX1.00M A POZO EXISTENTE (INC. EXCAVACION MANUAL, TRANSPORTE Y DISPOSICIÓN FINAL, RELLENOS EN BASE GRANULAR CLASE B,SUMINISTRO E INSTALACION TUBERIA SANITARIA PVC D=4" Y ACCESORIOS PVC SANITARIA.</v>
          </cell>
          <cell r="D1247" t="str">
            <v>UN</v>
          </cell>
          <cell r="E1247">
            <v>302332</v>
          </cell>
        </row>
        <row r="1248">
          <cell r="B1248">
            <v>5019</v>
          </cell>
          <cell r="C1248" t="str">
            <v>TEE HD 22,5° EXTREMO LISO 4"X2" (SUMINISTRO E INSTALACION).</v>
          </cell>
          <cell r="D1248" t="str">
            <v>UN</v>
          </cell>
          <cell r="E1248">
            <v>209463</v>
          </cell>
        </row>
        <row r="1249">
          <cell r="B1249">
            <v>5021</v>
          </cell>
          <cell r="C1249" t="str">
            <v>TUBERIA DE ACERO SIN COSTURAS ASTM-A-53 SCH40 D=12". SUMINISTRO E INSTALACION. (INCLUYE TRANSPORTE).</v>
          </cell>
          <cell r="D1249" t="str">
            <v>ML</v>
          </cell>
          <cell r="E1249">
            <v>388528</v>
          </cell>
        </row>
        <row r="1250">
          <cell r="B1250">
            <v>5023</v>
          </cell>
          <cell r="C1250" t="str">
            <v>2 DUCTOS D=2" PVC PESADO DB. SUMINISTRO E INSTALACION. (NO INCLUYE RELLENOS).</v>
          </cell>
          <cell r="D1250" t="str">
            <v>ML</v>
          </cell>
          <cell r="E1250">
            <v>14748</v>
          </cell>
        </row>
        <row r="1251">
          <cell r="B1251">
            <v>5024</v>
          </cell>
          <cell r="C1251" t="str">
            <v>VADO PARA ACCESIBILIDAD A MOVILIDAD REDUCIDA EN ANCHO=3.20M, DESARROLLO=2.00M, SUMINISTRO Y CONSTRUCCION, EN ESPACIO PUBLICO EXISTENTE. ALTO ESTANDAR DE ANDEN DE 0.20M (INC. BASE ARENA NIVELADA, ARENA SELLO, RELLENO.</v>
          </cell>
          <cell r="D1251" t="str">
            <v>UN</v>
          </cell>
          <cell r="E1251">
            <v>898485</v>
          </cell>
        </row>
        <row r="1252">
          <cell r="B1252">
            <v>5025</v>
          </cell>
          <cell r="C1252" t="str">
            <v>VADO PARA ACCESIBILIDAD A MOVILIDAD REDUCIDA EN ANCHO=3.20M, DESARROLLO=2.00M, SUMINISTRO Y CONSTRUCCION, EN ESPACIO PUBLICO EXISTENTE. ALTO ESTANDAR DE ANDEN DE 0.20M (INC. BASE ARENA NIVELADA, ARENA SELLO, (A=1M2).</v>
          </cell>
          <cell r="D1252" t="str">
            <v>M2</v>
          </cell>
          <cell r="E1252">
            <v>150072</v>
          </cell>
        </row>
        <row r="1253">
          <cell r="B1253">
            <v>5026</v>
          </cell>
          <cell r="C1253" t="str">
            <v>ESQUINA DEPRIMIDA ANCHO DE ANDEN =4.50M. SUMINISTRO Y CONSTRUCCION. (INCLUYE RELLENO DE 1.70M PENDIENTE 10% H ANDEN=0.20M(INCLUYE RELLENO, LOSETA PREFABRICADA,BASE ARENA NIVELACION Y SELLO, LOSA EN CONCRETO).</v>
          </cell>
          <cell r="D1253" t="str">
            <v>UN</v>
          </cell>
          <cell r="E1253">
            <v>3421689</v>
          </cell>
        </row>
        <row r="1254">
          <cell r="B1254">
            <v>5028</v>
          </cell>
          <cell r="C1254" t="str">
            <v>CONSTRUCCION Y ADECUACION DE SEPARADOR CENTRAL CON PASO A NIVEL CERO PARA ACCESIBILIDAD A MOVILIDAD REDUCIDA DE ANCHO=4,00M. EN ESPACIO PUBLICO EXISTENTE ALTO ESTANDAR DE ANDEN EN CONCRETRO DE 0.20M.</v>
          </cell>
          <cell r="D1254" t="str">
            <v>UN</v>
          </cell>
          <cell r="E1254">
            <v>3084236</v>
          </cell>
        </row>
        <row r="1255">
          <cell r="B1255">
            <v>5032</v>
          </cell>
          <cell r="C1255" t="str">
            <v>FUCCIA H=1.3mt (Incluye tierra, abono, tutor, transporte y disposición final de escombros a 28 km). SUMINISTRO Y PLANTACION.</v>
          </cell>
          <cell r="D1255" t="str">
            <v>UN</v>
          </cell>
          <cell r="E1255">
            <v>187953</v>
          </cell>
        </row>
        <row r="1256">
          <cell r="B1256">
            <v>5033</v>
          </cell>
          <cell r="C1256" t="str">
            <v>DURAZNILLO H=1.5mt (Incluye tierra, abono, tutor, transporte y disposición final de escombros a 28 km). SUMINISTRO Y PLANTACION.</v>
          </cell>
          <cell r="D1256" t="str">
            <v>UN</v>
          </cell>
          <cell r="E1256">
            <v>189953</v>
          </cell>
        </row>
        <row r="1257">
          <cell r="B1257">
            <v>5034</v>
          </cell>
          <cell r="C1257" t="str">
            <v>CALISTEMO H=1.5mt (Incluye tierra, abono, tutor, transporte y disposición final de escombros a 28 km). SUMINISTRO Y PLANTACION.</v>
          </cell>
          <cell r="D1257" t="str">
            <v>UN</v>
          </cell>
          <cell r="E1257">
            <v>189953</v>
          </cell>
        </row>
        <row r="1258">
          <cell r="B1258">
            <v>5035</v>
          </cell>
          <cell r="C1258" t="str">
            <v>AMARRABOLLO H=1.3mt (Incluye tierra, abono, tutor, transporte y disposición final de escombros a 28 km). SUMINISTRO Y PLANTACION.</v>
          </cell>
          <cell r="D1258" t="str">
            <v>UN</v>
          </cell>
          <cell r="E1258">
            <v>339953</v>
          </cell>
        </row>
        <row r="1259">
          <cell r="B1259">
            <v>5036</v>
          </cell>
          <cell r="C1259" t="str">
            <v>GUAYACAN H=1.5mt (Incluye tierra, abono, tutor, transporte y disposición final de escombros a 28 km). SUMINISTRO Y PLANTACION.</v>
          </cell>
          <cell r="D1259" t="str">
            <v>UN</v>
          </cell>
          <cell r="E1259">
            <v>177953</v>
          </cell>
        </row>
        <row r="1260">
          <cell r="B1260">
            <v>5037</v>
          </cell>
          <cell r="C1260" t="str">
            <v>ARRAYAN H=1.3mt (Incluye tierra, abono, tutor, transporte y disposición final de escombros a 28 km). SUMINISTRO Y PLANTACION.</v>
          </cell>
          <cell r="D1260" t="str">
            <v>UN</v>
          </cell>
          <cell r="E1260">
            <v>189953</v>
          </cell>
        </row>
        <row r="1261">
          <cell r="B1261">
            <v>5038</v>
          </cell>
          <cell r="C1261" t="str">
            <v>CARBONERO H=1.5mt (Incluye tierra, abono, tutor, transporte y disposición final de escombros a 28 km). SUMINISTRO Y PLANTACION.</v>
          </cell>
          <cell r="D1261" t="str">
            <v>UN</v>
          </cell>
          <cell r="E1261">
            <v>189953</v>
          </cell>
        </row>
        <row r="1262">
          <cell r="B1262">
            <v>5039</v>
          </cell>
          <cell r="C1262" t="str">
            <v>ENDRINO H=1.5mt (Incluye tierra, abono, tutor, transporte y disposición final de escombros a 28 km). SUMINISTRO Y PLANTACION.</v>
          </cell>
          <cell r="D1262" t="str">
            <v>UN</v>
          </cell>
          <cell r="E1262">
            <v>202641</v>
          </cell>
        </row>
        <row r="1263">
          <cell r="B1263">
            <v>5040</v>
          </cell>
          <cell r="C1263" t="str">
            <v>HAYUELO  H=1.5mt (Incluye tierra, abono, tutor, transporte y disposición final de escombros a 28 km). SUMINISTRO Y PLANTACION.</v>
          </cell>
          <cell r="D1263" t="str">
            <v>UN</v>
          </cell>
          <cell r="E1263">
            <v>189953</v>
          </cell>
        </row>
        <row r="1264">
          <cell r="B1264">
            <v>5042</v>
          </cell>
          <cell r="C1264" t="str">
            <v>SIETE CUEROS NAZARENO  H=1.5mt (Incluye tierra, abono, tutor, transporte y disposición final de escombros a 28 km). SUMINISTRO Y PLANTACION.</v>
          </cell>
          <cell r="D1264" t="str">
            <v>UN</v>
          </cell>
          <cell r="E1264">
            <v>222297</v>
          </cell>
        </row>
        <row r="1265">
          <cell r="B1265">
            <v>5044</v>
          </cell>
          <cell r="C1265" t="str">
            <v>CUBRESUELOS BALSAMINA (incluye 20 unidades por M2 y  transporte y disposición final de escombros a 28 km). SUMINISTRO Y PLANTACION.</v>
          </cell>
          <cell r="D1265" t="str">
            <v>M2</v>
          </cell>
          <cell r="E1265">
            <v>150351</v>
          </cell>
        </row>
        <row r="1266">
          <cell r="B1266">
            <v>5045</v>
          </cell>
          <cell r="C1266" t="str">
            <v>FALSO PIMIENTO H=1.3M (incluye siembra, tierra, abono y tutor) Incluye  transporte y disposición final de escombros en sitio autorizado a 28 km). SUMINISTRO Y PLANTACION.</v>
          </cell>
          <cell r="D1266" t="str">
            <v>UN</v>
          </cell>
          <cell r="E1266">
            <v>215233</v>
          </cell>
        </row>
        <row r="1267">
          <cell r="B1267">
            <v>5046</v>
          </cell>
          <cell r="C1267" t="str">
            <v>CUBRESUELOS SUELDA (incluye 20 unidades por M2 y transporte y disposición final de escombros en sitio autorizado (distancia de transporte 28 Km)). SUMINISTRO Y PLANTACION.</v>
          </cell>
          <cell r="D1267" t="str">
            <v>M2</v>
          </cell>
          <cell r="E1267">
            <v>150351</v>
          </cell>
        </row>
        <row r="1268">
          <cell r="B1268">
            <v>5047</v>
          </cell>
          <cell r="C1268" t="str">
            <v>ADOQUIN EN CONCRETO COLOR OCRE 200 X 100 A25 (Suministro e instalación. Incluye base 4cm mortero 2000PSI y arena de sello)</v>
          </cell>
          <cell r="D1268" t="str">
            <v>M2</v>
          </cell>
          <cell r="E1268">
            <v>70979</v>
          </cell>
        </row>
        <row r="1269">
          <cell r="B1269">
            <v>5048</v>
          </cell>
          <cell r="C1269" t="str">
            <v>ADOQUIN ECOLOGICO EN CONCRETO DE 40 X 40 X 8cm. SUMINISTRO E INSTALACION. (Incluye suministro, extendido, nivelación y compactación de recebo e=0,15m, 0,02m de tierra, grama y mano de obra)</v>
          </cell>
          <cell r="D1269" t="str">
            <v>M2</v>
          </cell>
          <cell r="E1269">
            <v>63280</v>
          </cell>
        </row>
        <row r="1270">
          <cell r="B1270">
            <v>5049</v>
          </cell>
          <cell r="C1270" t="str">
            <v>REDUCTOR DE VELOCIDAD BAJO EN CONCRETO PREMEZCLADO 4000 PSI GRAVA COMÚN. SUMINISTRO E INSTALACION. (INCLUYE FORMALETA,  REFUERZO, CURADO Y PINTURA.</v>
          </cell>
          <cell r="D1270" t="str">
            <v>M2</v>
          </cell>
          <cell r="E1270">
            <v>259764</v>
          </cell>
        </row>
        <row r="1271">
          <cell r="B1271">
            <v>5050</v>
          </cell>
          <cell r="C1271" t="str">
            <v>DEMOLICIÓN MANUAL DE CAMARA DE PASO DOBLE ETB (INCLUYE DEMOLICIÓN DE PLACA PISO, TAPA, MUROS Y CAÑUELAS Y CARGUE)</v>
          </cell>
          <cell r="D1271" t="str">
            <v>UN</v>
          </cell>
          <cell r="E1271">
            <v>94279</v>
          </cell>
        </row>
        <row r="1272">
          <cell r="B1272">
            <v>5051</v>
          </cell>
          <cell r="C1272" t="str">
            <v>PILOTE PREEXCAVADOS EN CONCRETO TREMIE DE 3000PSI (210 Kg/cm2) ACELERADO A 2 DIAS (INC. ACELERANTE, ALQUILER DE EQUIPO DE PERFORACION CON OPERARIO, MANO DE OBRA, TRANSPORTE Y DISPOSICION FINAL DE ESCOMBROS AUTORIZADOA 21KM.</v>
          </cell>
          <cell r="D1272" t="str">
            <v>M3</v>
          </cell>
          <cell r="E1272">
            <v>1307758</v>
          </cell>
        </row>
        <row r="1273">
          <cell r="B1273">
            <v>5052</v>
          </cell>
          <cell r="C1273" t="str">
            <v>ESTRIBOS CONCRETO GRAVA COMUN 3000PSI (210kG/cm2) ACELERADO A 2 DIAS (INCLUYE ACELERANTE, FORMALETA, CURADO DE CONCRETO Y MANO DE OBRA).</v>
          </cell>
          <cell r="D1273" t="str">
            <v>M3</v>
          </cell>
          <cell r="E1273">
            <v>600411</v>
          </cell>
        </row>
        <row r="1274">
          <cell r="B1274">
            <v>5053</v>
          </cell>
          <cell r="C1274" t="str">
            <v>IZAJE Y MONTAJE DE VIGA EN CONCRETO L=30mt APROX INCLUYE DOS GRUAS TELESCOPICAS 50TON PERSONAL PARA IZAJE Y MONTAJE</v>
          </cell>
          <cell r="D1274" t="str">
            <v>UN</v>
          </cell>
          <cell r="E1274">
            <v>8821754</v>
          </cell>
        </row>
        <row r="1275">
          <cell r="B1275">
            <v>5054</v>
          </cell>
          <cell r="C1275" t="str">
            <v>CUADRILLA (2OFICIAL + 4 AYUDANTES)</v>
          </cell>
          <cell r="D1275" t="str">
            <v>JR</v>
          </cell>
          <cell r="E1275">
            <v>312697</v>
          </cell>
        </row>
        <row r="1276">
          <cell r="B1276">
            <v>5055</v>
          </cell>
          <cell r="C1276" t="str">
            <v>DESCABECE DE PILOTES (INCLUYE TRANSPORTE Y DISPOSICIÓN FINAL DE ESCOMBROS EN SITIO AUTORIZADO A 21 km.</v>
          </cell>
          <cell r="D1276" t="str">
            <v>M3</v>
          </cell>
          <cell r="E1276">
            <v>130427</v>
          </cell>
        </row>
        <row r="1277">
          <cell r="B1277">
            <v>5056</v>
          </cell>
          <cell r="C1277" t="str">
            <v>ESQUINA DEPRIMIDA ANCHO DE ANDEN =4.50M RAMPA L=1.7m. SUMINISTRO Y CONSTRUCCION.(INCLUYE RELLENO DE 1.70M PENDIENTE 10% H ANDEN=0.20M(INCLUYE RELLENO, LOSETA PREFABRICADA,BASE ARENA NIVELACION Y SELLO, LOSA EN CONCRETO).</v>
          </cell>
          <cell r="D1277" t="str">
            <v>M2</v>
          </cell>
          <cell r="E1277">
            <v>167769</v>
          </cell>
        </row>
        <row r="1278">
          <cell r="B1278">
            <v>5057</v>
          </cell>
          <cell r="C1278" t="str">
            <v>PANEL PREFABRICADO EN CONCRETO REFORZADO CON FIBRA DE VIDRIO PARA CONFORMACION DE MUROS, PARA ESTACIONES DEL SISTEMA TRANSMILENIO. SUMINISTRO E INSTALACION.</v>
          </cell>
          <cell r="D1278" t="str">
            <v>M2</v>
          </cell>
          <cell r="E1278">
            <v>193526</v>
          </cell>
        </row>
        <row r="1279">
          <cell r="B1279">
            <v>5058</v>
          </cell>
          <cell r="C1279" t="str">
            <v>FILOS (Incluye suministro y colocación de mortero 1:4 impermeabilizado hecho en obra)</v>
          </cell>
          <cell r="D1279" t="str">
            <v>ML</v>
          </cell>
          <cell r="E1279">
            <v>5728</v>
          </cell>
        </row>
        <row r="1280">
          <cell r="B1280">
            <v>5060</v>
          </cell>
          <cell r="C1280" t="str">
            <v>PINTURA BASE AGUA SOBRE MUROS 3 MANOS (Incluye suministro y colocación de pintura base en agua para exteriores)</v>
          </cell>
          <cell r="D1280" t="str">
            <v>M2</v>
          </cell>
          <cell r="E1280">
            <v>5439</v>
          </cell>
        </row>
        <row r="1281">
          <cell r="B1281">
            <v>5061</v>
          </cell>
          <cell r="C1281" t="str">
            <v>ENCHAPE EN GRANITO PARA INTERIORES 33 x 33 CM2 (Incluye suministro y colocación de 3cm de adhesivo premezclado, lechada de cemento y boquilla)</v>
          </cell>
          <cell r="D1281" t="str">
            <v>M2</v>
          </cell>
          <cell r="E1281">
            <v>68124</v>
          </cell>
        </row>
        <row r="1282">
          <cell r="B1282">
            <v>5062</v>
          </cell>
          <cell r="C1282" t="str">
            <v>ZOCALO MEDIA CAÑA EN GRANITO PARA INTERIORES H=7.2CM (Incluye suministro y colocación de material de pega)</v>
          </cell>
          <cell r="D1282" t="str">
            <v>ML</v>
          </cell>
          <cell r="E1282">
            <v>27648</v>
          </cell>
        </row>
        <row r="1283">
          <cell r="B1283">
            <v>5063</v>
          </cell>
          <cell r="C1283" t="str">
            <v>ENCHAPE EN PORCELANATO BEIGE 60 x 60CM2 (Incluye suministro y colocación de 3cm de adhesivo premezclado, lechada de cemento, boquilla)</v>
          </cell>
          <cell r="D1283" t="str">
            <v>M2</v>
          </cell>
          <cell r="E1283">
            <v>48159</v>
          </cell>
        </row>
        <row r="1284">
          <cell r="B1284">
            <v>5064</v>
          </cell>
          <cell r="C1284" t="str">
            <v>GUARDA ESCOBA EN PORCELANATO H=10CM (Incluye suministro y colocación de 3cm de adhesivo premezclado, lechada de cemento y boquilla)</v>
          </cell>
          <cell r="D1284" t="str">
            <v>ML</v>
          </cell>
          <cell r="E1284">
            <v>7757</v>
          </cell>
        </row>
        <row r="1285">
          <cell r="B1285">
            <v>5066</v>
          </cell>
          <cell r="C1285" t="str">
            <v>FLANCHE LATERAL, REMATE DE CUBIERTA EN LAMINA GALVANIZADA CAL. 16 Y PINTADA. DESARROLLO 0.30M. SUMINISTRO E INSTALACIÓN. (No incluye andamio)</v>
          </cell>
          <cell r="D1285" t="str">
            <v>ML</v>
          </cell>
          <cell r="E1285">
            <v>28203</v>
          </cell>
        </row>
        <row r="1286">
          <cell r="B1286">
            <v>5067</v>
          </cell>
          <cell r="C1286" t="str">
            <v>REMATE DE CUBIERTA Y CORTAGOTERA EN LAMINA GALVANIZADA CAL. 16 Y PINTADA. DESARROLLO 0.15M (No incluye andamio). SUMINISTRO E INSTALACION.</v>
          </cell>
          <cell r="D1286" t="str">
            <v>ML</v>
          </cell>
          <cell r="E1286">
            <v>20521</v>
          </cell>
        </row>
        <row r="1287">
          <cell r="B1287">
            <v>5068</v>
          </cell>
          <cell r="C1287" t="str">
            <v>DISPENSADOR METALICO PARA JABON LIQUIDO PARA INSTALAR EN MESON RECARGA DE JABON INFERIOR PUSH SUPERIOR DOCOL O SIMILAR. SUMINISTRO E INSTALACION.</v>
          </cell>
          <cell r="D1287" t="str">
            <v>UN</v>
          </cell>
          <cell r="E1287">
            <v>72656</v>
          </cell>
        </row>
        <row r="1288">
          <cell r="B1288">
            <v>5069</v>
          </cell>
          <cell r="C1288" t="str">
            <v>JUEGO DE INCRUSTACIONES COMPLETO (Incluye jabonera, portarollo y toallero). SUMINISTRO E INSTALACION.</v>
          </cell>
          <cell r="D1288" t="str">
            <v>UN</v>
          </cell>
          <cell r="E1288">
            <v>52009</v>
          </cell>
        </row>
        <row r="1289">
          <cell r="B1289">
            <v>5070</v>
          </cell>
          <cell r="C1289" t="str">
            <v>LAVAPLATOS EN ACERO INOXIDABLE DE SOBREPONER CON ALETA Cr DE 1.0 x 0.50 MTS. SUMINISTRO E INSTALACION.</v>
          </cell>
          <cell r="D1289" t="str">
            <v>UN</v>
          </cell>
          <cell r="E1289">
            <v>121231</v>
          </cell>
        </row>
        <row r="1290">
          <cell r="B1290">
            <v>5071</v>
          </cell>
          <cell r="C1290" t="str">
            <v xml:space="preserve">CONCRETO 2000PSI PARA MUERTOS (Premezclado. Incluye suministro formaleteo y colocación. No incluye refuerzo, curado) </v>
          </cell>
          <cell r="D1290" t="str">
            <v>M3</v>
          </cell>
          <cell r="E1290">
            <v>632056</v>
          </cell>
        </row>
        <row r="1291">
          <cell r="B1291">
            <v>5072</v>
          </cell>
          <cell r="C1291" t="str">
            <v>CONCRETO 4000 PSI PARA PLACAS Y VIGAS AEREAS (Premezclado. Incluye suministro, formaleteo y colocación. No incluye refuerzo, curado, andamio, cerchas, parales)</v>
          </cell>
          <cell r="D1291" t="str">
            <v>M3</v>
          </cell>
          <cell r="E1291">
            <v>752015</v>
          </cell>
        </row>
        <row r="1292">
          <cell r="B1292">
            <v>5073</v>
          </cell>
          <cell r="C1292" t="str">
            <v>TUBERIA PVC SANITARIA D=2" (Incluye suministro e instalación)</v>
          </cell>
          <cell r="D1292" t="str">
            <v>ML</v>
          </cell>
          <cell r="E1292">
            <v>12954</v>
          </cell>
        </row>
        <row r="1293">
          <cell r="B1293">
            <v>5074</v>
          </cell>
          <cell r="C1293" t="str">
            <v>TAPON DE PRUEBA PVC SANITARIA D=2" (Incluye suministro e instalación)</v>
          </cell>
          <cell r="D1293" t="str">
            <v>UN</v>
          </cell>
          <cell r="E1293">
            <v>3437</v>
          </cell>
        </row>
        <row r="1294">
          <cell r="B1294">
            <v>5075</v>
          </cell>
          <cell r="C1294" t="str">
            <v>TAPON DE PRUEBA PVC SANITARIA D=4" (Incluye suministro e instalación)</v>
          </cell>
          <cell r="D1294" t="str">
            <v>UN</v>
          </cell>
          <cell r="E1294">
            <v>5994</v>
          </cell>
        </row>
        <row r="1295">
          <cell r="B1295">
            <v>5076</v>
          </cell>
          <cell r="C1295" t="str">
            <v>CODO 45° PVC SANITARIA D=4" (Incluye suministro e instalación).</v>
          </cell>
          <cell r="D1295" t="str">
            <v>UN</v>
          </cell>
          <cell r="E1295">
            <v>15815</v>
          </cell>
        </row>
        <row r="1296">
          <cell r="B1296">
            <v>5077</v>
          </cell>
          <cell r="C1296" t="str">
            <v>CODO 45°CXE  PVC SANITARIA D=2" (Incluye suministro e instalación).</v>
          </cell>
          <cell r="D1296" t="str">
            <v>UN</v>
          </cell>
          <cell r="E1296">
            <v>5706</v>
          </cell>
        </row>
        <row r="1297">
          <cell r="B1297">
            <v>5078</v>
          </cell>
          <cell r="C1297" t="str">
            <v>CODO 90° CXE PVC SANITARIA D=4" (Incluye suministro e instalación).</v>
          </cell>
          <cell r="D1297" t="str">
            <v>UN</v>
          </cell>
          <cell r="E1297">
            <v>16991</v>
          </cell>
        </row>
        <row r="1298">
          <cell r="B1298">
            <v>5079</v>
          </cell>
          <cell r="C1298" t="str">
            <v>YEE PVC SANITARIA D=2" (Incluye suministro e instalación).</v>
          </cell>
          <cell r="D1298" t="str">
            <v>UN</v>
          </cell>
          <cell r="E1298">
            <v>8728</v>
          </cell>
        </row>
        <row r="1299">
          <cell r="B1299">
            <v>5080</v>
          </cell>
          <cell r="C1299" t="str">
            <v>YEE PVC SANITARIA D=4" (Incluye suministro e instalación).</v>
          </cell>
          <cell r="D1299" t="str">
            <v>UN</v>
          </cell>
          <cell r="E1299">
            <v>25840</v>
          </cell>
        </row>
        <row r="1300">
          <cell r="B1300">
            <v>5081</v>
          </cell>
          <cell r="C1300" t="str">
            <v>YEE DOBLE PVC SANITARIA D=4" (Incluye suministro e instalación).</v>
          </cell>
          <cell r="D1300" t="str">
            <v>UN</v>
          </cell>
          <cell r="E1300">
            <v>42884</v>
          </cell>
        </row>
        <row r="1301">
          <cell r="B1301">
            <v>5082</v>
          </cell>
          <cell r="C1301" t="str">
            <v>PUNTO SANITARIO 4" PARA FLUXOMETRO ( Incluye suministro e instalación. Incluye codo 45°, tuberia PVC sanitaria, union, soldadura y cinta teflon).</v>
          </cell>
          <cell r="D1301" t="str">
            <v>UN</v>
          </cell>
          <cell r="E1301">
            <v>68962</v>
          </cell>
        </row>
        <row r="1302">
          <cell r="B1302">
            <v>5083</v>
          </cell>
          <cell r="C1302" t="str">
            <v>TUBERIA PVC E.L. D= 1 1/4"  200 PSI (Incluye suministro e instalación, soldadura).</v>
          </cell>
          <cell r="D1302" t="str">
            <v>ML</v>
          </cell>
          <cell r="E1302">
            <v>9680</v>
          </cell>
        </row>
        <row r="1303">
          <cell r="B1303">
            <v>5084</v>
          </cell>
          <cell r="C1303" t="str">
            <v>TUBERIA PVC E.L. D= 1 RDE 13.5 - 315 PSI (Incluye suministro e instalación, soldadura).</v>
          </cell>
          <cell r="D1303" t="str">
            <v>ML</v>
          </cell>
          <cell r="E1303">
            <v>8191</v>
          </cell>
        </row>
        <row r="1304">
          <cell r="B1304">
            <v>5085</v>
          </cell>
          <cell r="C1304" t="str">
            <v>TEE PVC E.L. D= 1 1/2" (Incluye suministro e instalación, soldadura).</v>
          </cell>
          <cell r="D1304" t="str">
            <v>UN</v>
          </cell>
          <cell r="E1304">
            <v>10742</v>
          </cell>
        </row>
        <row r="1305">
          <cell r="B1305">
            <v>5086</v>
          </cell>
          <cell r="C1305" t="str">
            <v>TEE PVC E.L. D= 1 1/4" (Incluye suministro e instalación, soldadura).</v>
          </cell>
          <cell r="D1305" t="str">
            <v>UN</v>
          </cell>
          <cell r="E1305">
            <v>8263</v>
          </cell>
        </row>
        <row r="1306">
          <cell r="B1306">
            <v>5087</v>
          </cell>
          <cell r="C1306" t="str">
            <v>TEE PVC E.L. D= 1" (Incluye suministro e instalación, soldadura).</v>
          </cell>
          <cell r="D1306" t="str">
            <v>UN</v>
          </cell>
          <cell r="E1306">
            <v>4771</v>
          </cell>
        </row>
        <row r="1307">
          <cell r="B1307">
            <v>5088</v>
          </cell>
          <cell r="C1307" t="str">
            <v>CODO 90° PVC E.L. D= 1 1/4" (Incluye suministro e instalación, soldadura).</v>
          </cell>
          <cell r="D1307" t="str">
            <v>UN</v>
          </cell>
          <cell r="E1307">
            <v>5718</v>
          </cell>
        </row>
        <row r="1308">
          <cell r="B1308">
            <v>5089</v>
          </cell>
          <cell r="C1308" t="str">
            <v>CODO 90° PVC E.L. D= 1" (Incluye suministro e instalación, soldadura).</v>
          </cell>
          <cell r="D1308" t="str">
            <v>UN</v>
          </cell>
          <cell r="E1308">
            <v>4177</v>
          </cell>
        </row>
        <row r="1309">
          <cell r="B1309">
            <v>5090</v>
          </cell>
          <cell r="C1309" t="str">
            <v>CODO 90° PVC E.L. D= 1 1/2" (Incluye suministro e instalación, soldadura).</v>
          </cell>
          <cell r="D1309" t="str">
            <v>UN</v>
          </cell>
          <cell r="E1309">
            <v>9020</v>
          </cell>
        </row>
        <row r="1310">
          <cell r="B1310">
            <v>5091</v>
          </cell>
          <cell r="C1310" t="str">
            <v>REDUCCION PVC E.L. D= 1 1/2" A 1 1/4" (Incluye suministro e instalación, soldadura).</v>
          </cell>
          <cell r="D1310" t="str">
            <v>UN</v>
          </cell>
          <cell r="E1310">
            <v>6338</v>
          </cell>
        </row>
        <row r="1311">
          <cell r="B1311">
            <v>5092</v>
          </cell>
          <cell r="C1311" t="str">
            <v>REDUCCION PVC E.L. D= 1 1/4" A 1" (Incluye suministro e instalación, soldadura).</v>
          </cell>
          <cell r="D1311" t="str">
            <v>UN</v>
          </cell>
          <cell r="E1311">
            <v>4593</v>
          </cell>
        </row>
        <row r="1312">
          <cell r="B1312">
            <v>5093</v>
          </cell>
          <cell r="C1312" t="str">
            <v>REDUCCION PVC E.L. D= 1" A 3/4" (Incluye suministro e instalación, soldadura).</v>
          </cell>
          <cell r="D1312" t="str">
            <v>UN</v>
          </cell>
          <cell r="E1312">
            <v>3593</v>
          </cell>
        </row>
        <row r="1313">
          <cell r="B1313">
            <v>5094</v>
          </cell>
          <cell r="C1313" t="str">
            <v>REDUCCION PVC E.L. D=3/4"  A 1/2" (Incluye suministro e instalación, soldadura).</v>
          </cell>
          <cell r="D1313" t="str">
            <v>UN</v>
          </cell>
          <cell r="E1313">
            <v>3034</v>
          </cell>
        </row>
        <row r="1314">
          <cell r="B1314">
            <v>5095</v>
          </cell>
          <cell r="C1314" t="str">
            <v>REGISTRO BOLA 1/2" TIPO PESADO (Incluye suministro e instalación, soldadura y cinta teflon)</v>
          </cell>
          <cell r="D1314" t="str">
            <v>UN</v>
          </cell>
          <cell r="E1314">
            <v>23516</v>
          </cell>
        </row>
        <row r="1315">
          <cell r="B1315">
            <v>5096</v>
          </cell>
          <cell r="C1315" t="str">
            <v>REGISTRO BOLA 1" TIPO PESADO (Incluye suministro e instalación, soldadura y cinta teflón)</v>
          </cell>
          <cell r="D1315" t="str">
            <v>UN</v>
          </cell>
          <cell r="E1315">
            <v>18868</v>
          </cell>
        </row>
        <row r="1316">
          <cell r="B1316">
            <v>5097</v>
          </cell>
          <cell r="C1316" t="str">
            <v>REGISTRO DE BOLA 1 1/4" TIPO PESADO (Incluye suministro e instalación, soldadura y cinta teflon)</v>
          </cell>
          <cell r="D1316" t="str">
            <v>UN</v>
          </cell>
          <cell r="E1316">
            <v>25528</v>
          </cell>
        </row>
        <row r="1317">
          <cell r="B1317">
            <v>5098</v>
          </cell>
          <cell r="C1317" t="str">
            <v>PUNTO HIDRAULICO D=1" PARA SANITARIO FLUXOMETRO (Incluye suministro e instalación, incluye codo 45°, tuberia PVC E.L., tee PVC E.L., soldadura y cinta teflon)</v>
          </cell>
          <cell r="D1317" t="str">
            <v>UN</v>
          </cell>
          <cell r="E1317">
            <v>38421</v>
          </cell>
        </row>
        <row r="1318">
          <cell r="B1318">
            <v>5099</v>
          </cell>
          <cell r="C1318" t="str">
            <v>PUNTO HIDRAULICO D=1/2" PARA SANITARIO FLUXOMETRO (Incluye suministro e instalación, incluye codo 45°, tuberia PVC E.L., tee PVC E.L., soldadura y cinta teflon)</v>
          </cell>
          <cell r="D1318" t="str">
            <v>UN</v>
          </cell>
          <cell r="E1318">
            <v>34681</v>
          </cell>
        </row>
        <row r="1319">
          <cell r="B1319">
            <v>5101</v>
          </cell>
          <cell r="C1319" t="str">
            <v>CONDUCTOR RED DE BAJA TENSION 31/0 + 12 600V CU CONDUCTORES DE LA PARCIAL ENTRE LOS VAGONES NORTE Y SUR. SUMINISTRO E INSTALACION.</v>
          </cell>
          <cell r="D1319" t="str">
            <v>ML</v>
          </cell>
          <cell r="E1319">
            <v>77314</v>
          </cell>
        </row>
        <row r="1320">
          <cell r="B1320">
            <v>5102</v>
          </cell>
          <cell r="C1320" t="str">
            <v>ACOMETIDA TRIFASICA 36+18AWG THHN-600VCU. SUMINISTRO E INSTALACION. ACOMETIDA DESDE EL ARMARIO VAGON NORTE QUE ALIMENTA LAS TOMAS MONOFASICAS Y TRIFASICAS DE SERVICIO POR DEBAJO DEL PISO INSTALADO EN TUBERIA METALICA DE 1"</v>
          </cell>
          <cell r="D1320" t="str">
            <v>ML</v>
          </cell>
          <cell r="E1320">
            <v>27341</v>
          </cell>
        </row>
        <row r="1321">
          <cell r="B1321">
            <v>5103</v>
          </cell>
          <cell r="C1321" t="str">
            <v>ACOMETIDA TRIFASICA 32/0+11/0AWG THHN600V CU, SUMINISTRO E INSTALACION, ACOMETIDA PARCIAL ENTRE ARMARIOS DE VAGON NORTE Y SUR PARA ALIMENTACION DE TABLERO DE NORMAL DE VAGON SUR, VA POR TUBERIA EMT 2" POR DEBAJO DEL PISO.</v>
          </cell>
          <cell r="D1321" t="str">
            <v>ML</v>
          </cell>
          <cell r="E1321">
            <v>94697</v>
          </cell>
        </row>
        <row r="1322">
          <cell r="B1322">
            <v>5105</v>
          </cell>
          <cell r="C1322" t="str">
            <v>SALIDA PARA TOMA MONOFASICA DOBLE (Toma de servicio vagones) ES LA SALIDA DESDE LA CAJA METALICA MAS CERCANA EN EL PISO DEL VAGON HASTA LA TOMA EN LA COLUMNA INTERIOR DEL VAGON.</v>
          </cell>
          <cell r="D1322" t="str">
            <v>UN</v>
          </cell>
          <cell r="E1322">
            <v>68603</v>
          </cell>
        </row>
        <row r="1323">
          <cell r="B1323">
            <v>5106</v>
          </cell>
          <cell r="C1323" t="str">
            <v>SALIDA PARA TOMA TRIFASICA DE SEGURIDAD 1" EMT ES LA SALIDA DESDE LA CAJA METALICA MAS CERCANA EN EL PISO DEL VAGON (CORRESPONDIENTE A LA ACOMETIDA DE TOMA DE SERV) HASTA LA TOMA EN LA COLUMNA INTERIOR DEL VAGON.</v>
          </cell>
          <cell r="D1323" t="str">
            <v>UN</v>
          </cell>
          <cell r="E1323">
            <v>173005</v>
          </cell>
        </row>
        <row r="1324">
          <cell r="B1324">
            <v>5107</v>
          </cell>
          <cell r="C1324" t="str">
            <v>SALIDA PARA TOTEMS NORTE Y SUR EN TUBERIA EMT DE 1" Y CONDUCTOR 2x10 CU. INCLUYE SUMINISTRO DE SOPORTARIA, ANDAMIO Y PERSONAL PARA TRABAJO EN ALTURA. SUMINISTRO E INSTALACION.</v>
          </cell>
          <cell r="D1324" t="str">
            <v>ML</v>
          </cell>
          <cell r="E1324">
            <v>33949</v>
          </cell>
        </row>
        <row r="1325">
          <cell r="B1325">
            <v>5108</v>
          </cell>
          <cell r="C1325" t="str">
            <v>BALA CON BOMBILLOS AHORRADORES 2x20 W 120V INSTALADOS EN EL TECHO DE LAS TAQUILLAS. SUMINISTRO E INSTALACION. INCLUYE SUMINISTRO E INSTALACION  DE INTERRUPTOR Y APERTURA DE HUECO EN CIELO RASO FALSO PARA FIJACION.</v>
          </cell>
          <cell r="D1325" t="str">
            <v>UN</v>
          </cell>
          <cell r="E1325">
            <v>200661</v>
          </cell>
        </row>
        <row r="1326">
          <cell r="B1326">
            <v>5109</v>
          </cell>
          <cell r="C1326" t="str">
            <v>SALIDA PARA MOTORES PUERTAS EMT 3/4" ES LA SALIDA DESDE LA CAJA METALICA MAS CERCANA EN EL TECHO DEL VAGON, HASTA LA SALIDA EN EL COSTADO DEL VAGON. INCLUYE TUBERIA PARA EL CIRCUITO DIGITAL DE MANDO.</v>
          </cell>
          <cell r="D1326" t="str">
            <v>UN</v>
          </cell>
          <cell r="E1326">
            <v>87679</v>
          </cell>
        </row>
        <row r="1327">
          <cell r="B1327">
            <v>5110</v>
          </cell>
          <cell r="C1327" t="str">
            <v>2 DUCTOS D= 3" PVC SE INSTALA EN EL PISO AL LADO DE LOS VAGONES PARA EL SISTEMA DE ENERGIA Y/O COMUNICACIONES. INCLUYE APERTURA DE ZANJA, COMPACTACION Y RETIRO DE ESCOMBROS</v>
          </cell>
          <cell r="D1327" t="str">
            <v>ML</v>
          </cell>
          <cell r="E1327">
            <v>27300</v>
          </cell>
        </row>
        <row r="1328">
          <cell r="B1328">
            <v>5111</v>
          </cell>
          <cell r="C1328" t="str">
            <v>1 DUCTO DE 3/4" EMT (PARA SALIDAS DE PUBLICIDAD) CON ESTA TUBERIA SE ALIMENTAN LAS SALIDAS DE PUBLIMILENIO EN CADA VAGON, SALIENDO DE LOS ARMARIOS.</v>
          </cell>
          <cell r="D1328" t="str">
            <v>ML</v>
          </cell>
          <cell r="E1328">
            <v>7136</v>
          </cell>
        </row>
        <row r="1329">
          <cell r="B1329">
            <v>5112</v>
          </cell>
          <cell r="C1329" t="str">
            <v>1 DUCTO DE 1" EMT CON ESTA TUBERIA SE INTERCONECTAN LAS PARCIALES DE VAGONES NORTE Y SUR Y LA ACOMETIDA DE LAS LAMPARAS EN LAS TRANSICIONES POR DEBAJO DEL PISO DE LOS VAGONES.</v>
          </cell>
          <cell r="D1329" t="str">
            <v>ML</v>
          </cell>
          <cell r="E1329">
            <v>13543</v>
          </cell>
        </row>
        <row r="1330">
          <cell r="B1330">
            <v>5113</v>
          </cell>
          <cell r="C1330" t="str">
            <v>SALIDA PARA LAMPARA FLUORESCENTE EMT 3/4". ES LA SALIDA DESDE LA CAJA METALICA ANTERIOR EN EL TECHO DEL VAGON HASTA LA CAJA DE SALIDA PROPIA DE LA LAMPARA.</v>
          </cell>
          <cell r="D1330" t="str">
            <v>UN</v>
          </cell>
          <cell r="E1330">
            <v>119866</v>
          </cell>
        </row>
        <row r="1331">
          <cell r="B1331">
            <v>5117</v>
          </cell>
          <cell r="C1331" t="str">
            <v>LAMPARA FLUORESCENTE 4x54 W, T5, 120V. INSTALADA EN LOS TECHOS DE LOS VAGONES. SUMINISTRO E INSTALACION.</v>
          </cell>
          <cell r="D1331" t="str">
            <v>UN</v>
          </cell>
          <cell r="E1331">
            <v>186675</v>
          </cell>
        </row>
        <row r="1332">
          <cell r="B1332">
            <v>5122</v>
          </cell>
          <cell r="C1332" t="str">
            <v>SANITARIO LINEA INSTITUCIONAL COLOR BLANCO (VALVULA ANTIVANDALICA TIPO PUSH METALICO, CROMADO) SUMINISTRO E INSTALACION</v>
          </cell>
          <cell r="D1332" t="str">
            <v>UN</v>
          </cell>
          <cell r="E1332">
            <v>333003</v>
          </cell>
        </row>
        <row r="1333">
          <cell r="B1333">
            <v>5123</v>
          </cell>
          <cell r="C1333" t="str">
            <v>SANITARIO LINEA INSTITUCIONAL PARA DISCAPACITADOS COLOR BLANCO (VALVULA ANTIVANDALICA TIPO PUSH METALICO, CROMADO) SUMINISTRO E INSTALACION.</v>
          </cell>
          <cell r="D1333" t="str">
            <v>UN</v>
          </cell>
          <cell r="E1333">
            <v>999946</v>
          </cell>
        </row>
        <row r="1334">
          <cell r="B1334">
            <v>5124</v>
          </cell>
          <cell r="C1334" t="str">
            <v>ORINAL MEDIANO DE COLGAR TIPO INSTITUCIONAL COLOR BLANCO (VALVULA ANTIVANDALICA TIPO PUSH METALICO, CROMADO) SUMINISTRO E INSTALACION</v>
          </cell>
          <cell r="D1334" t="str">
            <v>UN</v>
          </cell>
          <cell r="E1334">
            <v>268653</v>
          </cell>
        </row>
        <row r="1335">
          <cell r="B1335">
            <v>5125</v>
          </cell>
          <cell r="C1335" t="str">
            <v>DISPENSADOR PARA PAPEL HIGIENICO DE SOBREPONER EN LA PARED PARA ROLLO DE 200m Y 400m EN ACERO INOXIDABLE 304 SATINADO CON LLAVE. SUMINISTRO E INSTALACION.</v>
          </cell>
          <cell r="D1335" t="str">
            <v>UN</v>
          </cell>
          <cell r="E1335">
            <v>66503</v>
          </cell>
        </row>
        <row r="1336">
          <cell r="B1336">
            <v>5126</v>
          </cell>
          <cell r="C1336" t="str">
            <v>GRIFERIA  PARA LAVAMANOS DE MESON TIPO PUSH METALICO CROMADO. SUMINISTRO E INSTALACION.</v>
          </cell>
          <cell r="D1336" t="str">
            <v>UN</v>
          </cell>
          <cell r="E1336">
            <v>154654</v>
          </cell>
        </row>
        <row r="1337">
          <cell r="B1337">
            <v>5127</v>
          </cell>
          <cell r="C1337" t="str">
            <v>SECADOR ELECTRICO PARA MANOS TIPO MANOS LIBRES, CARCAZA OVALADA METALICA ACERO INOXIDABLE 304 SATINADO CAL. 1.2mm MOTOR SIN ESCOBILLAS, RANGO DE DETECCION DEL SENSOR AJUSTABLE, DE 10 cm A 30 cm. SUMINISTRO E INSTALACION.</v>
          </cell>
          <cell r="D1337" t="str">
            <v>UN</v>
          </cell>
          <cell r="E1337">
            <v>305654</v>
          </cell>
        </row>
        <row r="1338">
          <cell r="B1338">
            <v>5128</v>
          </cell>
          <cell r="C1338" t="str">
            <v>VALVULA ANTIVANDALICA PARA ORINAL. SUMINISTRO E INSTALACION.</v>
          </cell>
          <cell r="D1338" t="str">
            <v>UN</v>
          </cell>
          <cell r="E1338">
            <v>263654</v>
          </cell>
        </row>
        <row r="1339">
          <cell r="B1339">
            <v>5129</v>
          </cell>
          <cell r="C1339" t="str">
            <v>PISO EN LAMINA ALFAJOR CAL. 3mm ANCHO 31cm PARA PLATAFORMA DE DESCENSO PASAJEROS VAGONES. INCLUYE ANGULO 1/8" x 1", IMPRIMANTE EPOXICO, PINTURA EPOXICA PARA BARRERAS Y SOLDADURA. SUMINISTRO E INSTALACION.</v>
          </cell>
          <cell r="D1339" t="str">
            <v>ML</v>
          </cell>
          <cell r="E1339">
            <v>163687</v>
          </cell>
        </row>
        <row r="1340">
          <cell r="B1340">
            <v>5131</v>
          </cell>
          <cell r="C1340" t="str">
            <v>BARANDA METALICA M-82 PREFABRICADA (incluye instalación, dados de concreto 3000 PSI grava común de 0.20 x 0.20 mt y pintura). SUMINISTRO E INSTALACION.</v>
          </cell>
          <cell r="D1340" t="str">
            <v>ML</v>
          </cell>
          <cell r="E1340">
            <v>125802</v>
          </cell>
        </row>
        <row r="1341">
          <cell r="B1341">
            <v>5132</v>
          </cell>
          <cell r="C1341" t="str">
            <v>BAJANTE ALL PVC SANITARIA D=4" (Incluye suministro e instalación, incluye unión proporcional cada 6mt, incluye soporte y dos tornillos inoxidables proporcionales cada 3mt, soldadura y cita teflon).</v>
          </cell>
          <cell r="D1341" t="str">
            <v>ML</v>
          </cell>
          <cell r="E1341">
            <v>41851</v>
          </cell>
        </row>
        <row r="1342">
          <cell r="B1342">
            <v>5134</v>
          </cell>
          <cell r="C1342" t="str">
            <v xml:space="preserve">DEMARCACION DE FLECHA MIXTA DE GIRO/FRONTAL EN PINTURA TERMOPLASTICA. SUMINISTRO Y APLICACION. NORMATIVA INVIAS. </v>
          </cell>
          <cell r="D1342" t="str">
            <v>UN</v>
          </cell>
          <cell r="E1342">
            <v>63070</v>
          </cell>
        </row>
        <row r="1343">
          <cell r="B1343">
            <v>5135</v>
          </cell>
          <cell r="C1343" t="str">
            <v>DEMARCACION LINEA CEDA EL PASO DISCONTINUA DE 0.8MT ESPACIADO 0.4MT E=2.3mm EN PINTURA TERMOPLASTICA, INCLUYE SUMINISTRO Y APLICACION CON EQUIPO, INCLUYE MICROESFERAS.</v>
          </cell>
          <cell r="D1343" t="str">
            <v>ML</v>
          </cell>
          <cell r="E1343">
            <v>11305</v>
          </cell>
        </row>
        <row r="1344">
          <cell r="B1344">
            <v>5136</v>
          </cell>
          <cell r="C1344" t="str">
            <v xml:space="preserve">DEMARCACION LINEA CARRIL A=0.12M L=3.0 SEPARACION=5.0M E=2.3mm, EN PINTURA TERMOPLASTICA. INCLUYE SUMINISTRO Y APLICACION CON EQUIPO. INCLUYE MICROESFERAS. </v>
          </cell>
          <cell r="D1344" t="str">
            <v>M2</v>
          </cell>
          <cell r="E1344">
            <v>11305</v>
          </cell>
        </row>
        <row r="1345">
          <cell r="B1345">
            <v>5143</v>
          </cell>
          <cell r="C1345" t="str">
            <v xml:space="preserve">FRANJA EN ADHESIVO VINILICO ESMERILADO EFECTO STAND BLASTED FROSTED CRYSTAL, SUMINISTRO E INSTALACION, GARANTIA DE 5 AÑOS AL EXTERIOR. SEGUN MANUAL DE IMAGEN DE TRANSMILENIO S.A. </v>
          </cell>
          <cell r="D1345" t="str">
            <v>UN</v>
          </cell>
          <cell r="E1345">
            <v>92582</v>
          </cell>
        </row>
        <row r="1346">
          <cell r="B1346">
            <v>5144</v>
          </cell>
          <cell r="C1346" t="str">
            <v xml:space="preserve">FRANJA EN VINILO CON ADHESIVO EN VINILO ALTO 6cm, GARANTIA DE 5 AÑOS AL EXTERIOR SEGUN COLOR. SUMINISTRO E INSTALACION. SEGUN MANUAL DE IMAGEN DE TRANSMILENIO S.A. </v>
          </cell>
          <cell r="D1346" t="str">
            <v>UN</v>
          </cell>
          <cell r="E1346">
            <v>8925</v>
          </cell>
        </row>
        <row r="1347">
          <cell r="B1347">
            <v>5145</v>
          </cell>
          <cell r="C1347" t="str">
            <v>FRANJA EN VINILO CON ADHESIVO EN VINILO ALTO 3cm, SUMINISTRO E INSTALACION, GARANTIA DE 5 AÑOS AL EXTERIOR SEGUN COLOR. SEGUN MANUAL DE IMAGEN DE TRANSMILENIO S.A.</v>
          </cell>
          <cell r="D1347" t="str">
            <v>UN</v>
          </cell>
          <cell r="E1347">
            <v>8687</v>
          </cell>
        </row>
        <row r="1348">
          <cell r="B1348">
            <v>5159</v>
          </cell>
          <cell r="C1348" t="str">
            <v>YEE REDUCIDA PVC SANITARIA 4" x 2" (Incluye suministro e instalación)</v>
          </cell>
          <cell r="D1348" t="str">
            <v>UN</v>
          </cell>
          <cell r="E1348">
            <v>22657</v>
          </cell>
        </row>
        <row r="1349">
          <cell r="B1349">
            <v>5160</v>
          </cell>
          <cell r="C1349" t="str">
            <v>PUNTO SANITARIO 2" PARA LAVAMANOS, LAVAPLATOS, ORINALES Y POCETAS (Incluye suministro e instalación, incluye codo de 45°, tuberia PVC sanitaria, sifon, unión, soldadura y cinta teflon).</v>
          </cell>
          <cell r="D1349" t="str">
            <v>UN</v>
          </cell>
          <cell r="E1349">
            <v>48235</v>
          </cell>
        </row>
        <row r="1350">
          <cell r="B1350">
            <v>5161</v>
          </cell>
          <cell r="C1350" t="str">
            <v>INSPECCION VISUAL PARA MALLA VIAL ARTERIAL NO TRONCAL, BRIGADA DE REACCION REALIZACION INVENTARIO DE HUECOS Y PROCESAMIENTO DE LA INFORMACION.</v>
          </cell>
          <cell r="D1350" t="str">
            <v>M2</v>
          </cell>
          <cell r="E1350">
            <v>132</v>
          </cell>
        </row>
        <row r="1351">
          <cell r="B1351">
            <v>5162</v>
          </cell>
          <cell r="C1351" t="str">
            <v>PAVIMENTO ASF RECICLADO EN FRIO  Cemento 3% (Adición emulsión asfáltica CRL-1 Reciclaje extender, nivelar, y compactar. no incluye agregados petreos de adición).</v>
          </cell>
          <cell r="D1351" t="str">
            <v>M3</v>
          </cell>
          <cell r="E1351">
            <v>195413</v>
          </cell>
        </row>
        <row r="1352">
          <cell r="B1352">
            <v>5163</v>
          </cell>
          <cell r="C1352" t="str">
            <v>PAVIMENTO ASF RECICLADO  EN FRIO Cemento 5% (Adición emulsión asfaltica CRL-1, reciclaje, extender, nivelar y compactar. No incluye agregados petreos de adición).</v>
          </cell>
          <cell r="D1352" t="str">
            <v>M3</v>
          </cell>
          <cell r="E1352">
            <v>210533</v>
          </cell>
        </row>
        <row r="1353">
          <cell r="B1353">
            <v>5164</v>
          </cell>
          <cell r="C1353" t="str">
            <v>PAVIMENTO ASF RECICLADO EN FRIO Emulsión CRL-1 al 3% (Suministro emulsión asfáltica CRL-1 reciclaje, extendida, nivelación y compactación. No incluye agregados petreos de adición).</v>
          </cell>
          <cell r="D1353" t="str">
            <v>M3</v>
          </cell>
          <cell r="E1353">
            <v>106478</v>
          </cell>
        </row>
        <row r="1354">
          <cell r="B1354">
            <v>5165</v>
          </cell>
          <cell r="C1354" t="str">
            <v>PAVIMENTO ASF RECICLADO EN FRIO EMULSION CRL-1 AL 5% (Suministro emulsión asfáltica CRL-1, reciclaje, extendida, nivelación y compactación. No incluye agregados petreos de adición).</v>
          </cell>
          <cell r="D1354" t="str">
            <v>M3</v>
          </cell>
          <cell r="E1354">
            <v>149968</v>
          </cell>
        </row>
        <row r="1355">
          <cell r="B1355">
            <v>5166</v>
          </cell>
          <cell r="C1355" t="str">
            <v>ALQUILER DE CERRAMIENTO TIPO 3, CONSTA DE SEÑALIZADORES TUBULARES PLASTICOS SEPARADOS ENTRE SI MAXIMO 3MTS TRIPLE CINTA PELIGRO CAL 4 (Incluye instalación, mantenimeinto y desinstalación).</v>
          </cell>
          <cell r="D1355" t="str">
            <v>ML/ME</v>
          </cell>
          <cell r="E1355">
            <v>3318</v>
          </cell>
        </row>
        <row r="1356">
          <cell r="B1356">
            <v>5167</v>
          </cell>
          <cell r="C1356" t="str">
            <v>PERSONAL DE BRIGADA Y ASEO (Incluye herramienta menor). SUMINISTRO.</v>
          </cell>
          <cell r="D1356" t="str">
            <v>H/ME</v>
          </cell>
          <cell r="E1356">
            <v>1375663</v>
          </cell>
        </row>
        <row r="1357">
          <cell r="B1357">
            <v>5168</v>
          </cell>
          <cell r="C1357" t="str">
            <v>PROTECCION A SUMIDEROS (Incluye suministro y colocación de bolsas de lona y geotextil NT 1600 o similar).</v>
          </cell>
          <cell r="D1357" t="str">
            <v>UN/MES</v>
          </cell>
          <cell r="E1357">
            <v>7903</v>
          </cell>
        </row>
        <row r="1358">
          <cell r="B1358">
            <v>5169</v>
          </cell>
          <cell r="C1358" t="str">
            <v>PLAFONADO DE POZOS (Incluye suministro y colocación de puntilla, tabla burra de 2.90 x0.28x0.025m, cinta de señalizacion cal 4 rollo 500mx0.10m y señalización tubular colombina plástica).</v>
          </cell>
          <cell r="D1358" t="str">
            <v>UN</v>
          </cell>
          <cell r="E1358">
            <v>116196</v>
          </cell>
        </row>
        <row r="1359">
          <cell r="B1359">
            <v>5170</v>
          </cell>
          <cell r="C1359" t="str">
            <v>ALQUILER ELEMENTOS DE PROTECCION PERSONAL BASICO CONSTRUCCION VIAS CUADRILLAS 5 PERSONAS (Para personal operativo de los frentes de obra).</v>
          </cell>
          <cell r="D1359" t="str">
            <v>UN/MES</v>
          </cell>
          <cell r="E1359">
            <v>242867</v>
          </cell>
        </row>
        <row r="1360">
          <cell r="B1360">
            <v>5171</v>
          </cell>
          <cell r="C1360" t="str">
            <v>ACOMETIDA DOMICILIARIA DE 3" A 1/2". SUMINISTRO E INSTALACION. (Incluye tuberia PF, reposición de cajilla en polipropileno para medidor, registros y accesorios. Longitud promedio =6.5mt).</v>
          </cell>
          <cell r="D1360" t="str">
            <v>UN</v>
          </cell>
          <cell r="E1360">
            <v>288141</v>
          </cell>
        </row>
        <row r="1361">
          <cell r="B1361">
            <v>5172</v>
          </cell>
          <cell r="C1361" t="str">
            <v>ACOMETIDA DOMICILIARIA DE 4" A 1/2". SUMINISTRO E INSTALACION. (Incluye tuberia PF, reposición de cajilla en polipropileno para medidor, registros y accesorios, longitud promedio = 6.5mt).</v>
          </cell>
          <cell r="D1361" t="str">
            <v>UN</v>
          </cell>
          <cell r="E1361">
            <v>276749</v>
          </cell>
        </row>
        <row r="1362">
          <cell r="B1362">
            <v>5173</v>
          </cell>
          <cell r="C1362" t="str">
            <v>ACOMETIDA DOMICILIARIA DE 6" A 1/2". SUMINISTRO E INSTALACION. (Incluye tuberia PF  reposición de cajilla en polipropileno para medidor, registros y accesorios. Longitud promedio=6.5 mt).</v>
          </cell>
          <cell r="D1362" t="str">
            <v>UN</v>
          </cell>
          <cell r="E1362">
            <v>280199</v>
          </cell>
        </row>
        <row r="1363">
          <cell r="B1363">
            <v>5174</v>
          </cell>
          <cell r="C1363" t="str">
            <v>JARDIN VERTICAL, INCLUYE ESTRUCTURA Y/O PANEL DE SOPORTE INDEPENDIENTE ELEM.PARA SOPORTE Y SUJECIÓN DE JARDIN, SACOS Y/O CANGUROS PARA SIEMBRA DE JARDIN VERTICAL, MATERIAL VEGETAL. SUMINISTRO CONSTRUCCION E INSTALACION.</v>
          </cell>
          <cell r="D1363" t="str">
            <v>M2</v>
          </cell>
          <cell r="E1363">
            <v>700000</v>
          </cell>
        </row>
        <row r="1364">
          <cell r="B1364">
            <v>5175</v>
          </cell>
          <cell r="C1364" t="str">
            <v>MURETE CONTENEDOR DE ZONA VERDE H=0.60M A=0.40M. SUMINISTRO Y CONSTRUCCION. (Incluye suministro y colocación de recebo común, geomembrana HDPE 30mil o similar y acero de refuerzo para anclaje)</v>
          </cell>
          <cell r="D1364" t="str">
            <v>ML</v>
          </cell>
          <cell r="E1364">
            <v>122998</v>
          </cell>
        </row>
        <row r="1365">
          <cell r="B1365">
            <v>5176</v>
          </cell>
          <cell r="C1365" t="str">
            <v>ELEMENTO SEGREGADOR DE CICLO RUTA TIPO PIEZA A130 EN CONCRETO DE 3000PSI (Fundido en sitio, concreto premezclado. Incluye suministro, formaleta y construcción).</v>
          </cell>
          <cell r="D1365" t="str">
            <v>ML</v>
          </cell>
          <cell r="E1365">
            <v>113282</v>
          </cell>
        </row>
        <row r="1366">
          <cell r="B1366">
            <v>5177</v>
          </cell>
          <cell r="C1366" t="str">
            <v>PARCHEO EN PAVIMENTO FLEXIBLE PARA ACCIONES DE MOVILIDAD. (Incluye corte, demolición, cargue, transporte y disposición final de escombros, imprimación, suministro, extendido y compactación de mezcla asfáltica) TRABAJO NOCTURNO.</v>
          </cell>
          <cell r="D1366" t="str">
            <v>M3</v>
          </cell>
          <cell r="E1366">
            <v>1028348</v>
          </cell>
        </row>
        <row r="1367">
          <cell r="B1367">
            <v>5178</v>
          </cell>
          <cell r="C1367" t="str">
            <v>CUADRILLA (OFICIAL + 6 AYUDANTES) HORARIO NOCTURNO</v>
          </cell>
          <cell r="D1367" t="str">
            <v>JR</v>
          </cell>
          <cell r="E1367">
            <v>456371</v>
          </cell>
        </row>
        <row r="1368">
          <cell r="B1368">
            <v>5180</v>
          </cell>
          <cell r="C1368" t="str">
            <v>FILTRO DE DRENAJE DE 0.6m x 1.0m. SUMINISTRO E INSTALACION. (Incluye tuberia perforada  D=4", grava comun 1/2" y geotextil NT 4000 o similar).</v>
          </cell>
          <cell r="D1368" t="str">
            <v>ML</v>
          </cell>
          <cell r="E1368">
            <v>165183</v>
          </cell>
        </row>
        <row r="1369">
          <cell r="B1369">
            <v>5181</v>
          </cell>
          <cell r="C1369" t="str">
            <v>SARDINEL FUNDIDO EN SITIO EN CONCRETO PREMEZCLADO DE 3000PSI. SUMINISTRO Y CONSTRUCCION. (Grava común) E=0.20m H=0.35m (Incluye formaleta metálica, acero de refuerzo y alambre negro).</v>
          </cell>
          <cell r="D1369" t="str">
            <v>ML</v>
          </cell>
          <cell r="E1369">
            <v>36250</v>
          </cell>
        </row>
        <row r="1370">
          <cell r="B1370">
            <v>5182</v>
          </cell>
          <cell r="C1370" t="str">
            <v>6 DUCTOS D=6" + 2 DUCTOS D=3" PVC TDP. SUMINISTRO E INSTALACION. (No incluye rellenos).</v>
          </cell>
          <cell r="D1370" t="str">
            <v>ML</v>
          </cell>
          <cell r="E1370">
            <v>222969</v>
          </cell>
        </row>
        <row r="1371">
          <cell r="B1371">
            <v>5183</v>
          </cell>
          <cell r="C1371" t="str">
            <v>7 DUCTOS D=4" PVC TDP. SUMINISTRO E INSTALACION. (No incluye rellenos).</v>
          </cell>
          <cell r="D1371" t="str">
            <v>ML</v>
          </cell>
          <cell r="E1371">
            <v>103558</v>
          </cell>
        </row>
        <row r="1372">
          <cell r="B1372">
            <v>5184</v>
          </cell>
          <cell r="C1372" t="str">
            <v>3 DUCTOS DE D=3" PVC TDP. SUMINISTRO E INSTALACION. (No incluye rellenos).</v>
          </cell>
          <cell r="D1372" t="str">
            <v>ML</v>
          </cell>
          <cell r="E1372">
            <v>36006</v>
          </cell>
        </row>
        <row r="1373">
          <cell r="B1373">
            <v>5185</v>
          </cell>
          <cell r="C1373" t="str">
            <v xml:space="preserve">NEOPRENO REFORZADO A 0.30 x 0.65 x 1"  DOBLE REFUERZO, SUMINISTRO E INSTALACION (Incluye limpieza de la superficie con chorro de aire a presion, herramienta menor y compresor). </v>
          </cell>
          <cell r="D1373" t="str">
            <v>UN</v>
          </cell>
          <cell r="E1373">
            <v>251391</v>
          </cell>
        </row>
        <row r="1374">
          <cell r="B1374">
            <v>5186</v>
          </cell>
          <cell r="C1374" t="str">
            <v>ACOMETIDA DOMICILIARIA DE 1/2" CON COLLAR DE DERIVACION DE 4" x 1/2". SUMINISTRO E INSTALACION. (Incluye tuberia PF, registros y accesorios, longitud promedio de 6.5m, incluye cajilla en polipropileno para medidor)</v>
          </cell>
          <cell r="D1374" t="str">
            <v>UN</v>
          </cell>
          <cell r="E1374">
            <v>260893</v>
          </cell>
        </row>
        <row r="1375">
          <cell r="B1375">
            <v>5187</v>
          </cell>
          <cell r="C1375" t="str">
            <v xml:space="preserve">ACOMETIDA DOMICILIARIA DE  1/2" CON COLLAR DE DERIVACION DE 6" x 1/2". SUMINISTRO E INSTALACION. (Incluye tuberia PF, registros y accesorios, longitud promedio 6.5mt. Incluye cajilla en polipropileno para medidor). </v>
          </cell>
          <cell r="D1375" t="str">
            <v>UN</v>
          </cell>
          <cell r="E1375">
            <v>280293</v>
          </cell>
        </row>
        <row r="1376">
          <cell r="B1376">
            <v>5188</v>
          </cell>
          <cell r="C1376" t="str">
            <v xml:space="preserve">BOYA PLASTICA DE 20 x 20 x 9cm DE ALTURA. SUMINISTRO E INSTALACION. </v>
          </cell>
          <cell r="D1376" t="str">
            <v>UN</v>
          </cell>
          <cell r="E1376">
            <v>42519</v>
          </cell>
        </row>
        <row r="1377">
          <cell r="B1377">
            <v>5189</v>
          </cell>
          <cell r="C1377" t="str">
            <v xml:space="preserve">HITO DE 75cm DE ALTURA Y 8 cm DE DIAMETRO CON REFLECTIVOS DE COLOR AMARILLO. SUMINISTRO E INSTALACION. </v>
          </cell>
          <cell r="D1377" t="str">
            <v>UN</v>
          </cell>
          <cell r="E1377">
            <v>50825</v>
          </cell>
        </row>
        <row r="1378">
          <cell r="B1378">
            <v>5190</v>
          </cell>
          <cell r="C1378" t="str">
            <v>CORTE CON EQUIPO DE OXICORTE PARA EL RETIRO DE LA JUNTA METALICA EXISTENTE EN EL PUENTE.</v>
          </cell>
          <cell r="D1378" t="str">
            <v>ML</v>
          </cell>
          <cell r="E1378">
            <v>7483</v>
          </cell>
        </row>
        <row r="1379">
          <cell r="B1379">
            <v>5191</v>
          </cell>
          <cell r="C1379" t="str">
            <v>DEMARCACION PICTOGRAMA CICLORUTA  EN PINTURA TERMOPLASTICA (e=2.3mm incluye suministro y aplicación con equipo, incluye microesferas. Area =2mt2).</v>
          </cell>
          <cell r="D1379" t="str">
            <v>UN</v>
          </cell>
          <cell r="E1379">
            <v>218960</v>
          </cell>
        </row>
        <row r="1380">
          <cell r="B1380">
            <v>5195</v>
          </cell>
          <cell r="C1380" t="str">
            <v xml:space="preserve">RETIRO, DEMONTE DE MATERIAL DE JUNTA DE DILATACIÓN EXISTENTE Y DEMOLICIÓN DE CONCRETO ADYACENTE A LA JUNTA, ANCHO VARIABLE DE 80 A 90cm. (Incluye cargue, transporte y retiro de escombros). </v>
          </cell>
          <cell r="D1380" t="str">
            <v>ML</v>
          </cell>
          <cell r="E1380">
            <v>31761</v>
          </cell>
        </row>
        <row r="1381">
          <cell r="B1381">
            <v>5196</v>
          </cell>
          <cell r="C1381" t="str">
            <v>DEMOLICIÓN DE CONCRETO: ESPESORES 8cm A 15cm. (Incluye retiro de material, transporte y disposición final de escombros en sitio autorizado).</v>
          </cell>
          <cell r="D1381" t="str">
            <v>M3</v>
          </cell>
          <cell r="E1381">
            <v>65230</v>
          </cell>
        </row>
        <row r="1382">
          <cell r="B1382">
            <v>5197</v>
          </cell>
          <cell r="C1382" t="str">
            <v>DEMOLICIÓN DE CONCRETO: ESPESORES 16cm A 25cm. (Incluye retiro de material, transporte y disposición final de escombros en sitio autorizado).</v>
          </cell>
          <cell r="D1382" t="str">
            <v>M3</v>
          </cell>
          <cell r="E1382">
            <v>70455</v>
          </cell>
        </row>
        <row r="1383">
          <cell r="B1383">
            <v>5199</v>
          </cell>
          <cell r="C1383" t="str">
            <v>CONCRETO SIN RETRACCIÓN, SUMINISTRO Y COLOCACIÓN, (CONCRELISTO RE 5000 O SIMILAR) CON FIBRA METÁLICA 80-60 O SIMILAR PARA VIGAS DE SOPORTE JUNTAS DE DILATACIÓN</v>
          </cell>
          <cell r="D1383" t="str">
            <v>M3</v>
          </cell>
          <cell r="E1383">
            <v>3266966</v>
          </cell>
        </row>
        <row r="1384">
          <cell r="B1384">
            <v>5200</v>
          </cell>
          <cell r="C1384" t="str">
            <v xml:space="preserve">GROUTING DE ALTA RESISTENCIA SIN RETRACCIÓN PARA RELLENO DE ZONA DE ANCLAJE PARA REEMPLAZO DE JUNTA EXISTENTE H=0.05m. SUMINISTRO Y COLOCACIÓN. (Incluye imprimante de alta adherencia y curador). </v>
          </cell>
          <cell r="D1384" t="str">
            <v>M2</v>
          </cell>
          <cell r="E1384">
            <v>419685</v>
          </cell>
        </row>
        <row r="1385">
          <cell r="B1385">
            <v>5201</v>
          </cell>
          <cell r="C1385" t="str">
            <v xml:space="preserve">JUNTA ELASTOMERICA TIPO AWGJ 70 DE 70mm DE RECORRIDO O SIMILAR. SUMINISTRO Y COLOCACIÓN. (Incluye pernos y soldadura). </v>
          </cell>
          <cell r="D1385" t="str">
            <v>ML</v>
          </cell>
          <cell r="E1385">
            <v>105233</v>
          </cell>
        </row>
        <row r="1386">
          <cell r="B1386">
            <v>5202</v>
          </cell>
          <cell r="C1386" t="str">
            <v>JUNTA METÁLICA CON ÁNGULO DE 3"x1/4". SUMINISTRO Y COLOCACIÓN. (PARA UN SOLO COSTADO DE LA JUNTA).</v>
          </cell>
          <cell r="D1386" t="str">
            <v>ML</v>
          </cell>
          <cell r="E1386">
            <v>46561</v>
          </cell>
        </row>
        <row r="1387">
          <cell r="B1387">
            <v>5204</v>
          </cell>
          <cell r="C1387" t="str">
            <v>LIMPIEZA PROFUNDA DE LA JUNTA PARA ANCHOS VARIABLES DE 5 A 30cm. (Retiro del material en la cavidad existente entre la superficie externa de la viga y el espaldar del estribo mediante el uso de hidrolavado y taladro luego del vaciado de escombros).</v>
          </cell>
          <cell r="D1387" t="str">
            <v>ML</v>
          </cell>
          <cell r="E1387">
            <v>5523</v>
          </cell>
        </row>
        <row r="1388">
          <cell r="B1388">
            <v>5205</v>
          </cell>
          <cell r="C1388" t="str">
            <v>SELLANTE BASE EN POLIMERO PARA SELLO DE FISURAS, SUMINISTRO Y COLOCACIÓN, (ANCHO JUNTA APROX. 25mm PROFUNDIDAD APROX. 12mm).</v>
          </cell>
          <cell r="D1388" t="str">
            <v>ML</v>
          </cell>
          <cell r="E1388">
            <v>23281</v>
          </cell>
        </row>
        <row r="1389">
          <cell r="B1389">
            <v>5207</v>
          </cell>
          <cell r="C1389" t="str">
            <v>SANEADO DE CONCRETO DE RECUBRIMIENTO. INCLUYE ESCARIFICACIÓN DE CONCRETO PROFUNDIDAD ENTRE 2cm Y 7cm, LIMPIEZA Y APLICACIÓN DE RECUBRIMIENTO ANTICORROSIVO PARA EL ACERO DE REFUERZO EXISTENTE Y MORTERO DE REPARACIÓN ESTRUCTURAL. NIVEL DE TRABAJO+3.0m</v>
          </cell>
          <cell r="D1389" t="str">
            <v>M2</v>
          </cell>
          <cell r="E1389">
            <v>128386</v>
          </cell>
        </row>
        <row r="1390">
          <cell r="B1390">
            <v>5208</v>
          </cell>
          <cell r="C1390" t="str">
            <v>LIMPIEZA MECÁNICA DE ACERO DE REFUERZO CON PULIDORA Y SUMINISTRO Y APLICACIÓN DE INHIBIDOR DE CORROSIÓN. NIVEL DE TRABAJO +3.0m.</v>
          </cell>
          <cell r="D1390" t="str">
            <v>ML</v>
          </cell>
          <cell r="E1390">
            <v>69023</v>
          </cell>
        </row>
        <row r="1391">
          <cell r="B1391">
            <v>5209</v>
          </cell>
          <cell r="C1391" t="str">
            <v>IMPRIMANTE Y PUENTE DE ADHERENCIA ENTRE CONCRETO FRESCO Y ENDURECIDO DE FRAGUADO LENTO. SUMINISTRO Y APLICACIÓN. EPÓXICO DE PEGA CONCRETO NUEVO A VIEJO QUE CUMPLA CON LA NORMA ASTM C-881 TIPO 5 GRADO II</v>
          </cell>
          <cell r="D1391" t="str">
            <v>M2</v>
          </cell>
          <cell r="E1391">
            <v>31495</v>
          </cell>
        </row>
        <row r="1392">
          <cell r="B1392">
            <v>5210</v>
          </cell>
          <cell r="C1392" t="str">
            <v>ESCARIFICACIÓN MECÁNICA ABUZARDADO Y CORTE CON DISCO DIAMANTADO PARA RECALCE DE ELEMENTOS ESTRUCTURALES PROFUNDIDAD VARIABLE ENTRE 5cm Y 20cm. INCLUYE TRANSPORTE DE ESCOMBROS.</v>
          </cell>
          <cell r="D1392" t="str">
            <v>M2</v>
          </cell>
          <cell r="E1392">
            <v>42342</v>
          </cell>
        </row>
        <row r="1393">
          <cell r="B1393">
            <v>5211</v>
          </cell>
          <cell r="C1393" t="str">
            <v>MORTERO ACRILICO DE REPARACIÓN ALTA RESISTENCIA, AUTOIMPRIMANTE. SUMINISTRO Y APLICACIÓN. INCLUYE COSTOS DE SUMINISTRO DE MATERIALES (RECUBRIMIENTO ANTICORROSIVO EN DOS CAPAS.</v>
          </cell>
          <cell r="D1393" t="str">
            <v>M2</v>
          </cell>
          <cell r="E1393">
            <v>25195</v>
          </cell>
        </row>
        <row r="1394">
          <cell r="B1394">
            <v>5212</v>
          </cell>
          <cell r="C1394" t="str">
            <v>MASILLA DE POLIURETANO MONOCOMPONENTE PARA SELLADO DE JUNTAS DE CONSTRUCCIÓN. SELLADOR ELÁSTICO DE POLIURETANO. SUMINISTRO Y COLOCACIÓN.</v>
          </cell>
          <cell r="D1394" t="str">
            <v>ML</v>
          </cell>
          <cell r="E1394">
            <v>11318</v>
          </cell>
        </row>
        <row r="1395">
          <cell r="B1395">
            <v>5214</v>
          </cell>
          <cell r="C1395" t="str">
            <v>LAMINA ALFAJOR 6mm CON SOPORTE EN NEOPRENO PARA PERMITIR FLUJO VEHICULAR SOBRE JUNTAS DEMOLIDAS. INCLUYE RETIRO Y POSTERIOR COLOCACIÓN Y TRANSPORTE.</v>
          </cell>
          <cell r="D1395" t="str">
            <v>M2</v>
          </cell>
          <cell r="E1395">
            <v>136379</v>
          </cell>
        </row>
        <row r="1396">
          <cell r="B1396">
            <v>5216</v>
          </cell>
          <cell r="C1396" t="str">
            <v xml:space="preserve">PINTURA EPÓXICA A DOS MANOS. SUMINISTRO Y APLICACIÓN. </v>
          </cell>
          <cell r="D1396" t="str">
            <v>M2</v>
          </cell>
          <cell r="E1396">
            <v>13461</v>
          </cell>
        </row>
        <row r="1397">
          <cell r="B1397">
            <v>5217</v>
          </cell>
          <cell r="C1397" t="str">
            <v>PINTURA ACRÍLICA BASE AGUA A=10cm PARA LINEAS DE DEMARCACIÓN, CON MICROESFERAS, ESPESOR SECO DE 9mils Y 60% DE SÓLIDOS POR VOLUMEN, EN CALZADA. SUMINISTRO Y APLICACIÓN.</v>
          </cell>
          <cell r="D1397" t="str">
            <v>ML</v>
          </cell>
          <cell r="E1397">
            <v>1883</v>
          </cell>
        </row>
        <row r="1398">
          <cell r="B1398">
            <v>5218</v>
          </cell>
          <cell r="C1398" t="str">
            <v>PINTURA ACRILÍCA BASE AGUA a=10cm PARA LINEAS DE DEMARCACIÓN, EN CICLORUTA (en andén), SIN MICROESFERAS, ESPESOR SECO DE 9mils Y 60% DE SÓLIDOS POR VOLUMEN. SUMINISTRO Y APLICACIÓN.</v>
          </cell>
          <cell r="D1398" t="str">
            <v>ML</v>
          </cell>
          <cell r="E1398">
            <v>2170</v>
          </cell>
        </row>
        <row r="1399">
          <cell r="B1399">
            <v>5220</v>
          </cell>
          <cell r="C1399" t="str">
            <v>PINTURA EN PLASTICO EN FRIO METILMETACRILATO DE a=12cm PARA LINEAS DE DEMARCACIÓN, CON MICROESFERAS Y ESPESOR SECO SEGÚN NORMA NTC 4744.  SUMINISTRO Y APLICACIÓN.</v>
          </cell>
          <cell r="D1399" t="str">
            <v>ML</v>
          </cell>
          <cell r="E1399">
            <v>7776</v>
          </cell>
        </row>
        <row r="1400">
          <cell r="B1400">
            <v>5221</v>
          </cell>
          <cell r="C1400" t="str">
            <v>PINTURA EN PLASTICO EN FRIO METILMETACRILATO DE a=15cm PARA LINEAS DE DEMARCACIÓN, CON MICROESFERAS Y ESPESOR SECO SEGÚN NORMA NTC 4744.  SUMINISTRO Y APLICACIÓN.</v>
          </cell>
          <cell r="D1400" t="str">
            <v>ML</v>
          </cell>
          <cell r="E1400">
            <v>8553</v>
          </cell>
        </row>
        <row r="1401">
          <cell r="B1401">
            <v>5225</v>
          </cell>
          <cell r="C1401" t="str">
            <v>PINTURA DE TRÁFICO - IMPRIMANTE NEGRO A=15cm. SUMINISTRO Y APLICACIÓN.</v>
          </cell>
          <cell r="D1401" t="str">
            <v>ML</v>
          </cell>
          <cell r="E1401">
            <v>2158</v>
          </cell>
        </row>
        <row r="1402">
          <cell r="B1402">
            <v>5226</v>
          </cell>
          <cell r="C1402" t="str">
            <v>PINTURA DE TRÁFICO - IMPRIMANTE NEGRO A=20cm. SUMINISTRO Y APLICACIÓN.</v>
          </cell>
          <cell r="D1402" t="str">
            <v>ML</v>
          </cell>
          <cell r="E1402">
            <v>3156</v>
          </cell>
        </row>
        <row r="1403">
          <cell r="B1403">
            <v>5227</v>
          </cell>
          <cell r="C1403" t="str">
            <v>PINTURA DE TRÁFICO - IMPRIMANTE NEGRO. SUMINISTRO Y APLICACIÓN.</v>
          </cell>
          <cell r="D1403" t="str">
            <v>M2</v>
          </cell>
          <cell r="E1403">
            <v>10800</v>
          </cell>
        </row>
        <row r="1404">
          <cell r="B1404">
            <v>5228</v>
          </cell>
          <cell r="C1404" t="str">
            <v>BORRADO DE DEMARCACIÓN VIAL POR FRESADO CON MÁQUINA PARA LINEA a=0.12m.</v>
          </cell>
          <cell r="D1404" t="str">
            <v>ML</v>
          </cell>
          <cell r="E1404">
            <v>1615</v>
          </cell>
        </row>
        <row r="1405">
          <cell r="B1405">
            <v>5229</v>
          </cell>
          <cell r="C1405" t="str">
            <v>BORRADO DE DEMARCACIÓN VIAL POR FRESADO CON MÁQUINA PARA LINEA a=0.15m.</v>
          </cell>
          <cell r="D1405" t="str">
            <v>ML</v>
          </cell>
          <cell r="E1405">
            <v>2019</v>
          </cell>
        </row>
        <row r="1406">
          <cell r="B1406">
            <v>5230</v>
          </cell>
          <cell r="C1406" t="str">
            <v>BORRADO DE DEMARCACIÓN VIAL POR FRESADO CON MÁQUINA PARA LINEA a=0.20m.</v>
          </cell>
          <cell r="D1406" t="str">
            <v>ML</v>
          </cell>
          <cell r="E1406">
            <v>2697</v>
          </cell>
        </row>
        <row r="1407">
          <cell r="B1407">
            <v>5241</v>
          </cell>
          <cell r="C1407" t="str">
            <v>TACHA REFLECTIVA BIDIRECCIONAL (Incluye suministro e instalación).</v>
          </cell>
          <cell r="D1407" t="str">
            <v>UN</v>
          </cell>
          <cell r="E1407">
            <v>7992</v>
          </cell>
        </row>
        <row r="1408">
          <cell r="B1408">
            <v>5242</v>
          </cell>
          <cell r="C1408" t="str">
            <v>RESALTOS EN CAUCHO ANCLADOS, LONGITUD 1m, ANCHO 30cm, ANCHO 4.5cm. (Incluye suministro e instalación).</v>
          </cell>
          <cell r="D1408" t="str">
            <v>UN</v>
          </cell>
          <cell r="E1408">
            <v>146170</v>
          </cell>
        </row>
        <row r="1409">
          <cell r="B1409">
            <v>5244</v>
          </cell>
          <cell r="C1409" t="str">
            <v>ENTIBADO EC-1 CONTÍNUO MADERA CON PERFILES DE MADERA Y PARALES TELESCÓPICOS. SUMINISTRO E INSTALACIÓN.</v>
          </cell>
          <cell r="D1409" t="str">
            <v>M2</v>
          </cell>
          <cell r="E1409">
            <v>36060</v>
          </cell>
        </row>
        <row r="1410">
          <cell r="B1410">
            <v>5245</v>
          </cell>
          <cell r="C1410" t="str">
            <v>EMPATE EN LÍNEA DE TUBERÍA DE ACERO (HA) A TUBERÍA PVC 6". SUMINISTRO E INSTALACIÓN. (INCLUYE ACOPLE UNIVERSAL D= 6" R1, UNIÓN DE REPARACIÓN D=6" Y 1mt DE TUBERÍA PVC D= 6" RDE 21).</v>
          </cell>
          <cell r="D1410" t="str">
            <v>UN</v>
          </cell>
          <cell r="E1410">
            <v>393147</v>
          </cell>
        </row>
        <row r="1411">
          <cell r="B1411">
            <v>5246</v>
          </cell>
          <cell r="C1411" t="str">
            <v>EMPATE EN LÍNEA DE TUBERÍA DE ACERO (HA) A TUBERÍA PVC 12". SUMINISTRO E INSTALACIÓN. (INCLUYE ACOPLE UNIVERSAL D= 12" R1, UNIÓN DE REPARACIÓN D=12" Y 1mt DE TUBERÍA PVC D= 12" RDE 21).</v>
          </cell>
          <cell r="D1411" t="str">
            <v>UN</v>
          </cell>
          <cell r="E1411">
            <v>1659254</v>
          </cell>
        </row>
        <row r="1412">
          <cell r="B1412">
            <v>5247</v>
          </cell>
          <cell r="C1412" t="str">
            <v>EMPATE EN LÍNEA DE TUBERÍA DE ACERO (HA) A ASBESTO CEMENTO (AC) 6". SUMINISTRO E INSTALACIÓN. (INCLUYE DOS ACOPLES UNIVERSAL D= 6" R1  Y 1mt DE TUBERÍA PVC D= 6" RDE 21).</v>
          </cell>
          <cell r="D1412" t="str">
            <v>UN</v>
          </cell>
          <cell r="E1412">
            <v>425029</v>
          </cell>
        </row>
        <row r="1413">
          <cell r="B1413">
            <v>5248</v>
          </cell>
          <cell r="C1413" t="str">
            <v>TUBERIA CONDUIT PVC D= 1/2" (No incluye Rellenos). SUMINISTRO E INSTALACIÓN.</v>
          </cell>
          <cell r="D1413" t="str">
            <v>ML</v>
          </cell>
          <cell r="E1413">
            <v>3177</v>
          </cell>
        </row>
        <row r="1414">
          <cell r="B1414">
            <v>5249</v>
          </cell>
          <cell r="C1414" t="str">
            <v>TUBERIA EN ACERO GALVANIZADA D= 2" (No incluye rellenos). SUMINISTRO E INSTALACIÓN.</v>
          </cell>
          <cell r="D1414" t="str">
            <v>ML</v>
          </cell>
          <cell r="E1414">
            <v>29453</v>
          </cell>
        </row>
        <row r="1415">
          <cell r="B1415">
            <v>5250</v>
          </cell>
          <cell r="C1415" t="str">
            <v>CARCAMO TIPO PLACA DE PROTECCIÓN DE TUBO EN POLIETILENO D= 2", 3", 4", 6" Y 8". (Incluye relleno en arena de peña, refuerzo, concreto de 2000 PSI y 4000 PSI, formaleta y transporte de petreos).</v>
          </cell>
          <cell r="D1415" t="str">
            <v>ML</v>
          </cell>
          <cell r="E1415">
            <v>124436</v>
          </cell>
        </row>
        <row r="1416">
          <cell r="B1416">
            <v>5251</v>
          </cell>
          <cell r="C1416" t="str">
            <v>CARCAMO TIPO PLACA PARA PROTECCIÓN DE TUBO EN POLIETILENO D= 10", 12", 14" Y 16" (Incluye relleno en arena de peña, refuerzo, concreto de 2000 PSI y 4000 PSI, formaleta y transporte de petreos).</v>
          </cell>
          <cell r="D1416" t="str">
            <v>ML</v>
          </cell>
          <cell r="E1416">
            <v>186572</v>
          </cell>
        </row>
        <row r="1417">
          <cell r="B1417">
            <v>5252</v>
          </cell>
          <cell r="C1417" t="str">
            <v>CAJA PARA SECCIONADOR MANIOBRA SUBESTACIÓN SEMISUMERGIBLE NORMA CODENSA CS290 (Anden. Incl base en concreto de 1500 PSI. Recebo compactado, muros, pañete en mortero impermeab. acero refuerzo, escalera de gato, marco y tapas.</v>
          </cell>
          <cell r="D1417" t="str">
            <v>UN</v>
          </cell>
          <cell r="E1417">
            <v>2127048</v>
          </cell>
        </row>
        <row r="1418">
          <cell r="B1418">
            <v>5253</v>
          </cell>
          <cell r="C1418" t="str">
            <v>CAJA DE MANIOBRA ENTRADA Y SALIDA SUBESTACION SEMISUMERGIBLE NORMA CODENSA CTS535. SUMINISTRO E INSTALACION.</v>
          </cell>
          <cell r="D1418" t="str">
            <v>UN</v>
          </cell>
          <cell r="E1418">
            <v>7986325</v>
          </cell>
        </row>
        <row r="1419">
          <cell r="B1419">
            <v>5254</v>
          </cell>
          <cell r="C1419" t="str">
            <v>TUBERIA CONCRETO D=36" CL. V  REFORZADO (Incluye Suministro, Instalación, mortero 2000 PSI para cubrimiento de junta).</v>
          </cell>
          <cell r="D1419" t="str">
            <v>ML</v>
          </cell>
          <cell r="E1419">
            <v>1139589</v>
          </cell>
        </row>
        <row r="1420">
          <cell r="B1420">
            <v>5271</v>
          </cell>
          <cell r="C1420" t="str">
            <v>CONCRETO 2000 PSI GRAVA COMUN 1" (Suministro y colocación. Incluye suministro de concreto, formaleteado, fundida y curado.)</v>
          </cell>
          <cell r="D1420" t="str">
            <v>M3</v>
          </cell>
          <cell r="E1420">
            <v>420570</v>
          </cell>
        </row>
        <row r="1421">
          <cell r="B1421">
            <v>5272</v>
          </cell>
          <cell r="C1421" t="str">
            <v>2 DUCTOS D=6" PVC-TDP (No Incluye Rellenos ni excavación). SUMINISTRO E INSTALACIÓN.</v>
          </cell>
          <cell r="D1421" t="str">
            <v>ML</v>
          </cell>
          <cell r="E1421">
            <v>62031</v>
          </cell>
        </row>
        <row r="1422">
          <cell r="B1422">
            <v>5273</v>
          </cell>
          <cell r="C1422" t="str">
            <v xml:space="preserve">3 DUCTOS D=6" PVC-TDP (No Incluye Rellenos ni excavación). SUMINISTRO E INSTALACIÓN. </v>
          </cell>
          <cell r="D1422" t="str">
            <v>ML</v>
          </cell>
          <cell r="E1422">
            <v>93047</v>
          </cell>
        </row>
        <row r="1423">
          <cell r="B1423">
            <v>5274</v>
          </cell>
          <cell r="C1423" t="str">
            <v>5 DUCTOS D=6" PVC-TDP (No Incluye Rellenos ni excavación). SUMINISTRO E INSTALACIÓN.</v>
          </cell>
          <cell r="D1423" t="str">
            <v>ML</v>
          </cell>
          <cell r="E1423">
            <v>155078</v>
          </cell>
        </row>
        <row r="1424">
          <cell r="B1424">
            <v>5275</v>
          </cell>
          <cell r="C1424" t="str">
            <v>10 DUCTOS D=6" PVC-TDP (No Incluye Rellenos ni excavación). SUMINISTRO E INSTALACIÓN.</v>
          </cell>
          <cell r="D1424" t="str">
            <v>ML</v>
          </cell>
          <cell r="E1424">
            <v>310154</v>
          </cell>
        </row>
        <row r="1425">
          <cell r="B1425">
            <v>5276</v>
          </cell>
          <cell r="C1425" t="str">
            <v>11 DUCTOS D=6" PVC-TDP (No Incluye Rellenos ni excavación). SUMINISTRO E INSTALACIÓN.</v>
          </cell>
          <cell r="D1425" t="str">
            <v>ML</v>
          </cell>
          <cell r="E1425">
            <v>341170</v>
          </cell>
        </row>
        <row r="1426">
          <cell r="B1426">
            <v>5277</v>
          </cell>
          <cell r="C1426" t="str">
            <v>20 DUCTOS D=4" PVC-TDP (No Incluye Rellenos ni excavación). SUMINISTRO E INSTALACIÓN.</v>
          </cell>
          <cell r="D1426" t="str">
            <v>ML</v>
          </cell>
          <cell r="E1426">
            <v>286369</v>
          </cell>
        </row>
        <row r="1427">
          <cell r="B1427">
            <v>5278</v>
          </cell>
          <cell r="C1427" t="str">
            <v>28 DUCTOS D=4" PVC-TDP (No Incluye Rellenos ni excavación). SUMINISTRO E INSTALACIÓN.</v>
          </cell>
          <cell r="D1427" t="str">
            <v>ML</v>
          </cell>
          <cell r="E1427">
            <v>401003</v>
          </cell>
        </row>
        <row r="1428">
          <cell r="B1428">
            <v>5279</v>
          </cell>
          <cell r="C1428" t="str">
            <v>5 DUCTOS D=4" PVC-TDP (No Incluye Rellenos ni excavación). SUMINISTRO E INSTALACIÓN.</v>
          </cell>
          <cell r="D1428" t="str">
            <v>ML</v>
          </cell>
          <cell r="E1428">
            <v>71593</v>
          </cell>
        </row>
        <row r="1429">
          <cell r="B1429">
            <v>5280</v>
          </cell>
          <cell r="C1429" t="str">
            <v>CARCAMO DE PROTECCIÓN PARA TUBERIA DE TELEFONOS (DE 9 A 12 TUBOS). SUMINISTRO E INSTALACIÓN.</v>
          </cell>
          <cell r="D1429" t="str">
            <v>ML</v>
          </cell>
          <cell r="E1429">
            <v>156258</v>
          </cell>
        </row>
        <row r="1430">
          <cell r="B1430">
            <v>5286</v>
          </cell>
          <cell r="C1430" t="str">
            <v>ESTABILIZACIÓN DE BASE GRANULAR CON EMULSIÓN + CEMENTO 5%  e= 0.20m</v>
          </cell>
          <cell r="D1430" t="str">
            <v>M2</v>
          </cell>
          <cell r="E1430">
            <v>9852</v>
          </cell>
        </row>
        <row r="1431">
          <cell r="B1431">
            <v>5312</v>
          </cell>
          <cell r="C1431" t="str">
            <v>CONCRETO 4000 PSI (280 Kg/Cm2) GRAVA COMUN PARA ALETAS Y ESPALDAR (INCLUYE FORMALETA. NO INCLUYE REFUERZO NI CURADO. INCLUYE SUMINISTRO Y COLOCACION).</v>
          </cell>
          <cell r="D1431" t="str">
            <v>M3</v>
          </cell>
          <cell r="E1431">
            <v>474153</v>
          </cell>
        </row>
        <row r="1432">
          <cell r="B1432">
            <v>5313</v>
          </cell>
          <cell r="C1432" t="str">
            <v>CONCRETO 3500 PSI (245 Kg/Cm2) GRAVA COMUN PARA CIMENTACIONES (INCLUYE FORMALETA. NO INCLUYE REFUERZO NI CURADO. INCLUYE SUMINISTRO Y COLOCACION).</v>
          </cell>
          <cell r="D1432" t="str">
            <v>M3</v>
          </cell>
          <cell r="E1432">
            <v>459721</v>
          </cell>
        </row>
        <row r="1433">
          <cell r="B1433">
            <v>5314</v>
          </cell>
          <cell r="C1433" t="str">
            <v>SEPARADOR NEW JERSEY MONODIRECCIONAL 0.375m x 0.90m x 0.15m  (Fundido en sitio. Incluye Sum. e Inst. No Inc. material de base).</v>
          </cell>
          <cell r="D1433" t="str">
            <v>ML</v>
          </cell>
          <cell r="E1433">
            <v>433521</v>
          </cell>
        </row>
        <row r="1434">
          <cell r="B1434">
            <v>5315</v>
          </cell>
          <cell r="C1434" t="str">
            <v>CONCRETO 4000 PSI (280 Kg/Cm2) PARA MURO DE CONTENCION (GRAVA COMUN) SUMINISTRO Y COLOCACIÓN. Incluye Formaleta. No incluye Refuerzo, ni  Curado). Para trabajos a nivel menor de 1.50m.</v>
          </cell>
          <cell r="D1434" t="str">
            <v>M3</v>
          </cell>
          <cell r="E1434">
            <v>640642</v>
          </cell>
        </row>
        <row r="1435">
          <cell r="B1435">
            <v>5316</v>
          </cell>
          <cell r="C1435" t="str">
            <v>NIVELACION DE CAJA CS276 EN ANDEN H= 0.42m (INCLUYE CONCRETO 2500 PSI HECHO EN OBRA, LADRILLO TOLETE RECOCIDO 24x12x6. MORTERO 1:5 HECHO EN OBRA. INCL. REPOSICION DE MARCO Y TAPA PREFABRICADA</v>
          </cell>
          <cell r="D1435" t="str">
            <v>UN</v>
          </cell>
          <cell r="E1435">
            <v>959439</v>
          </cell>
        </row>
        <row r="1436">
          <cell r="B1436">
            <v>5317</v>
          </cell>
          <cell r="C1436" t="str">
            <v>CONCRETO 5000 PSI (350 Kg/Cm2) PARA SUPER ESTRUCTURA ACELERADO A 2 DIAS. (Concreto grava común.Incluye acelerante, formaleta, curado de concreto y mano de obra).</v>
          </cell>
          <cell r="D1436" t="str">
            <v>M3</v>
          </cell>
          <cell r="E1436">
            <v>640659</v>
          </cell>
        </row>
        <row r="1437">
          <cell r="B1437">
            <v>5318</v>
          </cell>
          <cell r="C1437" t="str">
            <v>CAMARA GRP 2500 * 2500 * 1200 (INCLUYE TUBERIA , CHIMENEA 2.5m Y ACCESORIOS. SUMINISTRO E INSTALACION.</v>
          </cell>
          <cell r="D1437" t="str">
            <v>UN</v>
          </cell>
          <cell r="E1437">
            <v>21463824</v>
          </cell>
        </row>
        <row r="1438">
          <cell r="B1438">
            <v>5319</v>
          </cell>
          <cell r="C1438" t="str">
            <v>CAMARA GRP 2600 * 2600 * 1200 (INCLUYE TUBERIA , CHIMENEA 2.5m Y ACCESORIOS. SUMINISTRO E INSTALACION.</v>
          </cell>
          <cell r="D1438" t="str">
            <v>UN</v>
          </cell>
          <cell r="E1438">
            <v>22932109</v>
          </cell>
        </row>
        <row r="1439">
          <cell r="B1439">
            <v>5320</v>
          </cell>
          <cell r="C1439" t="str">
            <v>TUBERIA GRP 350mm  (INCLUYE TRANSPORTE). SUMINISTRO E INSTALACION.</v>
          </cell>
          <cell r="D1439" t="str">
            <v>ML</v>
          </cell>
          <cell r="E1439">
            <v>186796</v>
          </cell>
        </row>
        <row r="1440">
          <cell r="B1440">
            <v>5321</v>
          </cell>
          <cell r="C1440" t="str">
            <v>TUBERIA GRP 450mm  (INCLUYE TRANSPORTE). SUMINISTRO E INSTALACION.</v>
          </cell>
          <cell r="D1440" t="str">
            <v>ML</v>
          </cell>
          <cell r="E1440">
            <v>272432</v>
          </cell>
        </row>
        <row r="1441">
          <cell r="B1441">
            <v>5322</v>
          </cell>
          <cell r="C1441" t="str">
            <v>TUBERIA GRP 550mm  (INCLUYE TRANSPORTE).  SUMINISTRO E INSTALACION.</v>
          </cell>
          <cell r="D1441" t="str">
            <v>ML</v>
          </cell>
          <cell r="E1441">
            <v>542148</v>
          </cell>
        </row>
        <row r="1442">
          <cell r="B1442">
            <v>5323</v>
          </cell>
          <cell r="C1442" t="str">
            <v>TUBERIA GRP 650mm  (INCLUYE TRANSPORTE).  SUMINISTRO E INSTALACION.</v>
          </cell>
          <cell r="D1442" t="str">
            <v>ML</v>
          </cell>
          <cell r="E1442">
            <v>685542</v>
          </cell>
        </row>
        <row r="1443">
          <cell r="B1443">
            <v>5324</v>
          </cell>
          <cell r="C1443" t="str">
            <v>TUBERIA GRP 750mm  (INCLUYE TRANSPORTE).  SUMINISTRO E INSTALACION.</v>
          </cell>
          <cell r="D1443" t="str">
            <v>ML</v>
          </cell>
          <cell r="E1443">
            <v>760712</v>
          </cell>
        </row>
        <row r="1444">
          <cell r="B1444">
            <v>5325</v>
          </cell>
          <cell r="C1444" t="str">
            <v>TUBERIA GRP 850mm  (INCLUYE TRANSPORTE).  SUMINISTRO E INSTALACION.</v>
          </cell>
          <cell r="D1444" t="str">
            <v>ML</v>
          </cell>
          <cell r="E1444">
            <v>878053</v>
          </cell>
        </row>
        <row r="1445">
          <cell r="B1445">
            <v>5326</v>
          </cell>
          <cell r="C1445" t="str">
            <v>TUBERIA GRP 2500mm  (INCLUYE TRANSPORTE).  SUMINISTRO E INSTALACION.</v>
          </cell>
          <cell r="D1445" t="str">
            <v>ML</v>
          </cell>
          <cell r="E1445">
            <v>4833635</v>
          </cell>
        </row>
        <row r="1446">
          <cell r="B1446">
            <v>5327</v>
          </cell>
          <cell r="C1446" t="str">
            <v>TUBERIA GRP 2600mm  (INCLUYE TRANSPORTE).  SUMINISTRO E INSTALACION.</v>
          </cell>
          <cell r="D1446" t="str">
            <v>ML</v>
          </cell>
          <cell r="E1446">
            <v>5106601</v>
          </cell>
        </row>
        <row r="1447">
          <cell r="B1447">
            <v>5328</v>
          </cell>
          <cell r="C1447" t="str">
            <v>CAMARA GRP 900 * 900 * 1200 (INCLUYE TUBERIA , CHIMENEA 1.0m Y ACCESORIOS. SUMINISTRO E INSTALACION.</v>
          </cell>
          <cell r="D1447" t="str">
            <v>UN</v>
          </cell>
          <cell r="E1447">
            <v>6761949</v>
          </cell>
        </row>
        <row r="1448">
          <cell r="B1448">
            <v>5329</v>
          </cell>
          <cell r="C1448" t="str">
            <v>CAMARA GRP 900 * 900 * 1200 (INCLUYE TUBERIA , CHIMENEA 2.50m Y ACCESORIOS. SUMINISTRO E INSTALACION.</v>
          </cell>
          <cell r="D1448" t="str">
            <v>UN</v>
          </cell>
          <cell r="E1448">
            <v>8940862</v>
          </cell>
        </row>
        <row r="1449">
          <cell r="B1449">
            <v>5330</v>
          </cell>
          <cell r="C1449" t="str">
            <v>CAMARA GRP 1000 * 1000 * 1200 (INCLUYE TUBERIA , CHIMENEA 2.50m Y ACCESORIOS. SUMINISTRO E INSTALACION.</v>
          </cell>
          <cell r="D1449" t="str">
            <v>UN</v>
          </cell>
          <cell r="E1449">
            <v>9608564</v>
          </cell>
        </row>
        <row r="1450">
          <cell r="B1450">
            <v>5331</v>
          </cell>
          <cell r="C1450" t="str">
            <v>CAMARA GRP 1100 * 1100 * 1200 (INCLUYE TUBERIA , CHIMENEA 2.50m Y ACCESORIOS. SUMINISTRO E INSTALACION.</v>
          </cell>
          <cell r="D1450" t="str">
            <v>UN</v>
          </cell>
          <cell r="E1450">
            <v>10193919</v>
          </cell>
        </row>
        <row r="1451">
          <cell r="B1451">
            <v>5332</v>
          </cell>
          <cell r="C1451" t="str">
            <v>CAMARA GRP 1300 * 1300 * 1200 (INCLUYE TUBERIA , CHIMENEA 5.0m Y ACCESORIOS. SUMINISTRO E INSTALACION.</v>
          </cell>
          <cell r="D1451" t="str">
            <v>UN</v>
          </cell>
          <cell r="E1451">
            <v>15767229</v>
          </cell>
        </row>
        <row r="1452">
          <cell r="B1452">
            <v>5333</v>
          </cell>
          <cell r="C1452" t="str">
            <v>CAMARA GRP 1500 * 1500 * 1200 (INCLUYE TUBERIA , CHIMENEA 2.50m Y ACCESORIOS. SUMINISTRO E INSTALACION.</v>
          </cell>
          <cell r="D1452" t="str">
            <v>UN</v>
          </cell>
          <cell r="E1452">
            <v>12882346</v>
          </cell>
        </row>
        <row r="1453">
          <cell r="B1453">
            <v>5334</v>
          </cell>
          <cell r="C1453" t="str">
            <v>CAMARA GRP 1600 * 1600 * 1200 (INCLUYE TUBERIA , CHIMENEA 2.50m Y ACCESORIOS. SUMINISTRO E INSTALACION.</v>
          </cell>
          <cell r="D1453" t="str">
            <v>UN</v>
          </cell>
          <cell r="E1453">
            <v>13716557</v>
          </cell>
        </row>
        <row r="1454">
          <cell r="B1454">
            <v>5335</v>
          </cell>
          <cell r="C1454" t="str">
            <v>CAMARA GRP 1800 * 1800 * 1200 (INCLUYE TUBERIA , CHIMENEA 2.50m Y ACCESORIOS. SUMINISTRO E INSTALACION.</v>
          </cell>
          <cell r="D1454" t="str">
            <v>UN</v>
          </cell>
          <cell r="E1454">
            <v>15744307</v>
          </cell>
        </row>
        <row r="1455">
          <cell r="B1455">
            <v>5336</v>
          </cell>
          <cell r="C1455" t="str">
            <v>CAMARA GRP 1800 * 1800 * 1200 (INCLUYE TUBERIA , CHIMENEA 5.0m Y ACCESORIOS. SUMINISTRO E INSTALACION.</v>
          </cell>
          <cell r="D1455" t="str">
            <v>UN</v>
          </cell>
          <cell r="E1455">
            <v>19720529</v>
          </cell>
        </row>
        <row r="1456">
          <cell r="B1456">
            <v>5338</v>
          </cell>
          <cell r="C1456" t="str">
            <v>PARAMETRO DE RESISTENCIA DEL SUELO MEDIANTE COMPRESION TRIAXIAL: COMPRESION TRIAXIAL ESTÁTICA CONSOLIDADA NO DRENADO UU (TRES PUNTOS)</v>
          </cell>
          <cell r="D1456" t="str">
            <v>UN</v>
          </cell>
          <cell r="E1456">
            <v>1200000</v>
          </cell>
        </row>
        <row r="1457">
          <cell r="B1457">
            <v>5339</v>
          </cell>
          <cell r="C1457" t="str">
            <v>REDUCCION CONCENTRICA HD 8"x4" (Suministro e Instalación)</v>
          </cell>
          <cell r="D1457" t="str">
            <v>UN</v>
          </cell>
          <cell r="E1457">
            <v>350571</v>
          </cell>
        </row>
        <row r="1458">
          <cell r="B1458">
            <v>5340</v>
          </cell>
          <cell r="C1458" t="str">
            <v>MALLA PUESTA A TIERRA SUBESTACIONES (INCLUYE SUMINISTRO E INSTALACION).</v>
          </cell>
          <cell r="D1458" t="str">
            <v>UN</v>
          </cell>
          <cell r="E1458">
            <v>1390780</v>
          </cell>
        </row>
        <row r="1459">
          <cell r="B1459">
            <v>5341</v>
          </cell>
          <cell r="C1459" t="str">
            <v>VARILLA COOPER WELD 5/8" x 2.44m. (INCLUYE SUMINISTRO E INSTALACION).</v>
          </cell>
          <cell r="D1459" t="str">
            <v>UN</v>
          </cell>
          <cell r="E1459">
            <v>387568</v>
          </cell>
        </row>
        <row r="1460">
          <cell r="B1460">
            <v>5342</v>
          </cell>
          <cell r="C1460" t="str">
            <v>MASCARILLA DE GIRO PARA SEMÁFORO DE 200mm. (INCLUYE SUMINISTRO E INSTALACION).</v>
          </cell>
          <cell r="D1460" t="str">
            <v>UN</v>
          </cell>
          <cell r="E1460">
            <v>101684</v>
          </cell>
        </row>
        <row r="1461">
          <cell r="B1461">
            <v>5343</v>
          </cell>
          <cell r="C1461" t="str">
            <v>MODULO ROJO PARA SEMÁFOROS DE 200mm (TIPO LED, SEMÁFORO TIPO MENSULA). SUMINISTRO E INSTALACION.</v>
          </cell>
          <cell r="D1461" t="str">
            <v>UN</v>
          </cell>
          <cell r="E1461">
            <v>622370</v>
          </cell>
        </row>
        <row r="1462">
          <cell r="B1462">
            <v>5344</v>
          </cell>
          <cell r="C1462" t="str">
            <v>GEOMALLA TENSAR BX 1200 PARA REFUERZO DE MATERIALES GRANULARES.  SUMINISTRO E INSTALACION.</v>
          </cell>
          <cell r="D1462" t="str">
            <v>M2</v>
          </cell>
          <cell r="E1462">
            <v>10315</v>
          </cell>
        </row>
        <row r="1463">
          <cell r="B1463">
            <v>5345</v>
          </cell>
          <cell r="C1463" t="str">
            <v>CAPAS GRANULARES DE SUBBASE CLASE A (SBG_A) PRODUCIDAS CON RCD. (suministro, extendido, nivelación, humedecimiento y compactación con vibrocompactador) IDU ET-400-11, Tráfico T4 - T5. Transporte petreos 28Km.</v>
          </cell>
          <cell r="D1463" t="str">
            <v>M3</v>
          </cell>
          <cell r="E1463">
            <v>137269</v>
          </cell>
        </row>
        <row r="1464">
          <cell r="B1464">
            <v>5346</v>
          </cell>
          <cell r="C1464" t="str">
            <v>CAPAS GRANULARES DE BASE CLASE A (BG_A) PRODUCIDAS CON RCD. (suministro, extendido, nivelación, humedecimiento y compactación con vibrocompactador) IDU ET-400-11, Tráfico T4 - T5. Transporte petreos 28Km.</v>
          </cell>
          <cell r="D1464" t="str">
            <v>M3</v>
          </cell>
          <cell r="E1464">
            <v>141873</v>
          </cell>
        </row>
        <row r="1465">
          <cell r="B1465">
            <v>5347</v>
          </cell>
          <cell r="C1465" t="str">
            <v>RECICLAJE DE PAVIMENTO ASFALTICO EN EL SITIO CON 3% DE EMULSION ASFALTICA, INCLUYE 0.5% DE CEMENTO PORTLAND. Transporte petreos 23 Km.</v>
          </cell>
          <cell r="D1465" t="str">
            <v>M3</v>
          </cell>
          <cell r="E1465">
            <v>171828</v>
          </cell>
        </row>
        <row r="1466">
          <cell r="B1466">
            <v>5348</v>
          </cell>
          <cell r="C1466" t="str">
            <v>RECICLAJE DE PAVIMENTO ASFALTICO EN EL SITIO CON 3% DE EMULSION ASFALTICA, INCLUYE 1.0% DE CEMENTO PORTLAND. Transporte petreos 23 Km.</v>
          </cell>
          <cell r="D1466" t="str">
            <v>M3</v>
          </cell>
          <cell r="E1466">
            <v>177303</v>
          </cell>
        </row>
        <row r="1467">
          <cell r="B1467">
            <v>5349</v>
          </cell>
          <cell r="C1467" t="str">
            <v>RECICLAJE DE PAVIMENTO ASFALTICO EN EL SITIO CON 3% DE EMULSION ASFALTICA, INCLUYE 1.5% DE CEMENTO PORTLAND. Transporte petreos 23 Km.</v>
          </cell>
          <cell r="D1467" t="str">
            <v>M3</v>
          </cell>
          <cell r="E1467">
            <v>182816</v>
          </cell>
        </row>
        <row r="1468">
          <cell r="B1468">
            <v>5350</v>
          </cell>
          <cell r="C1468" t="str">
            <v>RECICLAJE DE PAVIMENTO ASFALTICO EN EL SITIO CON 4% DE EMULSION ASFALTICA, INCLUYE 0.5% DE CEMENTO PORTLAND. Transporte petreos 23 Km.</v>
          </cell>
          <cell r="D1468" t="str">
            <v>M3</v>
          </cell>
          <cell r="E1468">
            <v>203501</v>
          </cell>
        </row>
        <row r="1469">
          <cell r="B1469">
            <v>5351</v>
          </cell>
          <cell r="C1469" t="str">
            <v>RECICLAJE DE PAVIMENTO ASFALTICO EN EL SITIO CON 4% DE EMULSION ASFALTICA, INCLUYE 1.0% DE CEMENTO PORTLAND. Transporte petreos 23 Km.</v>
          </cell>
          <cell r="D1469" t="str">
            <v>M3</v>
          </cell>
          <cell r="E1469">
            <v>209013</v>
          </cell>
        </row>
        <row r="1470">
          <cell r="B1470">
            <v>5352</v>
          </cell>
          <cell r="C1470" t="str">
            <v>RECICLAJE DE PAVIMENTO ASFALTICO EN EL SITIO CON 4% DE EMULSION ASFALTICA, INCLUYE 1.5% DE CEMENTO PORTLAND. Transporte petreos 23 Km.</v>
          </cell>
          <cell r="D1470" t="str">
            <v>M3</v>
          </cell>
          <cell r="E1470">
            <v>214526</v>
          </cell>
        </row>
        <row r="1471">
          <cell r="B1471">
            <v>5353</v>
          </cell>
          <cell r="C1471" t="str">
            <v>RECICLAJE DE PAVIMENTO ASFALTICO EN EL SITIO CON 5% DE EMULSION ASFALTICA, INCLUYE 0.5% DE CEMENTO PORTLAND. Transporte petreos 23 Km.</v>
          </cell>
          <cell r="D1471" t="str">
            <v>M3</v>
          </cell>
          <cell r="E1471">
            <v>235211</v>
          </cell>
        </row>
        <row r="1472">
          <cell r="B1472">
            <v>5354</v>
          </cell>
          <cell r="C1472" t="str">
            <v>RECICLAJE DE PAVIMENTO ASFALTICO EN EL SITIO CON 5% DE EMULSION ASFALTICA, INCLUYE 1.0% DE CEMENTO PORTLAND. Transporte petreos 23 Km.</v>
          </cell>
          <cell r="D1472" t="str">
            <v>M3</v>
          </cell>
          <cell r="E1472">
            <v>241259</v>
          </cell>
        </row>
        <row r="1473">
          <cell r="B1473">
            <v>5355</v>
          </cell>
          <cell r="C1473" t="str">
            <v>RECICLAJE DE PAVIMENTO ASFALTICO EN EL SITIO CON 5% DE EMULSION ASFALTICA, INCLUYE 1.5% DE CEMENTO PORTLAND. Transporte petreos 23 Km.</v>
          </cell>
          <cell r="D1473" t="str">
            <v>M3</v>
          </cell>
          <cell r="E1473">
            <v>246236</v>
          </cell>
        </row>
        <row r="1474">
          <cell r="B1474">
            <v>5356</v>
          </cell>
          <cell r="C1474" t="str">
            <v>RECICLAJE DE PAVIMENTO ASFALTICO EN EL SITIO CON 3% DE CEMENTO PORTLAND. Suministro, extendido, nivelacion, humedecimiento y compactacion con vibrocompactador. IDU ET-454-11, Tráfico T4 - T5. Transporte petreos 23 Km.</v>
          </cell>
          <cell r="D1474" t="str">
            <v>M3</v>
          </cell>
          <cell r="E1474">
            <v>103959</v>
          </cell>
        </row>
        <row r="1475">
          <cell r="B1475">
            <v>5357</v>
          </cell>
          <cell r="C1475" t="str">
            <v>RECICLAJE DE PAVIMENTO ASFALTICO EN EL SITIO CON 4% DE CEMENTO PORTLAND. Suministro, extendido, nivelacion, humedecimiento y compactacion con vibrocompactador. IDU ET-454-11, Tráfico T4 - T5. Transporte petreos 23 Km.</v>
          </cell>
          <cell r="D1475" t="str">
            <v>M3</v>
          </cell>
          <cell r="E1475">
            <v>117413</v>
          </cell>
        </row>
        <row r="1476">
          <cell r="B1476">
            <v>5358</v>
          </cell>
          <cell r="C1476" t="str">
            <v>RECICLAJE DE PAVIMENTO ASFALTICO EN EL SITIO CON 5% DE CEMENTO PORTLAND. Suministro, extendido, nivelacion, humedecimiento y compactacion con vibrocompactador. IDU ET-454-11, Tráfico T4 - T5. Transporte petreos 23 Km.</v>
          </cell>
          <cell r="D1476" t="str">
            <v>M3</v>
          </cell>
          <cell r="E1476">
            <v>126438</v>
          </cell>
        </row>
        <row r="1477">
          <cell r="B1477">
            <v>5359</v>
          </cell>
          <cell r="C1477" t="str">
            <v>RECICLAJE DE PAVIMENTO ASFALTICO EN EL SITIO CON 6% DE CEMENTO PORTLAND. Suministro, extendido, nivelacion, humedecimiento y compactacion con vibrocompactador. IDU ET-454-11, Tráfico T4 - T5. Transporte petreos 23 Km.</v>
          </cell>
          <cell r="D1477" t="str">
            <v>M3</v>
          </cell>
          <cell r="E1477">
            <v>137034</v>
          </cell>
        </row>
        <row r="1478">
          <cell r="B1478">
            <v>5360</v>
          </cell>
          <cell r="C1478" t="str">
            <v>ACOPIO Y TRASIEGO DE MATERIAL DE FRESADO EN EL SITIO DE ALMACENAMIENTO TRANSITORIO.</v>
          </cell>
          <cell r="D1478" t="str">
            <v>HR</v>
          </cell>
          <cell r="E1478">
            <v>134416</v>
          </cell>
        </row>
        <row r="1479">
          <cell r="B1479">
            <v>5361</v>
          </cell>
          <cell r="C1479" t="str">
            <v>CLASIFICACION DE MATERIAL DE FRESADO EN EL SITIO DE ALMACENAMIENTO TRANSITORIO PARA ACCIONES DE MOVILIDAD.</v>
          </cell>
          <cell r="D1479" t="str">
            <v>M3</v>
          </cell>
          <cell r="E1479">
            <v>10652</v>
          </cell>
        </row>
        <row r="1480">
          <cell r="B1480">
            <v>5362</v>
          </cell>
          <cell r="C1480" t="str">
            <v>FRESADO ESTABILIZADO AL 5% CON EMULSIÓN CRL-1 PARA ACCIÓN DE MOVILIDAD (INCLUYE MATERIAL PÉTREO DE ADICIÓN (Arena de rio) - distancia a 28 Km.</v>
          </cell>
          <cell r="D1480" t="str">
            <v>M3</v>
          </cell>
          <cell r="E1480">
            <v>202840</v>
          </cell>
        </row>
        <row r="1481">
          <cell r="B1481">
            <v>5363</v>
          </cell>
          <cell r="C1481" t="str">
            <v>FRESADO ESTABILIZADO AL 5% CON EMULSIÓN CRL-1 PARA ACCION DE MOVILIDAD (INCLUYE MATERIAL PETREO DE ADICION (Arena lavada) - distacio a 28 Km.</v>
          </cell>
          <cell r="D1481" t="str">
            <v>M3</v>
          </cell>
          <cell r="E1481">
            <v>208740</v>
          </cell>
        </row>
        <row r="1482">
          <cell r="B1482">
            <v>5364</v>
          </cell>
          <cell r="C1482" t="str">
            <v>FRESADO ESTABILIZADO AL 5% CON EMULSIÓN CRL-1 PARA ACCIÓN DE MOVILIDAD (INCLUYE MATERIAL PÉTREO DE ADICIÓN (Subbase granular Tipo A - SBG A)) - distancia a 28 Km.</v>
          </cell>
          <cell r="D1482" t="str">
            <v>M3</v>
          </cell>
          <cell r="E1482">
            <v>204575</v>
          </cell>
        </row>
        <row r="1483">
          <cell r="B1483">
            <v>5365</v>
          </cell>
          <cell r="C1483" t="str">
            <v>MALLA ESLABONADA CALIBRE 10.5   2" ALTURA MAYOR A 2.20m. SUMINISTRO E INSTALACION.</v>
          </cell>
          <cell r="D1483" t="str">
            <v>M2</v>
          </cell>
          <cell r="E1483">
            <v>25799</v>
          </cell>
        </row>
        <row r="1484">
          <cell r="B1484">
            <v>5366</v>
          </cell>
          <cell r="C1484" t="str">
            <v>POLISOMBRA VERDE PARA CERRAMIENTO. SUMINISTRO E INSTALACION.</v>
          </cell>
          <cell r="D1484" t="str">
            <v>M2</v>
          </cell>
          <cell r="E1484">
            <v>2686</v>
          </cell>
        </row>
        <row r="1485">
          <cell r="B1485">
            <v>5367</v>
          </cell>
          <cell r="C1485" t="str">
            <v xml:space="preserve">TAPON D= 2 1/2" PARA TUBERIA DE ACERO NEGRA, CALIBRE 40. SUMINISTRO E INSTALACION. </v>
          </cell>
          <cell r="D1485" t="str">
            <v>UN</v>
          </cell>
          <cell r="E1485">
            <v>9788</v>
          </cell>
        </row>
        <row r="1486">
          <cell r="B1486">
            <v>5368</v>
          </cell>
          <cell r="C1486" t="str">
            <v>TEJA DE ZINC. SUMINISTRO E INSTALACION. INCLUYE ESTRUCTURAS CUARTONES EN MADERA x 3.0m Y AMARRES.</v>
          </cell>
          <cell r="D1486" t="str">
            <v>M2</v>
          </cell>
          <cell r="E1486">
            <v>15511</v>
          </cell>
        </row>
        <row r="1487">
          <cell r="B1487">
            <v>5369</v>
          </cell>
          <cell r="C1487" t="str">
            <v>PINTURA ACEITE SOBRE LAMINA (INCLUYE ANTICORROSIVO). SUMINISTRO Y APLICACION.</v>
          </cell>
          <cell r="D1487" t="str">
            <v>UN</v>
          </cell>
          <cell r="E1487">
            <v>2256</v>
          </cell>
        </row>
        <row r="1488">
          <cell r="B1488">
            <v>5370</v>
          </cell>
          <cell r="C1488" t="str">
            <v>PINTURA VINILO TIPO 1 (2 MANOS).</v>
          </cell>
          <cell r="D1488" t="str">
            <v>M2</v>
          </cell>
          <cell r="E1488">
            <v>7015</v>
          </cell>
        </row>
        <row r="1489">
          <cell r="B1489">
            <v>5371</v>
          </cell>
          <cell r="C1489" t="str">
            <v>MURO EN LADRILLO TOLETE COMUN.</v>
          </cell>
          <cell r="D1489" t="str">
            <v>M2</v>
          </cell>
          <cell r="E1489">
            <v>42317</v>
          </cell>
        </row>
        <row r="1490">
          <cell r="B1490">
            <v>5372</v>
          </cell>
          <cell r="C1490" t="str">
            <v>TANQUE DE AGUA DE 500 LT. SUMINISTRO E INSTALACION.</v>
          </cell>
          <cell r="D1490" t="str">
            <v>UN</v>
          </cell>
          <cell r="E1490">
            <v>174943</v>
          </cell>
        </row>
        <row r="1491">
          <cell r="B1491">
            <v>5373</v>
          </cell>
          <cell r="C1491" t="str">
            <v>ZARANDA DE 6x3 PARA CLASIFICACIÓN MATERIAL. SUMINISTRO E INSTALACIÓN.</v>
          </cell>
          <cell r="D1491" t="str">
            <v>UN</v>
          </cell>
          <cell r="E1491">
            <v>25412503</v>
          </cell>
        </row>
        <row r="1492">
          <cell r="B1492">
            <v>5374</v>
          </cell>
          <cell r="C1492" t="str">
            <v>PARCHEO CON PAVIMENTO ASFALTICO RECICLADO ESTABILIZADO AL 5% CON EMULSION CRL-1 PARA ACCION DE MOVILIDAD. Sin corte ni demolición EXTENDIDO MANUAL. HASTA 28Km. HORARIO DIURNO.</v>
          </cell>
          <cell r="D1492" t="str">
            <v>M3</v>
          </cell>
          <cell r="E1492">
            <v>171641</v>
          </cell>
        </row>
        <row r="1493">
          <cell r="B1493">
            <v>5375</v>
          </cell>
          <cell r="C1493" t="str">
            <v>PARCHEO CON PAVIMENTO ASFALTICO RECICLADO ESTABILIZADO AL 5% CON EMULSION CRL-1 PARA ACCION DE MOVILIDAD. Sin corte ni demolición. EXTENDIDO MANUAL. HASTA 28Km. HORARIO NOCTURNO.</v>
          </cell>
          <cell r="D1493" t="str">
            <v>M3</v>
          </cell>
          <cell r="E1493">
            <v>199801</v>
          </cell>
        </row>
        <row r="1494">
          <cell r="B1494">
            <v>5376</v>
          </cell>
          <cell r="C1494" t="str">
            <v>CUADRILLA (OFICIAL + 4 AYUDANTES) HORARIO NOCTURNO</v>
          </cell>
          <cell r="D1494" t="str">
            <v>JR</v>
          </cell>
          <cell r="E1494">
            <v>333687</v>
          </cell>
        </row>
        <row r="1495">
          <cell r="B1495">
            <v>5377</v>
          </cell>
          <cell r="C1495" t="str">
            <v>PARCHEO CON FRESADO ESTABILIZADO AL 5% CON EMULSION CRL-1 PARA ACCION DE MOVILIDAD. EXTENDIDO MANUAL. Incluye corte, demolición. HASTA 28Km. HORARIO DIURNO.</v>
          </cell>
          <cell r="D1495" t="str">
            <v>M3</v>
          </cell>
          <cell r="E1495">
            <v>233070</v>
          </cell>
        </row>
        <row r="1496">
          <cell r="B1496">
            <v>5378</v>
          </cell>
          <cell r="C1496" t="str">
            <v>PARCHEO CON FRESADO ESTABILIZADO AL 5% CON EMULSION CRL-1 PARA ACCION DE MOVILIDAD. EXTENDIDO MANUAL. Incluye corte, demolición. HASTA 28Km. HORARIO NOCTURNO.</v>
          </cell>
          <cell r="D1496" t="str">
            <v>M3</v>
          </cell>
          <cell r="E1496">
            <v>248183</v>
          </cell>
        </row>
        <row r="1497">
          <cell r="B1497">
            <v>5380</v>
          </cell>
          <cell r="C1497" t="str">
            <v>TRANSPORTE DE MATERIAL PROVENIENTE DE SITIO DE OBRA AL SITIO DISPUESTO PARA MEZCLAS, ESTABILIZAR O DEJAR EN PATIOS DE ACOPIO DEL IDU, EN DISTANCIA HASTA 21 Km.</v>
          </cell>
          <cell r="D1497" t="str">
            <v>M3</v>
          </cell>
          <cell r="E1497">
            <v>24397</v>
          </cell>
        </row>
        <row r="1498">
          <cell r="B1498">
            <v>5381</v>
          </cell>
          <cell r="C1498" t="str">
            <v>CONSTRUCCIÓN DE CICLORUTA, INCLUYE OBRAS CIVILES, DEMARCACIÓN, SEÑALIZAN VERTICAL (Calculado para un tramo representativo de 100 mt.)</v>
          </cell>
          <cell r="D1498" t="str">
            <v>ML</v>
          </cell>
          <cell r="E1498">
            <v>327833</v>
          </cell>
        </row>
        <row r="1499">
          <cell r="B1499">
            <v>5382</v>
          </cell>
          <cell r="C1499" t="str">
            <v>BICICARRIL BIDIRECCIONAL SEGREGADA (Incluye demarcación y elementos canalizadores) (Calculado para un tramo representativo de 100 mt.)</v>
          </cell>
          <cell r="D1499" t="str">
            <v>ML</v>
          </cell>
          <cell r="E1499">
            <v>63473</v>
          </cell>
        </row>
        <row r="1500">
          <cell r="B1500">
            <v>5383</v>
          </cell>
          <cell r="C1500" t="str">
            <v>BICICARRIL UNIDIRECCIONAL (Incluye demarcación) (Calculado para un tramo representativo de 100 mt.)</v>
          </cell>
          <cell r="D1500" t="str">
            <v>ML</v>
          </cell>
          <cell r="E1500">
            <v>5649</v>
          </cell>
        </row>
        <row r="1501">
          <cell r="B1501">
            <v>5384</v>
          </cell>
          <cell r="C1501" t="str">
            <v>INTERSECCIÓN PARA BICICARRIL BIDIRECCIONAL(Incluye demarcación, señalización vertical, elementos canalizadores) (Calculado incluyendo un tramo de 10 mt. antes y después de la intersección)</v>
          </cell>
          <cell r="D1501" t="str">
            <v>UN</v>
          </cell>
          <cell r="E1501">
            <v>9072159</v>
          </cell>
        </row>
        <row r="1502">
          <cell r="B1502">
            <v>5385</v>
          </cell>
          <cell r="C1502" t="str">
            <v>INTERSECCION PARA BICICARRIL UNIDIRECCIONAL, INCLUYE DEMARCACION, SEÑALIZACION VERTICAL, ELEMENTOS CANALIZADORES (Calculado incluyendo un tramo de 10 mt. antes y despues de la intersección)</v>
          </cell>
          <cell r="D1502" t="str">
            <v>UN</v>
          </cell>
          <cell r="E1502">
            <v>6641623</v>
          </cell>
        </row>
        <row r="1503">
          <cell r="B1503">
            <v>5387</v>
          </cell>
          <cell r="C1503" t="str">
            <v>REUBICACION DE POSTE TIPO MASTIL (Incluye desmonte).</v>
          </cell>
          <cell r="D1503" t="str">
            <v>UN</v>
          </cell>
          <cell r="E1503">
            <v>306641</v>
          </cell>
        </row>
        <row r="1504">
          <cell r="B1504">
            <v>5388</v>
          </cell>
          <cell r="C1504" t="str">
            <v>BASE PARA POSTE METALICO DE 0.80m x 0.80m H= 0.80m. EN CONCRETO PREMEZCLADO DE 3000 PSI (210 Kg/Cm2). CONSTRUCCION. INCLUYE ESTRUCTURA DE REFUERZO Y SBG_A.</v>
          </cell>
          <cell r="D1504" t="str">
            <v>UN</v>
          </cell>
          <cell r="E1504">
            <v>535028</v>
          </cell>
        </row>
        <row r="1505">
          <cell r="B1505">
            <v>5391</v>
          </cell>
          <cell r="C1505" t="str">
            <v>CUADRILLA (4 AYUDANTES)</v>
          </cell>
          <cell r="D1505" t="str">
            <v>HR</v>
          </cell>
          <cell r="E1505">
            <v>22719</v>
          </cell>
        </row>
        <row r="1506">
          <cell r="B1506">
            <v>5392</v>
          </cell>
          <cell r="C1506" t="str">
            <v>CUADRILLA (4 AYUDANTES)</v>
          </cell>
          <cell r="D1506" t="str">
            <v>JR</v>
          </cell>
          <cell r="E1506">
            <v>181755</v>
          </cell>
        </row>
        <row r="1507">
          <cell r="B1507">
            <v>5394</v>
          </cell>
          <cell r="C1507" t="str">
            <v>MANEJO DE AGUAS PARA TRABAJOS SOBRE CANAL. ALTURA DE LA BARRERA 1.50m (INCLUYE EQUIPO, SUMINISTRO Y MANO DE OBRA.</v>
          </cell>
          <cell r="D1507" t="str">
            <v>ML</v>
          </cell>
          <cell r="E1507">
            <v>163972</v>
          </cell>
        </row>
        <row r="1508">
          <cell r="B1508">
            <v>5395</v>
          </cell>
          <cell r="C1508" t="str">
            <v>BARANDAS. DESMONTE E INSTALACION. INCLUYE ACOPIO EN EL FRENTE DE OBRA. (NO INCLUYE TRASLADO DEL MATERIAL SOBRANTE, NI RETIRO DE ESCOMBROS).</v>
          </cell>
          <cell r="D1508" t="str">
            <v>ML</v>
          </cell>
          <cell r="E1508">
            <v>27736</v>
          </cell>
        </row>
        <row r="1509">
          <cell r="B1509">
            <v>5396</v>
          </cell>
          <cell r="C1509" t="str">
            <v>CONCRETO IMPERMEABILIZADO DE 3000 PSI PARA BOX CULVERT (PREMEZCLADO. INCLUYE SUMINISTRO, FORMALETEO Y COLOCACION. NO INCLUYE REFUERZO, CURADO).</v>
          </cell>
          <cell r="D1509" t="str">
            <v>M3</v>
          </cell>
          <cell r="E1509">
            <v>699146</v>
          </cell>
        </row>
        <row r="1510">
          <cell r="B1510">
            <v>5397</v>
          </cell>
          <cell r="C1510" t="str">
            <v>DEMARCACION LINEA DE CANALIZACION BICICARRIL A= 0.25m EN PINTURA TERMOPLASTICA (INCLUYE SUMINISTRO Y APLICACION CON EQUIPO. INCLUYE MICROESFERA)</v>
          </cell>
          <cell r="D1510" t="str">
            <v>ML</v>
          </cell>
          <cell r="E1510">
            <v>27370</v>
          </cell>
        </row>
        <row r="1511">
          <cell r="B1511">
            <v>5398</v>
          </cell>
          <cell r="C1511" t="str">
            <v>9 DUCTOS D= 4" SUSPENDIDOS EN PUENTES NORMA CS218. SUMINISTRO E INSTALACION.</v>
          </cell>
          <cell r="D1511" t="str">
            <v>ML</v>
          </cell>
          <cell r="E1511">
            <v>862914</v>
          </cell>
        </row>
        <row r="1512">
          <cell r="B1512">
            <v>5404</v>
          </cell>
          <cell r="C1512" t="str">
            <v>CANASTILLA PASAJUNTAS (Incluye suministro y fijación)</v>
          </cell>
          <cell r="D1512" t="str">
            <v>KG</v>
          </cell>
          <cell r="E1512">
            <v>4280</v>
          </cell>
        </row>
        <row r="1513">
          <cell r="B1513">
            <v>5409</v>
          </cell>
          <cell r="C1513" t="str">
            <v>FLECHA DIRECCIONAL "FRENTE, DERECHA E IZQUIERDA" PARA PAVIMENTO FLEXIBLE (e= 15 mils. ACRILICA BASE AGUA. INCLUYE SUMINISTRO Y APLICACIÓN CON EQUIPO. INCLUYE MICROESFERAS.</v>
          </cell>
          <cell r="D1513" t="str">
            <v>UN</v>
          </cell>
          <cell r="E1513">
            <v>351431</v>
          </cell>
        </row>
        <row r="1514">
          <cell r="B1514">
            <v>5412</v>
          </cell>
          <cell r="C1514" t="str">
            <v>RELLENO EN TRITURADO DE 3/4`` (INCLUYE TRANSPORTE, SUMINISTRO, EXTENDIDO MANUAL Y COLOCACIÓN)</v>
          </cell>
          <cell r="D1514" t="str">
            <v>M3</v>
          </cell>
          <cell r="E1514">
            <v>87686</v>
          </cell>
        </row>
        <row r="1515">
          <cell r="B1515">
            <v>5413</v>
          </cell>
          <cell r="C1515" t="str">
            <v>EXCAVACIÓN MANUAL DE DADOS Y COLUMNAS DE APOYO. INCLUYE MOTOBOMBA SUMERGIBLE Ø 2" O 3" - INCLUYE COMBUSTIBLE</v>
          </cell>
          <cell r="D1515" t="str">
            <v>M3</v>
          </cell>
          <cell r="E1515">
            <v>59746</v>
          </cell>
        </row>
        <row r="1516">
          <cell r="B1516">
            <v>5415</v>
          </cell>
          <cell r="C1516" t="str">
            <v>RELLENO EN ARENA DE PEÑA (INCLUYE TRANSPORTE, SUMINISTRO, EXTENDIDO MANUAL Y COMPACTACIÓN).</v>
          </cell>
          <cell r="D1516" t="str">
            <v>M3</v>
          </cell>
          <cell r="E1516">
            <v>63014</v>
          </cell>
        </row>
        <row r="1517">
          <cell r="B1517">
            <v>5416</v>
          </cell>
          <cell r="C1517" t="str">
            <v>EXCAVACIÓN MECÁNICA PARA DADOS (NIVEL DE FUNCIONAMIENTO. INCLUYE CARGUE).</v>
          </cell>
          <cell r="D1517" t="str">
            <v>M3</v>
          </cell>
          <cell r="E1517">
            <v>39264</v>
          </cell>
        </row>
        <row r="1518">
          <cell r="B1518">
            <v>5418</v>
          </cell>
          <cell r="C1518" t="str">
            <v>EXCAVACIÓN MECÁNICA EN TÚNEL.</v>
          </cell>
          <cell r="D1518" t="str">
            <v>M3</v>
          </cell>
          <cell r="E1518">
            <v>51734</v>
          </cell>
        </row>
        <row r="1519">
          <cell r="B1519">
            <v>5421</v>
          </cell>
          <cell r="C1519" t="str">
            <v>CONCRETO 4000 PSI PARA MURO ESTRUCTURAL (Premezclado. Incl. Sumin, Formaleteo, bombeo y Colocación. No incl. Refuerzo, Curado).</v>
          </cell>
          <cell r="D1519" t="str">
            <v>M3</v>
          </cell>
          <cell r="E1519">
            <v>655614</v>
          </cell>
        </row>
        <row r="1520">
          <cell r="B1520">
            <v>5422</v>
          </cell>
          <cell r="C1520" t="str">
            <v>CONCRETO 4000 PSI PARA MURO DE CONTENCIÓN (Premezclado. Incl. Sumin, Formaleteo y Colocación. No incl. Refuerzo, Curado). Para trabajos en altura mayores a 1.50m.</v>
          </cell>
          <cell r="D1520" t="str">
            <v>M3</v>
          </cell>
          <cell r="E1520">
            <v>712267</v>
          </cell>
        </row>
        <row r="1521">
          <cell r="B1521">
            <v>5426</v>
          </cell>
          <cell r="C1521" t="str">
            <v>CONCRETO 4000 PSI PARA RAMPAS Y ESCALERAS (PREMEZCLADO. INCL. SUMINISTRO, FORMALETEO Y COLOCACIÓN. NO INCL. REFUERZO, CURADO).</v>
          </cell>
          <cell r="D1521" t="str">
            <v>M3</v>
          </cell>
          <cell r="E1521">
            <v>579149</v>
          </cell>
        </row>
        <row r="1522">
          <cell r="B1522">
            <v>5428</v>
          </cell>
          <cell r="C1522" t="str">
            <v>CONCRETO 4000 PSI PARA BOX CULVERT (PREMEZCLADO. INCLUYE SUMIN., FORMALETEO Y COLOCACIÓN. NO INCL. REFUERZO, CURADO).</v>
          </cell>
          <cell r="D1522" t="str">
            <v>M3</v>
          </cell>
          <cell r="E1522">
            <v>660970</v>
          </cell>
        </row>
        <row r="1523">
          <cell r="B1523">
            <v>5430</v>
          </cell>
          <cell r="C1523" t="str">
            <v>GEOMEMBRANA LISA HDPE 30 mils. (SUMINISTRO E INSTALACIÓN).</v>
          </cell>
          <cell r="D1523" t="str">
            <v>M2</v>
          </cell>
          <cell r="E1523">
            <v>22074</v>
          </cell>
        </row>
        <row r="1524">
          <cell r="B1524">
            <v>5431</v>
          </cell>
          <cell r="C1524" t="str">
            <v>DINTEL EN CONCRETO DE 3000 PSI 10cm X 10cm (SUMINISTRO E INSTALACIÓN).</v>
          </cell>
          <cell r="D1524" t="str">
            <v>ML</v>
          </cell>
          <cell r="E1524">
            <v>44484</v>
          </cell>
        </row>
        <row r="1525">
          <cell r="B1525">
            <v>5432</v>
          </cell>
          <cell r="C1525" t="str">
            <v>TALÓN EN CONCRETO DE 3000 PSI (SUMINISTRO E INSTALACIÓN).</v>
          </cell>
          <cell r="D1525" t="str">
            <v>ML</v>
          </cell>
          <cell r="E1525">
            <v>50041</v>
          </cell>
        </row>
        <row r="1526">
          <cell r="B1526">
            <v>5433</v>
          </cell>
          <cell r="C1526" t="str">
            <v>SILLA EN CONCRETO DE 3000 PSI 10cm X 15cm (SUMINISTRO E INSTALACIÓN).</v>
          </cell>
          <cell r="D1526" t="str">
            <v>ML</v>
          </cell>
          <cell r="E1526">
            <v>46423</v>
          </cell>
        </row>
        <row r="1527">
          <cell r="B1527">
            <v>5442</v>
          </cell>
          <cell r="C1527" t="str">
            <v>MAMPOSTERIA EN BLOQUE DE CONCRETO 15X20X40 DE DOS PERFORACIONES TIPO INDURAL O SIMILAR, ACABADO DOBLE CARA (COLOR A DEFINIR SEGÚN MUESTRA) INCLUYE MORTERO 1:4 HECHO EN OBRA.</v>
          </cell>
          <cell r="D1527" t="str">
            <v>M2</v>
          </cell>
          <cell r="E1527">
            <v>77296</v>
          </cell>
        </row>
        <row r="1528">
          <cell r="B1528">
            <v>5443</v>
          </cell>
          <cell r="C1528" t="str">
            <v>SOBRECIMIENTO EN BLOQUE DE 20cm (2 HILADAS) INCLUYE MORTERO DE PEGA 1:4 HECHO EN OBRA.</v>
          </cell>
          <cell r="D1528" t="str">
            <v>ML</v>
          </cell>
          <cell r="E1528">
            <v>30426</v>
          </cell>
        </row>
        <row r="1529">
          <cell r="B1529">
            <v>5452</v>
          </cell>
          <cell r="C1529" t="str">
            <v>PISO EN CONCRETO 3000 PSI PREMEZCLADO, ENDURECIDO Y ESMALTADO MAS VARILLAS EN ALUMINIO O PLÁSTICAS DE DILATACIÓN COLOR GRIS CADA 1,00m EN DOS DIRECCIONES. (SUMINISTRO E INSTALACION. NO INCL CURADO.</v>
          </cell>
          <cell r="D1529" t="str">
            <v>M2</v>
          </cell>
          <cell r="E1529">
            <v>56263</v>
          </cell>
        </row>
        <row r="1530">
          <cell r="B1530">
            <v>5455</v>
          </cell>
          <cell r="C1530" t="str">
            <v>PISO EN GRANITO ESMERILADO, VACIADO Y PULIDO EN SITIO e=1.5cm. INCLUYE JUNTAS DE DILATACIÓN RADIALES Y VACIADOS TRAPEZOIDALMENTE. COLOR Y DIMENSIONES ACORDE CON LOS PLANOS Y ESPECIFICACIONES TÉCNICAS.</v>
          </cell>
          <cell r="D1530" t="str">
            <v>M2</v>
          </cell>
          <cell r="E1530">
            <v>143360</v>
          </cell>
        </row>
        <row r="1531">
          <cell r="B1531">
            <v>5456</v>
          </cell>
          <cell r="C1531" t="str">
            <v>BOCAPUERTA EN GRANITO VACIADO. ANCHO 15 cm. (SUMINISTRO E INSTALACIÓN) INCLUYE MORTERO DE PEGA 1:2 HECHO EN OBRA.</v>
          </cell>
          <cell r="D1531" t="str">
            <v>ML</v>
          </cell>
          <cell r="E1531">
            <v>33938</v>
          </cell>
        </row>
        <row r="1532">
          <cell r="B1532">
            <v>5459</v>
          </cell>
          <cell r="C1532" t="str">
            <v>PELDAÑO EN GRANITO PULIDO. (SUMINISTRO E INSTALACIÓN. INCLUYE VARILLA DE ALUMINIO PARA DILATACION).</v>
          </cell>
          <cell r="D1532" t="str">
            <v>M2</v>
          </cell>
          <cell r="E1532">
            <v>66328</v>
          </cell>
        </row>
        <row r="1533">
          <cell r="B1533">
            <v>5461</v>
          </cell>
          <cell r="C1533" t="str">
            <v>TUBERIA PVC SANITARIA D=3`` TIPO U.S. (INCLUYE SUMINISTRO E INSTALACIÓN).</v>
          </cell>
          <cell r="D1533" t="str">
            <v>ML</v>
          </cell>
          <cell r="E1533">
            <v>18328</v>
          </cell>
        </row>
        <row r="1534">
          <cell r="B1534">
            <v>5462</v>
          </cell>
          <cell r="C1534" t="str">
            <v>SALIDA SANITARIA D=2``. (SUMINISTRO E INSTALACIÓN. INCLUYE TUBERÍA DE HASTA 3.0m DE LONGITUD Y ACCESORIOS DESDE EL RAMAL PRINCIPAL QUE RECIBE, HASTA LA BOCA PARA CONEXIÓN).</v>
          </cell>
          <cell r="D1534" t="str">
            <v>UN</v>
          </cell>
          <cell r="E1534">
            <v>96471</v>
          </cell>
        </row>
        <row r="1535">
          <cell r="B1535">
            <v>5463</v>
          </cell>
          <cell r="C1535" t="str">
            <v>SALIDA SANITARIA D=4``. (SUMINISTRO E INSTALACIÓN. INCLUYE TUBERÍA DE HASTA 3.0m DE LONGITUD Y ACCESORIOS DESDE EL RAMAL PRINCIPAL QUE RECIBE, HASTA LA BOCA PARA CONEXIÓN).</v>
          </cell>
          <cell r="D1535" t="str">
            <v>UN</v>
          </cell>
          <cell r="E1535">
            <v>142320</v>
          </cell>
        </row>
        <row r="1536">
          <cell r="B1536">
            <v>5466</v>
          </cell>
          <cell r="C1536" t="str">
            <v>TUBERIA PVC SANITARIA D=1 1/2`` TIPO U.S. (INCLUYE SUMINISTRO E INSTALACIÓN)</v>
          </cell>
          <cell r="D1536" t="str">
            <v>ML</v>
          </cell>
          <cell r="E1536">
            <v>10942</v>
          </cell>
        </row>
        <row r="1537">
          <cell r="B1537">
            <v>5467</v>
          </cell>
          <cell r="C1537" t="str">
            <v>TUBERIA PVC SANITARIA D=8`` TIPO U.S. (INCLUYE SUMINISTRO E INSTALACIÓN).</v>
          </cell>
          <cell r="D1537" t="str">
            <v>ML</v>
          </cell>
          <cell r="E1537">
            <v>83445</v>
          </cell>
        </row>
        <row r="1538">
          <cell r="B1538">
            <v>5469</v>
          </cell>
          <cell r="C1538" t="str">
            <v>TUBERIA PVC VENTILACIÓN D=3`` TIPO U.S. (INCLUYE SUMINISTRO E INSTALACIÓN).</v>
          </cell>
          <cell r="D1538" t="str">
            <v>ML</v>
          </cell>
          <cell r="E1538">
            <v>11226</v>
          </cell>
        </row>
        <row r="1539">
          <cell r="B1539">
            <v>5471</v>
          </cell>
          <cell r="C1539" t="str">
            <v>TUBERÍA PVC D=1" TIPO U.M. RDE 21 (SUMINISTRO E INSTALACIÓN).</v>
          </cell>
          <cell r="D1539" t="str">
            <v>ML</v>
          </cell>
          <cell r="E1539">
            <v>6300</v>
          </cell>
        </row>
        <row r="1540">
          <cell r="B1540">
            <v>5472</v>
          </cell>
          <cell r="C1540" t="str">
            <v>TUBERIA PVC E.L. D= 1/2`` RDE 13.5 - 315 PSI (INCLUYE SUMINISTRO E INSTALACIÓN, SOLDADURA).</v>
          </cell>
          <cell r="D1540" t="str">
            <v>ML</v>
          </cell>
          <cell r="E1540">
            <v>4854</v>
          </cell>
        </row>
        <row r="1541">
          <cell r="B1541">
            <v>5494</v>
          </cell>
          <cell r="C1541" t="str">
            <v>LAVAMANOS INSTITUCIONAL DE EMPOTRAR. (SUMINISTRO E INSTALACIÓN. INCLUYE GRIFERÍA TIPO PUSH O SIMILAR Y TUBERÍA DE CONEXIÓN).</v>
          </cell>
          <cell r="D1541" t="str">
            <v>UN</v>
          </cell>
          <cell r="E1541">
            <v>375754</v>
          </cell>
        </row>
        <row r="1542">
          <cell r="B1542">
            <v>5501</v>
          </cell>
          <cell r="C1542" t="str">
            <v>LAVAMANOS CERÁMICO DE SOBREPONER (SUMINISTRO E INSTALACIÓN. INCLUYE GRIFERÍA TIPO PUSH ANTIVANDÁLICO).</v>
          </cell>
          <cell r="D1542" t="str">
            <v>UN</v>
          </cell>
          <cell r="E1542">
            <v>324702</v>
          </cell>
        </row>
        <row r="1543">
          <cell r="B1543">
            <v>5502</v>
          </cell>
          <cell r="C1543" t="str">
            <v>LAVAMANOS DE COLGAR PARA PERSONAS EN CONDICIÓN DE MOVILIDAD REDUCIDA. (SUMINISTRO E INSTALACIÓN. INCLUYE GRIFERÍA TIPO PUSH ANTIVANDÁLICO).</v>
          </cell>
          <cell r="D1543" t="str">
            <v>UN</v>
          </cell>
          <cell r="E1543">
            <v>360713</v>
          </cell>
        </row>
        <row r="1544">
          <cell r="B1544">
            <v>5523</v>
          </cell>
          <cell r="C1544" t="str">
            <v>TOMACORRIENTES CON CONEXIÓN A TIERRA, MONOFÁSICO DOBLE, 15 A, 125 VC.A. (LÍNEA NEMA 5), PARA TRABAJO PESADO. (INCLUYE INSTALACIÓN, CAJA DE SALIDA, ELEMENTOS DE CONEXIÓN, DE EMPALME Y DE MONTAJE).</v>
          </cell>
          <cell r="D1544" t="str">
            <v>UN</v>
          </cell>
          <cell r="E1544">
            <v>15552</v>
          </cell>
        </row>
        <row r="1545">
          <cell r="B1545">
            <v>5524</v>
          </cell>
          <cell r="C1545" t="str">
            <v>TOMACORRIENTES CON PROTECCIÓN DE FALLA A TIERRA (GFCI), MONOFÁSICO DOBLE, 20 A, 125 VC.A. (LÍNEA NEMA 5), PARA TRABAJO LIVIANO. (INCLUYE INSTALACIÓN, CAJA DE SALIDA, ELEMENTOS DE CONEXIÓN, DE EMPALME Y DE MONTAJE).</v>
          </cell>
          <cell r="D1545" t="str">
            <v>UN</v>
          </cell>
          <cell r="E1545">
            <v>38783</v>
          </cell>
        </row>
        <row r="1546">
          <cell r="B1546">
            <v>5525</v>
          </cell>
          <cell r="C1546" t="str">
            <v>TOMACORRIENTES CON CONEXIÓN A TIERRA, BIFÁSICOS, DOS POLOS, 3 HILOS, 20 A, 250 VC.A., (LÍNEA NEMA 6), PARA TRABAJO PESADO.  (INCLUYE INSTALACIÓN, CAJA DE SALIDA, ELEMENTOS DE CONEXIÓN, DE EMPALME Y DE MONTAJE).</v>
          </cell>
          <cell r="D1546" t="str">
            <v>UN</v>
          </cell>
          <cell r="E1546">
            <v>44049</v>
          </cell>
        </row>
        <row r="1547">
          <cell r="B1547">
            <v>5527</v>
          </cell>
          <cell r="C1547" t="str">
            <v>TUBERÍA DE ACERO GALVANIZADO, LIVIANA TIPO EMT, D=1". (SUMINISTRO E INSTALACIÓN).</v>
          </cell>
          <cell r="D1547" t="str">
            <v>ML</v>
          </cell>
          <cell r="E1547">
            <v>13341</v>
          </cell>
        </row>
        <row r="1548">
          <cell r="B1548">
            <v>5528</v>
          </cell>
          <cell r="C1548" t="str">
            <v>TUBERÍA DE ACERO GALVANIZADO, LIVIANA TIPO EMT, D=3/4". (SUMINISTRO E INSTALACIÓN).</v>
          </cell>
          <cell r="D1548" t="str">
            <v>ML</v>
          </cell>
          <cell r="E1548">
            <v>9664</v>
          </cell>
        </row>
        <row r="1549">
          <cell r="B1549">
            <v>5535</v>
          </cell>
          <cell r="C1549" t="str">
            <v>CUADRILLA (2 OFICIALES)</v>
          </cell>
          <cell r="D1549" t="str">
            <v>JR</v>
          </cell>
          <cell r="E1549">
            <v>130942</v>
          </cell>
        </row>
        <row r="1550">
          <cell r="B1550">
            <v>5536</v>
          </cell>
          <cell r="C1550" t="str">
            <v>CUADRILLA (2 OFICIALES)</v>
          </cell>
          <cell r="D1550" t="str">
            <v>HR</v>
          </cell>
          <cell r="E1550">
            <v>16355</v>
          </cell>
        </row>
        <row r="1551">
          <cell r="B1551">
            <v>5540</v>
          </cell>
          <cell r="C1551" t="str">
            <v xml:space="preserve">CONDUCTORES MONOPOLARES DE COBRE, AISLADOS PARA 600 V C.A.,  CALIBRE NO 12 AWG.  (Incluye suministro e instalación). </v>
          </cell>
          <cell r="D1551" t="str">
            <v>ML</v>
          </cell>
          <cell r="E1551">
            <v>1713</v>
          </cell>
        </row>
        <row r="1552">
          <cell r="B1552">
            <v>5541</v>
          </cell>
          <cell r="C1552" t="str">
            <v>CONDUCTORES MONOPOLARES DE COBRE, AISLADOS PARA 600 V C.A.,  CALIBRE NO 10 AWG.  (Incluye suministro e instalación).</v>
          </cell>
          <cell r="D1552" t="str">
            <v>ML</v>
          </cell>
          <cell r="E1552">
            <v>2470</v>
          </cell>
        </row>
        <row r="1553">
          <cell r="B1553">
            <v>5542</v>
          </cell>
          <cell r="C1553" t="str">
            <v>CONDUCTORES MONOPOLARES DE COBRE, AISLADOS PARA 600 V C.A.,  CALIBRE NO 8 AWG.  (Incluye suministro e instalación).</v>
          </cell>
          <cell r="D1553" t="str">
            <v>ML</v>
          </cell>
          <cell r="E1553">
            <v>3321</v>
          </cell>
        </row>
        <row r="1554">
          <cell r="B1554">
            <v>5543</v>
          </cell>
          <cell r="C1554" t="str">
            <v>CONDUCTORES MONOPOLARES DE COBRE, AISLADOS PARA 600 V C.A.,  CALIBRE NO 6 AWG.  (Incluye suministro e instalación).</v>
          </cell>
          <cell r="D1554" t="str">
            <v>ML</v>
          </cell>
          <cell r="E1554">
            <v>4801</v>
          </cell>
        </row>
        <row r="1555">
          <cell r="B1555">
            <v>5545</v>
          </cell>
          <cell r="C1555" t="str">
            <v>ACOMETIDA EN CONDUCTORES DE COBRE, (4NO. 4 + 1NO. 8)  AWG, AISLADOS PARA 600 V C.A. INCLUYE CONDUCTORES, CONEXIONES,  ACCESORIOS DE MONTAJE, ELEMENTOS DE CONEXIÓN Y DE MARCACIÓN.(Incluye suministro e instalación).</v>
          </cell>
          <cell r="D1555" t="str">
            <v>ML</v>
          </cell>
          <cell r="E1555">
            <v>34423</v>
          </cell>
        </row>
        <row r="1556">
          <cell r="B1556">
            <v>5546</v>
          </cell>
          <cell r="C1556" t="str">
            <v>ACOMETIDA EN CONDUCTORES DE COBRE, (4NO. 2 + 1NO. 4)  AWG, AISLADOS PARA 600 V C.A. INCLUYE CONDUCTORES, CONEXIONES,  ACCESORIOS DE MONTAJE, ELEMENTOS DE CONEXIÓN Y DE MARCACIÓN.(Incluye suministro e instalación).</v>
          </cell>
          <cell r="D1556" t="str">
            <v>ML</v>
          </cell>
          <cell r="E1556">
            <v>50269</v>
          </cell>
        </row>
        <row r="1557">
          <cell r="B1557">
            <v>5547</v>
          </cell>
          <cell r="C1557" t="str">
            <v>ACOMETIDA A TABLERO TATR, EN CONDUCTORES DE COBRE, (4NO.4 + 1NO. 8)  AWG, AISLADOS PARA 600 V C.A. INCL CONDUCTORES, CONEXIONES,  ACCESORIOS DE MONTAJE, ELEMENTOS DE CONEXIÓN Y MARCACIÓN.(Incl suministro e instalación).</v>
          </cell>
          <cell r="D1557" t="str">
            <v>ML</v>
          </cell>
          <cell r="E1557">
            <v>33627</v>
          </cell>
        </row>
        <row r="1558">
          <cell r="B1558">
            <v>5548</v>
          </cell>
          <cell r="C1558" t="str">
            <v>ALIMENTACIÓN EN CONDUCTORES DE COBRE, (3NO. 8 + 1NO. 10) AWG, AISLADOS PARA 600 V C.A., INCLUYE CONDUCTORES, CONEXIONES, ACCESORIOS DE MONTAJE, ELEMENTOS DE CONEXIÓN Y DE MARCACIÓN. (Incluye suministro e instalación).</v>
          </cell>
          <cell r="D1558" t="str">
            <v>ML</v>
          </cell>
          <cell r="E1558">
            <v>14887</v>
          </cell>
        </row>
        <row r="1559">
          <cell r="B1559">
            <v>5549</v>
          </cell>
          <cell r="C1559" t="str">
            <v>ALIMENTACIÓN EN CONDUCTORES DE COBRE, (4NO. 2/0 + 1NO.6) AWG, AISLADOS PARA 600 V C.A., INCLUYE CONDUCTORES, CONEXIONES, ACCESORIOS DE MONTAJE, ELEMENTOS DE CONEXIÓN Y DE MARCACIÓN. (Incluye suministro e instalación)</v>
          </cell>
          <cell r="D1559" t="str">
            <v>ML</v>
          </cell>
          <cell r="E1559">
            <v>96706</v>
          </cell>
        </row>
        <row r="1560">
          <cell r="B1560">
            <v>5550</v>
          </cell>
          <cell r="C1560" t="str">
            <v>ALIMENTACIÓN  EN CONDUCTORES DE COBRE, (4NO. 1/0 + 1NO.6) AWG, AISLADOS PARA 600 V C.A., INCLUYE CONDUCTORES, CONEXIONES, ACCESORIOS DE MONTAJE, ELEMENTOS DE CONEXIÓN Y DE MARCACIÓN. (Incluye suministro e instalación)</v>
          </cell>
          <cell r="D1560" t="str">
            <v>ML</v>
          </cell>
          <cell r="E1560">
            <v>81294</v>
          </cell>
        </row>
        <row r="1561">
          <cell r="B1561">
            <v>5551</v>
          </cell>
          <cell r="C1561" t="str">
            <v>ALIMENTACIÓN EN CONDUCTORES DE COBRE, (4NO. 8+ 1NO.10)  AWG, AISLADOS PARA 600 V C.A. INCLUYE CONDUCTORES, CONEXIONES,  ACCESORIOS DE MONTAJE, ELEMENTOS DE CONEXIÓN Y DE MARCACIÓN. (Incluye suministro e instalación)</v>
          </cell>
          <cell r="D1561" t="str">
            <v>ML</v>
          </cell>
          <cell r="E1561">
            <v>19469</v>
          </cell>
        </row>
        <row r="1562">
          <cell r="B1562">
            <v>5552</v>
          </cell>
          <cell r="C1562" t="str">
            <v>CAJAS DE EMPALME Y SALIDA,  EN FUNDICIÓN DE ACERO GALVANIZADO DE 4"X4", DEL DIAMETRO DE LA TUBERÍA(Incluye suministro e instalación)</v>
          </cell>
          <cell r="D1562" t="str">
            <v>UN</v>
          </cell>
          <cell r="E1562">
            <v>11059</v>
          </cell>
        </row>
        <row r="1563">
          <cell r="B1563">
            <v>5556</v>
          </cell>
          <cell r="C1563" t="str">
            <v>TUBERÍA SEMIPESADA IMC, DE 3/4`` DE DIÁMETRO, EXPUESTA, CON SUS ACCESORIOS DE MONTAJE. (Incluye suministro e instalación)</v>
          </cell>
          <cell r="D1563" t="str">
            <v>ML</v>
          </cell>
          <cell r="E1563">
            <v>19696</v>
          </cell>
        </row>
        <row r="1564">
          <cell r="B1564">
            <v>5557</v>
          </cell>
          <cell r="C1564" t="str">
            <v>TUBERÍA SEMIPESADA IMC, DE 2" DE DIÁMETRO, EXPUESTA, CON SUS ACCESORIOS DE MONTAJE. (Incluye suministro e instalación)</v>
          </cell>
          <cell r="D1564" t="str">
            <v>ML</v>
          </cell>
          <cell r="E1564">
            <v>45461</v>
          </cell>
        </row>
        <row r="1565">
          <cell r="B1565">
            <v>5558</v>
          </cell>
          <cell r="C1565" t="str">
            <v>TUBERÍA EMT DE 3" DE DIÁMETRO, EXPUESTA, CON SUS ACCESORIOS DE MONTAJE. (Incluye suministro e instalación)</v>
          </cell>
          <cell r="D1565" t="str">
            <v>ML</v>
          </cell>
          <cell r="E1565">
            <v>62649</v>
          </cell>
        </row>
        <row r="1566">
          <cell r="B1566">
            <v>5561</v>
          </cell>
          <cell r="C1566" t="str">
            <v>ACOMETIDA EN CONDUCTORES DE COBRE, (4NO. 1/0 + 1NO. 4)  AWG, AISLADOS PARA 600 V C.A. INCLUYE CONDUCTORES, CONEXIONES,  ACCESORIOS DE MONTAJE, ELEMENTOS DE CONEXIÓN Y DE MARCACIÓN. (Incluye suministro e instalación)</v>
          </cell>
          <cell r="D1566" t="str">
            <v>ML</v>
          </cell>
          <cell r="E1566">
            <v>82346</v>
          </cell>
        </row>
        <row r="1567">
          <cell r="B1567">
            <v>5562</v>
          </cell>
          <cell r="C1567" t="str">
            <v>ACOMETIDA EN CONDUCTORES DE COBRE, (5NO. 4)  AWG, AISLADOS PARA 600 V C.A. INCLUYE CONDUCTORES, CONEXIONES,  ACCESORIOS DE MONTAJE, ELEMENTOS DE CONEXIÓN Y DE MARCACIÓN. (Incluye suministro e instalación)</v>
          </cell>
          <cell r="D1567" t="str">
            <v>ML</v>
          </cell>
          <cell r="E1567">
            <v>33862</v>
          </cell>
        </row>
        <row r="1568">
          <cell r="B1568">
            <v>5567</v>
          </cell>
          <cell r="C1568" t="str">
            <v>CONDUCTORES MONOPOLARES DE COBRE, AISLADOS PARA 600 V C.A.,  CALIBRE NO 4 AWG.  (Incluye suministro e instalación)</v>
          </cell>
          <cell r="D1568" t="str">
            <v>ML</v>
          </cell>
          <cell r="E1568">
            <v>7084</v>
          </cell>
        </row>
        <row r="1569">
          <cell r="B1569">
            <v>5570</v>
          </cell>
          <cell r="C1569" t="str">
            <v>ALIMENTACIÓN  EN CONDUCTORES DE COBRE, (4NO. 4/0 + 1NO.4) AWG, AISLADOS PARA 600 V C.A., INCLUYE CONDUCTORES, CONEXIONES, ACCESORIOS DE MONTAJE, ELEMENTOS DE CONEXIÓN Y DE MARCACIÓN. (Incluye suministro e instalación)</v>
          </cell>
          <cell r="D1569" t="str">
            <v>ML</v>
          </cell>
          <cell r="E1569">
            <v>136757</v>
          </cell>
        </row>
        <row r="1570">
          <cell r="B1570">
            <v>5571</v>
          </cell>
          <cell r="C1570" t="str">
            <v>ALIMENTACIÓN  EN CONDUCTORES DE COBRE, (4NO. 6 + 1NO.8) AWG, AISLADOS PARA 600 V C.A., INCLUYE CONDUCTORES, CONEXIONES, ACCESORIOS DE MONTAJE, ELEMENTOS DE CONEXIÓN Y DE MARCACIÓN. (Incluye suministro e instalación)</v>
          </cell>
          <cell r="D1570" t="str">
            <v>ML</v>
          </cell>
          <cell r="E1570">
            <v>31203</v>
          </cell>
        </row>
        <row r="1571">
          <cell r="B1571">
            <v>5572</v>
          </cell>
          <cell r="C1571" t="str">
            <v>ALIMENTACIÓN  EN CONDUCTORES DE COBRE, (3NO. 10 + 1NO.12) AWG, AISLADOS PARA 600 V C.A., INCLUYE CONDUCTORES, CONEXIONES, ACCESORIOS DE MONTAJE, ELEMENTOS DE CONEXIÓN Y DE MARCACIÓN. (Incluye suministro e instalación)</v>
          </cell>
          <cell r="D1571" t="str">
            <v>ML</v>
          </cell>
          <cell r="E1571">
            <v>19007</v>
          </cell>
        </row>
        <row r="1572">
          <cell r="B1572">
            <v>5573</v>
          </cell>
          <cell r="C1572" t="str">
            <v>ACOMETIDA EN CONDUCTORES DE COBRE, (5NO. 10)  AWG, AISLADOS PARA 600 V C.A. INCLUYE CONDUCTORES, CONEXIONES,  ACCESORIOS DE MONTAJE, ELEMENTOS DE CONEXIÓN Y DE MARCACIÓN. (Incluye suministro e instalación)</v>
          </cell>
          <cell r="D1572" t="str">
            <v>ML</v>
          </cell>
          <cell r="E1572">
            <v>11891</v>
          </cell>
        </row>
        <row r="1573">
          <cell r="B1573">
            <v>5574</v>
          </cell>
          <cell r="C1573" t="str">
            <v>ACOMETIDA EN CONDUCTORES DE COBRE, (3NO. 10)  AWG, AISLADOS PARA 600 V C.A. INCLUYE CONDUCTORES, CONEXIONES,  ACCESORIOS DE MONTAJE, ELEMENTOS DE CONEXIÓN Y DE MARCACIÓN. (Incluye suministro e instalación)</v>
          </cell>
          <cell r="D1573" t="str">
            <v>ML</v>
          </cell>
          <cell r="E1573">
            <v>8323</v>
          </cell>
        </row>
        <row r="1574">
          <cell r="B1574">
            <v>5575</v>
          </cell>
          <cell r="C1574" t="str">
            <v>ALIMENTACIÓN  EN CONDUCTORES DE COBRE, (3NO. 6 + 1NO.8) AWG, AISLADOS PARA 600 V C.A., INCLUYE CONDUCTORES, CONEXIONES, ACCESORIOS DE MONTAJE, ELEMENTOS DE CONEXIÓN Y DE MARCACIÓN. (Incluye suministro e instalación)</v>
          </cell>
          <cell r="D1574" t="str">
            <v>ML</v>
          </cell>
          <cell r="E1574">
            <v>27199</v>
          </cell>
        </row>
        <row r="1575">
          <cell r="B1575">
            <v>5576</v>
          </cell>
          <cell r="C1575" t="str">
            <v>ACOMETIDA EN CONDUCTORES DE COBRE, (4NO. 10)  AWG, AISLADOS PARA 600 V C.A. INCLUYE CONDUCTORES, CONEXIONES,  ACCESORIOS DE MONTAJE, ELEMENTOS DE CONEXIÓN Y DE MARCACIÓN. (Incluye suministro e instalación)</v>
          </cell>
          <cell r="D1575" t="str">
            <v>ML</v>
          </cell>
          <cell r="E1575">
            <v>10108</v>
          </cell>
        </row>
        <row r="1576">
          <cell r="B1576">
            <v>5577</v>
          </cell>
          <cell r="C1576" t="str">
            <v>ALIMENTACIÓN  EN CONDUCTORES DE COBRE, (3NO. 4/0 + 1NO.2) AWG, AISLADOS PARA 600 V C.A., INCLUYE CONDUCTORES, CONEXIONES, ACCESORIOS DE MONTAJE, ELEMENTOS DE CONEXIÓN Y DE MARCACIÓN. (Incluye suministro e instalación)</v>
          </cell>
          <cell r="D1576" t="str">
            <v>ML</v>
          </cell>
          <cell r="E1576">
            <v>109932</v>
          </cell>
        </row>
        <row r="1577">
          <cell r="B1577">
            <v>5581</v>
          </cell>
          <cell r="C1577" t="str">
            <v>ACOMETIDA EN CONDUCTORES DE COBRE, (4NO. 2 + 1NO. 8)  AWG, AISLADOS PARA 600 V C.A. INCLUYE CONDUCTORES, CONEXIONES,  ACCESORIOS DE MONTAJE, ELEMENTOS DE CONEXIÓN Y DE MARCACIÓN.  (Incluye suministro e instalación)</v>
          </cell>
          <cell r="D1577" t="str">
            <v>ML</v>
          </cell>
          <cell r="E1577">
            <v>227288</v>
          </cell>
        </row>
        <row r="1578">
          <cell r="B1578">
            <v>5582</v>
          </cell>
          <cell r="C1578" t="str">
            <v>ALIMENTACIÓN EN CONDUCTORES DE COBRE, (4NO. 6+ 1NO.10)  AWG, AISLADOS PARA 600 V C.A. INCLUYE CONDUCTORES, CONEXIONES,  ACCESORIOS DE MONTAJE, ELEMENTOS DE CONEXIÓN Y DE MARCACIÓN. (Incluye suministro e instalación)</v>
          </cell>
          <cell r="D1578" t="str">
            <v>ML</v>
          </cell>
          <cell r="E1578">
            <v>25110</v>
          </cell>
        </row>
        <row r="1579">
          <cell r="B1579">
            <v>5583</v>
          </cell>
          <cell r="C1579" t="str">
            <v>ACOMETIDA EN CONDUCTORES DE COBRE, (5NO. 4)  AWG, AISLADOS PARA 600 V C.A. INCLUYE CONDUCTORES, CONEXIONES,  ACCESORIOS DE MONTAJE, ELEMENTOS DE CONEXIÓN Y DE MARCACIÓN.  (Incluye suministro e instalación)</v>
          </cell>
          <cell r="D1579" t="str">
            <v>ML</v>
          </cell>
          <cell r="E1579">
            <v>31055</v>
          </cell>
        </row>
        <row r="1580">
          <cell r="B1580">
            <v>5585</v>
          </cell>
          <cell r="C1580" t="str">
            <v>TOMACORRIENTES CON CONEXIÓN A TIERRA, TRIFÁSICOS, TRES POLOS, 3 HILOS, 20 A, 250 VC.A., (LÍNEA NEMA 6), PARA TRABAJO PESADO.  INCLUYE LA CAJA DE SALIDA, ELEMENTOS DE CONEXIÓN, DE EMPALME Y DE MONTAJE.</v>
          </cell>
          <cell r="D1580" t="str">
            <v>UN</v>
          </cell>
          <cell r="E1580">
            <v>42650</v>
          </cell>
        </row>
        <row r="1581">
          <cell r="B1581">
            <v>5586</v>
          </cell>
          <cell r="C1581" t="str">
            <v>TUBERÍA EMT DE 1 1/4" DE DIÁMETRO, EXPUESTA, CON SUS ACCESORIOS DE MONTAJE. (Incluye suministro e instalación).</v>
          </cell>
          <cell r="D1581" t="str">
            <v>ML</v>
          </cell>
          <cell r="E1581">
            <v>21622</v>
          </cell>
        </row>
        <row r="1582">
          <cell r="B1582">
            <v>5587</v>
          </cell>
          <cell r="C1582" t="str">
            <v>TUBERÍA EMT DE 2" DE DIÁMETRO, EXPUESTA, CON SUS ACCESORIOS DE MONTAJE. (Incluye suministro e instalación)</v>
          </cell>
          <cell r="D1582" t="str">
            <v>ML</v>
          </cell>
          <cell r="E1582">
            <v>28510</v>
          </cell>
        </row>
        <row r="1583">
          <cell r="B1583">
            <v>5588</v>
          </cell>
          <cell r="C1583" t="str">
            <v>ACOMETIDA  EN CONDUCTORES DE COBRE, (4NO. 1/0 + 1NO.2) AWG, AISLADOS PARA 600 V C.A., INCLUYE CONDUCTORES, CONEXIONES, ACCESORIOS DE MONTAJE, ELEMENTOS DE CONEXIÓN Y DE MARCACIÓN. (Incluye suministro e instalación)</v>
          </cell>
          <cell r="D1583" t="str">
            <v>ML</v>
          </cell>
          <cell r="E1583">
            <v>84124</v>
          </cell>
        </row>
        <row r="1584">
          <cell r="B1584">
            <v>5591</v>
          </cell>
          <cell r="C1584" t="str">
            <v>ACOMETIDA EN MEDIA TENSIÓN DESDE LA RED PÚBLICA, EN CONDUCTORES  3 NO. 1/0AWG, XLPE, 15KV, 133%, 1 NO. 2 CU DESNUDO, CON CONOS DE ALIVIO, TERMINALES Y ACCESORIOS (Incluye suministro e instalación)</v>
          </cell>
          <cell r="D1584" t="str">
            <v>ML</v>
          </cell>
          <cell r="E1584">
            <v>121066</v>
          </cell>
        </row>
        <row r="1585">
          <cell r="B1585">
            <v>5595</v>
          </cell>
          <cell r="C1585" t="str">
            <v>CANALIZACIÓN SUBTERRÁNEA CON 2 DUCTOS DE 4" PVC DB, ACCESORIOS, EXCAVACIÓN, LLENOS Y ACABADO  (Incluye suministro e instalación)</v>
          </cell>
          <cell r="D1585" t="str">
            <v>ML</v>
          </cell>
          <cell r="E1585">
            <v>80455</v>
          </cell>
        </row>
        <row r="1586">
          <cell r="B1586">
            <v>5599</v>
          </cell>
          <cell r="C1586" t="str">
            <v>ACOMETIDAS EN MEDIA TENSIÓN DESDE LA RED PÚBLICA, EN CONDUCTORES  3 NO. 2/0AWG, XLPE, 15KV, 133%, 1 NO. 2 CU DESNUDO, CON CONOS DE ALIVIO, TERMINALES Y ACCESORIOS (Incluye suministro e instalación) DTD-20143150598263</v>
          </cell>
          <cell r="D1586" t="str">
            <v>ML</v>
          </cell>
          <cell r="E1586">
            <v>161836</v>
          </cell>
        </row>
        <row r="1587">
          <cell r="B1587">
            <v>5602</v>
          </cell>
          <cell r="C1587" t="str">
            <v xml:space="preserve">ALIMENTACIÓN A ARMARIOS DE POTENCIA, EN CABLE DE CU, AISLADO A 600V, 3 X (3NO. 500MCM Y 1NO. 4/0AWG, THWN), INCLUYE TERMINALES DE CONEXIÓN. (Incluye suministro e instalación) </v>
          </cell>
          <cell r="D1587" t="str">
            <v>ML</v>
          </cell>
          <cell r="E1587">
            <v>2256821</v>
          </cell>
        </row>
        <row r="1588">
          <cell r="B1588">
            <v>5603</v>
          </cell>
          <cell r="C1588" t="str">
            <v>ALIMENTACIÓN A ARMARIOS EQUIPOS AUXILIARES , EN CABLE DE CU, AISLADO A 600V, 3 X (3NO. 4 + 1NO. 8AWG, THWN), INCLUYE TERMINALES DE CONEXIÓN. (Incluye suministro e instalación)</v>
          </cell>
          <cell r="D1588" t="str">
            <v>ML</v>
          </cell>
          <cell r="E1588">
            <v>54700</v>
          </cell>
        </row>
        <row r="1589">
          <cell r="B1589">
            <v>5604</v>
          </cell>
          <cell r="C1589" t="str">
            <v>CANALIZACIÓN SUBTERRÁNEA CON 3 DUCTOS DE 4`` PVC DB, ACCESORIOS, EXCAVACIÓN, LLENOS Y ACABADO. DISTANCIA TRANSPORTE 28 Km.  (Incluye suministro e instalación)</v>
          </cell>
          <cell r="D1589" t="str">
            <v>ML</v>
          </cell>
          <cell r="E1589">
            <v>58011</v>
          </cell>
        </row>
        <row r="1590">
          <cell r="B1590">
            <v>5606</v>
          </cell>
          <cell r="C1590" t="str">
            <v xml:space="preserve">CANALIZACIÓN SUBTERRÁNEA CON 3 DUCTOS DE 6`` PVC DB, ACCESORIOS, EXCAVACIÓN, LLENOS Y ACABADO  (Incluye suministro e instalación) TRANSPORTE A 28 Km. </v>
          </cell>
          <cell r="D1590" t="str">
            <v>ML</v>
          </cell>
          <cell r="E1590">
            <v>108780</v>
          </cell>
        </row>
        <row r="1591">
          <cell r="B1591">
            <v>5610</v>
          </cell>
          <cell r="C1591" t="str">
            <v>CABLE DE COBRE DESNUDO CALIBRE 1/0 AWG, ENTERRADO EN TERRENO NATURAL INCLUYE EXCAVACIÓN, LLENOS Y COMPACTACIÓN DEL PISO. (Incluye suministro e instalación) DISTANCIA DE TRANSPORTE 28 Km.</v>
          </cell>
          <cell r="D1591" t="str">
            <v>ML</v>
          </cell>
          <cell r="E1591">
            <v>103133</v>
          </cell>
        </row>
        <row r="1592">
          <cell r="B1592">
            <v>5611</v>
          </cell>
          <cell r="C1592" t="str">
            <v>CABLE DE COBRE DESNUDO CALIBRE 1/0 AWG EXPUESTO (Incluye suministro e instalación) (Incluye 3mt de cable 1/0 por ML).</v>
          </cell>
          <cell r="D1592" t="str">
            <v>ML</v>
          </cell>
          <cell r="E1592">
            <v>46717</v>
          </cell>
        </row>
        <row r="1593">
          <cell r="B1593">
            <v>5616</v>
          </cell>
          <cell r="C1593" t="str">
            <v>CABLE DE ALUMINIO AISLADO THW CALIBRE 1/0 AWG, INSTALADO EXPUESTO SOBRE CUBIERTA DE ESTRUCTURA. INCLUYE ELEMENTOS DE FIJACIÓN. (Incluye suministro e instalación)</v>
          </cell>
          <cell r="D1593" t="str">
            <v>ML</v>
          </cell>
          <cell r="E1593">
            <v>6167</v>
          </cell>
        </row>
        <row r="1594">
          <cell r="B1594">
            <v>5621</v>
          </cell>
          <cell r="C1594" t="str">
            <v xml:space="preserve">CABLE DE COBRE DESNUDO CALIBRE 1/0 AWG, EMBEBIDO EN EL CONCRETO. (Incluye suministro e instalación) </v>
          </cell>
          <cell r="D1594" t="str">
            <v>ML</v>
          </cell>
          <cell r="E1594">
            <v>16036</v>
          </cell>
        </row>
        <row r="1595">
          <cell r="B1595">
            <v>5625</v>
          </cell>
          <cell r="C1595" t="str">
            <v>CONEXIÓN AL ACERO DE REFUERZO; INCL. SOLDADURA EXOTÉRMICA DE CABLE CALIBRE 2/0 AWG A VARILLA DE ACERO DE REFUERZO 4 DE 90GR, VARILLA DE ACERO ADICIONAL Y SOLDADURAS ELÉCTRICAS ENTRE VARILLAS DE ACERO. (Incl. sumin. e instal.)</v>
          </cell>
          <cell r="D1595" t="str">
            <v>UN</v>
          </cell>
          <cell r="E1595">
            <v>90872</v>
          </cell>
        </row>
        <row r="1596">
          <cell r="B1596">
            <v>5626</v>
          </cell>
          <cell r="C1596" t="str">
            <v>TERMINAL DE COBRE ELECTROPLATEADO PARA CABLE CALIBRE 2/0AWG, DE UN TORNILLO. INCLUYE MONTAJE, TORNILLOS, TUERCA Y ARANDELAS DE ACERO INOXIDABLE.  (Incluye suministro e instalación)</v>
          </cell>
          <cell r="D1596" t="str">
            <v>UN</v>
          </cell>
          <cell r="E1596">
            <v>7355</v>
          </cell>
        </row>
        <row r="1597">
          <cell r="B1597">
            <v>5628</v>
          </cell>
          <cell r="C1597" t="str">
            <v>CABLE DE ALUMINIO AISLADO THW-SR CALIBRE 1/0 AWG, INSTALADO EXPUESTO SOBRE CUBIERTA DE ESTRUCTURA. INCLUYE ELEMENTOS DE FIJACIÓN. (Incluye suministro e instalación)</v>
          </cell>
          <cell r="D1597" t="str">
            <v>ML</v>
          </cell>
          <cell r="E1597">
            <v>7702</v>
          </cell>
        </row>
        <row r="1598">
          <cell r="B1598">
            <v>5629</v>
          </cell>
          <cell r="C1598" t="str">
            <v>CABLE DE COBRE DESNUDO CALIBRE 2/0 AWG, EMBEBIDO EN EL CONCRETO. (Incluye suministro e instalación)</v>
          </cell>
          <cell r="D1598" t="str">
            <v>ML</v>
          </cell>
          <cell r="E1598">
            <v>26783</v>
          </cell>
        </row>
        <row r="1599">
          <cell r="B1599">
            <v>5630</v>
          </cell>
          <cell r="C1599" t="str">
            <v>CABLE DE COBRE DESNUDO CALIBRE 2/0 AWG EXPUESTO (Incluye suministro e instalación)</v>
          </cell>
          <cell r="D1599" t="str">
            <v>ML</v>
          </cell>
          <cell r="E1599">
            <v>26042</v>
          </cell>
        </row>
        <row r="1600">
          <cell r="B1600">
            <v>5634</v>
          </cell>
          <cell r="C1600" t="str">
            <v>CABLE DE 4 PARES UTP CAT.6A, INCLUYE MARCACIÓN Y CORREAS DE AMARRE  TIPO ``VELCRO`` (Incluye suministro e instalación)</v>
          </cell>
          <cell r="D1600" t="str">
            <v>ML</v>
          </cell>
          <cell r="E1600">
            <v>3436</v>
          </cell>
        </row>
        <row r="1601">
          <cell r="B1601">
            <v>5641</v>
          </cell>
          <cell r="C1601" t="str">
            <v>ENCHAPE DE PISO Y PARED EN CERAMICA 30X30 CM COLOR BLANCO, H=2,10 (Incluye suministro e instalación).</v>
          </cell>
          <cell r="D1601" t="str">
            <v>M2</v>
          </cell>
          <cell r="E1601">
            <v>85382</v>
          </cell>
        </row>
        <row r="1602">
          <cell r="B1602">
            <v>5642</v>
          </cell>
          <cell r="C1602" t="str">
            <v>PAÑETE LISO O RÚSTICO 1:4 PARA MUROS. LAVADO O RÚSTICO.  (Incluye suministro e instalación)</v>
          </cell>
          <cell r="D1602" t="str">
            <v>M2</v>
          </cell>
          <cell r="E1602">
            <v>13384</v>
          </cell>
        </row>
        <row r="1603">
          <cell r="B1603">
            <v>5644</v>
          </cell>
          <cell r="C1603" t="str">
            <v>PINTURA AL AGUA TIPO EMULSIÓN CON RESINA DE POLIVINIL ACETATO MODIFICADA CON ACRÍLICA PARA INTERIORES.  (Incluye suministro e instalación)</v>
          </cell>
          <cell r="D1603" t="str">
            <v>M2</v>
          </cell>
          <cell r="E1603">
            <v>8447</v>
          </cell>
        </row>
        <row r="1604">
          <cell r="B1604">
            <v>5645</v>
          </cell>
          <cell r="C1604" t="str">
            <v>IMPERMEABILIZACIÓN FACHADA (Incluye suministro e instalación)</v>
          </cell>
          <cell r="D1604" t="str">
            <v>M2</v>
          </cell>
          <cell r="E1604">
            <v>6428</v>
          </cell>
        </row>
        <row r="1605">
          <cell r="B1605">
            <v>5646</v>
          </cell>
          <cell r="C1605" t="str">
            <v>PINTURA AMARILLA FRANJA DE SEGURIDAD  (Incluye suministro e instalación)</v>
          </cell>
          <cell r="D1605" t="str">
            <v>ML</v>
          </cell>
          <cell r="E1605">
            <v>7284</v>
          </cell>
        </row>
        <row r="1606">
          <cell r="B1606">
            <v>5647</v>
          </cell>
          <cell r="C1606" t="str">
            <v>PINTURA CIELO FALSO (Incluye suministro e instalación).</v>
          </cell>
          <cell r="D1606" t="str">
            <v>M2</v>
          </cell>
          <cell r="E1606">
            <v>7908</v>
          </cell>
        </row>
        <row r="1607">
          <cell r="B1607">
            <v>5683</v>
          </cell>
          <cell r="C1607" t="str">
            <v>SEPARADOR TIPO TRANSMILENIO (Bloque canalizador amarillo) suministro e instalación (1.75mx0.25mx0.15m) PINTADO CON PINTURA DE TRAFICO AMARILLA CON MICROESFERAS DE VIDRIO.</v>
          </cell>
          <cell r="D1607" t="str">
            <v>UN</v>
          </cell>
          <cell r="E1607">
            <v>116157</v>
          </cell>
        </row>
        <row r="1608">
          <cell r="B1608">
            <v>5684</v>
          </cell>
          <cell r="C1608" t="str">
            <v xml:space="preserve">RETIRO Y REINSTALACIÓN DE SEÑAL BANDERA. INCLUYE SERVICIO DE GRUA.  (DISTANCIA MAXIMA DE REUBICACION 200m). </v>
          </cell>
          <cell r="D1608" t="str">
            <v>UN</v>
          </cell>
          <cell r="E1608">
            <v>289181</v>
          </cell>
        </row>
        <row r="1609">
          <cell r="B1609">
            <v>5686</v>
          </cell>
          <cell r="C1609" t="str">
            <v>CIMENTACION TIPO PILOTE PREEXCAVADO PARA SEÑAL ELEVADA TIPO BANDERA (LONGITUD ENTRE 4 Y 9 m). INCLUYE EXCAVACION</v>
          </cell>
          <cell r="D1609" t="str">
            <v>M3</v>
          </cell>
          <cell r="E1609">
            <v>724219</v>
          </cell>
        </row>
        <row r="1610">
          <cell r="B1610">
            <v>5688</v>
          </cell>
          <cell r="C1610" t="str">
            <v>SEMAFORO (3x200) S1. LENTES DE POLICARBONATO DE 8" BICICLETAS LUCES, SISTEMA DE ILUMINACIÓN A LEDS, COMPATIBILIDAD C800/900, FIJACION A MASTIL. INCLUYE ELEMENTOS DE FIJACION.</v>
          </cell>
          <cell r="D1610" t="str">
            <v>UN</v>
          </cell>
          <cell r="E1610">
            <v>2735354</v>
          </cell>
        </row>
        <row r="1611">
          <cell r="B1611">
            <v>5690</v>
          </cell>
          <cell r="C1611" t="str">
            <v>SALIDA PARA DATOS EMT 3/4" (EN TAQUILLAS Y TORNIQUETES) DESDE EL RACK DE COMUNICACIONES HASTA EL SITIO DE LA SALIDA EN EL PISO DEL TORNIQUETE O HASTA EL PUESTO EN LA TAQUILLA. INCL. PONCHADO DE LOS JACKS EN LOS EXTREMOS .</v>
          </cell>
          <cell r="D1611" t="str">
            <v>UN</v>
          </cell>
          <cell r="E1611">
            <v>223917</v>
          </cell>
        </row>
        <row r="1612">
          <cell r="B1612">
            <v>5691</v>
          </cell>
          <cell r="C1612" t="str">
            <v>SALIDA PARA SONIDO EMT 3/4" (POR EL TECHO DEL VAGON) DESDE EL ARMARIO DE COMUNICACIONES HASTA EL SITIO DE LA SALIDA EN EL TECHO DEL VAGON, EN LA MITAD Y EN LOS EXTREMOS DEL MISMO .</v>
          </cell>
          <cell r="D1612" t="str">
            <v>UN</v>
          </cell>
          <cell r="E1612">
            <v>411880</v>
          </cell>
        </row>
        <row r="1613">
          <cell r="B1613">
            <v>5692</v>
          </cell>
          <cell r="C1613" t="str">
            <v>SALIDA PARA CCTV EMT 3/4" (POR EL TECHO DEL VAGON) DESDE EL ARMARIO DE COMUNICACIONES HASTA EL SITIO DE LA SALIDA EN EL TECHO EN LOS EXTREMOS DE CADA VAGON.</v>
          </cell>
          <cell r="D1613" t="str">
            <v>UN</v>
          </cell>
          <cell r="E1613">
            <v>704238</v>
          </cell>
        </row>
        <row r="1614">
          <cell r="B1614">
            <v>5693</v>
          </cell>
          <cell r="C1614" t="str">
            <v>SALIDA PARA EL MASTIL DEL GPS EN TUBERIA EMT 1" INCL PEDESTAL EN CONCRETO DE 1.0mx0.80mx0.80m. ESTA SALIDA VA DESDE EL MASTIL DEL GPS A SALIDA DE LA RAMPA NORTE HASTA EL RACK DE DATOS DEL VAGON Y EMBEBIDA EN EL PISO.</v>
          </cell>
          <cell r="D1614" t="str">
            <v>UN</v>
          </cell>
          <cell r="E1614">
            <v>728129</v>
          </cell>
        </row>
        <row r="1615">
          <cell r="B1615">
            <v>5696</v>
          </cell>
          <cell r="C1615" t="str">
            <v>CAJA DE INSPECCION AP-280. SUMINISTRO E INSTALACION. SE CONSTRUYEN EN EL PISO AL LADO DE LOS VAGONES PARA EL SISTEMA DE ENERGIA Y/O COMUNICACIONES.</v>
          </cell>
          <cell r="D1615" t="str">
            <v>UN</v>
          </cell>
          <cell r="E1615">
            <v>371682</v>
          </cell>
        </row>
        <row r="1616">
          <cell r="B1616">
            <v>5697</v>
          </cell>
          <cell r="C1616" t="str">
            <v>CAJA PARA MEDIDORES DE ENERGIA. SUMINISTRO E INSTALACION. ESTA CAJA ESTA UBICADA EN EL ARMARIO DEL VAGON NORTE. CONTIENE LOS MEDIDORES DE ENERGIA DE LA ESTACION, PUBLICIDAD Y ANGELCOM.</v>
          </cell>
          <cell r="D1616" t="str">
            <v>UN</v>
          </cell>
          <cell r="E1616">
            <v>380391</v>
          </cell>
        </row>
        <row r="1617">
          <cell r="B1617">
            <v>5698</v>
          </cell>
          <cell r="C1617" t="str">
            <v>POZO DE TIERRA CON VARILLA DE COBRE DE 2.40m, GEL, CABLE No. 2/0 AWG. CONSTRUCCION. SON LAS PUESTAS A TIERRA DE LOS VAGONES Y RAMPAS NUEVAS DE CONEXION A PUENTES PEATONALES.</v>
          </cell>
          <cell r="D1617" t="str">
            <v>UN</v>
          </cell>
          <cell r="E1617">
            <v>196530</v>
          </cell>
        </row>
        <row r="1618">
          <cell r="B1618">
            <v>5699</v>
          </cell>
          <cell r="C1618" t="str">
            <v xml:space="preserve">MEDIDORES DE ENERGIA TRIFASICO 20-80 AMP PARA LA CUENTA DE LA ESTACION. SUMINISTRO E INSTALACION. SE UBICA EN EL ARMARIO DEL VAGON NORTE. SE ENERGIZARA CUANDO LA CUENTA SEA LEGALIZADA ANTE CODENSA. </v>
          </cell>
          <cell r="D1618" t="str">
            <v>UN</v>
          </cell>
          <cell r="E1618">
            <v>242694</v>
          </cell>
        </row>
        <row r="1619">
          <cell r="B1619">
            <v>5700</v>
          </cell>
          <cell r="C1619" t="str">
            <v>MEDIDORES DE ENERGIA MONOFASICO PARA LAS CUENTAS DE PUBLICIDAD Y ANGELCOM. SUMINISTRO E INSTALACION. SE UBICA EN EL ARMARIO DEL VAGON NORTE. SE ENERGIZARAN CUANDO LAS CUENTAS SEAN LEGALIZADAS ANTE CODENSA.</v>
          </cell>
          <cell r="D1619" t="str">
            <v>UN</v>
          </cell>
          <cell r="E1619">
            <v>110230</v>
          </cell>
        </row>
        <row r="1620">
          <cell r="B1620">
            <v>5701</v>
          </cell>
          <cell r="C1620" t="str">
            <v>ACOMETIDA PARCIAL 3No. 1/0 + 1No. 2 - 600V-CU. SUMINISTRO E INSTALACION. ACOMETIDA PARCIAL ENTRE ARMARIOS NORTE Y SUR PARA ALIMENTACION ENTRE LOS VAGONES. INSTALADOS POR DEBAJO DEL PISO DE LOS VAGONES.</v>
          </cell>
          <cell r="D1620" t="str">
            <v>ML</v>
          </cell>
          <cell r="E1620">
            <v>64105</v>
          </cell>
        </row>
        <row r="1621">
          <cell r="B1621">
            <v>5702</v>
          </cell>
          <cell r="C1621" t="str">
            <v>BAJANTE PARA ACOMETIDA 1 D= 3" CALIBRE 14 (L= 4.98) HG, CAPACETE, CINTA BAND IT, CURVA PVC. SUMINISTRO E INSTALACION. INCLUYE APERTURA DE ZANJA PARA INSTALACION DE CURVA Y TUBERIA GALVANIZADA, RESANE Y RETIRO DE ESCOMBROS.</v>
          </cell>
          <cell r="D1621" t="str">
            <v>UN</v>
          </cell>
          <cell r="E1621">
            <v>368430</v>
          </cell>
        </row>
        <row r="1622">
          <cell r="B1622">
            <v>5705</v>
          </cell>
          <cell r="C1622" t="str">
            <v xml:space="preserve">NEOPRENO REFORZADO 0.50 x 0.50 x 2" DOBLE REFUERZO. SUMINISTRO E INSTALACION. (INCLUYE LIMPIEZA DE LA SUPERFICIE CON CHORRO DE AIRE A PRESIÓN, HERRAMIENTA MENOR Y COMPRESOR). </v>
          </cell>
          <cell r="D1622" t="str">
            <v>UN</v>
          </cell>
          <cell r="E1622">
            <v>526309</v>
          </cell>
        </row>
        <row r="1623">
          <cell r="B1623">
            <v>5706</v>
          </cell>
          <cell r="C1623" t="str">
            <v>PISO MEZCLADO EN CAUCHO BICAPA e= 3.0cm BASE EN GRC Negro e= 2cm y GRC pigmento para color e= 1cm (Suministro e Instalación)</v>
          </cell>
          <cell r="D1623" t="str">
            <v>M2</v>
          </cell>
          <cell r="E1623">
            <v>288400</v>
          </cell>
        </row>
        <row r="1624">
          <cell r="B1624">
            <v>5708</v>
          </cell>
          <cell r="C1624" t="str">
            <v>RELLENO EN ARENA DE RIO. INCLUYE TRANSPORTE, SUMINISTRO, EXTENDIDO MANUAL Y COMPACTACION.</v>
          </cell>
          <cell r="D1624" t="str">
            <v>M3</v>
          </cell>
          <cell r="E1624">
            <v>69468</v>
          </cell>
        </row>
        <row r="1625">
          <cell r="B1625">
            <v>5710</v>
          </cell>
          <cell r="C1625" t="str">
            <v>GRAVILLA DE 1/2" SUELTA - SUMINISTRO E INSTALACION.</v>
          </cell>
          <cell r="D1625" t="str">
            <v>M3</v>
          </cell>
          <cell r="E1625">
            <v>45370</v>
          </cell>
        </row>
        <row r="1626">
          <cell r="B1626">
            <v>5712</v>
          </cell>
          <cell r="C1626" t="str">
            <v>DOTACION ABDOMINALES PARA ADULTOS/MAYORES SEGUN ESPECIFICACIONES IDRD - SUMINISTRO E INSTALACION.</v>
          </cell>
          <cell r="D1626" t="str">
            <v>UN</v>
          </cell>
          <cell r="E1626">
            <v>1539044</v>
          </cell>
        </row>
        <row r="1627">
          <cell r="B1627">
            <v>5713</v>
          </cell>
          <cell r="C1627" t="str">
            <v>JUEGO BALANCIN PARA NIÑOS (1-5 AÑOS)  SEGUN ESPECIFICACIONES IDRD - SUMINISTRO E INSTALACION.</v>
          </cell>
          <cell r="D1627" t="str">
            <v>UN</v>
          </cell>
          <cell r="E1627">
            <v>1009373</v>
          </cell>
        </row>
        <row r="1628">
          <cell r="B1628">
            <v>5714</v>
          </cell>
          <cell r="C1628" t="str">
            <v>DOTACION BARRAS PARA ADULTOS.SEGUN ESPECIFICACIONES IDRD - SUMINISTRO E INSTALACION.</v>
          </cell>
          <cell r="D1628" t="str">
            <v>UN</v>
          </cell>
          <cell r="E1628">
            <v>2019842</v>
          </cell>
        </row>
        <row r="1629">
          <cell r="B1629">
            <v>5715</v>
          </cell>
          <cell r="C1629" t="str">
            <v>DOTACION CAMINADOR PARA ADULTOS.SEGUN ESPECIFICACIONES IDRD - SUMINISTRO E INSTALACION.</v>
          </cell>
          <cell r="D1629" t="str">
            <v>UN</v>
          </cell>
          <cell r="E1629">
            <v>2457308</v>
          </cell>
        </row>
        <row r="1630">
          <cell r="B1630">
            <v>5716</v>
          </cell>
          <cell r="C1630" t="str">
            <v>DOTACIÓN FLEXIÓN PIERNAS PARA ADULTOS. SEGÚN ESPECIFICACIONES IDRD - SUMINISTRO E INSTALACIÓN.</v>
          </cell>
          <cell r="D1630" t="str">
            <v>UN</v>
          </cell>
          <cell r="E1630">
            <v>2396591</v>
          </cell>
        </row>
        <row r="1631">
          <cell r="B1631">
            <v>5717</v>
          </cell>
          <cell r="C1631" t="str">
            <v>DOTACIÓN GIRO DE CADERA PARA ADULTOS. SEGÚN ESPECIFICACIONES IDRD - SUMINISTRO E INSTALACIÓN.</v>
          </cell>
          <cell r="D1631" t="str">
            <v>UN</v>
          </cell>
          <cell r="E1631">
            <v>2274750</v>
          </cell>
        </row>
        <row r="1632">
          <cell r="B1632">
            <v>5721</v>
          </cell>
          <cell r="C1632" t="str">
            <v>DOTACIÓN PLATAFORMA PARA ADULTOS. SEGÚN ESPECIFICACIONES IDRD - SUMINISTRO E INSTALACIÓN.</v>
          </cell>
          <cell r="D1632" t="str">
            <v>UN</v>
          </cell>
          <cell r="E1632">
            <v>1364626</v>
          </cell>
        </row>
        <row r="1633">
          <cell r="B1633">
            <v>5727</v>
          </cell>
          <cell r="C1633" t="str">
            <v>GEODREN VIAL DE 160mm x 1.0m. SUMINISTRO E INSTALACION. (INCLUYE EXCAVACION MANUAL (Ancho = 30cm) Y RELLENO EN MATERIAL SELECCIONADO PROVENIENTE DE EXCAVACION.</v>
          </cell>
          <cell r="D1633" t="str">
            <v>ML</v>
          </cell>
          <cell r="E1633">
            <v>101274</v>
          </cell>
        </row>
        <row r="1634">
          <cell r="B1634">
            <v>5728</v>
          </cell>
          <cell r="C1634" t="str">
            <v xml:space="preserve">GEODREN VIAL DE 200mm x 1.0m. SUMINISTRO E INSTALACION. (INCLUYE EXCAVACION MANUAL (Ancho = 30cm) Y RELLENO EN MATERIAL SELECCIONADO PROVENIENTE DE EXCAVACION. </v>
          </cell>
          <cell r="D1634" t="str">
            <v>ML</v>
          </cell>
          <cell r="E1634">
            <v>119678</v>
          </cell>
        </row>
        <row r="1635">
          <cell r="B1635">
            <v>5729</v>
          </cell>
          <cell r="C1635" t="str">
            <v>DEMARCACION PICTOGRAMA ZONA ESCOLAR EN PINTURA TERMOPLASTICA. (INCLUYE SUMINISTRO Y APLICACION CON EQUIPO. INCLUYE MICROESFERAS).</v>
          </cell>
          <cell r="D1635" t="str">
            <v>UN</v>
          </cell>
          <cell r="E1635">
            <v>1182384</v>
          </cell>
        </row>
        <row r="1636">
          <cell r="B1636">
            <v>5730</v>
          </cell>
          <cell r="C1636" t="str">
            <v>DEMARCACION METROS LINEALES EN PINTURA TIPO TRAFICO BASE SOLVENTE COLOR BLANCO Y/O AMARILLA. LINEA 0.12m Y 16 Mils (INCLUYE SUMINISTRO Y APLICACION CON EQUIPO. INCLUYE MICROESFERAS TIPO DROP ON PARA LINEAS DE BORDE Y DE CARRIL).</v>
          </cell>
          <cell r="D1636" t="str">
            <v>ML</v>
          </cell>
          <cell r="E1636">
            <v>3460</v>
          </cell>
        </row>
        <row r="1637">
          <cell r="B1637">
            <v>5731</v>
          </cell>
          <cell r="C1637" t="str">
            <v>CUADRILLA (3 AYUDANTES) HORARIO NOCTURNO</v>
          </cell>
          <cell r="D1637" t="str">
            <v>JR</v>
          </cell>
          <cell r="E1637">
            <v>184026</v>
          </cell>
        </row>
        <row r="1638">
          <cell r="B1638">
            <v>5732</v>
          </cell>
          <cell r="C1638" t="str">
            <v>CUADRILLA (4 AYUDANTES) HORARIO NOCTURNO</v>
          </cell>
          <cell r="D1638" t="str">
            <v>JR</v>
          </cell>
          <cell r="E1638">
            <v>245368</v>
          </cell>
        </row>
        <row r="1639">
          <cell r="B1639">
            <v>5733</v>
          </cell>
          <cell r="C1639" t="str">
            <v>DEMARCACION EN PINTURA TIPO TRAFICO BASE SOLVENTE COLOR BLANCO. LINEA 0.20m Y 16 Mils (INCLUYE SUMINISTRO Y APLICACION CON EQUIPO. INCLUYE MICROESFERAS TIPO DROP ON PARA LINEAS DE CARRIL).</v>
          </cell>
          <cell r="D1639" t="str">
            <v>M2</v>
          </cell>
          <cell r="E1639">
            <v>30072</v>
          </cell>
        </row>
        <row r="1640">
          <cell r="B1640">
            <v>5734</v>
          </cell>
          <cell r="C1640" t="str">
            <v>DEMARCACION EN IMPRIMANTE TIPO TRAFICO BASE SOLVENTE COLOR NEGRO. ANCHO 0.25m (INCLUYE SUMINISTRO Y APLICACION CON EQUIPO. NO INCLUYE MICROESFERAS).</v>
          </cell>
          <cell r="D1640" t="str">
            <v>M2</v>
          </cell>
          <cell r="E1640">
            <v>31088</v>
          </cell>
        </row>
        <row r="1641">
          <cell r="B1641">
            <v>5735</v>
          </cell>
          <cell r="C1641" t="str">
            <v>DEMARCACION EN IMPRIMANTE TIPO TRAFICO BASE SOLVENTE COLOR NEGRO. PARADEROS (INCLUYE SUMINISTRO Y APLICACION CON EQUIPO. NO INCLUYE MICROESFERAS).</v>
          </cell>
          <cell r="D1641" t="str">
            <v>M2</v>
          </cell>
          <cell r="E1641">
            <v>36594</v>
          </cell>
        </row>
        <row r="1642">
          <cell r="B1642">
            <v>5736</v>
          </cell>
          <cell r="C1642" t="str">
            <v>DEMARCACION METROS LINEALES EN PINTURA TIPO TRAFICO BASE SOLVENTE COLOR NEGRO. LINEA 0.15m (INCLUYE SUMINISTRO Y APLICACION CON EQUIPO. NO INCLUYE MICROESFERAS).</v>
          </cell>
          <cell r="D1642" t="str">
            <v>ML</v>
          </cell>
          <cell r="E1642">
            <v>7475</v>
          </cell>
        </row>
        <row r="1643">
          <cell r="B1643">
            <v>5737</v>
          </cell>
          <cell r="C1643" t="str">
            <v>DEMARCACION METROS CUADRADO EN PINTURA  TIPO TRAFICO BASE SOLVENTE COLOR AZUL 16 Mils PARA PRIMERA CAPA. (PARADEROS) (INCLUYE SUMINISTRO Y APLICACION CON EQUIPO. INCLUYE MICROESFERAS).</v>
          </cell>
          <cell r="D1643" t="str">
            <v>M2</v>
          </cell>
          <cell r="E1643">
            <v>31597</v>
          </cell>
        </row>
        <row r="1644">
          <cell r="B1644">
            <v>5738</v>
          </cell>
          <cell r="C1644" t="str">
            <v>DEMARCACION METROS CUADRADO EN PINTURA  TIPO TRAFICO BASE SOLVENTE COLOR AZUL 16 Mils Y 18 Mils (PARADEROS) (INCLUYE SUMINISTRO Y APLICACION CON EQUIPO. INCLUYE MICROESFERAS).</v>
          </cell>
          <cell r="D1644" t="str">
            <v>M2</v>
          </cell>
          <cell r="E1644">
            <v>73535</v>
          </cell>
        </row>
        <row r="1645">
          <cell r="B1645">
            <v>5746</v>
          </cell>
          <cell r="C1645" t="str">
            <v>EMPATES DE TUBERÍA EN PVC A PVC 2" LINEAL SEGÚN NORMA NS-023 (INCLUYE ACCESORIOS). SUMINISTRO E INSTALACIÓN.</v>
          </cell>
          <cell r="D1645" t="str">
            <v>UN</v>
          </cell>
          <cell r="E1645">
            <v>48666</v>
          </cell>
        </row>
        <row r="1646">
          <cell r="B1646">
            <v>5747</v>
          </cell>
          <cell r="C1646" t="str">
            <v>EMPATES EN LINEA DE TUBERÍA EN PVC A AC 14" (INCL UNION GIBAULT HD PARA AC CL.25 D=14", UNION DE CONSTRUCCION Y REPARACION PARA PVC D=14", UNION DE TRANSICION PCV-AC CL.25 Y 1m TUB PVC D=14 RDE 21). SUMINISTRO E INSTALACIÓN.</v>
          </cell>
          <cell r="D1646" t="str">
            <v>UN</v>
          </cell>
          <cell r="E1646">
            <v>4487551</v>
          </cell>
        </row>
        <row r="1647">
          <cell r="B1647">
            <v>5748</v>
          </cell>
          <cell r="C1647" t="str">
            <v>EMPATES EN LINEA DE TUBERÍA EN PVC A HF 3" (INCL UNION DE REPARACION PVC U.M. D=3", ADAPTADOR MACHO PVC US D=3" UNION GIBAULT HD CL.25 CL.25  D=3" Y 1m TUB PVC D=3" RDE 21). SUMINISTRO E INSTALACIÓN.</v>
          </cell>
          <cell r="D1647" t="str">
            <v>UN</v>
          </cell>
          <cell r="E1647">
            <v>179263</v>
          </cell>
        </row>
        <row r="1648">
          <cell r="B1648">
            <v>5749</v>
          </cell>
          <cell r="C1648" t="str">
            <v>REDUCCION CONCENTRICA HD 4" x 2" (SUMINISTRO E INSTALACIÓN).</v>
          </cell>
          <cell r="D1648" t="str">
            <v>UN</v>
          </cell>
          <cell r="E1648">
            <v>127556</v>
          </cell>
        </row>
        <row r="1649">
          <cell r="B1649">
            <v>5750</v>
          </cell>
          <cell r="C1649" t="str">
            <v>REDUCCION CONCENTRICA HD 6" x 4" (SUMINISTRO E INSTALACIÓN).</v>
          </cell>
          <cell r="D1649" t="str">
            <v>UN</v>
          </cell>
          <cell r="E1649">
            <v>247438</v>
          </cell>
        </row>
        <row r="1650">
          <cell r="B1650">
            <v>5751</v>
          </cell>
          <cell r="C1650" t="str">
            <v>REDUCCION CONCENTRICA HD 14" x 12" (SUMINISTRO E INSTALACIÓN).</v>
          </cell>
          <cell r="D1650" t="str">
            <v>UN</v>
          </cell>
          <cell r="E1650">
            <v>2138937</v>
          </cell>
        </row>
        <row r="1651">
          <cell r="B1651">
            <v>5752</v>
          </cell>
          <cell r="C1651" t="str">
            <v>DESMONTE Y UBICACIÓN PARADEROS SITP TRASLADO. De paradero existente. Incluye concreto 3000 PSI Hecho en obra 1:2:2 con arena de rio y triturado 3/4" para anclaje. Transporte y disposición de escombros a 21 Km.</v>
          </cell>
          <cell r="D1651" t="str">
            <v>UN</v>
          </cell>
          <cell r="E1651">
            <v>455902</v>
          </cell>
        </row>
        <row r="1652">
          <cell r="B1652">
            <v>5753</v>
          </cell>
          <cell r="C1652" t="str">
            <v>CASETAS TELEFONICAS. REUBICACION O RETIRO. Desmonte y reubicacion de caseta existente. Incluye concreto 3000 PSI Hecho en obra 1:2:2 con arena de rio y triturado 3/4" para anclaje. Transp y dispos. de escombros a 21 Km.</v>
          </cell>
          <cell r="D1652" t="str">
            <v>UN</v>
          </cell>
          <cell r="E1652">
            <v>258921</v>
          </cell>
        </row>
        <row r="1653">
          <cell r="B1653">
            <v>5754</v>
          </cell>
          <cell r="C1653" t="str">
            <v>DESMONTE Y REUBICACIÓN MODULO SERVICIO AL CIUDADANO (REDEP). De modulo existente. Incluye concreto 3000 PSI Hecho en obra 1:2:2 con arena de rio y triturado 3/4" para anclaje. Transp y dispos. de escombros a 21 Km.</v>
          </cell>
          <cell r="D1653" t="str">
            <v>UN</v>
          </cell>
          <cell r="E1653">
            <v>412752</v>
          </cell>
        </row>
        <row r="1654">
          <cell r="B1654">
            <v>5759</v>
          </cell>
          <cell r="C1654" t="str">
            <v>SALIDA PARA TOMA MONOFASICA DOBLE. SUMINISTRO E INSTALACION. (Incluye accesorios de instalacion y fijacion. No incluye tuberia ni cableado).</v>
          </cell>
          <cell r="D1654" t="str">
            <v>UN</v>
          </cell>
          <cell r="E1654">
            <v>9230</v>
          </cell>
        </row>
        <row r="1655">
          <cell r="B1655">
            <v>5760</v>
          </cell>
          <cell r="C1655" t="str">
            <v>TUBERIA METALICA EMT DE D= 3/4". SUMINISTRO E INSTALACION. (Incluye accesorios de instalacion y fijacion).</v>
          </cell>
          <cell r="D1655" t="str">
            <v>ML</v>
          </cell>
          <cell r="E1655">
            <v>10941</v>
          </cell>
        </row>
        <row r="1656">
          <cell r="B1656">
            <v>5761</v>
          </cell>
          <cell r="C1656" t="str">
            <v>CABLE THHN No.10 EN COBRE. SUMINISTRO E INSTALACION. (Incluye accesorios de instalacion).</v>
          </cell>
          <cell r="D1656" t="str">
            <v>ML</v>
          </cell>
          <cell r="E1656">
            <v>3891</v>
          </cell>
        </row>
        <row r="1657">
          <cell r="B1657">
            <v>5762</v>
          </cell>
          <cell r="C1657" t="str">
            <v>SALIDA PARA TOMA TRIFASICA DE SEGURIDAD. SUMINISTRO E INSTALACION. (Incluye accesorios de instalacion y fijacion. No incluye tuberia ni cableado).</v>
          </cell>
          <cell r="D1657" t="str">
            <v>UN</v>
          </cell>
          <cell r="E1657">
            <v>21147</v>
          </cell>
        </row>
        <row r="1658">
          <cell r="B1658">
            <v>5763</v>
          </cell>
          <cell r="C1658" t="str">
            <v>CABLE No.2 AWG-THHN-600V EN COBRE. SUMINISTRO E INSTALACION. (Incluye accesorios de instalacion).</v>
          </cell>
          <cell r="D1658" t="str">
            <v>ML</v>
          </cell>
          <cell r="E1658">
            <v>12460</v>
          </cell>
        </row>
        <row r="1659">
          <cell r="B1659">
            <v>5764</v>
          </cell>
          <cell r="C1659" t="str">
            <v>CABLE No.14 AWG-THHN-600V EN COBRE. SUMINISTRO E INSTALACION. (Incluye accesorios de instalacion).</v>
          </cell>
          <cell r="D1659" t="str">
            <v>ML</v>
          </cell>
          <cell r="E1659">
            <v>3117</v>
          </cell>
        </row>
        <row r="1660">
          <cell r="B1660">
            <v>5765</v>
          </cell>
          <cell r="C1660" t="str">
            <v>CABLE No.12 AWG-THHN-600V EN COBRE. SUMINISTRO E INSTALACION. (Incluye accesorios de instalacion).</v>
          </cell>
          <cell r="D1660" t="str">
            <v>ML</v>
          </cell>
          <cell r="E1660">
            <v>3096</v>
          </cell>
        </row>
        <row r="1661">
          <cell r="B1661">
            <v>5766</v>
          </cell>
          <cell r="C1661" t="str">
            <v>SALIDA PARA AVISO PUBLICITARIO. SUMINISTRO E INSTALACION. (Incluye accesorios de instalacion y fijacion. No incluye tuberia ni cableado).</v>
          </cell>
          <cell r="D1661" t="str">
            <v>UN</v>
          </cell>
          <cell r="E1661">
            <v>9230</v>
          </cell>
        </row>
        <row r="1662">
          <cell r="B1662">
            <v>5767</v>
          </cell>
          <cell r="C1662" t="str">
            <v>CABLE No.6 AWG-THHN-600V EN COBRE. SUMINISTRO E INSTALACION. (Incluye accesorios de instalacion).</v>
          </cell>
          <cell r="D1662" t="str">
            <v>ML</v>
          </cell>
          <cell r="E1662">
            <v>7415</v>
          </cell>
        </row>
        <row r="1663">
          <cell r="B1663">
            <v>5768</v>
          </cell>
          <cell r="C1663" t="str">
            <v>SALIDA PARA TOMA REGULADA. SUMINISTRO E INSTALACIÓN. SALIDA EN PISO DE LA TAQUILLA O TORNIQUETE O CCTV.(Incluye accesorios de instalacion y fijacion. No incluye tuberia ni cableado).</v>
          </cell>
          <cell r="D1663" t="str">
            <v>UN</v>
          </cell>
          <cell r="E1663">
            <v>16398</v>
          </cell>
        </row>
        <row r="1664">
          <cell r="B1664">
            <v>5769</v>
          </cell>
          <cell r="C1664" t="str">
            <v>SALIDA PARA INFORMADORES. SUMINISTRO E INSTALACION. SALIDA EN PISO DE LA TAQUILLA O TORNIQUETE O CCTV.(Incluye accesorios de instalacion y fijacion. No incluye tuberia ni cableado).</v>
          </cell>
          <cell r="D1664" t="str">
            <v>UN</v>
          </cell>
          <cell r="E1664">
            <v>9230</v>
          </cell>
        </row>
        <row r="1665">
          <cell r="B1665">
            <v>5770</v>
          </cell>
          <cell r="C1665" t="str">
            <v>SALIDA PARA BOMBA RIEGO ZONAS VERDES. SUMINISTRO E INSTALACION. ES LA SALIDA AL TAQUE.(Incluye accesorios de instalacion y fijacion. No incluye tuberia ni cableado).</v>
          </cell>
          <cell r="D1665" t="str">
            <v>UN</v>
          </cell>
          <cell r="E1665">
            <v>17925</v>
          </cell>
        </row>
        <row r="1666">
          <cell r="B1666">
            <v>5771</v>
          </cell>
          <cell r="C1666" t="str">
            <v>CABLE No.8 AWG-THHN-600V EN COBRE. SUMINISTRO E INSTALACION. (Incluye accesorios de instalacion).</v>
          </cell>
          <cell r="D1666" t="str">
            <v>ML</v>
          </cell>
          <cell r="E1666">
            <v>5334</v>
          </cell>
        </row>
        <row r="1667">
          <cell r="B1667">
            <v>5772</v>
          </cell>
          <cell r="C1667" t="str">
            <v>SALIDA PARA CONTROLADOR. SUMINISTRO E INSTALACION. (Incluye accesorios de instalacion y fijacion. No incluye tuberia ni cableado).</v>
          </cell>
          <cell r="D1667" t="str">
            <v>UN</v>
          </cell>
          <cell r="E1667">
            <v>9230</v>
          </cell>
        </row>
        <row r="1668">
          <cell r="B1668">
            <v>5773</v>
          </cell>
          <cell r="C1668" t="str">
            <v>SALIDA PARA DATOS EN TAQUILLAS O CCTV. SUMIN E INSTAL. INCL. CAJA GALVANIZADA. TOMA DE SALIDA DE DATOS. PONCHADO DE LOS JACKS EN LOS EXTREMOS DEL CABLE Y LA CERTIFICACION DE LAS SALIDAS. (No incluye tuberia ni cableado UTP).</v>
          </cell>
          <cell r="D1668" t="str">
            <v>UN</v>
          </cell>
          <cell r="E1668">
            <v>29420</v>
          </cell>
        </row>
        <row r="1669">
          <cell r="B1669">
            <v>5774</v>
          </cell>
          <cell r="C1669" t="str">
            <v>CABLE UTP CATEGORIA 6A. SUMINISTRO E INSTALACION. (Incluye accesorios de instalacion).</v>
          </cell>
          <cell r="D1669" t="str">
            <v>ML</v>
          </cell>
          <cell r="E1669">
            <v>7229</v>
          </cell>
        </row>
        <row r="1670">
          <cell r="B1670">
            <v>5775</v>
          </cell>
          <cell r="C1670" t="str">
            <v>SALIDA PARA SONIDO (POR EL TECHO DE LA ESTACIÓN). SUMINISTRO E INSTALACIÓN. (Incluye accesorios de instalación. No incluye tubería ni cableado).</v>
          </cell>
          <cell r="D1670" t="str">
            <v>UN</v>
          </cell>
          <cell r="E1670">
            <v>14299</v>
          </cell>
        </row>
        <row r="1671">
          <cell r="B1671">
            <v>5776</v>
          </cell>
          <cell r="C1671" t="str">
            <v>CABLE POLARIZADO  2 No.14. SUMINISTRO E INSTALACION. (Incluye accesorios de instalacion).</v>
          </cell>
          <cell r="D1671" t="str">
            <v>ML</v>
          </cell>
          <cell r="E1671">
            <v>5475</v>
          </cell>
        </row>
        <row r="1672">
          <cell r="B1672">
            <v>5777</v>
          </cell>
          <cell r="C1672" t="str">
            <v>SALIDA PARA CCTV (POR EL TECHO DE LA ESTACION). SUMINISTRO E INSTALACION. ES LA SALIDA POR EL TECHO EN LOS EXTREMOS DE CADA ESTACION. (Incluye accesorios de instalacion. No incluye tuberia ni cableado).</v>
          </cell>
          <cell r="D1672" t="str">
            <v>UN</v>
          </cell>
          <cell r="E1672">
            <v>12314</v>
          </cell>
        </row>
        <row r="1673">
          <cell r="B1673">
            <v>5778</v>
          </cell>
          <cell r="C1673" t="str">
            <v>SALIDA PARA EL MASTIL DEL GPS. INCL PEDESTAL EN CONCRETO DE 1.0mx0.8mx0.8m. SUMIN E INSTAL. EMBEBIDA EN EL PISO. (No incluye tuberia ni cableado).</v>
          </cell>
          <cell r="D1673" t="str">
            <v>UN</v>
          </cell>
          <cell r="E1673">
            <v>200936</v>
          </cell>
        </row>
        <row r="1674">
          <cell r="B1674">
            <v>5779</v>
          </cell>
          <cell r="C1674" t="str">
            <v>ACOMETIDA TRIFASICA (3 No.4 + 1 No.4 + 1No.4T AWG-THHN-600V-CU). SUMINISTRO E INSTALACION. EN TUBERIA PVC 4".</v>
          </cell>
          <cell r="D1674" t="str">
            <v>ML</v>
          </cell>
          <cell r="E1674">
            <v>50383</v>
          </cell>
        </row>
        <row r="1675">
          <cell r="B1675">
            <v>5780</v>
          </cell>
          <cell r="C1675" t="str">
            <v>ACOMETIDA TRIFASICA (3 No.6 + 1 No.6 + 1No.8T AWG-THHN-600V-CU). SUMINISTRO E INSTALACION. ACOMETIDAS PARCIALES PARA LOS TABLEROS BRAKERS DE TRANSMILENIO, EN TUBERIA EMT 1 1/4".</v>
          </cell>
          <cell r="D1675" t="str">
            <v>ML</v>
          </cell>
          <cell r="E1675">
            <v>39436</v>
          </cell>
        </row>
        <row r="1676">
          <cell r="B1676">
            <v>5781</v>
          </cell>
          <cell r="C1676" t="str">
            <v>ACOMETIDA MONOFASICA (1 No.8 + 1 No.6 + 1No.8T AWG-THHN-600V-CU). SUMINISTRO E INSTALACION. ACOMETIDAS PARCIALES PARA LOS TABLEROS BRAKERS DE TABLERO REGULADO MONOFASICO, EN TUBERIA EMT 1".</v>
          </cell>
          <cell r="D1676" t="str">
            <v>ML</v>
          </cell>
          <cell r="E1676">
            <v>22952</v>
          </cell>
        </row>
        <row r="1677">
          <cell r="B1677">
            <v>5782</v>
          </cell>
          <cell r="C1677" t="str">
            <v>ACOMETIDA MONOFASICA (1 No.8 + 1 No.8 + 1No.8T AWG-THHN-600V-CU). SUMINISTRO E INSTALACION. ACOMETIDAS PARCIALES PARA LOS TABLEROS BRAKERS DE TABLERO PRINCIPAL REGULADO MONOFASICO, EN TUBERIA EMT 1".</v>
          </cell>
          <cell r="D1677" t="str">
            <v>ML</v>
          </cell>
          <cell r="E1677">
            <v>22985</v>
          </cell>
        </row>
        <row r="1678">
          <cell r="B1678">
            <v>5783</v>
          </cell>
          <cell r="C1678" t="str">
            <v>ACOMETIDA MONOFASICA (1 No.10 + 1 No.10 + 1No.10T AWG-THHN-600V-CU). SUMINISTRO E INSTALACION. ACOMETIDAS PARCIALES PARA LOS TABLEROS BRAKERS DE PUBLICIDAD, EN TUBERIA EMT 3/4".</v>
          </cell>
          <cell r="D1678" t="str">
            <v>ML</v>
          </cell>
          <cell r="E1678">
            <v>17327</v>
          </cell>
        </row>
        <row r="1679">
          <cell r="B1679">
            <v>5784</v>
          </cell>
          <cell r="C1679" t="str">
            <v>ACOMETIDA (1 No.8 + 1 No.8 + 1No.10 AWG-THHN-600V-CU). SUMINISTRO E INSTALACION.TUBERIA EMT 3/4" DESDE EL TOTALIZADOR DE LA PLANTA ELECTRICA HASTA LA TRANSFERENCIA.</v>
          </cell>
          <cell r="D1679" t="str">
            <v>ML</v>
          </cell>
          <cell r="E1679">
            <v>19007</v>
          </cell>
        </row>
        <row r="1680">
          <cell r="B1680">
            <v>5785</v>
          </cell>
          <cell r="C1680" t="str">
            <v>2 DUCTOS D=2" GALVANIZADOS. SUMINISTRO E INSTALACION. INCLUYE ELEMENTOS DE FIJACION Y ACCESORIOS.</v>
          </cell>
          <cell r="D1680" t="str">
            <v>ML</v>
          </cell>
          <cell r="E1680">
            <v>59163</v>
          </cell>
        </row>
        <row r="1681">
          <cell r="B1681">
            <v>5786</v>
          </cell>
          <cell r="C1681" t="str">
            <v>2 DUCTOS D=3" GALVANIZADOS. SUMINISTRO E INSTALACION. INCLUYE ELEMENTOS DE FIJACION Y ACCESORIOS.</v>
          </cell>
          <cell r="D1681" t="str">
            <v>ML</v>
          </cell>
          <cell r="E1681">
            <v>144725</v>
          </cell>
        </row>
        <row r="1682">
          <cell r="B1682">
            <v>5788</v>
          </cell>
          <cell r="C1682" t="str">
            <v>TABLERO TRIFASICO DE 18 CIRCUITOS, CON ESPACIO PARA TOTALIZADOR. SUMINISTRO E INSTALACION. CORRESPONDE AL TABLERO DE ENERGIA REGULADA DE LOS MODULOS.</v>
          </cell>
          <cell r="D1682" t="str">
            <v>UN</v>
          </cell>
          <cell r="E1682">
            <v>216419</v>
          </cell>
        </row>
        <row r="1683">
          <cell r="B1683">
            <v>5789</v>
          </cell>
          <cell r="C1683" t="str">
            <v>MEDIDOR DE ENERGIA TRIFASICO 20-80 AMP. SUMINISTRO E INSTALACION. PARALA CUENTA DE LA ESTACION UBICADA EN EL ARMARIO DEL CUARTO ELECTRICO DE TAQUILLAS. SE ENERGIZARA CUANDO LA CUENTA SEA LEGALIZADA ANTE CODENSA.</v>
          </cell>
          <cell r="D1683" t="str">
            <v>UN</v>
          </cell>
          <cell r="E1683">
            <v>228320</v>
          </cell>
        </row>
        <row r="1684">
          <cell r="B1684">
            <v>5790</v>
          </cell>
          <cell r="C1684" t="str">
            <v>MEDIDOR DE ENERGIA MONOFASICO. SUMINISTRO E INSTALACION. PARA LAS CUENTA DE PUBLICIDAD Y REGULADA. SE UBICA EN EL CUARTO ELECTRICO DE TAQUILLAS. SE ENERGIZARA CUANDO LA CUENTA SEA LEGALIZADA ANTE CODENSA.</v>
          </cell>
          <cell r="D1684" t="str">
            <v>UN</v>
          </cell>
          <cell r="E1684">
            <v>110963</v>
          </cell>
        </row>
        <row r="1685">
          <cell r="B1685">
            <v>5791</v>
          </cell>
          <cell r="C1685" t="str">
            <v>CABLE DE COBRE DESNUDO No.2/0 AWG. SUMINISTRO E INSTALACION. PARA EL ANILLO EQUIPOTENCIAL DE LA ESTACION, UNIENDO LOS ELECTRODOS DE CAJA DE 3 MEDIDORES CON LOS DE LOS MODULOS. INCLUYE SOLDADURA EXOTERMICA.</v>
          </cell>
          <cell r="D1685" t="str">
            <v>UN</v>
          </cell>
          <cell r="E1685">
            <v>57138</v>
          </cell>
        </row>
        <row r="1686">
          <cell r="B1686">
            <v>5792</v>
          </cell>
          <cell r="C1686" t="str">
            <v>CABLE DE MEDIA TENSION XLPE 4/0 ALUMINIO. SUMINISTRO E INSTALACION.</v>
          </cell>
          <cell r="D1686" t="str">
            <v>ML</v>
          </cell>
          <cell r="E1686">
            <v>31432</v>
          </cell>
        </row>
        <row r="1687">
          <cell r="B1687">
            <v>5793</v>
          </cell>
          <cell r="C1687" t="str">
            <v>DUCTO PVC DB 6". SUMINISTRO E INSTALACION.</v>
          </cell>
          <cell r="D1687" t="str">
            <v>ML</v>
          </cell>
          <cell r="E1687">
            <v>42379</v>
          </cell>
        </row>
        <row r="1688">
          <cell r="B1688">
            <v>5794</v>
          </cell>
          <cell r="C1688" t="str">
            <v>CONDUCTOR RED BAJA TENSION (3 No.4 + 1 No.6 600V- CU THHN). SUMIN E INSTAL. CONDUCTORES DE LA PARCIAL ENTRE TRAFO Y GABINETE DE 3 MEDIDORES, INSTALADOS EN TUBERIA  DE 2x4" PVC BAJO EL PISO INSTAL CON GRADO DE DIFICULTAD.</v>
          </cell>
          <cell r="D1688" t="str">
            <v>ML</v>
          </cell>
          <cell r="E1688">
            <v>69390</v>
          </cell>
        </row>
        <row r="1689">
          <cell r="B1689">
            <v>5798</v>
          </cell>
          <cell r="C1689" t="str">
            <v>REHABILITACIÓN DE PAVIMENTO RÍGIDO: LOSAS EN CONCRETO HIDRAULICO MR-50 e=0.27m PARA TRONCAL.</v>
          </cell>
          <cell r="D1689" t="str">
            <v>M2</v>
          </cell>
          <cell r="E1689">
            <v>297140</v>
          </cell>
        </row>
        <row r="1690">
          <cell r="B1690">
            <v>5799</v>
          </cell>
          <cell r="C1690" t="str">
            <v>REHABILITACION PAVIMENTO ARTICULADO EN ADOQUIN DE ARCILLA - TRAFICO LIVIANO</v>
          </cell>
          <cell r="D1690" t="str">
            <v>M2</v>
          </cell>
          <cell r="E1690">
            <v>67832</v>
          </cell>
        </row>
        <row r="1691">
          <cell r="B1691">
            <v>5800</v>
          </cell>
          <cell r="C1691" t="str">
            <v>REHABILITACIÓN DE PAVIMENTO FLEXIBLE e= 0.18m   BG_B=25cm</v>
          </cell>
          <cell r="D1691" t="str">
            <v>M2</v>
          </cell>
          <cell r="E1691">
            <v>227057</v>
          </cell>
        </row>
        <row r="1692">
          <cell r="B1692">
            <v>5801</v>
          </cell>
          <cell r="C1692" t="str">
            <v>REHABILITACIÓN DE PAVIMENTO FLEXIBLE e= 0.12m BG_B=25cm</v>
          </cell>
          <cell r="D1692" t="str">
            <v>M2</v>
          </cell>
          <cell r="E1692">
            <v>154201</v>
          </cell>
        </row>
        <row r="1693">
          <cell r="B1693">
            <v>5802</v>
          </cell>
          <cell r="C1693" t="str">
            <v>REHABILITACIÓN DE PAVIMENTO FLEXIBLE e= 0.10m BG_B= 0.25m</v>
          </cell>
          <cell r="D1693" t="str">
            <v>M2</v>
          </cell>
          <cell r="E1693">
            <v>139972</v>
          </cell>
        </row>
        <row r="1694">
          <cell r="B1694">
            <v>5825</v>
          </cell>
          <cell r="C1694" t="str">
            <v>CAJA ESPACIO 4 MEDIDORES ENERGIA, BARRAJES INDEPENDIENTES NEUTRO Y TIERRA Y ESPACIO TOTALIZADORES. SUM. E INSTAL. INCL. 1 TOTALIZADOR INDUSTRIAL 3x80A, 1 SUB-BREAKER ENCHUFABLE 3x60A, 1 DE 1x50A Y 1 DE 1x15A. CAJA 0.80x0.18m.</v>
          </cell>
          <cell r="D1694" t="str">
            <v>UN</v>
          </cell>
          <cell r="E1694">
            <v>577160</v>
          </cell>
        </row>
        <row r="1695">
          <cell r="B1695">
            <v>5826</v>
          </cell>
          <cell r="C1695" t="str">
            <v>TABLERO TRIFASICO 18 CIRCUITOS, ESPACIO TOTALIZADORES. SUM. E INSTAL. INCL. 10 BREAKERS ENCHUFABLES MONOPOLARES 1x15A, 1 BREAKER ENCHUFABLE BIPOLAR 2x15A, 1 DE 1x20A. INCL 1 TOTALIZADOR INDUSTRIAL DE 30A PARA PROTECCION.</v>
          </cell>
          <cell r="D1695" t="str">
            <v>UN</v>
          </cell>
          <cell r="E1695">
            <v>644148</v>
          </cell>
        </row>
        <row r="1696">
          <cell r="B1696">
            <v>5827</v>
          </cell>
          <cell r="C1696" t="str">
            <v>TABLERO MONOFASICO CON ESPACIO PARA 6 CIRCUITOS. SUM. E INSTAL. INCL. 3 BREAKERS ENCHUFABLES MONOPOLARES DE 1x15A PARA TOMAS DE AVISOS PUBLICITARIOS Y MUPI.</v>
          </cell>
          <cell r="D1696" t="str">
            <v>UN</v>
          </cell>
          <cell r="E1696">
            <v>137903</v>
          </cell>
        </row>
        <row r="1697">
          <cell r="B1697">
            <v>5830</v>
          </cell>
          <cell r="C1697" t="str">
            <v>SALIDA PARA LUMINARIA CUADRADA LED 35 W. ES LA CAJA DE SALIDA PROPIA DE LA LAMPARA EN LAS TAQUILLAS. INCLUYE LUMINARIA. INCL. ACCESORIOS DE FIJACION E INSTALACION. NO INCL. TUBERIA NI CABLEADO.</v>
          </cell>
          <cell r="D1697" t="str">
            <v>UN</v>
          </cell>
          <cell r="E1697">
            <v>263488</v>
          </cell>
        </row>
        <row r="1698">
          <cell r="B1698">
            <v>5831</v>
          </cell>
          <cell r="C1698" t="str">
            <v>TUBERIA EMT D= 1 1/2". SUMINISTRO E INSTALACION. (Incluye Accesorios de Instalacion y Fijacion).</v>
          </cell>
          <cell r="D1698" t="str">
            <v>ML</v>
          </cell>
          <cell r="E1698">
            <v>18799</v>
          </cell>
        </row>
        <row r="1699">
          <cell r="B1699">
            <v>5832</v>
          </cell>
          <cell r="C1699" t="str">
            <v>ACOMETIDA MONOFASICA (18+18+110T AWG-THHN-600V-CU) SUMINISTRO E INSTALACION  (ACOMETIDAS PARCIALES PARA LOS TABLEROS BREAKERS DE TAQUILLA Y UPS, EN TUBERIA EMT 1". INCLUYE ACCESORIOS DE INSTALACION Y FIJACION.</v>
          </cell>
          <cell r="D1699" t="str">
            <v>ML</v>
          </cell>
          <cell r="E1699">
            <v>21179</v>
          </cell>
        </row>
        <row r="1700">
          <cell r="B1700">
            <v>5833</v>
          </cell>
          <cell r="C1700" t="str">
            <v>ACOMETIDA MONOFASICA (14+14+16T AWG-THHN-600V-CU) SUMINISTRO E INSTALACION  (ACOMETIDAS PARCIALES PARA LOS TABLEROS REGULADOS DE MODULOS, EN TUBERIA EMT 1 1/2". INCLUYE ACCESORIOS DE INSTALACION Y FIJACION.</v>
          </cell>
          <cell r="D1700" t="str">
            <v>ML</v>
          </cell>
          <cell r="E1700">
            <v>37231</v>
          </cell>
        </row>
        <row r="1701">
          <cell r="B1701">
            <v>5834</v>
          </cell>
          <cell r="C1701" t="str">
            <v>ACOMETIDA MONOFASICA (110+110+112T AWG-THHN-600V-CU) SUMINISTRO E INSTALACION  (ACOMETIDAS PARCIALES PARA LOS TABLEROS BREAKERS DE PUBLICIDAD, EN TUBERIA EMT 3/4". INCLUYE ACCESORIOS DE INSTALACION Y FIJACION.</v>
          </cell>
          <cell r="D1701" t="str">
            <v>ML</v>
          </cell>
          <cell r="E1701">
            <v>16653</v>
          </cell>
        </row>
        <row r="1702">
          <cell r="B1702">
            <v>5835</v>
          </cell>
          <cell r="C1702" t="str">
            <v>CABLE COBRE DESNUDO  1/0 AWG PARA EL ANILLO EQUIPOTENCIAL DE LA ESTACION, UNIENDO LOS ELECTRODOS DE CAJA DE 4 MEDIDORES CON LOS DE LOS MODULOS EN TUBERIA EMT 1". INCLUYE ACCESORIOS DE FIJACION E INSTALACION.</v>
          </cell>
          <cell r="D1702" t="str">
            <v>ML</v>
          </cell>
          <cell r="E1702">
            <v>30027</v>
          </cell>
        </row>
        <row r="1703">
          <cell r="B1703">
            <v>5836</v>
          </cell>
          <cell r="C1703" t="str">
            <v>ACOMETIDA TRIFASICA (36+16+18T AWG-THHN-600V-CU) SUMINISTRO E INSTALACION  (ACOMETIDAS PARCIALES PARA LOS TABLEROS BREAKERS DE TRANSMILENIO, EN TUBERIA EMT 1 1/2". INCLUYE ACCESORIOS DE INSTALACION Y FIJACION.</v>
          </cell>
          <cell r="D1703" t="str">
            <v>ML</v>
          </cell>
          <cell r="E1703">
            <v>39647</v>
          </cell>
        </row>
        <row r="1704">
          <cell r="B1704">
            <v>5837</v>
          </cell>
          <cell r="C1704" t="str">
            <v>ACOMETIDA MONOFASICA (16+16+18T AWG-THHN-600V-CU) SUMINISTRO E INSTALACION  (ACOMETIDAS PARCIALES PARA LOS TABLEROS BREAKERS DE TAQUILLA Y UPS, EN TUBERIA EMT 1 1/4". INCLUYE ACCESORIOS DE INSTALACION Y FIJACION.</v>
          </cell>
          <cell r="D1704" t="str">
            <v>ML</v>
          </cell>
          <cell r="E1704">
            <v>29921</v>
          </cell>
        </row>
        <row r="1705">
          <cell r="B1705">
            <v>5838</v>
          </cell>
          <cell r="C1705" t="str">
            <v>ACOMETIDA MONOFASICA (12+12+14T AWG-THHN-600V-CU) SUMINISTRO E INSTALACION  (ACOMETIDAS PARCIALES PARA LOS TABLEROS REGULADOS DE LOS MODULOS, EN TUBERIA EMT 3". INCLUYE ACCESORIOS DE INSTALACION Y FIJACION.</v>
          </cell>
          <cell r="D1705" t="str">
            <v>ML</v>
          </cell>
          <cell r="E1705">
            <v>81227</v>
          </cell>
        </row>
        <row r="1706">
          <cell r="B1706">
            <v>5839</v>
          </cell>
          <cell r="C1706" t="str">
            <v>CONDUCTOR ACOMETIDA EN BAJA TENSION (44+14T AWG-THHN-600V-CU) SUMINISTRO E INSTALACION  (CONDUCTORES DE LA ACOMETIDA ENTRE EL PUNTO DE CONEXION CODENSA Y CAJA DE 4 MEDIDORES INSTALADOS EN TUBERIA  DE 2x4" PVC.</v>
          </cell>
          <cell r="D1706" t="str">
            <v>ML</v>
          </cell>
          <cell r="E1706">
            <v>63283</v>
          </cell>
        </row>
        <row r="1707">
          <cell r="B1707">
            <v>5840</v>
          </cell>
          <cell r="C1707" t="str">
            <v>TUBERIA METALICA EMT DE D= 1". SUMINISTRO E INSTALACION. (Incluye accesorios de instalacion y fijacion).</v>
          </cell>
          <cell r="D1707" t="str">
            <v>ML</v>
          </cell>
          <cell r="E1707">
            <v>13046</v>
          </cell>
        </row>
        <row r="1708">
          <cell r="B1708">
            <v>5841</v>
          </cell>
          <cell r="C1708" t="str">
            <v>CONDUCTOR ACOMETIDA EN BAJA TENSION (42+12T AWG-THHN-600V-CU) SUMINISTRO E INSTALACION  (CONDUCTORES DE LA ACOMETIDA ENTRE EL PUNTO DE CONEXION CODENSA Y CAJA DE 4 MEDIDORES INSTALADOS EN TUBERIA  DE 2x4" PVC.</v>
          </cell>
          <cell r="D1708" t="str">
            <v>ML</v>
          </cell>
          <cell r="E1708">
            <v>81416</v>
          </cell>
        </row>
        <row r="1709">
          <cell r="B1709">
            <v>5842</v>
          </cell>
          <cell r="C1709" t="str">
            <v>ESCARIFICACION, HUMEDECIMIENTO, NIVELACION Y COMPACTACION CON VIBROCOMPACTADOR DEL MATERIAL GRANULAR EXISTENTE.</v>
          </cell>
          <cell r="D1709" t="str">
            <v>M3</v>
          </cell>
          <cell r="E1709">
            <v>17487</v>
          </cell>
        </row>
        <row r="1710">
          <cell r="B1710">
            <v>5843</v>
          </cell>
          <cell r="C1710" t="str">
            <v>GEOMALLAS CON FIBRAS CONTINUAS DE MULTIFILAMENTOS DE POLIESTER DE ALTA TENACIDAD (IDU ET SECCION 342-11 TRAFICO T4 - T5, RESISTENCIA ULTIMA &gt; 100KN/m). SUMINISTRO E INSTALACION.</v>
          </cell>
          <cell r="D1710" t="str">
            <v>M2</v>
          </cell>
          <cell r="E1710">
            <v>15322</v>
          </cell>
        </row>
        <row r="1711">
          <cell r="B1711">
            <v>5844</v>
          </cell>
          <cell r="C1711" t="str">
            <v>GEOMALLAS CON FIBRAS CONTINUAS DE MULTIFILAMENTOS DE POLIESTER DE ALTA TENACIDAD (IDU ET SECCION 342-11 TRAFICO T4 - T5, RESISTENCIA ULTIMA &gt; 75KN/m). SUMINISTRO E INSTALACION.</v>
          </cell>
          <cell r="D1711" t="str">
            <v>M2</v>
          </cell>
          <cell r="E1711">
            <v>13701</v>
          </cell>
        </row>
        <row r="1712">
          <cell r="B1712">
            <v>5845</v>
          </cell>
          <cell r="C1712" t="str">
            <v>GEODREN VIAL CON TUBERIA CIRCULAR 100mm H= 2.0m. SUMINISTRO E INSTALACION. (No incluye excavacion ni rellenos)</v>
          </cell>
          <cell r="D1712" t="str">
            <v>ML</v>
          </cell>
          <cell r="E1712">
            <v>85277</v>
          </cell>
        </row>
        <row r="1713">
          <cell r="B1713">
            <v>5846</v>
          </cell>
          <cell r="C1713" t="str">
            <v>SEPARADORES TIPO TRANSMILENIO DELINEADOR TIPO A EN POLIETILENO (0.77m x 0.15m x 0.10m) Y 4 TORNILLOS EN ACERO INOXIDABLE DE 1/2" DE ANCHO Y 4 TORNILLOS DE 1/2" DE LARGO. SUMINISTRO E INSTALACION.</v>
          </cell>
          <cell r="D1713" t="str">
            <v>UN</v>
          </cell>
          <cell r="E1713">
            <v>175852</v>
          </cell>
        </row>
        <row r="1714">
          <cell r="B1714">
            <v>5847</v>
          </cell>
          <cell r="C1714" t="str">
            <v>SEPARADORES TIPO TRANSMILENIO DELINEADOR TIPO B EN POLIETILENO (0.78m x 0.20m x 0.15m) Y 4 TORNILLOS EN ACERO INOXIDABLE DE 1/2" DE ANCHO Y 5 TORNILLOS DE 1/2" DE LARGO. SUMINISTRO E INSTALACION.</v>
          </cell>
          <cell r="D1714" t="str">
            <v>UN</v>
          </cell>
          <cell r="E1714">
            <v>175852</v>
          </cell>
        </row>
        <row r="1715">
          <cell r="B1715">
            <v>5848</v>
          </cell>
          <cell r="C1715" t="str">
            <v>SEPARADORES TIPO TRANSMILENIO DELINEADOR TIPO C EN POLIETILENO (0.405m x 0.15m x 0.85m) Y 2 TORNILLOS EN ACERO INOXIDABLE DE 1/2" DE ANCHO Y 4 TORNILLOS DE 1/2" DE LARGO. SUMINISTRO E INSTALACION.</v>
          </cell>
          <cell r="D1715" t="str">
            <v>UN</v>
          </cell>
          <cell r="E1715">
            <v>44300</v>
          </cell>
        </row>
        <row r="1716">
          <cell r="B1716">
            <v>5850</v>
          </cell>
          <cell r="C1716" t="str">
            <v>FLECHA DIRECCIONAL "A LA IZQUIERDA" (e= 15 mils. TERMOPLASTICA. AREA: 1.5037 m2 SEGUN EL MANUAL DE SEÑALIZACION VIAL. SUMINISTRO Y APLICACION CON EQUIPO. INCLUYE MICROESFERAS.</v>
          </cell>
          <cell r="D1716" t="str">
            <v>UN</v>
          </cell>
          <cell r="E1716">
            <v>171816</v>
          </cell>
        </row>
        <row r="1717">
          <cell r="B1717">
            <v>5851</v>
          </cell>
          <cell r="C1717" t="str">
            <v>DEMARCACION DE FLECHA DE TERMINACION DE CARRIL (e= 2.3 mils. TERMOPLASTICA. AREA: 4.1850 m2 SEGUN EL MANUAL DE SEÑALIZACION VIAL. SUMINISTRO Y APLICACION CON EQUIPO. INCLUYE MICROESFERAS.</v>
          </cell>
          <cell r="D1717" t="str">
            <v>UN</v>
          </cell>
          <cell r="E1717">
            <v>465364</v>
          </cell>
        </row>
        <row r="1718">
          <cell r="B1718">
            <v>5852</v>
          </cell>
          <cell r="C1718" t="str">
            <v>FLECHA DIRECCIONAL "FRENTE, DERECHA E  IZQUIERDA" (e= 2.3 mils. TERMOPLASTICA. AREA: 3.2095 m2 SEGUN EL MANUAL DE SEÑALIZACION VIAL. SUMINISTRO Y APLICACION CON EQUIPO. INCLUYE MICROESFERAS.</v>
          </cell>
          <cell r="D1718" t="str">
            <v>UN</v>
          </cell>
          <cell r="E1718">
            <v>358567</v>
          </cell>
        </row>
        <row r="1719">
          <cell r="B1719">
            <v>5854</v>
          </cell>
          <cell r="C1719" t="str">
            <v>DEMARCACION TEXTO PARE. AREA: 1.48 m2. (e= 2.3 mils, TERMOPLASTICA. SUMINISTRO Y APLICACION CON EQUIPO. INCLUYE MICROESFERAS.</v>
          </cell>
          <cell r="D1719" t="str">
            <v>UN</v>
          </cell>
          <cell r="E1719">
            <v>165322</v>
          </cell>
        </row>
        <row r="1720">
          <cell r="B1720">
            <v>5856</v>
          </cell>
          <cell r="C1720" t="str">
            <v>DEMARCACION DE ACHURADO. AREA: 1.0 m2. (e= 2.3 mils, TERMOPLASTICA. SUMINISTRO Y APLICACION CON EQUIPO. INCLUYE MICROESFERAS.</v>
          </cell>
          <cell r="D1720" t="str">
            <v>M2</v>
          </cell>
          <cell r="E1720">
            <v>116671</v>
          </cell>
        </row>
        <row r="1721">
          <cell r="B1721">
            <v>5858</v>
          </cell>
          <cell r="C1721" t="str">
            <v>DEMARCACION DE LINEA LOGARITMICA. AREA: 0.60 m2. (e= 2.3 mils, TERMOPLASTICA. SUMINISTRO Y APLICACION CON EQUIPO. INCLUYE MICROESFERAS.</v>
          </cell>
          <cell r="D1721" t="str">
            <v>ML</v>
          </cell>
          <cell r="E1721">
            <v>68977</v>
          </cell>
        </row>
        <row r="1722">
          <cell r="B1722">
            <v>5860</v>
          </cell>
          <cell r="C1722" t="str">
            <v>DEMARCACION DE LINEA DE PARE. AREA: 0.60 m2. (e= 2.3 mils, TERMOPLASTICA. SUMINISTRO Y APLICACION CON EQUIPO. INCLUYE MICROESFERAS.</v>
          </cell>
          <cell r="D1722" t="str">
            <v>M2</v>
          </cell>
          <cell r="E1722">
            <v>72878</v>
          </cell>
        </row>
        <row r="1723">
          <cell r="B1723">
            <v>5862</v>
          </cell>
          <cell r="C1723" t="str">
            <v>DEMARCACION DE LINEA SENDERO PEATONAL. AREA: 0.30 m2. (e= 2.3 mils, TERMOPLASTICA. SUMINISTRO Y APLICACION CON EQUIPO. INCLUYE MICROESFERAS.</v>
          </cell>
          <cell r="D1723" t="str">
            <v>ML</v>
          </cell>
          <cell r="E1723">
            <v>35870</v>
          </cell>
        </row>
        <row r="1724">
          <cell r="B1724">
            <v>5864</v>
          </cell>
          <cell r="C1724" t="str">
            <v>DEMARCACION ZONA ANTIBLOQUEO. AREA: 0.30 m2. (e= 2.3 mils, TERMOPLASTICA. SUMINISTRO Y APLICACION CON EQUIPO. INCLUYE MICROESFERAS.</v>
          </cell>
          <cell r="D1724" t="str">
            <v>ML</v>
          </cell>
          <cell r="E1724">
            <v>35870</v>
          </cell>
        </row>
        <row r="1725">
          <cell r="B1725">
            <v>5866</v>
          </cell>
          <cell r="C1725" t="str">
            <v>DEMARCACION DE LINEA DE PARADERO DE BUSES. AREA: 5.5775 m2. (e= 2.3 mils, TERMOPLASTICA. SUMINISTRO Y APLICACION CON EQUIPO. INCLUYE MICROESFERAS.</v>
          </cell>
          <cell r="D1725" t="str">
            <v>UN</v>
          </cell>
          <cell r="E1725">
            <v>639353</v>
          </cell>
        </row>
        <row r="1726">
          <cell r="B1726">
            <v>5868</v>
          </cell>
          <cell r="C1726" t="str">
            <v>DEMARCACION PICTOGRAMA TRIANGULOS CEDA EL PASO. (e= 2.3 mils, TERMOPLASTICA. SUMINISTRO Y APLICACION CON EQUIPO. INCLUYE MICROESFERAS.</v>
          </cell>
          <cell r="D1726" t="str">
            <v>M2</v>
          </cell>
          <cell r="E1726">
            <v>111872</v>
          </cell>
        </row>
        <row r="1727">
          <cell r="B1727">
            <v>5870</v>
          </cell>
          <cell r="C1727" t="str">
            <v>DEMARCACION LINEA DE CEDA EL PASO DISCONTINUA. AREA: 0.32m2. (e= 2.3 mils, TERMOPLASTICA. SUMINISTRO Y APLICACION CON EQUIPO. INCLUYE MICROESFERAS.</v>
          </cell>
          <cell r="D1727" t="str">
            <v>UN</v>
          </cell>
          <cell r="E1727">
            <v>37426</v>
          </cell>
        </row>
        <row r="1728">
          <cell r="B1728">
            <v>5871</v>
          </cell>
          <cell r="C1728" t="str">
            <v>BASE DE CONCRETO PARA POSTE TIPO T1 O T2 (0.80m x 0.80m x 0.80m). CONSTRUCCION. INCLUYE EXCAVACION, CONCRETO 3000 PSI, FUNDIDA, ARMADURA Y CURVA 90° PVC D= 2". HASTA MENSULA DE 6.5m.</v>
          </cell>
          <cell r="D1728" t="str">
            <v>UN</v>
          </cell>
          <cell r="E1728">
            <v>296460</v>
          </cell>
        </row>
        <row r="1729">
          <cell r="B1729">
            <v>5872</v>
          </cell>
          <cell r="C1729" t="str">
            <v>BASE DE CONCRETO PARA POSTE TIPO T1 O T2 (0.80m x 0.80m x 0.80m). CONSTRUCCION. INCLUYE EXCAVACION, CONCRETO 3000 PSI, FUNDIDA, ARMADURA Y CURVA 90° PVC D= 2". HASTA MENSULA DE 8.5m.</v>
          </cell>
          <cell r="D1729" t="str">
            <v>UN</v>
          </cell>
          <cell r="E1729">
            <v>311127</v>
          </cell>
        </row>
        <row r="1730">
          <cell r="B1730">
            <v>5873</v>
          </cell>
          <cell r="C1730" t="str">
            <v>CURVA 90° PVC D= 2". SUMINISTRO E INSTALACION. NO INCLUYE RELLENOS.</v>
          </cell>
          <cell r="D1730" t="str">
            <v>UN</v>
          </cell>
          <cell r="E1730">
            <v>15817</v>
          </cell>
        </row>
        <row r="1731">
          <cell r="B1731">
            <v>5874</v>
          </cell>
          <cell r="C1731" t="str">
            <v>PEDESTAL EN CONCRETO DE 3000 PSI (0.30m x 0.40m x 1.00m) O MEDIDAS SIMILARES. CONSTRUCCION. CON DOS DUCTOS PESADOS DE PVC TIPO DB D= 2".</v>
          </cell>
          <cell r="D1731" t="str">
            <v>UN</v>
          </cell>
          <cell r="E1731">
            <v>145191</v>
          </cell>
        </row>
        <row r="1732">
          <cell r="B1732">
            <v>5875</v>
          </cell>
          <cell r="C1732" t="str">
            <v>RETIRO DE POSTES T1, T1X Y T2 (Incluye grua).</v>
          </cell>
          <cell r="D1732" t="str">
            <v>UN</v>
          </cell>
          <cell r="E1732">
            <v>180251</v>
          </cell>
        </row>
        <row r="1733">
          <cell r="B1733">
            <v>5876</v>
          </cell>
          <cell r="C1733" t="str">
            <v>RETIRO Y REUBICACION DE POSTES T1, T1X Y T2 (Incluye grua).</v>
          </cell>
          <cell r="D1733" t="str">
            <v>UN</v>
          </cell>
          <cell r="E1733">
            <v>294996</v>
          </cell>
        </row>
        <row r="1734">
          <cell r="B1734">
            <v>5877</v>
          </cell>
          <cell r="C1734" t="str">
            <v>REUBICACION DE SEMAFORO PEATONAL.</v>
          </cell>
          <cell r="D1734" t="str">
            <v>UN</v>
          </cell>
          <cell r="E1734">
            <v>51319</v>
          </cell>
        </row>
        <row r="1735">
          <cell r="B1735">
            <v>5878</v>
          </cell>
          <cell r="C1735" t="str">
            <v>POSTE TIPO MASTIL T1X (5.00m) EN TUBO SCH 40 GALVANIZADO Y PINTADO. SUMINISTRO E INSTALACIÓN.</v>
          </cell>
          <cell r="D1735" t="str">
            <v>UN</v>
          </cell>
          <cell r="E1735">
            <v>2126960</v>
          </cell>
        </row>
        <row r="1736">
          <cell r="B1736">
            <v>5879</v>
          </cell>
          <cell r="C1736" t="str">
            <v>REUBICACION DE SEMAFORO VEHICULAR PARA FIJACION DE MASTIL.</v>
          </cell>
          <cell r="D1736" t="str">
            <v>UN</v>
          </cell>
          <cell r="E1736">
            <v>194670</v>
          </cell>
        </row>
        <row r="1737">
          <cell r="B1737">
            <v>5880</v>
          </cell>
          <cell r="C1737" t="str">
            <v>REUBICACION DE SEMAFORO VEHICULAR PARA FIJACION DE MENSULA.</v>
          </cell>
          <cell r="D1737" t="str">
            <v>UN</v>
          </cell>
          <cell r="E1737">
            <v>243337</v>
          </cell>
        </row>
        <row r="1738">
          <cell r="B1738">
            <v>5881</v>
          </cell>
          <cell r="C1738" t="str">
            <v>RETIRO DE SOLDADURA PARA TAPAS RECTANGULARES DE CAJAS DE PASO.</v>
          </cell>
          <cell r="D1738" t="str">
            <v>UN</v>
          </cell>
          <cell r="E1738">
            <v>2262</v>
          </cell>
        </row>
        <row r="1739">
          <cell r="B1739">
            <v>5882</v>
          </cell>
          <cell r="C1739" t="str">
            <v>PLATINA DE POSTE (Cuadrada de 0.30m x 0.30m fabricada en hierro de 3/8" de espesor con 4 orificios de 3/4" y una perforacion central de 3" para fijacion del poste al anclaje base).</v>
          </cell>
          <cell r="D1739" t="str">
            <v>UN</v>
          </cell>
          <cell r="E1739">
            <v>81299</v>
          </cell>
        </row>
        <row r="1740">
          <cell r="B1740">
            <v>5883</v>
          </cell>
          <cell r="C1740" t="str">
            <v>COLOCACION DE SOLDADURA E-7018 PARA TAPAS RECTANGULARES DE CAJAS DE PASO.</v>
          </cell>
          <cell r="D1740" t="str">
            <v>UN</v>
          </cell>
          <cell r="E1740">
            <v>8625</v>
          </cell>
        </row>
        <row r="1741">
          <cell r="B1741">
            <v>5884</v>
          </cell>
          <cell r="C1741" t="str">
            <v>APLICACION DE PINTURA EN VIA DE POSTES TIPO MASTIL T1 Y T1X.</v>
          </cell>
          <cell r="D1741" t="str">
            <v>UN</v>
          </cell>
          <cell r="E1741">
            <v>57478</v>
          </cell>
        </row>
        <row r="1742">
          <cell r="B1742">
            <v>5885</v>
          </cell>
          <cell r="C1742" t="str">
            <v>PINTURA EN VIA DE POSTES TIPO MENSULA T2 (L= 4.50m A 6.50m).</v>
          </cell>
          <cell r="D1742" t="str">
            <v>UN</v>
          </cell>
          <cell r="E1742">
            <v>63103</v>
          </cell>
        </row>
        <row r="1743">
          <cell r="B1743">
            <v>5886</v>
          </cell>
          <cell r="C1743" t="str">
            <v>TUBERIA DE CONCRETO DE ALTA RESISTENCIA D= 8" (INCLUYE MORTERO DE INSTALACION). SUMINISTRO E INSTALACION.</v>
          </cell>
          <cell r="D1743" t="str">
            <v>ML</v>
          </cell>
          <cell r="E1743">
            <v>219668</v>
          </cell>
        </row>
        <row r="1744">
          <cell r="B1744">
            <v>5887</v>
          </cell>
          <cell r="C1744" t="str">
            <v>TUBERIA DE CONCRETO DE ALTA RESISTENCIA D= 16" (INCLUYE MORTERO DE INSTALACION). SUMINISTRO E INSTALACION.</v>
          </cell>
          <cell r="D1744" t="str">
            <v>ML</v>
          </cell>
          <cell r="E1744">
            <v>393072</v>
          </cell>
        </row>
        <row r="1745">
          <cell r="B1745">
            <v>5888</v>
          </cell>
          <cell r="C1745" t="str">
            <v>TUBERIA DE CONCRETO DE ALTA RESISTENCIA D= 18" (INCLUYE MORTERO DE INSTALACION). SUMINISTRO E INSTALACION.</v>
          </cell>
          <cell r="D1745" t="str">
            <v>ML</v>
          </cell>
          <cell r="E1745">
            <v>469982</v>
          </cell>
        </row>
        <row r="1746">
          <cell r="B1746">
            <v>5889</v>
          </cell>
          <cell r="C1746" t="str">
            <v>TUBERIA DE CONCRETO DE ALTA RESISTENCIA D= 20" (INCLUYE MORTERO DE INSTALACION). SUMINISTRO E INSTALACION.</v>
          </cell>
          <cell r="D1746" t="str">
            <v>ML</v>
          </cell>
          <cell r="E1746">
            <v>541852</v>
          </cell>
        </row>
        <row r="1747">
          <cell r="B1747">
            <v>5890</v>
          </cell>
          <cell r="C1747" t="str">
            <v>ENTIBADO TIPO ED2, DISCONTINUO EN MADERA, CON PERFILES METALICOS Y PARALES TELESCOPICOS (Incluye suministro e instalacion).</v>
          </cell>
          <cell r="D1747" t="str">
            <v>M2</v>
          </cell>
          <cell r="E1747">
            <v>23274</v>
          </cell>
        </row>
        <row r="1748">
          <cell r="B1748">
            <v>5891</v>
          </cell>
          <cell r="C1748" t="str">
            <v>EXCAVACION MECANICA PARA REDES PROFUNDIDAD MAYORES A 3.5m (Incluye Cargue).</v>
          </cell>
          <cell r="D1748" t="str">
            <v>M3</v>
          </cell>
          <cell r="E1748">
            <v>3451</v>
          </cell>
        </row>
        <row r="1749">
          <cell r="B1749">
            <v>5892</v>
          </cell>
          <cell r="C1749" t="str">
            <v>EMPATE EN LÍNEA DE TUBERÍA DE ACERO (HA) A ASBESTO CEMENTO (AC) 3". SUMINISTRO E INSTALACIÓN. (INCLUYE DOS ACOPLES UNIVERSAL D= 3" R1  Y 1mt DE TUBERÍA PVC D= 3" RDE 21).</v>
          </cell>
          <cell r="D1749" t="str">
            <v>UN</v>
          </cell>
          <cell r="E1749">
            <v>237266</v>
          </cell>
        </row>
        <row r="1750">
          <cell r="B1750">
            <v>5893</v>
          </cell>
          <cell r="C1750" t="str">
            <v>EMPATE EN LÍNEA DE TUBERÍA DE ACERO (HA) A ASBESTO CEMENTO (AC) 4". SUMINISTRO E INSTALACIÓN. (INCLUYE DOS ACOPLES UNIVERSAL D= 4" R1  Y 1mt DE TUBERÍA PVC D= 4" RDE 21).</v>
          </cell>
          <cell r="D1750" t="str">
            <v>UN</v>
          </cell>
          <cell r="E1750">
            <v>275322</v>
          </cell>
        </row>
        <row r="1751">
          <cell r="B1751">
            <v>5894</v>
          </cell>
          <cell r="C1751" t="str">
            <v>EMPATE EN LÍNEA DE TUBERÍA DE ACERO (HA) A ASBESTO CEMENTO (AC) 12". SUMINISTRO E INSTALACIÓN. (INCLUYE DOS ACOPLES UNIVERSAL D= 12" R1  Y 1mt DE TUBERÍA PVC D= 12" RDE 21).</v>
          </cell>
          <cell r="D1751" t="str">
            <v>UN</v>
          </cell>
          <cell r="E1751">
            <v>1405559</v>
          </cell>
        </row>
        <row r="1752">
          <cell r="B1752">
            <v>5895</v>
          </cell>
          <cell r="C1752" t="str">
            <v>VALOR IVP POR TALA DE INDIVIDUOS VEGETALES NO INCLUIDOS EN EL MANUAL DE SILVICULTURA URBANA CON ALTURA &lt; 5m SEGUN RESOLUCION 7132 DEL 30/12/2011 DE LA SDA.</v>
          </cell>
          <cell r="D1752" t="str">
            <v>UN</v>
          </cell>
          <cell r="E1752">
            <v>849913</v>
          </cell>
        </row>
        <row r="1753">
          <cell r="B1753">
            <v>5896</v>
          </cell>
          <cell r="C1753" t="str">
            <v xml:space="preserve">VALOR IVP POR TALA DE INDIVIDUOS VEGETALES NO INCLUIDOS EN EL MANUAL DE SILVICULTURA URBANA CON ALTURA &gt; 5m SEGUN RESOLUCION 7132 DEL 30/12/2011 DE LA SDA. </v>
          </cell>
          <cell r="D1753" t="str">
            <v>UN</v>
          </cell>
          <cell r="E1753">
            <v>888975</v>
          </cell>
        </row>
        <row r="1754">
          <cell r="B1754">
            <v>5897</v>
          </cell>
          <cell r="C1754" t="str">
            <v xml:space="preserve">VALOR IVP POR TALA DE INDIVIDUOS VEGETALES INCLUIDOS EN EL MANUAL DE SILVICULTURA URBANA CON ALTURA &lt; 5m SEGUN RESOLUCION 7132 DEL 30/12/2011 DE LA SDA. </v>
          </cell>
          <cell r="D1754" t="str">
            <v>UN</v>
          </cell>
          <cell r="E1754">
            <v>928037</v>
          </cell>
        </row>
        <row r="1755">
          <cell r="B1755">
            <v>5898</v>
          </cell>
          <cell r="C1755" t="str">
            <v>VALOR IVP POR TALA DE INDIVIDUOS VEGETALES INCLUIDOS EN EL MANUAL DE SILVICULTURA URBANA CON ALTURA &gt; 5m SEGUN RESOLUCION 7132 DEL 30/12/2011 DE LA SDA.</v>
          </cell>
          <cell r="D1755" t="str">
            <v>UN</v>
          </cell>
          <cell r="E1755">
            <v>1123348</v>
          </cell>
        </row>
        <row r="1756">
          <cell r="B1756">
            <v>5899</v>
          </cell>
          <cell r="C1756" t="str">
            <v>VALOR IVP POR TALA DE INDIVIDUOS VEGETALES INCLUIDOS EN EL MANUAL DE SILVICULTURA URBANA (SETO) CON ALTURA &lt; 2m SEGUN RESOLUCION 7132 DEL 30/12/2011 DE LA SDA.</v>
          </cell>
          <cell r="D1756" t="str">
            <v>UN</v>
          </cell>
          <cell r="E1756">
            <v>92804</v>
          </cell>
        </row>
        <row r="1757">
          <cell r="B1757">
            <v>5900</v>
          </cell>
          <cell r="C1757" t="str">
            <v>VALOR IVP POR TALA DE INDIVIDUOS VEGETALES INCLUIDOS EN EL MANUAL DE SILVICULTURA URBANA (SETO) CON ALTURA &gt; 2m SEGUN RESOLUCION 7132 DEL 30/12/2011 DE LA SDA.</v>
          </cell>
          <cell r="D1757" t="str">
            <v>UN</v>
          </cell>
          <cell r="E1757">
            <v>171760</v>
          </cell>
        </row>
        <row r="1758">
          <cell r="B1758">
            <v>5901</v>
          </cell>
          <cell r="C1758" t="str">
            <v>VALOR IVP POR TALA DE INDIVIDUOS VEGETALES NO INCLUIDOS EN EL MANUAL DE SILVICULTURA URBANA (SETO) CON ALTURA &lt; 2m SEGUN RESOLUCION 7132 DEL 30/12/2011 DE LA SDA.</v>
          </cell>
          <cell r="D1758" t="str">
            <v>UN</v>
          </cell>
          <cell r="E1758">
            <v>84991</v>
          </cell>
        </row>
        <row r="1759">
          <cell r="B1759">
            <v>5902</v>
          </cell>
          <cell r="C1759" t="str">
            <v>VALOR IVP POR TALA DE INDIVIDUOS VEGETALES NO INCLUIDOS EN EL MANUAL DE SILVICULTURA URBANA (SETO) CON ALTURA &gt; 2m SEGUN RESOLUCION 7132 DEL 30/12/2011 DE LA SDA.</v>
          </cell>
          <cell r="D1759" t="str">
            <v>UN</v>
          </cell>
          <cell r="E1759">
            <v>135924</v>
          </cell>
        </row>
        <row r="1760">
          <cell r="B1760">
            <v>5903</v>
          </cell>
          <cell r="C1760" t="str">
            <v>EVALUACION PARA TRATAMIENTOS A LA VEGETACION DE LA SDA. CANTIDAD &lt; 25 ARBOLES (SEGUN RESOLUCION SDA No. 5589 DEL 30/09/2011.</v>
          </cell>
          <cell r="D1760" t="str">
            <v>UN</v>
          </cell>
          <cell r="E1760">
            <v>71874</v>
          </cell>
        </row>
        <row r="1761">
          <cell r="B1761">
            <v>5904</v>
          </cell>
          <cell r="C1761" t="str">
            <v>SEGUIMIENTO PARA TRATAMIENTOS A LA VEGETACION DE LA SDA. CANTIDAD &lt; 25 ARBOLES (SEGUN RESOLUCION SDA No. 5589 DEL 30/09/2011.</v>
          </cell>
          <cell r="D1761" t="str">
            <v>UN</v>
          </cell>
          <cell r="E1761">
            <v>151561</v>
          </cell>
        </row>
        <row r="1762">
          <cell r="B1762">
            <v>5905</v>
          </cell>
          <cell r="C1762" t="str">
            <v>EVALUACION PARA TRATAMIENTOS A LA VEGETACION DE LA SDA. CANTIDAD 25 - 49 ARBOLES (SEGUN RESOLUCION SDA No. 5589 DEL 30/09/2011.</v>
          </cell>
          <cell r="D1762" t="str">
            <v>UN</v>
          </cell>
          <cell r="E1762">
            <v>98436</v>
          </cell>
        </row>
        <row r="1763">
          <cell r="B1763">
            <v>5906</v>
          </cell>
          <cell r="C1763" t="str">
            <v>SEGUIMIENTO PARA TRATAMIENTOS A LA VEGETACION DE LA SDA. CANTIDAD 25 - 49 ARBOLES (SEGUN RESOLUCION SDA No. 5589 DEL 30/09/2011.</v>
          </cell>
          <cell r="D1763" t="str">
            <v>UN</v>
          </cell>
          <cell r="E1763">
            <v>203904</v>
          </cell>
        </row>
        <row r="1764">
          <cell r="B1764">
            <v>5907</v>
          </cell>
          <cell r="C1764" t="str">
            <v>EVALUACION PARA TRATAMIENTOS A LA VEGETACION DE LA SDA. CANTIDAD 50 - 99 ARBOLES (SEGUN RESOLUCION SDA No. 5589 DEL 30/09/2011.</v>
          </cell>
          <cell r="D1764" t="str">
            <v>UN</v>
          </cell>
          <cell r="E1764">
            <v>124999</v>
          </cell>
        </row>
        <row r="1765">
          <cell r="B1765">
            <v>5908</v>
          </cell>
          <cell r="C1765" t="str">
            <v>SEGUIMIENTO PARA TRATAMIENTOS A LA VEGETACION DE LA SDA. CANTIDAD 50 - 99 ARBOLES (SEGUN RESOLUCION SDA No. 5589 DEL 30/09/2011.</v>
          </cell>
          <cell r="D1765" t="str">
            <v>UN</v>
          </cell>
          <cell r="E1765">
            <v>257029</v>
          </cell>
        </row>
        <row r="1766">
          <cell r="B1766">
            <v>5909</v>
          </cell>
          <cell r="C1766" t="str">
            <v>EVALUACION PARA TRATAMIENTOS A LA VEGETACION DE LA SDA. CANTIDAD 100 - 199 ARBOLES (SEGUN RESOLUCION SDA No. 5589 DEL 30/09/2011.</v>
          </cell>
          <cell r="D1766" t="str">
            <v>UN</v>
          </cell>
          <cell r="E1766">
            <v>151561</v>
          </cell>
        </row>
        <row r="1767">
          <cell r="B1767">
            <v>5910</v>
          </cell>
          <cell r="C1767" t="str">
            <v>SEGUIMIENTO PARA TRATAMIENTOS A LA VEGETACION DE LA SDA. CANTIDAD 100 - 199 ARBOLES (SEGUN RESOLUCION SDA No. 5589 DEL 30/09/2011.</v>
          </cell>
          <cell r="D1767" t="str">
            <v>UN</v>
          </cell>
          <cell r="E1767">
            <v>310153</v>
          </cell>
        </row>
        <row r="1768">
          <cell r="B1768">
            <v>5911</v>
          </cell>
          <cell r="C1768" t="str">
            <v>EVALUACION PARA TRATAMIENTOS A LA VEGETACION DE LA SDA. CANTIDAD 200 - 299 ARBOLES (SEGUN RESOLUCION SDA No. 5589 DEL 30/09/2011.</v>
          </cell>
          <cell r="D1768" t="str">
            <v>UN</v>
          </cell>
          <cell r="E1768">
            <v>203904</v>
          </cell>
        </row>
        <row r="1769">
          <cell r="B1769">
            <v>5912</v>
          </cell>
          <cell r="C1769" t="str">
            <v>SEGUIMIENTO PARA TRATAMIENTOS A LA VEGETACION DE LA SDA. CANTIDAD 200 - 299 ARBOLES (SEGUN RESOLUCION SDA No. 5589 DEL 30/09/2011.</v>
          </cell>
          <cell r="D1769" t="str">
            <v>UN</v>
          </cell>
          <cell r="E1769">
            <v>415621</v>
          </cell>
        </row>
        <row r="1770">
          <cell r="B1770">
            <v>5913</v>
          </cell>
          <cell r="C1770" t="str">
            <v>EVALUACION PARA TRATAMIENTOS A LA VEGETACION DE LA SDA. CANTIDAD 300 - 399 ARBOLES (SEGUN RESOLUCION SDA No. 5589 DEL 30/09/2011.</v>
          </cell>
          <cell r="D1770" t="str">
            <v>UN</v>
          </cell>
          <cell r="E1770">
            <v>302341</v>
          </cell>
        </row>
        <row r="1771">
          <cell r="B1771">
            <v>5914</v>
          </cell>
          <cell r="C1771" t="str">
            <v>SEGUIMIENTO PARA TRATAMIENTOS A LA VEGETACION DE LA SDA. CANTIDAD 300 - 399 ARBOLES (SEGUN RESOLUCION SDA No. 5589 DEL 30/09/2011.</v>
          </cell>
          <cell r="D1771" t="str">
            <v>UN</v>
          </cell>
          <cell r="E1771">
            <v>521088</v>
          </cell>
        </row>
        <row r="1772">
          <cell r="B1772">
            <v>5915</v>
          </cell>
          <cell r="C1772" t="str">
            <v>EVALUACION PARA TRATAMIENTOS A LA VEGETACION DE LA SDA. CANTIDAD 400 - 499 ARBOLES (SEGUN RESOLUCION SDA No. 5589 DEL 30/09/2011.</v>
          </cell>
          <cell r="D1772" t="str">
            <v>UN</v>
          </cell>
          <cell r="E1772">
            <v>400777</v>
          </cell>
        </row>
        <row r="1773">
          <cell r="B1773">
            <v>5916</v>
          </cell>
          <cell r="C1773" t="str">
            <v>SEGUIMIENTO PARA TRATAMIENTOS A LA VEGETACION DE LA SDA. CANTIDAD 400 - 499 ARBOLES (SEGUN RESOLUCION SDA No. 5589 DEL 30/09/2011.</v>
          </cell>
          <cell r="D1773" t="str">
            <v>UN</v>
          </cell>
          <cell r="E1773">
            <v>785929</v>
          </cell>
        </row>
        <row r="1774">
          <cell r="B1774">
            <v>5917</v>
          </cell>
          <cell r="C1774" t="str">
            <v>EVALUACION PARA TRATAMIENTOS A LA VEGETACION DE LA SDA. CANTIDAD 500 - 999 ARBOLES (SEGUN RESOLUCION SDA No. 5589 DEL 30/09/2011.</v>
          </cell>
          <cell r="D1774" t="str">
            <v>UN</v>
          </cell>
          <cell r="E1774">
            <v>665618</v>
          </cell>
        </row>
        <row r="1775">
          <cell r="B1775">
            <v>5918</v>
          </cell>
          <cell r="C1775" t="str">
            <v>SEGUIMIENTO PARA TRATAMIENTOS A LA VEGETACION DE LA SDA. CANTIDAD 500 - 999 ARBOLES (SEGUN RESOLUCION SDA No. 5589 DEL 30/09/2011.</v>
          </cell>
          <cell r="D1775" t="str">
            <v>UN</v>
          </cell>
          <cell r="E1775">
            <v>1511703</v>
          </cell>
        </row>
        <row r="1776">
          <cell r="B1776">
            <v>5919</v>
          </cell>
          <cell r="C1776" t="str">
            <v>EVALUACION PARA TRATAMIENTOS A LA VEGETACION DE LA SDA. CANTIDAD &gt; 1000 ARBOLES (SEGUN RESOLUCION SDA No. 5589 DEL 30/09/2011.</v>
          </cell>
          <cell r="D1776" t="str">
            <v>UN</v>
          </cell>
          <cell r="E1776">
            <v>824210</v>
          </cell>
        </row>
        <row r="1777">
          <cell r="B1777">
            <v>5920</v>
          </cell>
          <cell r="C1777" t="str">
            <v>SEGUIMIENTO PARA TRATAMIENTOS A LA VEGETACION DE LA SDA. CANTIDAD &gt;1000 ARBOLES (SEGUN RESOLUCION SDA No. 5589 DEL 30/09/2011.</v>
          </cell>
          <cell r="D1777" t="str">
            <v>UN</v>
          </cell>
          <cell r="E1777">
            <v>1775763</v>
          </cell>
        </row>
        <row r="1778">
          <cell r="B1778">
            <v>5921</v>
          </cell>
          <cell r="C1778" t="str">
            <v>DESMONTE DE PARADERO URBANO TIPO M10 (INCLUYE CARGUE Y TRANSPORTE A ALMACEN AUTORIZADO POR EL IDU.</v>
          </cell>
          <cell r="D1778" t="str">
            <v>UN</v>
          </cell>
          <cell r="E1778">
            <v>305297</v>
          </cell>
        </row>
        <row r="1779">
          <cell r="B1779">
            <v>5922</v>
          </cell>
          <cell r="C1779" t="str">
            <v>DESMONTE DE TELÉFONO PUBLICO DE PEDESTAL  TIPO M20 (INCLUYE CARGUE Y TRANSPORTE A ALMACÉN AUTORIZADO POR EL IDU (NO INCLUYE REPARACIÓN DEL SITIO).</v>
          </cell>
          <cell r="D1779" t="str">
            <v>UN</v>
          </cell>
          <cell r="E1779">
            <v>48820</v>
          </cell>
        </row>
        <row r="1780">
          <cell r="B1780">
            <v>5923</v>
          </cell>
          <cell r="C1780" t="str">
            <v>DESMONTE DE BANCA EN CONCRETO TIPO M30 (INCLUYE CARGUE Y TRANSPORTE A ALMACEN AUTORIZADO POR EL IDU (NO INCLUYE REPARACION DEL SITIO).</v>
          </cell>
          <cell r="D1780" t="str">
            <v>UN</v>
          </cell>
          <cell r="E1780">
            <v>74636</v>
          </cell>
        </row>
        <row r="1781">
          <cell r="B1781">
            <v>5924</v>
          </cell>
          <cell r="C1781" t="str">
            <v>DESMONTE DE PROTECTOR DE ARBOL TIPO M90 (INCLUYE CARGUE Y TRANSPORTE A ALMACEN AUTORIZADO POR EL IDU (NO INCLUYE REPARACION DEL SITIO).</v>
          </cell>
          <cell r="D1781" t="str">
            <v>UN</v>
          </cell>
          <cell r="E1781">
            <v>16528</v>
          </cell>
        </row>
        <row r="1782">
          <cell r="B1782">
            <v>5927</v>
          </cell>
          <cell r="C1782" t="str">
            <v>CARTELERA TIPO PUNTO CREA DE 1.00m x 1.00m EN ALUMINIO ANODIZADO, CON PAÑO COLOR GRIS, CENEFA SUPERIOR, PUERTAS CORREDIZAS, LOGO INSTITUCIONAL. INCLUYE SUMINISTRO E INSTALACION.</v>
          </cell>
          <cell r="D1782" t="str">
            <v>UN</v>
          </cell>
          <cell r="E1782">
            <v>460547</v>
          </cell>
        </row>
        <row r="1783">
          <cell r="B1783">
            <v>5928</v>
          </cell>
          <cell r="C1783" t="str">
            <v>CAMARA FOTOGRAFICA DIGITAL COMPACTA. ALQUILER. DE 16.2 MEGAPIXELES. MEMORIA DE 6 GB. VIDEO HD CON PAUSA Y ZOOM. INCLUYE TRANSPORTE, SOPORTE TECNICO.</v>
          </cell>
          <cell r="D1783" t="str">
            <v>MES</v>
          </cell>
          <cell r="E1783">
            <v>17500</v>
          </cell>
        </row>
        <row r="1784">
          <cell r="B1784">
            <v>5933</v>
          </cell>
          <cell r="C1784" t="str">
            <v>CUBIERTA 333C SENCILLA EN ALUZINC CAL. 24. SUM E INSTAL. PANEL SIN TRASLAPOS LONGITUDINALES. PINTURA PLASTISOL/DURANAR POR 1 CARA. COLOR A  ESCOGER (e= 24 micrones). CLIPS METALICOS OCULTOS AISLANTE EN FIBRA DE VIDRIO DE 38mm.</v>
          </cell>
          <cell r="D1784" t="str">
            <v>M2</v>
          </cell>
          <cell r="E1784">
            <v>178330</v>
          </cell>
        </row>
        <row r="1785">
          <cell r="B1785">
            <v>5934</v>
          </cell>
          <cell r="C1785" t="str">
            <v>CUBIERTA 380C SENCILLA EN ALUZINC CAL. 24. SUM E INSTAL. PANEL SIN TRASLAPOS LONGITUDINALES. PINTURA PLASTISOL/DURANAR POR 1 CARA. COLOR A  ESCOGER (e= 24 micrones). CLIPS METALICOS OCULTOS AISLANTE EN FIBRA DE VIDRIO DE 38mm.</v>
          </cell>
          <cell r="D1785" t="str">
            <v>M2</v>
          </cell>
          <cell r="E1785">
            <v>178330</v>
          </cell>
        </row>
        <row r="1786">
          <cell r="B1786">
            <v>5935</v>
          </cell>
          <cell r="C1786" t="str">
            <v>CIELO RASO BAFFLE EN ALUZINC LISO COLOR ALUMINIO MEDIO. SUMINISTRO E INSTALACION. INCL FIJACION CON SISTEMA DE TRABA DE PRESION A UN RIEL PORTAPANEL. SECCION 25mm CON DISTANCIA CADA 100mm Y ALTURA 100mm.</v>
          </cell>
          <cell r="D1786" t="str">
            <v>M2</v>
          </cell>
          <cell r="E1786">
            <v>179477</v>
          </cell>
        </row>
        <row r="1787">
          <cell r="B1787">
            <v>5936</v>
          </cell>
          <cell r="C1787" t="str">
            <v>CIELO 84R EN ALUZINC LISO COLOR ALUMINIO MEDIO. SUMINISTRO E INSTALACION. INCL FIJACION ALA ESTRUCTURA DEL PORTAPANEL POR MEDIO DE AMARRES CADA METRO. ANCHO DEL PANEL DE 84mm</v>
          </cell>
          <cell r="D1787" t="str">
            <v>M2</v>
          </cell>
          <cell r="E1787">
            <v>185283</v>
          </cell>
        </row>
        <row r="1788">
          <cell r="B1788">
            <v>5937</v>
          </cell>
          <cell r="C1788" t="str">
            <v>TEJA LUZ GIP EN PRFV PANEL BIOCLIMATICO COMPUESTO POR 2 TEJAS FABRICADAS CON RESINA DE POLIESTER RETARDANTE AL FUEGO REFORZADA CON FIBRA DE VIDRIO. SUM E INST. ONDULADO TRAPEZOIDAL A=100cm h=7.20cm CAPA SUP CLASE 6 COLOR T3.</v>
          </cell>
          <cell r="D1788" t="str">
            <v>M2</v>
          </cell>
          <cell r="E1788">
            <v>247175</v>
          </cell>
        </row>
        <row r="1789">
          <cell r="B1789">
            <v>5938</v>
          </cell>
          <cell r="C1789" t="str">
            <v>SEPARADOR NEW JERSEY MONODIRECCIONAL 0.375m x 0.90m x 0.15m (Prefabricado. Incluye Sum. e Inst. No Inc. material de base).</v>
          </cell>
          <cell r="D1789" t="str">
            <v>ML</v>
          </cell>
          <cell r="E1789">
            <v>504797</v>
          </cell>
        </row>
        <row r="1790">
          <cell r="B1790">
            <v>5939</v>
          </cell>
          <cell r="C1790" t="str">
            <v>PILOTE D=20 CM (Incl. Excavación, Cargue y Retiro de Sobrantes, Movilización, montaje y desmontaje equipo, y concreto).</v>
          </cell>
          <cell r="D1790" t="str">
            <v>ML</v>
          </cell>
          <cell r="E1790">
            <v>270740</v>
          </cell>
        </row>
        <row r="1791">
          <cell r="B1791">
            <v>5940</v>
          </cell>
          <cell r="C1791" t="str">
            <v>CONCRETO 3000 PSI PARA ZAPATA (Premezclado. Incluye bombeo, Sumin., Formaleteo y Colocación. No incl. Refuerzo, Curado).</v>
          </cell>
          <cell r="D1791" t="str">
            <v>M3</v>
          </cell>
          <cell r="E1791">
            <v>566991</v>
          </cell>
        </row>
        <row r="1792">
          <cell r="B1792">
            <v>5941</v>
          </cell>
          <cell r="C1792" t="str">
            <v>CONCRETO 3000 PSI PARA VIGAS DE CIMENTACION ESTACIONES DE TRANSMILENIO DE 0.45m x 0.45m (Premezclado. Incluye Sumin., Formaleteo y Colocación. No incl. Refuerzo, Curado).</v>
          </cell>
          <cell r="D1792" t="str">
            <v>M3</v>
          </cell>
          <cell r="E1792">
            <v>588650</v>
          </cell>
        </row>
        <row r="1793">
          <cell r="B1793">
            <v>5942</v>
          </cell>
          <cell r="C1793" t="str">
            <v>CONCRETO 5000 PSI PARA VIGA TIPO I DE 1.40m x 0.65m CON ALA DE 0.20m Y LONGITUD DE 27.0m(Premezclado. Incluye Sumin., Formaleteo y Colocación. No incl. Refuerzo, Curado).</v>
          </cell>
          <cell r="D1793" t="str">
            <v>M3</v>
          </cell>
          <cell r="E1793">
            <v>780600</v>
          </cell>
        </row>
        <row r="1794">
          <cell r="B1794">
            <v>5943</v>
          </cell>
          <cell r="C1794" t="str">
            <v>CONCRETO 4000 PSI PARA VIGA RIOSTRA DE 0.60m x 0.30m x 5.30m (Premezclado. Incluye Sumin., Formaleteo y Colocación. No incl. Refuerzo, Curado).</v>
          </cell>
          <cell r="D1794" t="str">
            <v>M3</v>
          </cell>
          <cell r="E1794">
            <v>683826</v>
          </cell>
        </row>
        <row r="1795">
          <cell r="B1795">
            <v>5944</v>
          </cell>
          <cell r="C1795" t="str">
            <v>CONCRETO 4000 PSI PARA TABLERO PUENTE DE 5.30m x 0.20m x 27.00m (Premezclado. Incluye Sumin., Formaleteo y Colocación. No incl. Refuerzo, Curado).</v>
          </cell>
          <cell r="D1795" t="str">
            <v>M3</v>
          </cell>
          <cell r="E1795">
            <v>608707</v>
          </cell>
        </row>
        <row r="1796">
          <cell r="B1796">
            <v>5945</v>
          </cell>
          <cell r="C1796" t="str">
            <v>CONCRETO 3500 PSI PARA RECALCE DE 0.05m x 0.50m x 1.20m (Premezclado. Incluye Sumin., Formaleteo y Colocación. No incl. Refuerzo, Curado).</v>
          </cell>
          <cell r="D1796" t="str">
            <v>M3</v>
          </cell>
          <cell r="E1796">
            <v>558839</v>
          </cell>
        </row>
        <row r="1797">
          <cell r="B1797">
            <v>5946</v>
          </cell>
          <cell r="C1797" t="str">
            <v>CONCRETO 3500 PSI PARA TOPE SISMICO DE 0.35m x 0.80m x 1.00m (Premezclado. Incluye Sumin., Formaleteo y Colocación. No incl. Refuerzo, Curado).</v>
          </cell>
          <cell r="D1797" t="str">
            <v>M3</v>
          </cell>
          <cell r="E1797">
            <v>558215</v>
          </cell>
        </row>
        <row r="1798">
          <cell r="B1798">
            <v>5947</v>
          </cell>
          <cell r="C1798" t="str">
            <v>CONCRETO 3000 PSI PARA PLACA DE APROXIMACION PUENTE VEHICULAR DE 5.00m x 3.50m x 0.20m (Premezclado. Incluye Sumin., Formaleteo y Colocación. No incl. Refuerzo, Curado).</v>
          </cell>
          <cell r="D1798" t="str">
            <v>M3</v>
          </cell>
          <cell r="E1798">
            <v>613986</v>
          </cell>
        </row>
        <row r="1799">
          <cell r="B1799">
            <v>5948</v>
          </cell>
          <cell r="C1799" t="str">
            <v>CONCRETO 3500 PSI PARA ESPALDAR ESTRIBOS CON MENSULA SECCION 5.30m x 1.70m x 0.30m (Premezclado. Incluye Sumin., Formaleteo y Colocación. No incl. Refuerzo, Curado).</v>
          </cell>
          <cell r="D1799" t="str">
            <v>M3</v>
          </cell>
          <cell r="E1799">
            <v>644648</v>
          </cell>
        </row>
        <row r="1800">
          <cell r="B1800">
            <v>5949</v>
          </cell>
          <cell r="C1800" t="str">
            <v>CONCRETO 3500 PSI PARA DADO DE CIMENTACIÓN SECCIÓN 1.70m x 1.00m x 5.30m (Premezclado. Incluye Sumin., Formaleteo y Colocación. No incl. Refuerzo, Curado).</v>
          </cell>
          <cell r="D1800" t="str">
            <v>M3</v>
          </cell>
          <cell r="E1800">
            <v>665031</v>
          </cell>
        </row>
        <row r="1801">
          <cell r="B1801">
            <v>5950</v>
          </cell>
          <cell r="C1801" t="str">
            <v>CONCRETO 3500 PSI PARA CONSTRUCCION DE CAISSON DE 1.20m DE DIAMETRO (Incluye excavacion manual, suministro de camisa metalica perdida e= 3/8" formaleteo y colocacion. Sumin de concreto premezclado. No incl. Refuerzo, Curado).</v>
          </cell>
          <cell r="D1801" t="str">
            <v>M3</v>
          </cell>
          <cell r="E1801">
            <v>2050268</v>
          </cell>
        </row>
        <row r="1802">
          <cell r="B1802">
            <v>5952</v>
          </cell>
          <cell r="C1802" t="str">
            <v>BARANDA METÁLICA M81 (instalado y pintado)</v>
          </cell>
          <cell r="D1802" t="str">
            <v>ML</v>
          </cell>
          <cell r="E1802">
            <v>233380</v>
          </cell>
        </row>
        <row r="1803">
          <cell r="B1803">
            <v>5953</v>
          </cell>
          <cell r="C1803" t="str">
            <v>TUBERIA ACERO CARBON ASTM A=53 SCH 40 DE D=12"</v>
          </cell>
          <cell r="D1803" t="str">
            <v>ML</v>
          </cell>
          <cell r="E1803">
            <v>414619</v>
          </cell>
        </row>
        <row r="1804">
          <cell r="B1804">
            <v>5954</v>
          </cell>
          <cell r="C1804" t="str">
            <v>CANALIZACION VIA PUBLICA NUEVE (9) DUCTOS PVC TIPO TDP 9Ø6"+2Ø3"</v>
          </cell>
          <cell r="D1804" t="str">
            <v>ML</v>
          </cell>
          <cell r="E1804">
            <v>671758</v>
          </cell>
        </row>
        <row r="1805">
          <cell r="B1805">
            <v>5955</v>
          </cell>
          <cell r="C1805" t="str">
            <v>SEÑAL VERTICAL UNA CARA PARA CICLORUTA PARAL 3m, ÁNGULO DE 2x1/4x3m LAMINA CAL. 16 PINTADA POR UNA CARA 0.60m x 0.60m o 0.75m x 0.75m (Incluye suministro e instalación)</v>
          </cell>
          <cell r="D1805" t="str">
            <v>UN</v>
          </cell>
          <cell r="E1805">
            <v>251760</v>
          </cell>
        </row>
        <row r="1806">
          <cell r="B1806">
            <v>5964</v>
          </cell>
          <cell r="C1806" t="str">
            <v>SUMINISTRO Y APLICACIÓN DE UNA CAPA DE ANTICORROSIVO DE 3mm DE ESPESOR DE PELÍCULA SECA IMPRIMANTE EPÓXICO, PREVIA PREPARACIÓN DE LA SUPERFICIE MEDIANTE LIMPIEZA MANUAL O MECÁNICA, SEGÚN LAS NORMAS SSPC-SP2</v>
          </cell>
          <cell r="D1806" t="str">
            <v>ML</v>
          </cell>
          <cell r="E1806">
            <v>16146</v>
          </cell>
        </row>
        <row r="1807">
          <cell r="B1807">
            <v>5966</v>
          </cell>
          <cell r="C1807" t="str">
            <v>MANTENIMIENTO RUTINARIO DE CALZADA EN ADOQUÍN Y/O LOSETA. INCLUYE LIMPIEZA DE SUMIDEROS, POZOS, SELLOS DE JUNTA Y RETIRO MANUAL DE CAPA VEGETAL.</v>
          </cell>
          <cell r="D1807" t="str">
            <v>M2</v>
          </cell>
          <cell r="E1807">
            <v>2286</v>
          </cell>
        </row>
        <row r="1808">
          <cell r="B1808">
            <v>5967</v>
          </cell>
          <cell r="C1808" t="str">
            <v>MANTENIMIENTO RUTINARIO DE CALZADA EN CONCRETO HIDRÁULICO. INCLUYE LIMPIEZA DE SUMIDEROS, POZOS, SELLO DE JUNTAS Y RETIRO MANUAL DE CAPA VEGETAL</v>
          </cell>
          <cell r="D1808" t="str">
            <v>M2</v>
          </cell>
          <cell r="E1808">
            <v>15859</v>
          </cell>
        </row>
        <row r="1809">
          <cell r="B1809">
            <v>5968</v>
          </cell>
          <cell r="C1809" t="str">
            <v>MANTENIMIENTO CORRECTIVO DE CALZADA EN ADOQUIN DE ARCILLA PESADO SOBRE MORTERO. INCLUYE RETIRO DE ADOQUIN E INSTALAR NUEVO</v>
          </cell>
          <cell r="D1809" t="str">
            <v>M2</v>
          </cell>
          <cell r="E1809">
            <v>54060</v>
          </cell>
        </row>
        <row r="1810">
          <cell r="B1810">
            <v>5969</v>
          </cell>
          <cell r="C1810" t="str">
            <v>MANTENIMIENTO CORRECTIVO DE CALZADA EN ADOQUÍN DE ARCILLA SOBRE ARENA. INCLUYE RETIRO DE ADOQUIN E INSTALAR NUEVO</v>
          </cell>
          <cell r="D1810" t="str">
            <v>M2</v>
          </cell>
          <cell r="E1810">
            <v>53408</v>
          </cell>
        </row>
        <row r="1811">
          <cell r="B1811">
            <v>5970</v>
          </cell>
          <cell r="C1811" t="str">
            <v>MANTENIMIENTO CORRECTIVO DE CALZADA EN CONCRETO RÍGIDO. INCLUYE RETIRO, REEMPLAZO DE LOSA, RENIVELACIÓN Y RECOMPACTACIÓN DE CAPAS GRANULARES</v>
          </cell>
          <cell r="D1811" t="str">
            <v>M2</v>
          </cell>
          <cell r="E1811">
            <v>197719</v>
          </cell>
        </row>
        <row r="1812">
          <cell r="B1812">
            <v>5971</v>
          </cell>
          <cell r="C1812" t="str">
            <v>REHABILITACIÓN DE PAVIMENTO ESTAMPADO EN LOSA DE CONCRETO HIDRÁULICO MR-45 e= 0.20m. (INCLUYE SUMINISTRO Y APLICACIÓN DE ENDURECEDOR EN POLVO FOTORESISTENTE Y ALCALIRESISTENTE, DESMOLDANTE PIGMENTADO, SELLADOR ACRÍLICO, RETARDANTE DE EVAPORACIÓN Y ESTAMPA</v>
          </cell>
          <cell r="D1812" t="str">
            <v>M2</v>
          </cell>
          <cell r="E1812">
            <v>217320</v>
          </cell>
        </row>
        <row r="1813">
          <cell r="B1813">
            <v>5972</v>
          </cell>
          <cell r="C1813" t="str">
            <v>MANTENIMIENTO CORRECTIVO DE CALZADA EN CONCRETO ESTAMPADO. INCLUYE RETIRO, REEMPLAZO DE LOSA, RENIVELACIÓN Y RECOMPACTACIÓN DE CAPAS GRANULARES</v>
          </cell>
          <cell r="D1813" t="str">
            <v>M2</v>
          </cell>
          <cell r="E1813">
            <v>224948</v>
          </cell>
        </row>
        <row r="1814">
          <cell r="B1814">
            <v>5975</v>
          </cell>
          <cell r="C1814" t="str">
            <v>CUADRILLA (TECNICO ELECTRICO + 2 AYUDANTES)</v>
          </cell>
          <cell r="D1814" t="str">
            <v>HR</v>
          </cell>
          <cell r="E1814">
            <v>20787</v>
          </cell>
        </row>
        <row r="1815">
          <cell r="B1815">
            <v>5976</v>
          </cell>
          <cell r="C1815" t="str">
            <v>TUBERIA GALVANIZADA 2" PARA ANCLAJES</v>
          </cell>
          <cell r="D1815" t="str">
            <v>ML</v>
          </cell>
          <cell r="E1815">
            <v>32044</v>
          </cell>
        </row>
        <row r="1816">
          <cell r="B1816">
            <v>5977</v>
          </cell>
          <cell r="C1816" t="str">
            <v>CAJILLA PARA MEDIDOR EN POLIPLÁSTICO CON CONCRETO. SUMINISTRO E INSTALACIÓN</v>
          </cell>
          <cell r="D1816" t="str">
            <v>UN</v>
          </cell>
          <cell r="E1816">
            <v>181115</v>
          </cell>
        </row>
        <row r="1817">
          <cell r="B1817">
            <v>5992</v>
          </cell>
          <cell r="C1817" t="str">
            <v>TUBERIA CONCRETO D= 32" CL. II REFORZADO. INCLUYE SUMINISTRO E INSTALACIÓN</v>
          </cell>
          <cell r="D1817" t="str">
            <v>ML</v>
          </cell>
          <cell r="E1817">
            <v>657967</v>
          </cell>
        </row>
        <row r="1818">
          <cell r="B1818">
            <v>5993</v>
          </cell>
          <cell r="C1818" t="str">
            <v>TORRE DE ILUMINACIÓN DE 4 BOMBILLAS DE 1000 WATS CADA UNA. ALQUILER. INCLUYE COMBUSTIBLE A.C.P.M.</v>
          </cell>
          <cell r="D1818" t="str">
            <v>UN/MES</v>
          </cell>
          <cell r="E1818">
            <v>3910200</v>
          </cell>
        </row>
        <row r="1819">
          <cell r="B1819">
            <v>5994</v>
          </cell>
          <cell r="C1819" t="str">
            <v>TUBERIA CONCRETO D= 8" CL. V EXTRARREFORZADA PARA INSTALACIÓN SUPERFICIAL (SUMINISTRO E INSTALACIÓN). INCLUYE MORTERO 2000 PSI PARA RECUBRIMIENTO DE JUNTA.</v>
          </cell>
          <cell r="D1819" t="str">
            <v>ML</v>
          </cell>
          <cell r="E1819">
            <v>158251</v>
          </cell>
        </row>
        <row r="1820">
          <cell r="B1820">
            <v>5995</v>
          </cell>
          <cell r="C1820" t="str">
            <v>TUBERIA CONCRETO D= 16" CL. V EXTRARREFORZADA PARA INSTALACIÓN SUPERFICIAL (SUMINISTRO E INSTALACIÓN). INCLUYE MORTERO 2000 PSI PARA RECUBRIMIENTO DE JUNTA.</v>
          </cell>
          <cell r="D1820" t="str">
            <v>ML</v>
          </cell>
          <cell r="E1820">
            <v>325828</v>
          </cell>
        </row>
        <row r="1821">
          <cell r="B1821">
            <v>5996</v>
          </cell>
          <cell r="C1821" t="str">
            <v>SELLO PVC FLEXIBLE PARA SELLOS DE JUNTAS SOMETIDAS A PRESIÓN HIDRÁULICA, ANCHO = 15cm. SUMINISTRO Y COLOCACIÓN</v>
          </cell>
          <cell r="D1821" t="str">
            <v>ML</v>
          </cell>
          <cell r="E1821">
            <v>24052</v>
          </cell>
        </row>
        <row r="1822">
          <cell r="B1822">
            <v>5997</v>
          </cell>
          <cell r="C1822" t="str">
            <v>GRAVILLA DE 3/4" PEGADA CON MORTERO 1:3 e= 0.15m PARA ENTREGA A CANAL. SUMINISTRO E INSTALACIÓN</v>
          </cell>
          <cell r="D1822" t="str">
            <v>M2</v>
          </cell>
          <cell r="E1822">
            <v>60131</v>
          </cell>
        </row>
        <row r="1823">
          <cell r="B1823">
            <v>5998</v>
          </cell>
          <cell r="C1823" t="str">
            <v>TAPÓN EXTREMO LISO D= 3". SUMINISTRO E INSTALACIÓN</v>
          </cell>
          <cell r="D1823" t="str">
            <v>UN</v>
          </cell>
          <cell r="E1823">
            <v>71232</v>
          </cell>
        </row>
        <row r="1824">
          <cell r="B1824">
            <v>5999</v>
          </cell>
          <cell r="C1824" t="str">
            <v>PRUEBA HIDROSTÁTICA EN TUBERÍAS HASTA 12" DE DIÁMETRO, TRAMOS MÁXIMOS DE 500m. INCLUYE DESINFECCIÓN DE TUBERÍA.</v>
          </cell>
          <cell r="D1824" t="str">
            <v>UN</v>
          </cell>
          <cell r="E1824">
            <v>989310</v>
          </cell>
        </row>
        <row r="1825">
          <cell r="B1825">
            <v>6001</v>
          </cell>
          <cell r="C1825" t="str">
            <v>CONTROLADOR C900V CON CAPACIDAD PARA 16 GRUPOS VEHICULARES O PEATONALES. (Suministro, instalación y puesta en funcionamiento). CON POSIBILIDAD DE AMPLIACIÓN HASTA 32 GRUPOS, RELOJ EN TIEMPO REAL, 32 PROGRAMAS, AUTOMÁTICO SEMANAL PROGRAMABLE CON DÍAS FESTI</v>
          </cell>
          <cell r="D1825" t="str">
            <v>UN</v>
          </cell>
          <cell r="E1825">
            <v>116941300</v>
          </cell>
        </row>
        <row r="1826">
          <cell r="B1826">
            <v>6002</v>
          </cell>
          <cell r="C1826" t="str">
            <v>CONTROLADOR C900V CON CAPACIDAD PARA 24 GRUPOS VEHICULARES O PEATONALES. (Suministro, instalación y puesta en funcionamiento). CON POSIBILIDAD DE AMPLIACIÓN HASTA 32 GRUPOS, RELOJ EN TIEMPO REAL, 32 PROGRAMAS, AUTOMÁTICO SEMANAL PROGRAMABLE CON DÍAS FESTI</v>
          </cell>
          <cell r="D1826" t="str">
            <v>UN</v>
          </cell>
          <cell r="E1826">
            <v>132828990</v>
          </cell>
        </row>
        <row r="1827">
          <cell r="B1827">
            <v>6003</v>
          </cell>
          <cell r="C1827" t="str">
            <v>CONTROLADOR C900V CON CAPACIDAD PARA 32 GRUPOS VEHICULARES O PEATONALES. (Suministro, instalación y puesta en funcionamiento). CON POSIBILIDAD DE AMPLIACIÓN HASTA 32 GRUPOS, RELOJ EN TIEMPO REAL, 32 PROGRAMAS, AUTOMÁTICO SEMANAL PROGRAMABLE CON DÍAS FESTI</v>
          </cell>
          <cell r="D1827" t="str">
            <v>UN</v>
          </cell>
          <cell r="E1827">
            <v>147771820</v>
          </cell>
        </row>
        <row r="1828">
          <cell r="B1828">
            <v>6004</v>
          </cell>
          <cell r="C1828" t="str">
            <v>DETECTORES DE DEMANDA VEHICULAR (CÁMARA). NO INCLUYE CABLES. SUMINISTRO E INSTALACIÓN</v>
          </cell>
          <cell r="D1828" t="str">
            <v>UN</v>
          </cell>
          <cell r="E1828">
            <v>9854390</v>
          </cell>
        </row>
        <row r="1829">
          <cell r="B1829">
            <v>6006</v>
          </cell>
          <cell r="C1829" t="str">
            <v>PUESTA A TIERRA PARA CENTRO DE TRANSFORMACIÓN SUBTERRÁNEO PARCIALMENTE  SUMERGIBLE CON TRES PUNTOS A TIERRA. SUMINISTRO, TRANSPORTE Y CONSTRUCCIÓN. INCLUYE SOLDADURA EXOTÉRMICA Y TERMINALES.</v>
          </cell>
          <cell r="D1829" t="str">
            <v>UN</v>
          </cell>
          <cell r="E1829">
            <v>1148626</v>
          </cell>
        </row>
        <row r="1830">
          <cell r="B1830">
            <v>6007</v>
          </cell>
          <cell r="C1830" t="str">
            <v>PILOTE PREEXCAVADO EN CONCRETO TREMIE DE 4000 PSI (280 Kg/Cm2) ACELERADO A 2 DÍAS. INCLUYE ACELERANTE, ALQUILER DE EQUIPO DE PERFORACIÓN CON OPERARIO, MOTOBOMBA, BENTONITA, MANO DE OBRA, TRANSPORTE Y DISPOSICIÓN FINAL DE ESCOMBROS EN SITIO AUTORIZADO. DIS</v>
          </cell>
          <cell r="D1830" t="str">
            <v>M3</v>
          </cell>
          <cell r="E1830">
            <v>1421803</v>
          </cell>
        </row>
        <row r="1831">
          <cell r="B1831">
            <v>6008</v>
          </cell>
          <cell r="C1831" t="str">
            <v>IMPERMEABILIZANTE PARA CONCRETO. SUMINISTRO Y APLICACIÓN</v>
          </cell>
          <cell r="D1831" t="str">
            <v>M2</v>
          </cell>
          <cell r="E1831">
            <v>1493</v>
          </cell>
        </row>
        <row r="1832">
          <cell r="B1832">
            <v>6009</v>
          </cell>
          <cell r="C1832" t="str">
            <v>ADITIVO DESENCOFRANTE. SUMINISTRO Y APLICACIÓN DE MATERIAL</v>
          </cell>
          <cell r="D1832" t="str">
            <v>M2</v>
          </cell>
          <cell r="E1832">
            <v>1931</v>
          </cell>
        </row>
        <row r="1833">
          <cell r="B1833">
            <v>6010</v>
          </cell>
          <cell r="C1833" t="str">
            <v>REGATA, ANCHO PROMEDIO 5cm POR 5cm DE PROFUNDIDAD. INCLUYE MATERIALES, EQUIPOS, TRANSPORTE Y DISPOSICIÓN FINAL DE ESCOMBROS A SITIO AUTORIZADO.</v>
          </cell>
          <cell r="D1833" t="str">
            <v>ML</v>
          </cell>
          <cell r="E1833">
            <v>24414</v>
          </cell>
        </row>
        <row r="1834">
          <cell r="B1834">
            <v>6011</v>
          </cell>
          <cell r="C1834" t="str">
            <v>RESTITUCIÓN DE ESTRUCTURA DE PAVIMENTO FLEXIBLE, PARA APIQUE DE 0.60m x 0.60m (Profundidad 1.50M). INCLUYE BASE GRANULAR CLASE A (BG_A) e= 1.35, MEZCLA DENSA EN CALIENTE TIPO MD12 e= 0.05m, MEZCLA DENSA EN CALIENTE TIPO MD20 e= 0.10m, IMPRIMANTE Y RIEGO D</v>
          </cell>
          <cell r="D1834" t="str">
            <v>UN</v>
          </cell>
          <cell r="E1834">
            <v>97925</v>
          </cell>
        </row>
        <row r="1835">
          <cell r="B1835">
            <v>6015</v>
          </cell>
          <cell r="C1835" t="str">
            <v>ENTIBADO TIPO EC3 CONTINUO METÁLICO CON PARALES METÁLICOS. INCLUYE SUMINISTRO E INSTALACIÓN</v>
          </cell>
          <cell r="D1835" t="str">
            <v>M2</v>
          </cell>
          <cell r="E1835">
            <v>54076</v>
          </cell>
        </row>
        <row r="1836">
          <cell r="B1836">
            <v>6016</v>
          </cell>
          <cell r="C1836" t="str">
            <v>ESTABILIZACIÓN DE SUBRASANTE CON RAJÓN, INCLUYE EQUIPO DE COMPACTACIÓN (SUMINISTRO, EXTENDIDO, NIVELACIÓN Y COMPACTACIÓN CON EQUIPO MECÁNICO)</v>
          </cell>
          <cell r="D1836" t="str">
            <v>M3</v>
          </cell>
          <cell r="E1836">
            <v>81044</v>
          </cell>
        </row>
        <row r="1837">
          <cell r="B1837">
            <v>6020</v>
          </cell>
          <cell r="C1837" t="str">
            <v>RELLENO EN RECEBO COMUN (Suministro e instalación  Extendido manual, Humedecimiento y Compactación. No incluye transporte)</v>
          </cell>
          <cell r="D1837" t="str">
            <v>M3</v>
          </cell>
          <cell r="E1837">
            <v>22962</v>
          </cell>
        </row>
        <row r="1838">
          <cell r="B1838">
            <v>6021</v>
          </cell>
          <cell r="C1838" t="str">
            <v>CONCRETO DE NIVELACION 2000 PSI (140 Kg/Cm2) (Premezclado. Incluye suministro, fundida y nivelación y colocación. No incluye refuerzo, curado) PARA MEJORAMIENTO, ADECUACIÓN Y REHABILITACIÓN DE ESPACIO PÚBLICO.</v>
          </cell>
          <cell r="D1838" t="str">
            <v>M3</v>
          </cell>
          <cell r="E1838">
            <v>460866</v>
          </cell>
        </row>
        <row r="1839">
          <cell r="B1839">
            <v>6025</v>
          </cell>
          <cell r="C1839" t="str">
            <v>REMATE TIPO FILTRO EN ALUZINC CAL. 26 PERFORACION M 101 PARA CUBIERTA VERDE DE ESTACION TRANSMILENIO. SUMINISTRO E INSTALACION.</v>
          </cell>
          <cell r="D1839" t="str">
            <v>ML</v>
          </cell>
          <cell r="E1839">
            <v>56966</v>
          </cell>
        </row>
        <row r="1840">
          <cell r="B1840">
            <v>6026</v>
          </cell>
          <cell r="C1840" t="str">
            <v>CIELO RASO BAFFLE EN ALUZINC LISO, ALTURA DE 100mm COMBINADA CON ALTURA DE 50mm EN PROPORCIONES IGUALES (50% y 50%), EN COLOR ALUMINIO MEDIO CON PORTAPANEL PASO 100mm EN COLOR NEGRO. (Incluye mano de obra y transporte). SUMINISTRO E INSTALACION</v>
          </cell>
          <cell r="D1840" t="str">
            <v>M2</v>
          </cell>
          <cell r="E1840">
            <v>339851</v>
          </cell>
        </row>
        <row r="1841">
          <cell r="B1841">
            <v>6029</v>
          </cell>
          <cell r="C1841" t="str">
            <v>SEÑAL VERTICAL GRUPO DE PREVENTIVAS TIPO CUADRADO (75cm x 75cm). INCLUYE SUMONISTRO E INSTALACION.</v>
          </cell>
          <cell r="D1841" t="str">
            <v>UN</v>
          </cell>
          <cell r="E1841">
            <v>287268</v>
          </cell>
        </row>
        <row r="1842">
          <cell r="B1842">
            <v>6030</v>
          </cell>
          <cell r="C1842" t="str">
            <v>SEÑAL VERTICAL GRUPO DE REGLAMENTARIAS TIPO CIRCULO D=75cm. INCLUYE SUMINISTRO E INSTALACION.</v>
          </cell>
          <cell r="D1842" t="str">
            <v>UN</v>
          </cell>
          <cell r="E1842">
            <v>406268</v>
          </cell>
        </row>
        <row r="1843">
          <cell r="B1843">
            <v>6031</v>
          </cell>
          <cell r="C1843" t="str">
            <v>SEÑAL VERTICAL GRUPO DE PREVENTIVA SP-40 TIPO RECTANGULO (120cm x 40cm). INCLUYE SUMINISTRO E INSTALACION.</v>
          </cell>
          <cell r="D1843" t="str">
            <v>UN</v>
          </cell>
          <cell r="E1843">
            <v>394368</v>
          </cell>
        </row>
        <row r="1844">
          <cell r="B1844">
            <v>6032</v>
          </cell>
          <cell r="C1844" t="str">
            <v>SEÑAL VERTICAL GRUPO DE REGLAMENTARIAS SR-01 TIPO OCTAGONO CON ALTURA DE 75cm. INCLUYE SUMINISTRO E INSTALACION.</v>
          </cell>
          <cell r="D1844" t="str">
            <v>UN</v>
          </cell>
          <cell r="E1844">
            <v>311068</v>
          </cell>
        </row>
        <row r="1845">
          <cell r="B1845">
            <v>6033</v>
          </cell>
          <cell r="C1845" t="str">
            <v>SEÑAL VERTICAL GRUPO DE REGLAMENTARIAS SR-02 TIPO TRIANGULO EQUILATERO 75cm. DE LADO. INCLUYE SUMINISTRO E INSTALACION.</v>
          </cell>
          <cell r="D1845" t="str">
            <v>UN</v>
          </cell>
          <cell r="E1845">
            <v>328918</v>
          </cell>
        </row>
        <row r="1846">
          <cell r="B1846">
            <v>6034</v>
          </cell>
          <cell r="C1846" t="str">
            <v>SEÑAL VERTICAL GRUPO DE INFORMATIVAS TIPO RECTANGULO (60cm x 75cm). INCLUYE SUMINISTRO E INSTALACION.</v>
          </cell>
          <cell r="D1846" t="str">
            <v>UN</v>
          </cell>
          <cell r="E1846">
            <v>299168</v>
          </cell>
        </row>
        <row r="1847">
          <cell r="B1847">
            <v>6035</v>
          </cell>
          <cell r="C1847" t="str">
            <v>SEÑAL VERTICAL GRUPO DE INFORMATIVAS TURISTICAS TIPO CUADRADO DE 75cm DE LADO. INCLUYE SUMINISTRO E INSTALACION.</v>
          </cell>
          <cell r="D1847" t="str">
            <v>UN</v>
          </cell>
          <cell r="E1847">
            <v>322968</v>
          </cell>
        </row>
        <row r="1848">
          <cell r="B1848">
            <v>6036</v>
          </cell>
          <cell r="C1848" t="str">
            <v>TRANSFORMADOR MONOFASICO 15 KVA (TENSION PRIMARIA DE 13.200, TENSION SECUNDARIA 240-120. (Incluye suministro e instalación)</v>
          </cell>
          <cell r="D1848" t="str">
            <v>UN</v>
          </cell>
          <cell r="E1848">
            <v>2115436</v>
          </cell>
        </row>
        <row r="1849">
          <cell r="B1849">
            <v>6037</v>
          </cell>
          <cell r="C1849" t="str">
            <v>POSTE TIPO MENSULA T2 (3.50m) EN TUBO SCH 40 GALVANIZADO Y PINTADO. SUMINISTRO E INSTALACIÓN.</v>
          </cell>
          <cell r="D1849" t="str">
            <v>UN</v>
          </cell>
          <cell r="E1849">
            <v>2354819</v>
          </cell>
        </row>
        <row r="1850">
          <cell r="B1850">
            <v>6038</v>
          </cell>
          <cell r="C1850" t="str">
            <v>POSTE TIPO MENSULA T2 (4.50m) EN TUBO SCH 40 GALVANIZADO Y PINTADO. SUMINISTRO E INSTALACIÓN.</v>
          </cell>
          <cell r="D1850" t="str">
            <v>UN</v>
          </cell>
          <cell r="E1850">
            <v>2468001</v>
          </cell>
        </row>
        <row r="1851">
          <cell r="B1851">
            <v>6039</v>
          </cell>
          <cell r="C1851" t="str">
            <v>POSTE TIPO MENSULA T2 (6.50m) EN TUBO SCH 40 GALVANIZADO Y PINTADO. SUMINISTRO E INSTALACIÓN.</v>
          </cell>
          <cell r="D1851" t="str">
            <v>UN</v>
          </cell>
          <cell r="E1851">
            <v>2961256</v>
          </cell>
        </row>
        <row r="1852">
          <cell r="B1852">
            <v>6040</v>
          </cell>
          <cell r="C1852" t="str">
            <v>POSTE TIPO MENSULA T2 (8.50m) EN TUBO SCH 40 GALVANIZADO Y PINTADO. SUMINISTRO E INSTALACIÓN.</v>
          </cell>
          <cell r="D1852" t="str">
            <v>UN</v>
          </cell>
          <cell r="E1852">
            <v>3268077</v>
          </cell>
        </row>
        <row r="1853">
          <cell r="B1853">
            <v>6041</v>
          </cell>
          <cell r="C1853" t="str">
            <v>SEMAFORO VEHICULAR DE POLICARBONATO (3x200) LENTES DE POLICARBONATO DE 8" TRES LUCES, SISTEMA DE ILUMINACIÓN A LEDS, TIPO MASTIL. INCLUYE ELEMENTOS DE FIJACION.</v>
          </cell>
          <cell r="D1853" t="str">
            <v>UN</v>
          </cell>
          <cell r="E1853">
            <v>3395431</v>
          </cell>
        </row>
        <row r="1854">
          <cell r="B1854">
            <v>6042</v>
          </cell>
          <cell r="C1854" t="str">
            <v>SEMAFORO VEHICULAR DE POLICARBONATO (3x200) LENTES DE POLICARBONATO DE 8" TRES LUCES, SISTEMA DE ILUMINACIÓN A LEDS, TIPO MENSULA. INCLUYE ELEMENTOS DE FIJACION.</v>
          </cell>
          <cell r="D1854" t="str">
            <v>UN</v>
          </cell>
          <cell r="E1854">
            <v>3666751</v>
          </cell>
        </row>
        <row r="1855">
          <cell r="B1855">
            <v>6043</v>
          </cell>
          <cell r="C1855" t="str">
            <v>SEMAFORO VEHICULAR DE POLICARBONATO (3x200) LENTES DE POLICARBONATO DE 8" TRES LUCES, SISTEMA DE ILUMINACIÓN A LEDS, FLECHA DE GIRO TIPO MENSULA. INCLUYE ELEMENTOS DE FIJACION.</v>
          </cell>
          <cell r="D1855" t="str">
            <v>UN</v>
          </cell>
          <cell r="E1855">
            <v>3523951</v>
          </cell>
        </row>
        <row r="1856">
          <cell r="B1856">
            <v>6044</v>
          </cell>
          <cell r="C1856" t="str">
            <v>SEMAFORO VEHICULAR DE POLICARBONATO (3x200) LENTES DE POLICARBONATO DE 8" TRES LUCES, SISTEMA DE ILUMINACIÓN A LEDS, FLECHA DE GIRO TIPO MASTIL. INCLUYE ELEMENTOS DE FIJACION.</v>
          </cell>
          <cell r="D1856" t="str">
            <v>UN</v>
          </cell>
          <cell r="E1856">
            <v>3247871</v>
          </cell>
        </row>
        <row r="1857">
          <cell r="B1857">
            <v>6045</v>
          </cell>
          <cell r="C1857" t="str">
            <v>SONORIZADORES PARA INVIDENTES (SUMINISTRO E INSTALACION)</v>
          </cell>
          <cell r="D1857" t="str">
            <v>UN</v>
          </cell>
          <cell r="E1857">
            <v>5041251</v>
          </cell>
        </row>
        <row r="1858">
          <cell r="B1858">
            <v>6046</v>
          </cell>
          <cell r="C1858" t="str">
            <v>DEMARCACION LINEA DE PARADA DE TRANSMILENIO. AREA: 3.96 m2 SEGUN PARAMETROS DE DISEÑO DE TRANSMILENIO (e= 2.3 mils, TERMOPLASTICA. SUMINISTRO Y APLICACION CON EQUIPO. INCLUYE MICROESFERAS.</v>
          </cell>
          <cell r="D1858" t="str">
            <v>UN</v>
          </cell>
          <cell r="E1858">
            <v>462307</v>
          </cell>
        </row>
        <row r="1859">
          <cell r="B1859">
            <v>6047</v>
          </cell>
          <cell r="C1859" t="str">
            <v>PISO EN CONCRETO COLOR OCRE MR 41 (280 Kg/Cm2) GRAVA 1" 28 DIAS  ESTAMPADO e=0.10m (INCLUYE SUMINISTRO Y COLOCACIÓN DE CONCRETO, JUEGO DE MOLDES,  DESMOLDANTE EN POLVO, CURADOR PARA CONCRETO, INCLUYE CORTE Y SELLADO DE JUNTAS.</v>
          </cell>
          <cell r="D1859" t="str">
            <v>M2</v>
          </cell>
          <cell r="E1859">
            <v>206352</v>
          </cell>
        </row>
        <row r="1860">
          <cell r="B1860">
            <v>6053</v>
          </cell>
          <cell r="C1860" t="str">
            <v>CAPA DE SUELO DE SUBRASANTE ESTABILIZADA CON CAL HIDRATADA TIPO N, IN SITU AL 4%. (SUMINISTRO, EXTENDIDO, NIVELACION, HUMEDECIMIENTO Y COMPACTACION).</v>
          </cell>
          <cell r="D1860" t="str">
            <v>M3</v>
          </cell>
          <cell r="E1860">
            <v>89993</v>
          </cell>
        </row>
        <row r="1861">
          <cell r="B1861">
            <v>6057</v>
          </cell>
          <cell r="C1861" t="str">
            <v>SEMAFORO VEHICULAR DE POLICARBONATO (3x200) (ALQUILER) LENTES DE POLICARBONATO DE 8" TRES LUCES, SISTEMA DE ILUMINACIÓN A LEDS, INCLUYE SUMINISTRO, INSTALACION Y TRASLADO INTERNO EN OBRA. ELEMENTOS DE FIJACION.</v>
          </cell>
          <cell r="D1861" t="str">
            <v>UN/MES</v>
          </cell>
          <cell r="E1861">
            <v>145061</v>
          </cell>
        </row>
        <row r="1862">
          <cell r="B1862">
            <v>6058</v>
          </cell>
          <cell r="C1862" t="str">
            <v>SEMAFORO PEATONAL DE POLICARBONATO (2x200) (ALQUILER) LENTES DE POLICARBONATO DE 8" DOS LUCES, SISTEMA DE ILUMINACIÓN A LEDS, INCLUYE SUMINISTRO, INSTALACION Y TRASLADO INTERNO EN OBRA. ELEMENTOS DE FIJACION.</v>
          </cell>
          <cell r="D1862" t="str">
            <v>UN/MES</v>
          </cell>
          <cell r="E1862">
            <v>106435</v>
          </cell>
        </row>
        <row r="1863">
          <cell r="B1863">
            <v>6059</v>
          </cell>
          <cell r="C1863" t="str">
            <v>BARRICADA METÁLICAS C-20 CON TRES BANDEJAS DE 23cm x 150cm. (ALQUILER). INCLUYE TABLERO DE 60cm DE DIAMETRO "DESVIO" REFLECTIVO GRADO INGENIERIA COMERCIAL. SUMINISTRO E INSTALACION Y TRASLADO INTERNO EN OBRA.</v>
          </cell>
          <cell r="D1863" t="str">
            <v>UN/MES</v>
          </cell>
          <cell r="E1863">
            <v>50753</v>
          </cell>
        </row>
        <row r="1864">
          <cell r="B1864">
            <v>6060</v>
          </cell>
          <cell r="C1864" t="str">
            <v>GRUA PARA REMOLQUE DE VEHICULOS (ALQUILER). INCLUYE CONDUCTOR Y COMBUSTIBLE. TIEMPO 12 HORAS DIARIAS.</v>
          </cell>
          <cell r="D1864" t="str">
            <v>UN/MES</v>
          </cell>
          <cell r="E1864">
            <v>1248829</v>
          </cell>
        </row>
        <row r="1865">
          <cell r="B1865">
            <v>6061</v>
          </cell>
          <cell r="C1865" t="str">
            <v>PASACALLES IMPRESO EN LONA BANNER (7.0m x 1.0m) TERMINADO CON PALOS EN LOS EXTREMOS. INCLUYE SUMINISTRO E INSTALACION.</v>
          </cell>
          <cell r="D1865" t="str">
            <v>UN</v>
          </cell>
          <cell r="E1865">
            <v>286917</v>
          </cell>
        </row>
        <row r="1866">
          <cell r="B1866">
            <v>6062</v>
          </cell>
          <cell r="C1866" t="str">
            <v>CONCRETO 3000 PSI PARA BARRERA NEW JERSEY MONODIRECCIONAL DE 0.90m DE ALTURA x 0.375 DE BASE x 4.76m DE LONG. (PREMEZCLADO. INCLUYE SUMINISTRO, FORMALETEO, COLOCACION. NO INCLUYE REFUERZO NI CURADO).</v>
          </cell>
          <cell r="D1866" t="str">
            <v>M3</v>
          </cell>
          <cell r="E1866">
            <v>514148</v>
          </cell>
        </row>
        <row r="1867">
          <cell r="B1867">
            <v>6065</v>
          </cell>
          <cell r="C1867" t="str">
            <v>LAMINA MACIZA HR PARA BOCATOMA, INCLUYE MANO DE OBRA, ACCESORIOS E INSTALACION SEGUN DETALLE EN PLANOS Y ESPECIFICACIONES TECNICAS</v>
          </cell>
          <cell r="D1867" t="str">
            <v>UN</v>
          </cell>
          <cell r="E1867">
            <v>701291</v>
          </cell>
        </row>
        <row r="1868">
          <cell r="B1868">
            <v>6070</v>
          </cell>
          <cell r="C1868" t="str">
            <v>ELEMENTO ENVOLVENTE PEINAZO PARA MODULO. SUMINISTRO E INSTALACION. INCLUYE MANO DE OBRA.</v>
          </cell>
          <cell r="D1868" t="str">
            <v>M2</v>
          </cell>
          <cell r="E1868">
            <v>65510</v>
          </cell>
        </row>
        <row r="1869">
          <cell r="B1869">
            <v>6073</v>
          </cell>
          <cell r="C1869" t="str">
            <v>MODULO DE PERSIANA DE 1.80 x 2.35 GALVANIZADO PARA CERRAMIENTO, INCLUYE MANO DE OBRA, ACCESORIOS E INSTALACION, SEGUN DETALLE EN PLANOS Y ESPECIFICACIONES TECNICAS. SUMINISTRO E INSTALACION.</v>
          </cell>
          <cell r="D1869" t="str">
            <v>UN</v>
          </cell>
          <cell r="E1869">
            <v>3425178</v>
          </cell>
        </row>
        <row r="1870">
          <cell r="B1870">
            <v>6074</v>
          </cell>
          <cell r="C1870" t="str">
            <v>MODULO DE PERSIANA DE 1.80 x 1.20 GALVANIZADO PARA FACHADA COMERCIAL, INCLUYE MANO DE OBRA, ACCESORIOS SEGUN DETALLE EN PLANOS Y ESPECIFICACIONES TECNICAS. SUMINISTRO E INSTALACION.</v>
          </cell>
          <cell r="D1870" t="str">
            <v>UN</v>
          </cell>
          <cell r="E1870">
            <v>1665159</v>
          </cell>
        </row>
        <row r="1871">
          <cell r="B1871">
            <v>6078</v>
          </cell>
          <cell r="C1871" t="str">
            <v>CUBIERTA EN LAMINA ALVEOLAR EN POLICARBONATO. SUMINISTRO E INSTALACION. INCLUYE MANO DE OBRA Y ACCESORIOS</v>
          </cell>
          <cell r="D1871" t="str">
            <v>M2</v>
          </cell>
          <cell r="E1871">
            <v>102024</v>
          </cell>
        </row>
        <row r="1872">
          <cell r="B1872">
            <v>6079</v>
          </cell>
          <cell r="C1872" t="str">
            <v>ELEMENTO ENVOLVENTE REMATE PARA CUBIERTA. SUMINISTRO E INSTALACION. INCLUYE MANO DE OBRA</v>
          </cell>
          <cell r="D1872" t="str">
            <v>M2</v>
          </cell>
          <cell r="E1872">
            <v>88334</v>
          </cell>
        </row>
        <row r="1873">
          <cell r="B1873">
            <v>6080</v>
          </cell>
          <cell r="C1873" t="str">
            <v>ALQUILER CONTROLADOR C900V CON CAPACIDAD PARA 16 GRUPOS VEHICULARES O PEATONALES. (Suministro, instalación y puesta en funcionamiento). CON POSIBILIDAD DE AMPLIACIÓN HASTA 32 GRUPOS, RELOJ EN TIEMPO REAL, 32 PROGRAMAS, AUTOMÁTICO SEMANAL PROGRAMABLE CON D</v>
          </cell>
          <cell r="D1873" t="str">
            <v>UN</v>
          </cell>
          <cell r="E1873">
            <v>977489</v>
          </cell>
        </row>
        <row r="1874">
          <cell r="B1874">
            <v>6082</v>
          </cell>
          <cell r="C1874" t="str">
            <v>MAMPOSTERIA EN BLOQUE  5 e= 0.12m (Incluye suministro, insumos y construcción)</v>
          </cell>
          <cell r="D1874" t="str">
            <v>M2</v>
          </cell>
          <cell r="E1874">
            <v>39047</v>
          </cell>
        </row>
        <row r="1875">
          <cell r="B1875">
            <v>6083</v>
          </cell>
          <cell r="C1875" t="str">
            <v>MANTENIMIENTO DEL ESPACIO PUBLICO PARA EL COBRO DE LA RETRIBUCION POR APROVECHAMIENTO ECONOMICO. COSTO DEL MANTENIMIENTO POR M2</v>
          </cell>
          <cell r="D1875" t="str">
            <v>M2</v>
          </cell>
          <cell r="E1875">
            <v>143106</v>
          </cell>
        </row>
        <row r="1876">
          <cell r="B1876">
            <v>6084</v>
          </cell>
          <cell r="C1876" t="str">
            <v>EDICION, IMPRESION Y DISTRIBUCION DE PIEZAS DE DIVULGACION (Piezas en papel bond, tamaño carta, tipo fotocopia).</v>
          </cell>
          <cell r="D1876" t="str">
            <v>UN</v>
          </cell>
          <cell r="E1876">
            <v>493</v>
          </cell>
        </row>
        <row r="1877">
          <cell r="B1877">
            <v>6085</v>
          </cell>
          <cell r="C1877" t="str">
            <v>LEVANTAMIENTO DE ACTA DE VECINDAD COMPLETA. (Incluye personal, logistica, elaboracion de formato, papeleria, fotografia y video).</v>
          </cell>
          <cell r="D1877" t="str">
            <v>UN PRE</v>
          </cell>
          <cell r="E1877">
            <v>27261</v>
          </cell>
        </row>
        <row r="1878">
          <cell r="B1878">
            <v>6086</v>
          </cell>
          <cell r="C1878" t="str">
            <v>ACTUALIZACION DE SISTEMA DE GESTION DEL ARBOLADO URBANO UBICADO EN TERRENO. SIGAU POR ARBOL PARA TALA, BLOQUEO Y TRASLADO</v>
          </cell>
          <cell r="D1878" t="str">
            <v>UN</v>
          </cell>
          <cell r="E1878">
            <v>10523</v>
          </cell>
        </row>
        <row r="1879">
          <cell r="B1879">
            <v>6087</v>
          </cell>
          <cell r="C1879" t="str">
            <v>ACTUALIZACION DE SISTEMA DE GESTION DEL ARBOLADO URBANO UBICADO EN TERRENO. SIGAU POR ARBOL PARA PLANTACION</v>
          </cell>
          <cell r="D1879" t="str">
            <v>UN</v>
          </cell>
          <cell r="E1879">
            <v>9810</v>
          </cell>
        </row>
        <row r="1880">
          <cell r="B1880">
            <v>6088</v>
          </cell>
          <cell r="C1880" t="str">
            <v>LEVANTAMIENTO DE INVENTARIO FORESTAL. INCLUYE ELABORACION FICHA FORESTAL Y VISITA A TERRENO</v>
          </cell>
          <cell r="D1880" t="str">
            <v xml:space="preserve">FICHA </v>
          </cell>
          <cell r="E1880">
            <v>15848</v>
          </cell>
        </row>
        <row r="1881">
          <cell r="B1881">
            <v>6089</v>
          </cell>
          <cell r="C1881" t="str">
            <v>NIVELACIÓN DE CAJA ETB T-13 H= 0.30m (INCLUYE DEMOLICION, FORMALETA, COMPRESOR, TRANSPORTE, PLACA SUPERIOR EN CONCRETO DE 3000 PSI, ACERO DE REFUERZO, BLOQUE PARA CÁMARA TELEFÓNICA TELECOM RESISTENCIA 3000 PSI, MORTERO, ARO Y TAPA ETB, TRANSPORTE Y DISPOS</v>
          </cell>
          <cell r="D1881" t="str">
            <v>UN</v>
          </cell>
          <cell r="E1881">
            <v>1747012</v>
          </cell>
        </row>
        <row r="1882">
          <cell r="B1882">
            <v>6090</v>
          </cell>
          <cell r="C1882" t="str">
            <v>NIVELACIÓN DE CAJA ETB T-14 H= 0.30m (INCLUYE DEMOLICION, FORMALETA, COMPRESOR, TRANSPORTE, PLACA SUPERIOR EN CONCRETO DE 3000 PSI, ACERO DE REFUERZO, BLOQUE PARA CÁMARA TELEFÓNICA TELECOM RESISTENCIA 3000 PSI, MORTERO, ARO Y TAPA ETB, TRANSPORTE Y DISPOS</v>
          </cell>
          <cell r="D1882" t="str">
            <v>UN</v>
          </cell>
          <cell r="E1882">
            <v>1793421</v>
          </cell>
        </row>
        <row r="1883">
          <cell r="B1883">
            <v>6091</v>
          </cell>
          <cell r="C1883" t="str">
            <v>NIVELACIÓN DE CAJA DOBLE DE PASO ETB H= 0.30m (INCLUYE FORMALETA, JUEGO DE MARCO Y TAPA DOBLE PARA CAJA DE PASO DOBLE GALVANIZADA NORMA ETB, BORDILLO PERIMETRAL EN CONCRETO DE  3000 PSI HECHO EN OBRA 1:2:2 CON ARENA DE RIO Y TRITURADO DE 3/4", ACERO DE RE</v>
          </cell>
          <cell r="D1883" t="str">
            <v>UN</v>
          </cell>
          <cell r="E1883">
            <v>937148</v>
          </cell>
        </row>
        <row r="1884">
          <cell r="B1884">
            <v>6092</v>
          </cell>
          <cell r="C1884" t="str">
            <v xml:space="preserve">RELOCALIZACIÓN DE MEDIDOR DE ACUEDUCTO D= 1/2" (INCLUYE 1.0m TUBERÍA GALVANIZADA D= 1/2", SOLDADURA, CINTA DE TEFLON,  Y CAJILLA PLASTICA FABRICADA EN POLIPROPILENO DE ALTO IMPACTO CON MATERIAL ORIGINAL, DE MEDIDAS 34cm x50.5cm x 3.5cm DE ALTO, Y CAJILLA </v>
          </cell>
          <cell r="D1884" t="str">
            <v>UN</v>
          </cell>
          <cell r="E1884">
            <v>263736</v>
          </cell>
        </row>
        <row r="1885">
          <cell r="B1885">
            <v>6093</v>
          </cell>
          <cell r="C1885" t="str">
            <v xml:space="preserve">RELOCALIZACIÓN DE MEDIDOR DE ACUEDUCTO D= 1" (INCLUYE 1.0m TUBERÍA GALVANIZADA D= 1", SOLDADURA, CINTA DE TEFLON,  Y CAJILLA PLASTICA FABRICADA EN POLIPROPILENO DE ALTO IMPACTO CON MATERIAL ORIGINAL, DE MEDIDAS 34cm x 50.5cm x 3.5cm DE ALTO, Y CAJILLA DE </v>
          </cell>
          <cell r="D1885" t="str">
            <v>UN</v>
          </cell>
          <cell r="E1885">
            <v>275226</v>
          </cell>
        </row>
        <row r="1886">
          <cell r="B1886">
            <v>6094</v>
          </cell>
          <cell r="C1886" t="str">
            <v xml:space="preserve">RELOCALIZACIÓN DE MEDIDOR DE ACUEDUCTO D= 3/4" (INCLUYE 1.0m TUBERÍA GALVANIZADA D= 1/2", SOLDADURA, CINTA DE TEFLON,  Y CAJILLA PLASTICA FABRICADA EN POLIPROPILENO DE ALTO IMPACTO CON MATERIAL ORIGINAL, DE MEDIDAS 34cm x50.5cm x 3.5cm DE ALTO, Y CAJILLA </v>
          </cell>
          <cell r="D1886" t="str">
            <v>UN</v>
          </cell>
          <cell r="E1886">
            <v>268995</v>
          </cell>
        </row>
        <row r="1887">
          <cell r="B1887">
            <v>6095</v>
          </cell>
          <cell r="C1887" t="str">
            <v>PISO EN CONCRETO MR 43 (315 Kg/Cm2) GRAVA COMÚN ACELERADO A 7 DÍAS, ESTAMPADO PARA POMPEYANOS, e=0.23m (INCLUYE SUMINISTRO Y COLOCACIÓN DE CONCRETO, JUEGO DE MOLDES,  DESMOLDANTE EN POLVO, CURADOR PARA CONCRETO, CORTE Y SELLADO DE JUNTAS.</v>
          </cell>
          <cell r="D1887" t="str">
            <v>M2</v>
          </cell>
          <cell r="E1887">
            <v>290921</v>
          </cell>
        </row>
        <row r="1888">
          <cell r="B1888">
            <v>6096</v>
          </cell>
          <cell r="C1888" t="str">
            <v>PISO EN CONCRETO MR 43 (315 Kg/Cm2) GRAVA COMÚN ACELERADO A 7 DÍAS, ESTAMPADO PARA POMPEYANOS, e=0.20m (INCLUYE SUMINISTRO Y COLOCACIÓN DE CONCRETO, JUEGO DE MOLDES,  DESMOLDANTE EN POLVO, CURADOR PARA CONCRETO, CORTE Y SELLADO DE JUNTAS.</v>
          </cell>
          <cell r="D1888" t="str">
            <v>M2</v>
          </cell>
          <cell r="E1888">
            <v>265897</v>
          </cell>
        </row>
        <row r="1889">
          <cell r="B1889">
            <v>6098</v>
          </cell>
          <cell r="C1889" t="str">
            <v>ADOQUIN EN CONCRETO COLOR OCRE 200 X 100 X 60  A-25 (Suministro e instalación. Incluye base 4cm mortero 2500PSI y arena de sello)</v>
          </cell>
          <cell r="D1889" t="str">
            <v>M2</v>
          </cell>
          <cell r="E1889">
            <v>66539</v>
          </cell>
        </row>
        <row r="1890">
          <cell r="B1890">
            <v>6099</v>
          </cell>
          <cell r="C1890" t="str">
            <v>ESTAMPADO PARA CONCRETO MR DE POMPEYANOS, ACCESOS VEHICULARES A PREDIOS Y VÍAS (ACABADO Y CURADO, SUMINISTRO Y MANO DE OBRA. INCLUYE JUEGO DE MOLDES, COLOR ENDURECEDOR DE CUARZO, DESMOLDANTE EN POLVO COLOR, SELLADOR ACRÍLICO TRANSPARENTE SEMILUSTRE).</v>
          </cell>
          <cell r="D1890" t="str">
            <v>M2</v>
          </cell>
          <cell r="E1890">
            <v>33946</v>
          </cell>
        </row>
        <row r="1891">
          <cell r="B1891">
            <v>6100</v>
          </cell>
          <cell r="C1891" t="str">
            <v>CENEFA LINEAL EN ADOQUÍN DE CONCRETO (20cm x 10cm x 6cm) COLOR ROJO (SUMINISTRO E INSTALACIÓN. INCLUYE BASE EN ARENA DE NIVELACIÓN e= 4cm Y ARENA DE SELLO).</v>
          </cell>
          <cell r="D1891" t="str">
            <v>ML</v>
          </cell>
          <cell r="E1891">
            <v>6923</v>
          </cell>
        </row>
        <row r="1892">
          <cell r="B1892">
            <v>6101</v>
          </cell>
          <cell r="C1892" t="str">
            <v>CENEFA LINEAL EN ADOQUÍN DE CONCRETO (20cm x 10cm x 8cm) COLOR ROJO PARA RAMPAS DE ACCESO VEHICULAR A PREDIOS (SUMINISTRO E INSTALACIÓN. INCLUYE BASE EN ARENA DE NIVELACIÓN e= 4cm Y ARENA DE SELLO).</v>
          </cell>
          <cell r="D1892" t="str">
            <v>ML</v>
          </cell>
          <cell r="E1892">
            <v>8468</v>
          </cell>
        </row>
        <row r="1893">
          <cell r="B1893">
            <v>6102</v>
          </cell>
          <cell r="C1893" t="str">
            <v>CENEFA LINEAL EN LOSETA PREFABRICADA TÁCTIL ALERTA A55 / A56 ANCHO 0.40m (SUMINISTRO E INSTALACIÓN. INCLUYE BASE EN ARENA DE NIVELACIÓN e= 4cm Y ARENA DE SELLO).</v>
          </cell>
          <cell r="D1893" t="str">
            <v>ML</v>
          </cell>
          <cell r="E1893">
            <v>20650</v>
          </cell>
        </row>
        <row r="1894">
          <cell r="B1894">
            <v>6103</v>
          </cell>
          <cell r="C1894" t="str">
            <v>CUNETA DE DRENAJE ANCHO= 0.50m EN CONCRETO PREMEZCLADO DE 3000 PSI FUNDIDO EN SITIO. PROFUNDIDAD VARIABLE (ENTRE 0.10m Y 0.50m). (INCLUYE CONSTRUCCIÓN DE PLACA DE FONDO Y MUROS EN CONCRETO IMPERMEABILIZADO, MEDIACAÑAS Y MORTERO DE NIVELACIÓN, ÁNGULOS METÁ</v>
          </cell>
          <cell r="D1894" t="str">
            <v>ML</v>
          </cell>
          <cell r="E1894">
            <v>90718</v>
          </cell>
        </row>
        <row r="1895">
          <cell r="B1895">
            <v>6104</v>
          </cell>
          <cell r="C1895" t="str">
            <v>MURO EN BLOQUE DE CONCRETO ESTRIADO. CONSTRUCCIÓN. SUMINISTRO E INSTALACIÓN. INCLUYE BLOQUE ESTRUCTURAL (19cm x 19cm x 39cm) MORTERO 1:3 HECHO EN OBRA PARA PEGA, CORTADORA Y DISCO DIAMANTADO. NO INCLUYE ACERO DE REFUERZO, CONCRETO PARA INYECCIÓN DE DOVELA</v>
          </cell>
          <cell r="D1895" t="str">
            <v>M2</v>
          </cell>
          <cell r="E1895">
            <v>77626</v>
          </cell>
        </row>
        <row r="1896">
          <cell r="B1896">
            <v>6105</v>
          </cell>
          <cell r="C1896" t="str">
            <v>REJA DE PROTECCIÓN PARA PARQUES VECINALES Y DE BOLSILLO. SEGÚN ESPECIFICACIONES IDRD. (SUMINISTRO E INSTALACIÓN. INCLUYE BASE EN CONCRETO DE 3000 PSI. NO INCLUYE ACERO DE REFUERZO).</v>
          </cell>
          <cell r="D1896" t="str">
            <v>ML</v>
          </cell>
          <cell r="E1896">
            <v>1209851</v>
          </cell>
        </row>
        <row r="1897">
          <cell r="B1897">
            <v>6106</v>
          </cell>
          <cell r="C1897" t="str">
            <v>ESTRUCTURA DE BALONCESTO CON TABLERO ANTIVANDÁLICO SEGÚN ESPECIFICACIONES IDRD. (SUMINISTRO E INSTALACIÓN. INCLUYE EXCAVACIÓN, TRANSPORTE DE MATERIAL PROVENIENTE DE LA EXCAVACIÓN, CONCRETO DE LIMPIEZA Y DADO EN CONCRETO DE 3000 PSI).</v>
          </cell>
          <cell r="D1897" t="str">
            <v>UN</v>
          </cell>
          <cell r="E1897">
            <v>3746552</v>
          </cell>
        </row>
        <row r="1898">
          <cell r="B1898">
            <v>6107</v>
          </cell>
          <cell r="C1898" t="str">
            <v>ESTRUCTURA DE MICROFUTBOL SEGÚN ESPECIFICACIONES IDRD. (SUMINISTRO E INSTALACIÓN. INCLUYE EXCAVACIÓN, TRANSPORTE DE MATERIAL PROVENIENTE DE LA EXCAVACIÓN, CONCRETO DE LIMPIEZA Y DADO EN CONCRETO DE 3000 PSI).</v>
          </cell>
          <cell r="D1898" t="str">
            <v>PAR</v>
          </cell>
          <cell r="E1898">
            <v>2483298</v>
          </cell>
        </row>
        <row r="1899">
          <cell r="B1899">
            <v>6108</v>
          </cell>
          <cell r="C1899" t="str">
            <v>MURO DESLIZADERO PARA NIÑOS DE 1 A 5 AÑOS. SEGÚN ESPECIFICACIONES IDRD. (SUMINISTRO E INSTALACIÓN. INCLUYE ANCLAJE EN CONCRETO DE 3000 PSI).</v>
          </cell>
          <cell r="D1899" t="str">
            <v>UN</v>
          </cell>
          <cell r="E1899">
            <v>4018615</v>
          </cell>
        </row>
        <row r="1900">
          <cell r="B1900">
            <v>6110</v>
          </cell>
          <cell r="C1900" t="str">
            <v>RUEDA PARA NIÑOS DE 1 A 5 AÑOS. SEGÚN ESPECIFICACIONES IDRD. (SUMINISTRO E INSTALACIÓN. INCLUYE EXCAVACIÓN Y CONCRETO DE 3000 PSI. NO INCLUYE ACERO DE REFUERZO).</v>
          </cell>
          <cell r="D1900" t="str">
            <v>UN</v>
          </cell>
          <cell r="E1900">
            <v>3950817</v>
          </cell>
        </row>
        <row r="1901">
          <cell r="B1901">
            <v>6111</v>
          </cell>
          <cell r="C1901" t="str">
            <v>TAPETE GATEADOR PARA NIÑOS DE 1 A 5 AÑOS. SEGÚN ESPECIFICACIONES IDRD. (SUMINISTRO E INSTALACIÓN. INCLUYE CONCRETO DE 3000 PSI PARA DADOS DE ANCLAJE).</v>
          </cell>
          <cell r="D1901" t="str">
            <v>UN</v>
          </cell>
          <cell r="E1901">
            <v>1864927</v>
          </cell>
        </row>
        <row r="1902">
          <cell r="B1902">
            <v>6112</v>
          </cell>
          <cell r="C1902" t="str">
            <v>PASAMANOS PARA NIÑOS DE 6 A 12 AÑOS. SEGÚN ESPECIFICACIONES IDRD. (SUMINISTRO E INSTALACIÓN. INCLUYE CONCRETO DE 3000 PSI PARA DADOS DE ANCLAJES).</v>
          </cell>
          <cell r="D1902" t="str">
            <v>UN</v>
          </cell>
          <cell r="E1902">
            <v>2140673</v>
          </cell>
        </row>
        <row r="1903">
          <cell r="B1903">
            <v>6115</v>
          </cell>
          <cell r="C1903" t="str">
            <v>TUBERÍA CONCRETO CLASE V  D= 24" (INCLUYE MORTERO DE INSTALACIÓN. SUMINISTRO E INSTALACIÓN).</v>
          </cell>
          <cell r="D1903" t="str">
            <v>ML</v>
          </cell>
          <cell r="E1903">
            <v>522593</v>
          </cell>
        </row>
        <row r="1904">
          <cell r="B1904">
            <v>6116</v>
          </cell>
          <cell r="C1904" t="str">
            <v>TUBERÍA CONCRETO CLASE V  D= 27" (INCLUYE MORTERO DE INSTALACIÓN. SUMINISTRO E INSTALACIÓN).</v>
          </cell>
          <cell r="D1904" t="str">
            <v>ML</v>
          </cell>
          <cell r="E1904">
            <v>697475</v>
          </cell>
        </row>
        <row r="1905">
          <cell r="B1905">
            <v>6118</v>
          </cell>
          <cell r="C1905" t="str">
            <v>TUBERÍA CONCRETO CLASE V  D= 40" (INCLUYE MORTERO DE INSTALACIÓN. SUMINISTRO E INSTALACIÓN).</v>
          </cell>
          <cell r="D1905" t="str">
            <v>ML</v>
          </cell>
          <cell r="E1905">
            <v>1351395</v>
          </cell>
        </row>
        <row r="1906">
          <cell r="B1906">
            <v>6120</v>
          </cell>
          <cell r="C1906" t="str">
            <v>BARANDA METÁLICA M80 (SUMINISTRO E INSTALACIÓN. INCLUYE BASE EN CONCRETO).</v>
          </cell>
          <cell r="D1906" t="str">
            <v>ML</v>
          </cell>
          <cell r="E1906">
            <v>210758</v>
          </cell>
        </row>
        <row r="1907">
          <cell r="B1907">
            <v>6121</v>
          </cell>
          <cell r="C1907" t="str">
            <v>CRUZ HD 12" x 6" JUNTA HIDRÁULICA (SUMINISTRO E INSTALACIÓN)</v>
          </cell>
          <cell r="D1907" t="str">
            <v>UN</v>
          </cell>
          <cell r="E1907">
            <v>1791881</v>
          </cell>
        </row>
        <row r="1908">
          <cell r="B1908">
            <v>6122</v>
          </cell>
          <cell r="C1908" t="str">
            <v>CUBIERTA VERDE (INCLUYE GEOTEXTIL 1800 PARA BASE, LÁMINA DE DRENAJE DE BAJA RETENCIÓN DE AGUA, GEOTEXTIL 1800 PARA RETENCIÓN DE FINOS, TAPETE TIPO CRASSULACEA EXL, TRANSPORTE Y MANO DE OBRA. SUMINISTRO E INSTALACIÓN.</v>
          </cell>
          <cell r="D1908" t="str">
            <v>M2</v>
          </cell>
          <cell r="E1908">
            <v>143943</v>
          </cell>
        </row>
        <row r="1909">
          <cell r="B1909">
            <v>6126</v>
          </cell>
          <cell r="C1909" t="str">
            <v>CUADRILLA (2 OFICIAL + 2 AYUDANTES)</v>
          </cell>
          <cell r="D1909" t="str">
            <v>JR</v>
          </cell>
          <cell r="E1909">
            <v>221820</v>
          </cell>
        </row>
        <row r="1910">
          <cell r="B1910">
            <v>6127</v>
          </cell>
          <cell r="C1910" t="str">
            <v>ACOMETIDA A TABLERO 3x2 + 1x4. THW. Cobre</v>
          </cell>
          <cell r="D1910" t="str">
            <v>UN</v>
          </cell>
          <cell r="E1910">
            <v>47561</v>
          </cell>
        </row>
        <row r="1911">
          <cell r="B1911">
            <v>6135</v>
          </cell>
          <cell r="C1911" t="str">
            <v>CONCRETO 6000 PSI PARA SUPER ESTRUCTURA (Premezclado. Incluye Suministro, Formaleteo y Colocación. No incluye Refuerzo, Curado).</v>
          </cell>
          <cell r="D1911" t="str">
            <v>M3</v>
          </cell>
          <cell r="E1911">
            <v>753123</v>
          </cell>
        </row>
        <row r="1912">
          <cell r="B1912">
            <v>6136</v>
          </cell>
          <cell r="C1912" t="str">
            <v>TUBO EN U SEPARADOR DE CICLORUTA. (SUMINISTRO E INSTALACIÓN. INCLUYE BASE EN CONCRETO DE 3000 PSI HECHO EN OBRA).</v>
          </cell>
          <cell r="D1912" t="str">
            <v>UN</v>
          </cell>
          <cell r="E1912">
            <v>152865</v>
          </cell>
        </row>
        <row r="1913">
          <cell r="B1913">
            <v>6137</v>
          </cell>
          <cell r="C1913" t="str">
            <v>PISO EN CONCRETO COLOR GRIS MR 41 (280 Kg/Cm2) GRAVA 1" 28 DIAS  ESTAMPADO e=0.10m (INCLUYE SUMINISTRO Y COLOCACIÓN DE CONCRETO, JUEGO DE MOLDES,  DESMOLDANTE EN POLVO, CURADOR PARA CONCRETO, INCLUYE CORTE Y SELLADO DE JUNTAS.</v>
          </cell>
          <cell r="D1913" t="str">
            <v>M2</v>
          </cell>
          <cell r="E1913">
            <v>191233</v>
          </cell>
        </row>
        <row r="1914">
          <cell r="B1914">
            <v>6138</v>
          </cell>
          <cell r="C1914" t="str">
            <v>PISO EN CONCRETO COLOR AMARILLO MR 41 (280 Kg/Cm2) GRAVA 1" 28 DIAS  ESTAMPADO e=0.10m (INCLUYE SUMINISTRO Y COLOCACIÓN DE CONCRETO, JUEGO DE MOLDES,  DESMOLDANTE EN POLVO, CURADOR PARA CONCRETO, INCLUYE CORTE Y SELLADO DE JUNTAS.</v>
          </cell>
          <cell r="D1914" t="str">
            <v>M2</v>
          </cell>
          <cell r="E1914">
            <v>206352</v>
          </cell>
        </row>
        <row r="1915">
          <cell r="B1915">
            <v>6139</v>
          </cell>
          <cell r="C1915" t="str">
            <v>PISO EN CONCRETO COLOR SALMON MR 41 (280 Kg/Cm2) GRAVA 1" 28 DIAS ESTAMPADO e= 0.10m (INCLUYE SUMINISTRO Y COLOCACION DE CONCRETO, JUEGO DE MOLDES, DESMOLDANTE EN POLVO, CURADOR PARA CONCRETO. INCLUYE CORTE Y SELLADO DE JUNTAS.</v>
          </cell>
          <cell r="D1915" t="str">
            <v>M2</v>
          </cell>
          <cell r="E1915">
            <v>206352</v>
          </cell>
        </row>
        <row r="1916">
          <cell r="B1916">
            <v>6140</v>
          </cell>
          <cell r="C1916" t="str">
            <v>PISO EN CONCRETO COLOR ARCILLA MR 41 (280 Kg/Cm2) GRAVA 1" 28 DIAS ESTAMPADO e= 0.10m (INCLUYE SUMINISTRO Y COLOCACION DE CONCRETO, JUEGO DE MOLDES, DESMOLDANTE EN POLVO, CURADOR PARA CONCRETO. INCLUYE CORTE Y SELLADO DE JUNTAS.</v>
          </cell>
          <cell r="D1916" t="str">
            <v>M2</v>
          </cell>
          <cell r="E1916">
            <v>206352</v>
          </cell>
        </row>
        <row r="1917">
          <cell r="B1917">
            <v>6141</v>
          </cell>
          <cell r="C1917" t="str">
            <v>DEMOLICIÓN CONSTRUCCIONES DE 1 PISO TEJA. INCLUYEN EL CARGUE, TRANSPORTE Y DISPOSICIÓN FINAL DE ESCOMBROS EN SITIO AUTORIZADO (DISTANCIA DE TRANSPORTE 28 KM.). INCLUYE MUROS INTERNOS, EXTERNOS, PLACAS Y CUBIERTAS, ADEMÁS DE LOS ELEMENTOS INTERNOS QUE SE E</v>
          </cell>
          <cell r="D1917" t="str">
            <v>M2</v>
          </cell>
          <cell r="E1917">
            <v>33072</v>
          </cell>
        </row>
        <row r="1918">
          <cell r="B1918">
            <v>6142</v>
          </cell>
          <cell r="C1918" t="str">
            <v xml:space="preserve">DEMOLICIÓN CONSTRUCCIONES DE 1 PISO PLACA. INCLUYEN EL CARGUE, TRANSPORTE Y DISPOSICIÓN FINAL DE ESCOMBROS EN SITIO AUTORIZADO (DISTANCIA DE TRANSPORTE 28 KM.). INCLUYE MUROS INTERNOS, EXTERNOS, PLACAS Y CUBIERTAS, ADEMÁS DE LOS ELEMENTOS INTERNOS QUE SE </v>
          </cell>
          <cell r="D1918" t="str">
            <v>M2</v>
          </cell>
          <cell r="E1918">
            <v>34635</v>
          </cell>
        </row>
        <row r="1919">
          <cell r="B1919">
            <v>6143</v>
          </cell>
          <cell r="C1919" t="str">
            <v xml:space="preserve">DEMOLICIÓN CONSTRUCCIONES DE 2 HASTA 3 PISOS. INCLUYEN EL CARGUE, TRANSPORTE Y DISPOSICIÓN FINAL DE ESCOMBROS EN SITIO AUTORIZADO (DISTANCIA DE TRANSPORTE 28 KM.). INCLUYE MUROS INTERNOS, EXTERNOS, PLACAS Y CUBIERTAS, ADEMÁS DE LOS ELEMENTOS INTERNOS QUE </v>
          </cell>
          <cell r="D1919" t="str">
            <v>M2</v>
          </cell>
          <cell r="E1919">
            <v>60199</v>
          </cell>
        </row>
        <row r="1920">
          <cell r="B1920">
            <v>6144</v>
          </cell>
          <cell r="C1920" t="str">
            <v xml:space="preserve">DEMOLICIÓN CONSTRUCCIONES DE 4 HASTA 6 PISOS. INCLUYEN EL CARGUE, TRANSPORTE Y DISPOSICIÓN FINAL DE ESCOMBROS EN SITIO AUTORIZADO (DISTANCIA DE TRANSPORTE 28 KM.). INCLUYE MUROS INTERNOS, EXTERNOS, PLACAS Y CUBIERTAS, ADEMÁS DE LOS ELEMENTOS INTERNOS QUE </v>
          </cell>
          <cell r="D1920" t="str">
            <v>M2</v>
          </cell>
          <cell r="E1920">
            <v>69010</v>
          </cell>
        </row>
        <row r="1921">
          <cell r="B1921">
            <v>6145</v>
          </cell>
          <cell r="C1921" t="str">
            <v>DEMOLICIÓN DE BODEGAS CON DOBLE ALTURA. INCLUYEN EL CARGUE, TRANSPORTE Y DISPOSICIÓN FINAL DE ESCOMBROS EN SITIO AUTORIZADO (DISTANCIA DE TRANSPORTE 28 KM.). INCLUYE MUROS INTERNOS, EXTERNOS, PLACAS Y CUBIERTAS, ADEMÁS DE LOS ELEMENTOS INTERNOS QUE SE ENC</v>
          </cell>
          <cell r="D1921" t="str">
            <v>M2</v>
          </cell>
          <cell r="E1921">
            <v>45494</v>
          </cell>
        </row>
        <row r="1922">
          <cell r="B1922">
            <v>6146</v>
          </cell>
          <cell r="C1922" t="str">
            <v>DEMOLICIÓN MEZANINE EN MADERA Y/O PREFABRICADO. INCLUYEN EL CARGUE, TRANSPORTE Y DISPOSICIÓN FINAL DE ESCOMBROS EN SITIO AUTORIZADO (DISTANCIA DE TRANSPORTE 28 KM.). INCLUYE MUROS INTERNOS, EXTERNOS, PLACAS Y CUBIERTAS, ADEMÁS DE LOS ELEMENTOS INTERNOS QU</v>
          </cell>
          <cell r="D1922" t="str">
            <v>M2</v>
          </cell>
          <cell r="E1922">
            <v>29501</v>
          </cell>
        </row>
        <row r="1923">
          <cell r="B1923">
            <v>6147</v>
          </cell>
          <cell r="C1923" t="str">
            <v>CERRAMIENTO (8 HILERAS DE ALAMBRE DE PÚAS CALIBRE 12.5, CON PINTURA BLANCA 3 MANOS 60 CM, EN LA PARTE SUPERIOR, CON POSTES DE CONCRETO H=2.5 M Y SECCIÓN DE 10CM X 10CM, INSTALADOS CADA 2.00 M. INCLUYE DADOS DE CIMENTACIÓN 0.30 M X 0.30 M X 0.50 M)</v>
          </cell>
          <cell r="D1923" t="str">
            <v>ML</v>
          </cell>
          <cell r="E1923">
            <v>70744</v>
          </cell>
        </row>
        <row r="1924">
          <cell r="B1924">
            <v>6148</v>
          </cell>
          <cell r="C1924" t="str">
            <v>CERRAMIENTO (8 HILERAS DE ALAMBRE DE PÚAS CALIBRE 12.5, CON POSTE DE MADERA ROLLIZA DE 8 CM DE DIÁMETRO Y 2.00 M DE ALTURA, ENTERRADO COMO MIN. 0.40, CON 2.00 M., ENTRE POSTES)</v>
          </cell>
          <cell r="D1924" t="str">
            <v>ML</v>
          </cell>
          <cell r="E1924">
            <v>50672</v>
          </cell>
        </row>
        <row r="1925">
          <cell r="B1925">
            <v>6149</v>
          </cell>
          <cell r="C1925" t="str">
            <v>CERRAMIENTO EN BLOQUE NO.5, DE ALTURA TOTAL DE 1.80 M, CON CIMENTACIÓN CICLÓPEA DE 0.35 M X 0.35 M Y VIGA DE AMARRE DE 0.12 M X 0.15 M Y COLUMNETAS DE 0.20 M X 0.12 M., CADA 3.50 M., ENTRE SÍ. INCLUYE TODOS LOS REFUERZOS EN HIERRO NECESARIOS.</v>
          </cell>
          <cell r="D1925" t="str">
            <v>ML</v>
          </cell>
          <cell r="E1925">
            <v>157215</v>
          </cell>
        </row>
        <row r="1926">
          <cell r="B1926">
            <v>6150</v>
          </cell>
          <cell r="C1926" t="str">
            <v>CERRAMIENTO EN MALLA ESLABONADA CALIBRE 10.5 Y ALAMBRE DE PUAS (3 HILERAS) INCLUYE AMARRES DE ALAMBRE GALVANIZADO SOLDADO A POSTES EN ACERO INOXIDABLE EN TUBO DE 1-1/2", CADA 2 MTS, ANGULO DE REMATE. EXCAVACIÓN DE 0.20 X 0.20 X 0.40 PARA ANCLAJE Y CONCRET</v>
          </cell>
          <cell r="D1926" t="str">
            <v>ML</v>
          </cell>
          <cell r="E1926">
            <v>246727</v>
          </cell>
        </row>
        <row r="1927">
          <cell r="B1927">
            <v>6151</v>
          </cell>
          <cell r="C1927" t="str">
            <v>EXPLANACIÓN Y EXTENDIDA MECÁNICA.</v>
          </cell>
          <cell r="D1927" t="str">
            <v>M3</v>
          </cell>
          <cell r="E1927">
            <v>6529</v>
          </cell>
        </row>
        <row r="1928">
          <cell r="B1928">
            <v>6152</v>
          </cell>
          <cell r="C1928" t="str">
            <v>LIMPIEZA Y ACOPIO MANUAL DE BASURAS</v>
          </cell>
          <cell r="D1928" t="str">
            <v>M2</v>
          </cell>
          <cell r="E1928">
            <v>167</v>
          </cell>
        </row>
        <row r="1929">
          <cell r="B1929">
            <v>6153</v>
          </cell>
          <cell r="C1929" t="str">
            <v>CORTE Y RETIRO DE CÉSPED (HASTA 40 CM - INCLUYE RETIRO DE DESPERDICIOS). NO INCLUYE TRANSPORTE Y RETIRO DE SOBRANTES.</v>
          </cell>
          <cell r="D1929" t="str">
            <v>M2</v>
          </cell>
          <cell r="E1929">
            <v>529</v>
          </cell>
        </row>
        <row r="1930">
          <cell r="B1930">
            <v>6154</v>
          </cell>
          <cell r="C1930" t="str">
            <v>MATA MALEZA (UNA APLICACIÓN)</v>
          </cell>
          <cell r="D1930" t="str">
            <v>M2</v>
          </cell>
          <cell r="E1930">
            <v>295</v>
          </cell>
        </row>
        <row r="1931">
          <cell r="B1931">
            <v>6155</v>
          </cell>
          <cell r="C1931" t="str">
            <v>PODA DE ÁRBOLES MEDIANOS, ALTURA : 8 MTS (ELIMINAR RAMAS SECAS, CON RIESGO DE ROTURA, RAMAS QUE ESTORBEN EL PASO DE PERSONAS O TOQUEN CABLES O EDIFICIOS)</v>
          </cell>
          <cell r="D1931" t="str">
            <v>UN</v>
          </cell>
          <cell r="E1931">
            <v>122059</v>
          </cell>
        </row>
        <row r="1932">
          <cell r="B1932">
            <v>6156</v>
          </cell>
          <cell r="C1932" t="str">
            <v>FUMIGACIÓN CONTRA ROEDORES (RATICIDA - UNA APLICACIÓN)</v>
          </cell>
          <cell r="D1932" t="str">
            <v>M2</v>
          </cell>
          <cell r="E1932">
            <v>287</v>
          </cell>
        </row>
        <row r="1933">
          <cell r="B1933">
            <v>6157</v>
          </cell>
          <cell r="C1933" t="str">
            <v>FUMIGACIÓN CONTRA INSECTOS (INSECTICIDAS- INCLUYE LEVANTAMIENTO DE ANIMALES Y BASURAS, DESINFECTACIÓN CONTRA VIRUS, BACTERIAS Y HONGOS)</v>
          </cell>
          <cell r="D1933" t="str">
            <v>M2</v>
          </cell>
          <cell r="E1933">
            <v>707</v>
          </cell>
        </row>
        <row r="1934">
          <cell r="B1934">
            <v>6159</v>
          </cell>
          <cell r="C1934" t="str">
            <v>DIAGNOSTICO DE ESPACIO PUBLICO Y CICLORRUTA Y PUENTES PEATONALES (VISUAL)</v>
          </cell>
          <cell r="D1934" t="str">
            <v>M2</v>
          </cell>
          <cell r="E1934">
            <v>72</v>
          </cell>
        </row>
        <row r="1935">
          <cell r="B1935">
            <v>6160</v>
          </cell>
          <cell r="C1935" t="str">
            <v>INSPECCIÓN DE REDES DE ALCANTARILLADO CON SISTEMAS CCTV PARA DIÁMETROS MAYORES A 36"</v>
          </cell>
          <cell r="D1935" t="str">
            <v>ML</v>
          </cell>
          <cell r="E1935">
            <v>10115</v>
          </cell>
        </row>
        <row r="1936">
          <cell r="B1936">
            <v>6161</v>
          </cell>
          <cell r="C1936" t="str">
            <v>INSPECCIÓN DE REDES DE ALCANTARILLADO CON SISTEMAS CCTV PARA DIÁMETROS ENTRE 6" A 36"</v>
          </cell>
          <cell r="D1936" t="str">
            <v>ML</v>
          </cell>
          <cell r="E1936">
            <v>10115</v>
          </cell>
        </row>
        <row r="1937">
          <cell r="B1937">
            <v>6162</v>
          </cell>
          <cell r="C1937" t="str">
            <v>DIAGNOSTICO DE ESPACIO PUBLICO Y CICLORRUTA Y PUENTES PEATONALES (VISUAL). INCLUYE LEVANTAMIENTO TOPOGRÁFICO Y GEORREFERENCIACIÓN DE ELEMENTOS</v>
          </cell>
          <cell r="D1937" t="str">
            <v>M2</v>
          </cell>
          <cell r="E1937">
            <v>106</v>
          </cell>
        </row>
        <row r="1938">
          <cell r="B1938">
            <v>6163</v>
          </cell>
          <cell r="C1938" t="str">
            <v>BACHEO EN PAVIMENTO FLEXIBLE e= 0.14m CON ASFALTO CAUCHO e=0.10m. (Incluye demolición manual y cargue de pavimento flexible de e=0.14m, transporte y disposición final de escombros, excavación y reposición base granular clase A (BG_A) e=0.20m, base asfálti</v>
          </cell>
          <cell r="D1938" t="str">
            <v>M2</v>
          </cell>
          <cell r="E1938">
            <v>179543</v>
          </cell>
        </row>
        <row r="1939">
          <cell r="B1939">
            <v>6164</v>
          </cell>
          <cell r="C1939" t="str">
            <v>BACHEO EN PAVIMENTO FLEXIBLE CON ASFALTO CAUCHO e= 0.14m. (Incluye demolición manual y cargue de pavimento flexible de e=0.14m, transporte y disposición final de escombros, excavación y reposición base granular clase A (BG_A) e=0.20m, base asfáltica con a</v>
          </cell>
          <cell r="D1939" t="str">
            <v>M2</v>
          </cell>
          <cell r="E1939">
            <v>190170</v>
          </cell>
        </row>
        <row r="1940">
          <cell r="B1940">
            <v>6165</v>
          </cell>
          <cell r="C1940" t="str">
            <v>RETIRO DE BOLARDO (O RESTOS). INCLUYE REPARACIÓN DEL SITIO CON CONCRETO DE 1500 PSI HECHO EN OBRA (40x40x10cm) Y SUBBASE GRANULAR B-200 e=0.35. INCLUYE RETIRO DE ESCOMBROS. INCLUYE DEMOLICIÓN Y EXCAVACIÓN.</v>
          </cell>
          <cell r="D1940" t="str">
            <v>UN</v>
          </cell>
          <cell r="E1940">
            <v>19347</v>
          </cell>
        </row>
        <row r="1941">
          <cell r="B1941">
            <v>6166</v>
          </cell>
          <cell r="C1941" t="str">
            <v>MANTENIMIENTO CORRECTIVO ESPACIO PUBLICO EN ADOQUÍN DE ARCILLA LIVIANO SOBRE ARENA. INCL. RETIRO ADOQUÍN E INSTALAR EL MISMO. NO INCLUYE REDES.</v>
          </cell>
          <cell r="D1941" t="str">
            <v>M2</v>
          </cell>
          <cell r="E1941">
            <v>22208</v>
          </cell>
        </row>
        <row r="1942">
          <cell r="B1942">
            <v>6167</v>
          </cell>
          <cell r="C1942" t="str">
            <v>MANTENIMIENTO CORRECTIVO DE ESPACIO PUBLICO LOSETA A-50 SOBRE ARENA.  INCL. RETIRO LOSETA E INSTALAR LA MISMA.</v>
          </cell>
          <cell r="D1942" t="str">
            <v>M2</v>
          </cell>
          <cell r="E1942">
            <v>18063</v>
          </cell>
        </row>
        <row r="1943">
          <cell r="B1943">
            <v>6168</v>
          </cell>
          <cell r="C1943" t="str">
            <v>MANTENIMIENTO CORRECTIVO, RETIRO Y REINSTALACIÓN DE BORDILLO PREFABRICADO A80 (Retiro e Instalación. Incluye material de base)</v>
          </cell>
          <cell r="D1943" t="str">
            <v>ML</v>
          </cell>
          <cell r="E1943">
            <v>13191</v>
          </cell>
        </row>
        <row r="1944">
          <cell r="B1944">
            <v>6169</v>
          </cell>
          <cell r="C1944" t="str">
            <v>ALQUILER DE PUESTO DE TRABAJO - ESCRITORIO 75x120x50cm</v>
          </cell>
          <cell r="D1944" t="str">
            <v>UN/MES</v>
          </cell>
          <cell r="E1944">
            <v>8520</v>
          </cell>
        </row>
        <row r="1945">
          <cell r="B1945">
            <v>6170</v>
          </cell>
          <cell r="C1945" t="str">
            <v>ALQUILER DE SILLA PARA ESCRITORIO PARA PUESTO DE TRABAJO</v>
          </cell>
          <cell r="D1945" t="str">
            <v>UN/MES</v>
          </cell>
          <cell r="E1945">
            <v>5495</v>
          </cell>
        </row>
        <row r="1946">
          <cell r="B1946">
            <v>6172</v>
          </cell>
          <cell r="C1946" t="str">
            <v>ALQUILER DE SILLA PLÁSTICA SIN BRAZOS</v>
          </cell>
          <cell r="D1946" t="str">
            <v>UN/MES</v>
          </cell>
          <cell r="E1946">
            <v>1569</v>
          </cell>
        </row>
        <row r="1947">
          <cell r="B1947">
            <v>6175</v>
          </cell>
          <cell r="C1947" t="str">
            <v>EVALUACION SUPERFICIAL. Incluye levantamiento de fallas (auscultación visual) para determinar el PCI (Norma ASTM D 6433-07) para calzada segmento</v>
          </cell>
          <cell r="D1947" t="str">
            <v>Clz/Sg</v>
          </cell>
          <cell r="E1947">
            <v>69043</v>
          </cell>
        </row>
        <row r="1948">
          <cell r="B1948">
            <v>6176</v>
          </cell>
          <cell r="C1948" t="str">
            <v>PROCESAMIENTO Y ANALISIS DE INFORMACION PARA EL DIAGNOSTICO</v>
          </cell>
          <cell r="D1948" t="str">
            <v>SEG</v>
          </cell>
          <cell r="E1948">
            <v>21966</v>
          </cell>
        </row>
        <row r="1949">
          <cell r="B1949">
            <v>6178</v>
          </cell>
          <cell r="C1949" t="str">
            <v>ALQUILER SEÑAL VERTICAL GRUPO I (75x75cm) (Incluye Suministro e Instalación)</v>
          </cell>
          <cell r="D1949" t="str">
            <v>UN/MES</v>
          </cell>
          <cell r="E1949">
            <v>6290</v>
          </cell>
        </row>
        <row r="1950">
          <cell r="B1950">
            <v>6179</v>
          </cell>
          <cell r="C1950" t="str">
            <v>ALQUILER SEÑAL VERTICAL GRUPO I (60x60cm) (Incluye Suministro e Instalación)</v>
          </cell>
          <cell r="D1950" t="str">
            <v>UN/MES</v>
          </cell>
          <cell r="E1950">
            <v>6290</v>
          </cell>
        </row>
        <row r="1951">
          <cell r="B1951">
            <v>6180</v>
          </cell>
          <cell r="C1951" t="str">
            <v>ALQUILER SEÑAL VERTICAL GRUPO I (90x90cm) (Incluye Suministro e Instalación)</v>
          </cell>
          <cell r="D1951" t="str">
            <v>UN/MES</v>
          </cell>
          <cell r="E1951">
            <v>16951</v>
          </cell>
        </row>
        <row r="1952">
          <cell r="B1952">
            <v>6181</v>
          </cell>
          <cell r="C1952" t="str">
            <v>ALQUILER DE PALETA PARE-SIGA EN POLIETILENO.</v>
          </cell>
          <cell r="D1952" t="str">
            <v>UN/MES</v>
          </cell>
          <cell r="E1952">
            <v>1314</v>
          </cell>
        </row>
        <row r="1953">
          <cell r="B1953">
            <v>6184</v>
          </cell>
          <cell r="C1953" t="str">
            <v>MANTENIMIENTO RUTINARIO DE CALZADA EN PAVIMENTO FLEXIBLE. INCLUYE LIMPIEZA DE SUMIDEROS, POZOS, SELLO DE JUNTAS Y RETIRO MANUAL DE CAPA VEGETAL.</v>
          </cell>
          <cell r="D1953" t="str">
            <v>M2</v>
          </cell>
          <cell r="E1953">
            <v>11197</v>
          </cell>
        </row>
        <row r="1954">
          <cell r="B1954">
            <v>6185</v>
          </cell>
          <cell r="C1954" t="str">
            <v>CONO POZO INSPECCIÓN PREFABRICADO D= 1.20m x 0.60m   e=0.10m  h= 0.75m  (Inc. Suministro e Inst. No Inc. Aro de Ajuste, Aro-Tapa y Tapa)</v>
          </cell>
          <cell r="D1954" t="str">
            <v>UN</v>
          </cell>
          <cell r="E1954">
            <v>649757</v>
          </cell>
        </row>
        <row r="1955">
          <cell r="B1955">
            <v>6186</v>
          </cell>
          <cell r="C1955" t="str">
            <v xml:space="preserve">ALQUILER BARRERA RELLENABLE (2.00x0.55x1.00m) </v>
          </cell>
          <cell r="D1955" t="str">
            <v>UN/MES</v>
          </cell>
          <cell r="E1955">
            <v>10108</v>
          </cell>
        </row>
        <row r="1956">
          <cell r="B1956">
            <v>6187</v>
          </cell>
          <cell r="C1956" t="str">
            <v>ALQUILER DE SEÑAL LUMINOSA BIDIRECCIONAL 1.50m x 0.50m (INCLUYE INSTALACIÓN, MANTENIMIENTO Y DESINSTALACIÓN).</v>
          </cell>
          <cell r="D1956" t="str">
            <v>UN/MES</v>
          </cell>
          <cell r="E1956">
            <v>151378</v>
          </cell>
        </row>
        <row r="1957">
          <cell r="B1957">
            <v>6188</v>
          </cell>
          <cell r="C1957" t="str">
            <v>CARCAMO TIPO PLACA DE PROTECCIÓN PARA TUBERÍA Ø 14" NORMA EAAB NS-090 . 3v.2. INCLUYE: DESPERDICIOS, COMPACTACIÓN Y DESPUNTES.</v>
          </cell>
          <cell r="D1957" t="str">
            <v>ML</v>
          </cell>
          <cell r="E1957">
            <v>117261</v>
          </cell>
        </row>
        <row r="1958">
          <cell r="B1958">
            <v>6189</v>
          </cell>
          <cell r="C1958" t="str">
            <v>BANDERERO (INCLUYE ALQUILER DE PALETA PARE-SIGA EN POLIETILENO). HORARIO NOCTURNO</v>
          </cell>
          <cell r="D1958" t="str">
            <v>H/ME</v>
          </cell>
          <cell r="E1958">
            <v>1840419</v>
          </cell>
        </row>
        <row r="1959">
          <cell r="B1959">
            <v>6190</v>
          </cell>
          <cell r="C1959" t="str">
            <v>CANALIZACIÓN DE TRÁFICO (INSTALACIÓN, MANTENIMIENTO Y DESINSTALACIÓN DIARIO) CON SEÑALIZADORES TUBULARES COLOMBINA PLÁSTICA Y TRIPLE CINTA DE SEÑALIZACIÓN (INCLUYE ALQUILER DE SEÑALIZADORES TUBULARES). LONGITUD 50 METROS.</v>
          </cell>
          <cell r="D1959" t="str">
            <v>UN/DIA</v>
          </cell>
          <cell r="E1959">
            <v>383</v>
          </cell>
        </row>
        <row r="1960">
          <cell r="B1960">
            <v>6191</v>
          </cell>
          <cell r="C1960" t="str">
            <v>PISOS EN METALDECK 2" CALIBRE 16 (1.50mm) PARA PUENTES VEHICULARES. (Incluye transporte, herramienta menor, mano de obra)</v>
          </cell>
          <cell r="D1960" t="str">
            <v>M2</v>
          </cell>
          <cell r="E1960">
            <v>81648</v>
          </cell>
        </row>
        <row r="1961">
          <cell r="B1961">
            <v>6192</v>
          </cell>
          <cell r="C1961" t="str">
            <v>PISOS EN METALDECK 2" CALIBRE 18 (1.50mm) PARA PUENTES PEATONALES. (Incluye transporte, herramienta menor, mano de obra)</v>
          </cell>
          <cell r="D1961" t="str">
            <v>M2</v>
          </cell>
          <cell r="E1961">
            <v>68038</v>
          </cell>
        </row>
        <row r="1962">
          <cell r="B1962">
            <v>6193</v>
          </cell>
          <cell r="C1962" t="str">
            <v>CONCRETO 3000 PSI PARA BARANDAS (Premezclado. Incluye Sumin., Formaleteo y Colocación. No incl. Refuerzo, Curado).</v>
          </cell>
          <cell r="D1962" t="str">
            <v>M3</v>
          </cell>
          <cell r="E1962">
            <v>496154</v>
          </cell>
        </row>
        <row r="1963">
          <cell r="B1963">
            <v>6194</v>
          </cell>
          <cell r="C1963" t="str">
            <v>BARANDA METÁLICA PARA PUENTE PEATONAL (Incluye dados de concreto 3000 psi grava común de 0.20m x 0.20m, recubrimiento en barrera epóxica y esmalte uretano gris. Incluye tubo de cerramiento negro de Ø 2" y Ø 1/2" -  1.9mm, platina metálica). SUMINISTRO E I</v>
          </cell>
          <cell r="D1963" t="str">
            <v>ML</v>
          </cell>
          <cell r="E1963">
            <v>368504</v>
          </cell>
        </row>
        <row r="1964">
          <cell r="B1964">
            <v>6196</v>
          </cell>
          <cell r="C1964" t="str">
            <v>PISOS EN TABLILLA DE MADERA TECA TIPO DECK. SUMINISTRO E INSTALACIÓN. (iNCLUYE HERRAMIENTA MENOR, TRANSPORTE, MANO DE OBRA).</v>
          </cell>
          <cell r="D1964" t="str">
            <v>M2</v>
          </cell>
          <cell r="E1964">
            <v>204916</v>
          </cell>
        </row>
        <row r="1965">
          <cell r="B1965">
            <v>6197</v>
          </cell>
          <cell r="C1965" t="str">
            <v>MANTENIMIENTO PARA PISO EN MADERA TECA TIPO DECK. (Incluye pulida, cambio de tornillería dañada y terminado en pintura dos manos)</v>
          </cell>
          <cell r="D1965" t="str">
            <v>M2</v>
          </cell>
          <cell r="E1965">
            <v>53550</v>
          </cell>
        </row>
        <row r="1966">
          <cell r="B1966">
            <v>6198</v>
          </cell>
          <cell r="C1966" t="str">
            <v>PILOTE D=25 CM (Incl. Excavación, Concreto, Cargue y Retiro de Sobrantes, Desmovilización, montaje y desmontaje de Equipo. Incluye movilización hacia y desde la obra y entre perforaciones, montaje y desmontaje, registro de muestras correspondientes al per</v>
          </cell>
          <cell r="D1966" t="str">
            <v>ML</v>
          </cell>
          <cell r="E1966">
            <v>172088</v>
          </cell>
        </row>
        <row r="1967">
          <cell r="B1967">
            <v>6200</v>
          </cell>
          <cell r="C1967" t="str">
            <v>CONCRETO 3500 PSI PARA COLUMNAS DE SECCIÓN 0.50m x 0.25m. (Premezclado. Incluye Suministro, Formaleteo y Colocación. No incl. Refuerzo, Curado) Incluye vaciado del concreto y elementos para el vaciado.</v>
          </cell>
          <cell r="D1967" t="str">
            <v>M3</v>
          </cell>
          <cell r="E1967">
            <v>623176</v>
          </cell>
        </row>
        <row r="1968">
          <cell r="B1968">
            <v>6201</v>
          </cell>
          <cell r="C1968" t="str">
            <v>CONCRETO 3500 PSI PARA MURO ESTRUCTURAL (Premezclado. Incl. Sumin, Formaleteo, bombeo, curado y Colocación. No incl. Refuerzo)</v>
          </cell>
          <cell r="D1968" t="str">
            <v>M3</v>
          </cell>
          <cell r="E1968">
            <v>739369</v>
          </cell>
        </row>
        <row r="1969">
          <cell r="B1969">
            <v>6202</v>
          </cell>
          <cell r="C1969" t="str">
            <v>ENCHAPE PARA COLUMNAS Y VIGAS EN BLOQUE DE CONCRETO ESTRIADO. MORTERO 1:3 HECHO EN OBRA PARA PEGA, CORTADORA Y DISCO DIAMANTADO (Incluye suministro e instalación).</v>
          </cell>
          <cell r="D1969" t="str">
            <v>ML</v>
          </cell>
          <cell r="E1969">
            <v>22347</v>
          </cell>
        </row>
        <row r="1970">
          <cell r="B1970">
            <v>6203</v>
          </cell>
          <cell r="C1970" t="str">
            <v>HIDROPROTECCIÓN Y LAVADO (Incluye alquiler de hidrolavadora 1300W. Incluye hidrosellante, elementos de aseo (detergente industrial). Transporte, Agua, Combustible y mano de obra).</v>
          </cell>
          <cell r="D1970" t="str">
            <v>M2</v>
          </cell>
          <cell r="E1970">
            <v>13741</v>
          </cell>
        </row>
        <row r="1971">
          <cell r="B1971">
            <v>6204</v>
          </cell>
          <cell r="C1971" t="str">
            <v>SELLO DE JUNTAS CON ICOPOR Y SIKAFLEX 1A SELLADO DE JUNTAS (300cc) (Incluye suministro e instalación)</v>
          </cell>
          <cell r="D1971" t="str">
            <v>ML</v>
          </cell>
          <cell r="E1971">
            <v>14916</v>
          </cell>
        </row>
        <row r="1972">
          <cell r="B1972">
            <v>6205</v>
          </cell>
          <cell r="C1972" t="str">
            <v>ANCLAJE EPÓXICO PARA DOVELAS (Incluye suministro e instalación)</v>
          </cell>
          <cell r="D1972" t="str">
            <v>UN</v>
          </cell>
          <cell r="E1972">
            <v>9197</v>
          </cell>
        </row>
        <row r="1973">
          <cell r="B1973">
            <v>6206</v>
          </cell>
          <cell r="C1973" t="str">
            <v>CANAL Y FLANCHE EN LAMINA GALVANIZADA. (Incluye suministro e instalación)</v>
          </cell>
          <cell r="D1973" t="str">
            <v>ML</v>
          </cell>
          <cell r="E1973">
            <v>80569</v>
          </cell>
        </row>
        <row r="1974">
          <cell r="B1974">
            <v>6207</v>
          </cell>
          <cell r="C1974" t="str">
            <v>MURO EN DIAGONALES EN BLOQUE DE CONCRETO ESTRIADO DIAGONAL. CONSTRUCCIÓN. SUMINISTRO E INSTALACIÓN. INCLUYE BLOQUE ESTRUCTURAL (19cm x 19cm x 39cm) MORTERO 1:3 HECHO EN OBRA PARA PEGA, CORTADORA Y DISCO DIAMANTADO. NO INCLUYE ACERO DE REFUERZO, CONCRETO P</v>
          </cell>
          <cell r="D1974" t="str">
            <v>M2</v>
          </cell>
          <cell r="E1974">
            <v>109234</v>
          </cell>
        </row>
        <row r="1975">
          <cell r="B1975">
            <v>6211</v>
          </cell>
          <cell r="C1975" t="str">
            <v>CUNETAS EN MANTO DE HORMIGÓN DE e= 8mm (Incluye suministro e instalación). Esta actividad se requiere para el Contrato de Consultoría y Obra N° IDU 1920 de 2013.</v>
          </cell>
          <cell r="D1975" t="str">
            <v>ML</v>
          </cell>
          <cell r="E1975">
            <v>226946</v>
          </cell>
        </row>
        <row r="1976">
          <cell r="B1976">
            <v>6212</v>
          </cell>
          <cell r="C1976" t="str">
            <v>CANALETA PORTACABLES DE 20cm PVC CON ADHESIVO. INCLUYE UNIÓN PROPORCIONAL CADA 2m. SUMINISTRO E INSTALACIÓN</v>
          </cell>
          <cell r="D1976" t="str">
            <v>ML</v>
          </cell>
          <cell r="E1976">
            <v>8292</v>
          </cell>
        </row>
        <row r="1977">
          <cell r="B1977">
            <v>6213</v>
          </cell>
          <cell r="C1977" t="str">
            <v>CANALETA PORTACABLES DE 32cm PVC CON ADHESIVO. INCLUYE UNIÓN PROPORCIONAL CADA 2m. SUMINISTRO E INSTALACIÓN</v>
          </cell>
          <cell r="D1977" t="str">
            <v>ML</v>
          </cell>
          <cell r="E1977">
            <v>9243</v>
          </cell>
        </row>
        <row r="1978">
          <cell r="B1978">
            <v>6214</v>
          </cell>
          <cell r="C1978" t="str">
            <v>3 DUCTOS D= 2" PVC  PESADO DB (NO INCLUYE RELLENOS). SUMINISTRO E INSTALACIÓN.</v>
          </cell>
          <cell r="D1978" t="str">
            <v>ML</v>
          </cell>
          <cell r="E1978">
            <v>22408</v>
          </cell>
        </row>
        <row r="1979">
          <cell r="B1979">
            <v>6215</v>
          </cell>
          <cell r="C1979" t="str">
            <v>2 DUCTOS D= 1 1/4" CONDUIT PVC (NO INCLUYE RELLENOS). SUMINISTRO E INSTALACIÓN.</v>
          </cell>
          <cell r="D1979" t="str">
            <v>ML</v>
          </cell>
          <cell r="E1979">
            <v>10828</v>
          </cell>
        </row>
        <row r="1980">
          <cell r="B1980">
            <v>6216</v>
          </cell>
          <cell r="C1980" t="str">
            <v>ADECUACIÓN DE TERRENO (MOVIMIENTO DE TIERRA Y OBRAS DE ADECUACIÓN PARA ACCESO A MAQUINARIA)</v>
          </cell>
          <cell r="D1980" t="str">
            <v>M3</v>
          </cell>
          <cell r="E1980">
            <v>41913</v>
          </cell>
        </row>
        <row r="1981">
          <cell r="B1981">
            <v>6217</v>
          </cell>
          <cell r="C1981" t="str">
            <v>BOLSA DE LONA CON SUELO-CEMENTO (CONFINAMIENTO DE TALUDES. PROPORCIÓN 1:0:2.SUMINISTRO, MEZCLADO, LLENADO Y COLOCACIÓN.</v>
          </cell>
          <cell r="D1981" t="str">
            <v>UN</v>
          </cell>
          <cell r="E1981">
            <v>12485</v>
          </cell>
        </row>
        <row r="1982">
          <cell r="B1982">
            <v>6218</v>
          </cell>
          <cell r="C1982" t="str">
            <v xml:space="preserve">BOLSA DE LONA CON SUELO-CEMENTO (CONFINAMIENTO DE TALUDES. PROPORCIÓN 1:0:4.SUMINISTRO, MEZCLADO, LLENADO Y COLOCACIÓN. </v>
          </cell>
          <cell r="D1982" t="str">
            <v>UN</v>
          </cell>
          <cell r="E1982">
            <v>14585</v>
          </cell>
        </row>
        <row r="1983">
          <cell r="B1983">
            <v>6219</v>
          </cell>
          <cell r="C1983" t="str">
            <v>TRATAMIENTO SILVICULTURAL PODA DE RAÍCES (Incluye excavación manual, corte, cicatrización y disposición final de escombros a 28 Kilómetros)</v>
          </cell>
          <cell r="D1983" t="str">
            <v>UN</v>
          </cell>
          <cell r="E1983">
            <v>348463</v>
          </cell>
        </row>
        <row r="1984">
          <cell r="B1984">
            <v>6220</v>
          </cell>
          <cell r="C1984" t="str">
            <v>PISO PRETENSADO e= 50 mm PARA ESTACIONES Y PUENTES TIPO TRANSMILENIO. SUMINISTRO E INSTALACIÓN.</v>
          </cell>
          <cell r="D1984" t="str">
            <v>M2</v>
          </cell>
          <cell r="E1984">
            <v>334248</v>
          </cell>
        </row>
        <row r="1985">
          <cell r="B1985">
            <v>6221</v>
          </cell>
          <cell r="C1985" t="str">
            <v xml:space="preserve">PISO PRETENSADO e= 70 mm PARA ESTACIONES Y PUENTES TIPO TRANSMILENIO. SUMINISTRO E INSTALACIÓN. </v>
          </cell>
          <cell r="D1985" t="str">
            <v>M2</v>
          </cell>
          <cell r="E1985">
            <v>353181</v>
          </cell>
        </row>
        <row r="1986">
          <cell r="B1986">
            <v>6224</v>
          </cell>
          <cell r="C1986" t="str">
            <v>DEMOLICIÓN RECUBRIMIENTO ESTRUCTURAL DE ZONAS CON DESCASCARAMIENTO, HASTA DESCUBRIR EL REFUERZO EXISTENTE VERIFICANDO PH EN CONCRETO. Incluye todos los costos de suministro de materiales, equipos, cargue y transporte de materiales sobrantes a botadero aut</v>
          </cell>
          <cell r="D1986" t="str">
            <v>M2</v>
          </cell>
          <cell r="E1986">
            <v>7654</v>
          </cell>
        </row>
        <row r="1987">
          <cell r="B1987">
            <v>6225</v>
          </cell>
          <cell r="C1987" t="str">
            <v xml:space="preserve">DEMOLICIÓN DE CONCRETO REFORZADO DE BARRERA LATERAL DE SECCIÓN 0.18m. Incluye todos los costos de suministro de materiales, equipos (herramienta menor, cortadora,compresor, provisional de energía), transporte, manejo, almacenamiento, desperdicios, cargue </v>
          </cell>
          <cell r="D1987" t="str">
            <v>ML</v>
          </cell>
          <cell r="E1987">
            <v>11797</v>
          </cell>
        </row>
        <row r="1988">
          <cell r="B1988">
            <v>6226</v>
          </cell>
          <cell r="C1988" t="str">
            <v>DEMOLICIÓN PAVIMENTO ASFÁLTICO DE ESPESOR 10 cm. Incluye todos los costos de suministro de equipos (herramienta menor, martillo neumático, compresor, provisional de energía), transporte, manejo, almacenamiento, desperdicios, cargue y transporte de materia</v>
          </cell>
          <cell r="D1988" t="str">
            <v>M2</v>
          </cell>
          <cell r="E1988">
            <v>8366</v>
          </cell>
        </row>
        <row r="1989">
          <cell r="B1989">
            <v>6227</v>
          </cell>
          <cell r="C1989" t="str">
            <v>DEMOLICIÓN DE CONCRETO REFORZADO DE TABLERO. Incluye demolición del concreto existente empleando martillos neumáticos o hidráulicos, retiro y manejo de escombros, suministro de equipos, personal, transporte, energía y mano de obra.</v>
          </cell>
          <cell r="D1989" t="str">
            <v>M3</v>
          </cell>
          <cell r="E1989">
            <v>42347</v>
          </cell>
        </row>
        <row r="1990">
          <cell r="B1990">
            <v>6228</v>
          </cell>
          <cell r="C1990" t="str">
            <v>DEMOLICIÓN DE CONCRETO REFORZADO DE TABLERO, CAJUELA DOBLE 0.08m x 0.20m. Incluye el retiro de ángulos metálicos de juntas existentes, la demolición del concreto existente y el retiro de escombros y todos los costos de suministro de materiales, equipos, t</v>
          </cell>
          <cell r="D1990" t="str">
            <v>M3</v>
          </cell>
          <cell r="E1990">
            <v>43387</v>
          </cell>
        </row>
        <row r="1991">
          <cell r="B1991">
            <v>6229</v>
          </cell>
          <cell r="C1991" t="str">
            <v xml:space="preserve">DEMOLICIÓN RECUBRIMIENTO COLUMNAS PARA ADICIÓN DE REFUERZO, HASTA DESCUBRIR EL REFUERZO EXISTENTE VERIFICANDO PH EN CONCRETO. Incluye todos los costos de suministro de materiales (colorante indicador de PH), equipos (herramienta menor, martillo demoledor </v>
          </cell>
          <cell r="D1991" t="str">
            <v>M2</v>
          </cell>
          <cell r="E1991">
            <v>6251</v>
          </cell>
        </row>
        <row r="1992">
          <cell r="B1992">
            <v>6230</v>
          </cell>
          <cell r="C1992" t="str">
            <v>DEMOLICIÓN RECUBRIMIENTO VIGAS CABEZAL PARA SANEADO DE REFUERZO, HASTA DESCUBRIR EL REFUERZO EXISTENTE VERIFICANDO PH EN CONCRETO. Incluye todos los costos de suministro de materiales (colorante indicador de PH), equipos (herramienta menor, andamios, mart</v>
          </cell>
          <cell r="D1992" t="str">
            <v>M2</v>
          </cell>
          <cell r="E1992">
            <v>4973</v>
          </cell>
        </row>
        <row r="1993">
          <cell r="B1993">
            <v>6231</v>
          </cell>
          <cell r="C1993" t="str">
            <v>DEMOLICIÓN RECUBRIMIENTO DE ÁREAS DE TRABAJO AFECTADAS POR DEGRADACIÓN DEL CONCRETO, HASTA DESCUBRIR EL REFUERZO EXISTENTE VERIFICANDO PH EN CONCRETO. Incluye todos los costos de suministro de materiales (colorante indicador de PH), equipos (herramienta m</v>
          </cell>
          <cell r="D1993" t="str">
            <v>M2</v>
          </cell>
          <cell r="E1993">
            <v>7187</v>
          </cell>
        </row>
        <row r="1994">
          <cell r="B1994">
            <v>6232</v>
          </cell>
          <cell r="C1994" t="str">
            <v>DEMOLICIÓN POR TRAMOS ALTERNANDO COSTADOS IZQUIERDOS Y DERECHOS Y GARANTIZANDO EL SERVICIO DEL PUENTE A LOS PEATONES DE PLACA REFORZADA E= 1.10m DE TABLERO DE PUENTE CONSTRUIDA SOBRE METALDECK, INCLUYE TRASIEGO DE ESCOMBROS (DESDE PUENTE Y DESCENSO POR RA</v>
          </cell>
          <cell r="D1994" t="str">
            <v>M3</v>
          </cell>
          <cell r="E1994">
            <v>58981</v>
          </cell>
        </row>
        <row r="1995">
          <cell r="B1995">
            <v>6233</v>
          </cell>
          <cell r="C1995" t="str">
            <v>DEMOLICIÓN DE CONCRETO DE RECUBRIMIENTO DE ZAPATAS PARA ADICIÓN DE REFUERZO. INCLUYE LA DEMOLICIÓN DE CONCRETO EXISTENTE EMPLEANDO MARTILLOS NEUMÁTICOS O HIDRÁULICOS, RETIRO Y MANEJO DE ESCOMBROS, SUMINISTRO DE MATERIALES, EQUIPO, PERSONAL, ENERGÍA Y MANO</v>
          </cell>
          <cell r="D1995" t="str">
            <v>M3</v>
          </cell>
          <cell r="E1995">
            <v>50379</v>
          </cell>
        </row>
        <row r="1996">
          <cell r="B1996">
            <v>6234</v>
          </cell>
          <cell r="C1996" t="str">
            <v>DEMOLICIÓN DE TOPES SISMICOS TRANSVERSALES EN LOS ESTRIBOS, HASTA DESCUBRIR EN SU TOTALIDAD Y SEGÚN LO ESPECIFICADO, EL REFUERZO EXISTENTE VERIFICANDO EL PH EN CONCRETO. Incluye todos los costos de suministro de materiales (colorante indicador de PH), equ</v>
          </cell>
          <cell r="D1996" t="str">
            <v>M3</v>
          </cell>
          <cell r="E1996">
            <v>55464</v>
          </cell>
        </row>
        <row r="1997">
          <cell r="B1997">
            <v>6235</v>
          </cell>
          <cell r="C1997" t="str">
            <v xml:space="preserve">DEMOLICIÓN DE MUROS EN MAMPOSTERÍA EN CONCRETO EN SU TOTALIDAD PARA INTERVENCIÓN DE LOS TRABAJOS EN TOPES SÍSMICOS. Incluye todos los costos de suministro de materiales (colorante indicador de PH), equipos (herramienta menor, andamios, martillo demoledor </v>
          </cell>
          <cell r="D1997" t="str">
            <v>M2</v>
          </cell>
          <cell r="E1997">
            <v>8283</v>
          </cell>
        </row>
        <row r="1998">
          <cell r="B1998">
            <v>6236</v>
          </cell>
          <cell r="C1998" t="str">
            <v>REGATAS PARA DESCUBRIR EL ACERO PERIMETRALMENTE DE 10 cm DE PROFUNDIDAD Y 10 cm DE ANCHO VERIFICANDO PH EN CONCRETO Y LIMPIEZA SUPERFICIAL DE ACERO DE REFUERZO. ACTIVIDAD ADICIONAL A LA ACTIVIDAD DE DEMOLICIÓN DE RECUBRIMIENTO. Incluye todos los costos de</v>
          </cell>
          <cell r="D1998" t="str">
            <v>ML</v>
          </cell>
          <cell r="E1998">
            <v>23424</v>
          </cell>
        </row>
        <row r="1999">
          <cell r="B1999">
            <v>6237</v>
          </cell>
          <cell r="C1999" t="str">
            <v>REGATAS PARA DESCUBRIR EL ACERO PERIMETRALMENTE DE 5 cm DE PROFUNDIDAD Y 10 cm DE ANCHO APROX. VERIFICANDO PH EN CONCRETO Y LIMPIEZA SUPERFICIAL DE ACERO DE REFUERZO. ACTIVIDAD ADICIONAL A LA ACTIVIDAD DE DEMOLICIÓN DE RECUBRIMIENTO. Incluye todos los cos</v>
          </cell>
          <cell r="D1999" t="str">
            <v>ML</v>
          </cell>
          <cell r="E1999">
            <v>24452</v>
          </cell>
        </row>
        <row r="2000">
          <cell r="B2000">
            <v>6238</v>
          </cell>
          <cell r="C2000" t="str">
            <v>REGATAS PARA LA COLOCACIÓN DE REFUERZO ADICIONAL EN EL TABLERO 10 cm DE PROFUNDIDAD Y 10 cm DE ANCHO.</v>
          </cell>
          <cell r="D2000" t="str">
            <v>ML</v>
          </cell>
          <cell r="E2000">
            <v>4250</v>
          </cell>
        </row>
        <row r="2001">
          <cell r="B2001">
            <v>6239</v>
          </cell>
          <cell r="C2001" t="str">
            <v>REVESTIMIENTO DE COLUMNAS EN CONCRETO DE 3500 PSI, EN ZONAS DE ADICIÓN DE REFUERZO. INCLUYE TODOS LOS COSTOS DE SUMINISTRO DE MATERIALES (RECUBRIMIENTO ANTICORROSIVO EN DOS MANOS), EQUIPOS (HERRAMIENTA MENOR, ANDAMIOS, LIMPIEZA AIRE A PRESIÓN), TRANSPORTE</v>
          </cell>
          <cell r="D2001" t="str">
            <v>M2</v>
          </cell>
          <cell r="E2001">
            <v>70850</v>
          </cell>
        </row>
        <row r="2002">
          <cell r="B2002">
            <v>6246</v>
          </cell>
          <cell r="C2002" t="str">
            <v>IMPRIMANTE Y PUENTE DE ADHERENCIA ENTRE CONCRETO FRESCO Y ENDURECIDO DE FRAGUADO LENTO. EPÓXICO DE PEGA CONCRETO NUEVO A VIEJO QUE CUMPLA CON LA NORMA ASTM C - 881 TIPO 5 GRADO II, Y LA COLOCACIÓN EN EL SITIO ESPECIFICADO EN LOS DISEÑOS. INCLUYE TODOS LOS</v>
          </cell>
          <cell r="D2002" t="str">
            <v>M2</v>
          </cell>
          <cell r="E2002">
            <v>107647</v>
          </cell>
        </row>
        <row r="2003">
          <cell r="B2003">
            <v>6247</v>
          </cell>
          <cell r="C2003" t="str">
            <v>ANCLAJE EPÓXICO DE VARILLA DE 1/2" SUMINISTRO E INSTALACIÓN. INCLUYE LA DETECCIÓN DE REFUERZO PARA PERFORACIÓN, LA PERFORACIÓN, LIMPIEZA DE LA PERFORACIÓN CON CHORRO DE AIRE, SUMINISTRO DE MATERIALES (RELLENO EPÓXICO ET O EQUIVALENTE, BROCAS), EQUIPOS, TR</v>
          </cell>
          <cell r="D2003" t="str">
            <v>CM.PER</v>
          </cell>
          <cell r="E2003">
            <v>1511</v>
          </cell>
        </row>
        <row r="2004">
          <cell r="B2004">
            <v>6249</v>
          </cell>
          <cell r="C2004" t="str">
            <v>ANCLAJE EPÓXICO DE VARILLA DE 3/8" SUMINISTRO E INSTALACIÓN. INCLUYE LA DETECCIÓN DE REFUERZO PARA PERFORACIÓN, LA PERFORACIÓN, LIMPIEZA DE LA PERFORACIÓN CON CHORRO DE AIRE, SUMINISTRO DE MATERIALES (RELLENO EPÓXICO ET O EQUIVALENTE, BROCAS), EQUIPOS, TR</v>
          </cell>
          <cell r="D2004" t="str">
            <v>CM.PER</v>
          </cell>
          <cell r="E2004">
            <v>1459</v>
          </cell>
        </row>
        <row r="2005">
          <cell r="B2005">
            <v>6250</v>
          </cell>
          <cell r="C2005" t="str">
            <v>ANCLAJE EPÓXICO DE VARILLA DE 5/8" SUMINISTRO E INSTALACIÓN . INCLUYE LA DETECCIÓN DE REFUERZO PARA PERFORACIÓN, LA PERFORACIÓN, LIMPIEZA DE LA PERFORACIÓN CON CHORRO DE AIRE, SUMINISTRO DE MATERIALES (RELLENO EPÓXICO ET O EQUIVALENTE, BROCAS), EQUIPOS, T</v>
          </cell>
          <cell r="D2005" t="str">
            <v>CM.PER</v>
          </cell>
          <cell r="E2005">
            <v>2231</v>
          </cell>
        </row>
        <row r="2006">
          <cell r="B2006">
            <v>6251</v>
          </cell>
          <cell r="C2006" t="str">
            <v>ANCLAJE EPÓXICO DE VARILLA DE 7/8" SUMINISTRO E INSTALACIÓN. INCLUYE LA DETECCIÓN DE REFUERZO PARA PERFORACIÓN, LA PERFORACIÓN, LIMPIEZA DE LA PERFORACIÓN CON CHORRO DE AIRE, SUMINISTRO DE MATERIALES (RELLENO EPÓXICO ET O EQUIVALENTE, BROCAS), EQUIPOS, TR</v>
          </cell>
          <cell r="D2006" t="str">
            <v>CM.PER</v>
          </cell>
          <cell r="E2006">
            <v>1760</v>
          </cell>
        </row>
        <row r="2007">
          <cell r="B2007">
            <v>6253</v>
          </cell>
          <cell r="C2007" t="str">
            <v>JUNTA ELASTOMÉRICA ANCLADA APROXIMADAMENTE 30MM DE LONGITUD. SUMINISTRO E INSTALACIÓN. INCLUYE TODOS LOS COSTOS DE SUMINISTRO DE MATERIALES (JUNTA TIPO FREYSSINET M60 O EQUIVALENTE CON ACCESORIOS DE FIJACIÓN), EQUIPOS (HERRAMIENTA MENOR), TRANSPORTES, MAN</v>
          </cell>
          <cell r="D2007" t="str">
            <v>ML</v>
          </cell>
          <cell r="E2007">
            <v>644033</v>
          </cell>
        </row>
        <row r="2008">
          <cell r="B2008">
            <v>6254</v>
          </cell>
          <cell r="C2008" t="str">
            <v>JUNTA ELASTOMÉRICA ANCLADA APROXIMADAMENTE 35MM DE LONGITUD. SUMINISTRO E INSTALACIÓN. INCLUYE TODOS LOS COSTOS DE SUMINISTRO DE MATERIALES (JUNTA TIPO FREYSSINET M60 O EQUIVALENTE CON ACCESORIOS DE FIJACIÓN), EQUIPOS (HERRAMIENTA MENOR), TRANSPORTES, MAN</v>
          </cell>
          <cell r="D2008" t="str">
            <v>ML</v>
          </cell>
          <cell r="E2008">
            <v>641761</v>
          </cell>
        </row>
        <row r="2009">
          <cell r="B2009">
            <v>6255</v>
          </cell>
          <cell r="C2009" t="str">
            <v>NEOPRENO DE 35x25x4,6, DUREZA 60 EN LA CARA POSTERIOR DE CADA TOPE SÍSMICO. SUMINISTRO E INSTALACIÓN. INCLUYE INSTALACIÓN DE NEOPRENOS NUEVOS, Y TODOS LOS COSTOS DE SUMINISTRO DE MATERIALES, EQUIPOS (HERRAMIENTA MENOR, ANDAMIOS), TRANSPORTES, MANEJO, ALMA</v>
          </cell>
          <cell r="D2009" t="str">
            <v>UN</v>
          </cell>
          <cell r="E2009">
            <v>112365</v>
          </cell>
        </row>
        <row r="2010">
          <cell r="B2010">
            <v>6256</v>
          </cell>
          <cell r="C2010" t="str">
            <v>NEOPRENO DE 2,0 CM DE ESPESOR, SECCIÓN 60 CM POR 30 CM, DUREZA 50 EN LOS COSTADOS DE CADA TOPE SÍSMICO. SUMINISTRO E INSTALACIÓN. INCLUYE LIMPIEZA DE LA SUPERFICIE CON CHORRO DE AIRE A PRESIÓN, PEGANTE E INSTALACIÓN DE NEOPRENOS NUEVOS, Y TODOS LOS COSTOS</v>
          </cell>
          <cell r="D2010" t="str">
            <v>UN</v>
          </cell>
          <cell r="E2010">
            <v>126900</v>
          </cell>
        </row>
        <row r="2011">
          <cell r="B2011">
            <v>6257</v>
          </cell>
          <cell r="C2011" t="str">
            <v>NEOPRENO DE 2,5 CM DE ESPESOR, SECCIÓN 30 CM POR 15 CM, DUREZA 50 EN LOS COSTADOS DE CADA TOPE SÍSMICO. SUMINISTRO E INSTALACIÓN. INCLUYE LIMPIEZA DE LA SUPERFICIE CON CHORRO DE AIRE A PRESIÓN, PEGANTE E INSTALACIÓN DE NEOPRENOS NUEVOS, Y TODOS LOS COSTOS</v>
          </cell>
          <cell r="D2011" t="str">
            <v>UN</v>
          </cell>
          <cell r="E2011">
            <v>88210</v>
          </cell>
        </row>
        <row r="2012">
          <cell r="B2012">
            <v>6258</v>
          </cell>
          <cell r="C2012" t="str">
            <v>NEOPRENO DE 20x35x4 DUREZA 60 SIN REFUERZO ENTRE LA VIGA Y LA MÉNSULA. SUMINISTRO E INSTALACIÓN. INCLUYE TODOS LOS COSTOS DE SUMINISTRO DE MATERIALES, EQUIPOS, TRANSPORTES, MANEJO, ALMACENAMIENTO, DESPERDICIOS Y MANO DE OBRA.</v>
          </cell>
          <cell r="D2012" t="str">
            <v>UN</v>
          </cell>
          <cell r="E2012">
            <v>78112</v>
          </cell>
        </row>
        <row r="2013">
          <cell r="B2013">
            <v>6259</v>
          </cell>
          <cell r="C2013" t="str">
            <v>NEOPRENO DE 4,0 CM DE ESPESOR, SECCIÓN 80 CM POR 50 CM, DUREZA 50 EN LOS COSTADOS DE CADA TOPE SÍSMICO. SUMINISTRO E INSTALACIÓN. INCLUYE LIMPIEZA DE LA SUPERFICIE CON CHORRO DE AIRE A PRESIÓN, PEGANTE E INSTALACIÓN DE NEOPRENOS NUEVOS, Y TODOS LOS COSTOS</v>
          </cell>
          <cell r="D2013" t="str">
            <v>UN</v>
          </cell>
          <cell r="E2013">
            <v>543013</v>
          </cell>
        </row>
        <row r="2014">
          <cell r="B2014">
            <v>6260</v>
          </cell>
          <cell r="C2014" t="str">
            <v>NEOPRENO DE 5,0 CM DE ESPESOR, SECCIÓN 40 CM POR 50 CM, DUREZA 60. CON REFUERZO DE 2 LÁMINAS DE 1/4" EN LOS COSTADOS DE CADA TOPE SÍSMICO. SUMINISTRO E INSTALACIÓN. INCLUYE LIMPIEZA DE LA SUPERFICIE CON CHORRO DE AIRE A PRESIÓN, PEGANTE E INSTALACIÓN DE N</v>
          </cell>
          <cell r="D2014" t="str">
            <v>UN</v>
          </cell>
          <cell r="E2014">
            <v>347681</v>
          </cell>
        </row>
        <row r="2015">
          <cell r="B2015">
            <v>6261</v>
          </cell>
          <cell r="C2015" t="str">
            <v>NEOPRENO DE 60 X 20 X 1,5 D 50 CON PLATINA 3 MM ENTRE LA VIGA METÁLICA Y ESTRIBO. SUMINISTRO E INSTALACIÓN. INCLUYE TODOS LOS COSTOS DE SUMINISTRO DE MATERIALES, EQUIPOS, TRANSPORTES, MANEJO, ALMACENAMIENTO, DESPERDICIOS Y MANO DE OBRA.</v>
          </cell>
          <cell r="D2015" t="str">
            <v>UN</v>
          </cell>
          <cell r="E2015">
            <v>62514</v>
          </cell>
        </row>
        <row r="2016">
          <cell r="B2016">
            <v>6262</v>
          </cell>
          <cell r="C2016" t="str">
            <v>PINTURA ACRÍLICA, MONOCOMPONENTE, IMPERMEABLE, ELÁSTICO, DE ALTA RESISTENCIA A LA CARBONATACIÓN, LAVABLE, CONSUMO DE 0,32 GL/M2, PARA UN ESPESOR DE PELÍCULA SECA DE 12 MILS. INCLUYE TODOS LOS COSTOS DE SUMINISTRO DE MATERIALES, EQUIPOS (COMPRESOR, PISTOLA</v>
          </cell>
          <cell r="D2016" t="str">
            <v>M2</v>
          </cell>
          <cell r="E2016">
            <v>26264</v>
          </cell>
        </row>
        <row r="2017">
          <cell r="B2017">
            <v>6263</v>
          </cell>
          <cell r="C2017" t="str">
            <v>SUMINISTRO Y APLICACIÓN MEDIANTE IMPREGNACIÓN ACUOSA DE INHIBIDOR DE CORROSIÓN. INCLUYE TODOS LOS COSTOS DE SUMINISTRO DE MATERIALES, EQUIPOS (COMPRESOR, PISTOLA, RODILLO, ANDAMIOS, PROVISIONAL DE ENERGÍA), TRANSPORTES, MANEJO, ALMACENAMIENTO, DESPERDICIO</v>
          </cell>
          <cell r="D2017" t="str">
            <v>M2</v>
          </cell>
          <cell r="E2017">
            <v>7925</v>
          </cell>
        </row>
        <row r="2018">
          <cell r="B2018">
            <v>6264</v>
          </cell>
          <cell r="C2018" t="str">
            <v>MÉNSULAS METÁLICAS EN ACERO A-36 CALIBRE DE 1/2" SEGÚN PLANOS DE DISEÑO. SUMINISTRO, FABRICACIÓN E INSTALACIÓN. INCLUYE SUMINISTRO DE MATERIALES, EQUIPOS, TRANSPORTES, MANEJO, ALMACENAMIENTO, DESPERDICIOS Y MANO DE OBRA.</v>
          </cell>
          <cell r="D2018" t="str">
            <v>UN</v>
          </cell>
          <cell r="E2018">
            <v>8957</v>
          </cell>
        </row>
        <row r="2019">
          <cell r="B2019">
            <v>6265</v>
          </cell>
          <cell r="C2019" t="str">
            <v>ESMALTE TIPO POLIURETANO EN DOS COMPONENTES. COMPONENTE A: ESMALTE POLIESTÉRICO CON PIGMENTOS DE ALTA RESISTENCIA A AGENTES FÍSICOS Y QUÍMICOS Y COMPONENTE B: UN CATALIZADOR OSOCIANATO TIPO PINTUCO REF. 113XX O SIMILAR EN ESPESOR DE 2 MILS. PARA LAS BARAN</v>
          </cell>
          <cell r="D2019" t="str">
            <v>M2</v>
          </cell>
          <cell r="E2019">
            <v>10687</v>
          </cell>
        </row>
        <row r="2020">
          <cell r="B2020">
            <v>6266</v>
          </cell>
          <cell r="C2020" t="str">
            <v>PREPARACIÓN Y APLICACIÓN DE RECUBRIMIENTO INHIBIDOR DE CORROSIÓN EN DOS COMPONENTES PARA LAS SUPERFICIE DE ACERO QUE CONFORMAN LA ESTRUCTURA DEL PUENTE, EN ESPESOR DE 3 MILS Y DE ESMALTE TIPO POLIURETANO EN DOS COMPONENTES. COMPONENTE A: ESMALTE POLIESTÉR</v>
          </cell>
          <cell r="D2020" t="str">
            <v>M2</v>
          </cell>
          <cell r="E2020">
            <v>14071</v>
          </cell>
        </row>
        <row r="2021">
          <cell r="B2021">
            <v>6267</v>
          </cell>
          <cell r="C2021" t="str">
            <v>IZAJE DE VIGA PARA REEMPLAZO DE APOYOS DE NEOPRENO.</v>
          </cell>
          <cell r="D2021" t="str">
            <v>UN</v>
          </cell>
          <cell r="E2021">
            <v>2190471</v>
          </cell>
        </row>
        <row r="2022">
          <cell r="B2022">
            <v>6268</v>
          </cell>
          <cell r="C2022" t="str">
            <v>CAMBIO DE PLATINAS DE ANCLAJE EN VIGAS INCLINADAS DE RAMPA Y ESCALERA PARA GARANTIZAR LA ADECUADA INCLINACIÓN RESPECTO A LA VIGA DE CONCRETO.  INCLUYE: GATEO MEDIANTE TUBERÍA Y GATOS HIDRÁULICO DE 50 TON EN 4 PUNTOS PARA SOPORTE DE TRAMOS A REPARAR; REMOC</v>
          </cell>
          <cell r="D2022" t="str">
            <v>UN</v>
          </cell>
          <cell r="E2022">
            <v>368156</v>
          </cell>
        </row>
        <row r="2023">
          <cell r="B2023">
            <v>6269</v>
          </cell>
          <cell r="C2023" t="str">
            <v xml:space="preserve">LEVANTAMIENTO Y REUTILIZACIÓN DE ADOQUÍN. INCLUYE TODOS LOS COSTOS DE SUMINISTRO DE LEVANTAMIENTO DE LADRILLO EXISTENTE, TRANSPORTE, BODEGAJE Y REINSTALACIÓN UNA VEZ CULMINADAS LAS LABORES DE REFORZAMIENTO DE COLUMNAS Y ZAPATAS, MATERIALES (REUTILIZACIÓN </v>
          </cell>
          <cell r="D2023" t="str">
            <v>M2</v>
          </cell>
          <cell r="E2023">
            <v>35447</v>
          </cell>
        </row>
        <row r="2024">
          <cell r="B2024">
            <v>6270</v>
          </cell>
          <cell r="C2024" t="str">
            <v>LÁMINAS PLATINA DE FIBRA DE CARBONO PARA REFUERZO ESTRUCTURAL. (PRECIO UNITARIO POR UNA CAPA). SUMINISTRO E INSTALACIÓN. INCLUYE TODOS LOS COSTOS DE PREPARACIÓN SUPERFICIE, SUMINISTRO DE MATERIALES, THINER, ESTOPA, EQUIPOS, ADHESIÓN TEST, TRANSPORTES, MAN</v>
          </cell>
          <cell r="D2024" t="str">
            <v>ML</v>
          </cell>
          <cell r="E2024">
            <v>243586</v>
          </cell>
        </row>
        <row r="2025">
          <cell r="B2025">
            <v>6271</v>
          </cell>
          <cell r="C2025" t="str">
            <v>NEOPRENO DE 30 X 35 X 4 DUREZA 60 SIN REFUERZO ENTRE LA VIGA Y LA MÉNSULA. SUMINISTRO E INSTALACIÓN. INCLUYE TODOS LOS COSTOS DE SUMINISTRO DE MATERIALES, EQUIPOS, TRANSPORTES, MANEJO, ALMACENAMIENTO, DESPERDICIOS Y MANO DE OBRA.</v>
          </cell>
          <cell r="D2025" t="str">
            <v>UN</v>
          </cell>
          <cell r="E2025">
            <v>79174</v>
          </cell>
        </row>
        <row r="2026">
          <cell r="B2026">
            <v>6272</v>
          </cell>
          <cell r="C2026" t="str">
            <v>TORONES POSTENSADOS PARA REFORZAMIENTO EXTERNO DE 1/2" TENSIONADO 16,9 TON. SUMINISTRO E INSTALACIÓN, TENSIONAMIENTO, MANO DE OBRA, EQUIPOS EN GENERAL.</v>
          </cell>
          <cell r="D2026" t="str">
            <v>TON-M</v>
          </cell>
          <cell r="E2026">
            <v>3087</v>
          </cell>
        </row>
        <row r="2027">
          <cell r="B2027">
            <v>6273</v>
          </cell>
          <cell r="C2027" t="str">
            <v>CABLE DE REFORZAMIENTO EXTERNO DE 5/8" TENSIONADO 46,5 TON. TENSIONAMIENTO, MANO DE OBRA, EQUIPOS EN GENERAL.</v>
          </cell>
          <cell r="D2027" t="str">
            <v>TON-M</v>
          </cell>
          <cell r="E2027">
            <v>1212</v>
          </cell>
        </row>
        <row r="2028">
          <cell r="B2028">
            <v>6274</v>
          </cell>
          <cell r="C2028" t="str">
            <v>HERRAJES. SUMINISTRO E INSTALACIÓN. INCLUYE MATERIALES Y MANO DE OBRA.</v>
          </cell>
          <cell r="D2028" t="str">
            <v>KG</v>
          </cell>
          <cell r="E2028">
            <v>16840</v>
          </cell>
        </row>
        <row r="2029">
          <cell r="B2029">
            <v>6275</v>
          </cell>
          <cell r="C2029" t="str">
            <v>REPARACIÓN DE SOLDADURAS JUNTAS A FILETE, CON REMOCIÓN DE PINTURA EXISTENTE, REMOCIÓN DEL DEFECTO MEDIANTE DISCO DE CORTE DE 1/8" PARA GENERAR BISEL Y LUEGO DISCO DE PULIDO DE 1/4" PARA MEJORAR INCLINACIÓN DE CARAS Y FACILITAR PROCESO DE  COLOCACIÓN DE MA</v>
          </cell>
          <cell r="D2029" t="str">
            <v>ML</v>
          </cell>
          <cell r="E2029">
            <v>61845</v>
          </cell>
        </row>
        <row r="2030">
          <cell r="B2030">
            <v>6276</v>
          </cell>
          <cell r="C2030" t="str">
            <v>REPARACIÓN DE SOLDADURAS JUNTAS A TOPE, CON REMOCIÓN DE PINTURA EXISTENTE, REMOCIÓN DEL DEFECTO MEDIANTE DISCO DE CORTE DE 1/8" PARA GENERAR BISEL Y LUEGO DISCO DE PULIDO PARA AMPLIAR EL TAMAÑO DEL MISMO. INCLUYE: GATEO MEDIANTE TUBERÍA Y GATOS HIDRÁULICO</v>
          </cell>
          <cell r="D2030" t="str">
            <v>ML</v>
          </cell>
          <cell r="E2030">
            <v>68499</v>
          </cell>
        </row>
        <row r="2031">
          <cell r="B2031">
            <v>6277</v>
          </cell>
          <cell r="C2031" t="str">
            <v>RESTITUCIÓN DE RECUBRIMIENTO DE ZAPATAS EN ZONAS DE ADICIÓN DE REFUERZO, INCLUYE TODOS LOS COSTOS DE SUMINISTRO DE MATERIALES, EQUIPOS Y MANO DE OBRA.</v>
          </cell>
          <cell r="D2031" t="str">
            <v>M3</v>
          </cell>
          <cell r="E2031">
            <v>464290</v>
          </cell>
        </row>
        <row r="2032">
          <cell r="B2032">
            <v>6278</v>
          </cell>
          <cell r="C2032" t="str">
            <v>MORTERO MODIFICADO CON RESINA ACRÍLICA DE DOS COMPONENTES PARA REPARACIONES ESTRUCTURALES. RESTITUCIÓN DE VOLUMEN REGATAS, EN TABLERO. INCLUYE TODOS LOS COSTOS DE SUMINISTRO DE MATERIALES, EQUIPOS (HERRAMIENTA MENOR, ANDAMIOS, LIMPIEZA AIRE A PRESIÓN), TR</v>
          </cell>
          <cell r="D2032" t="str">
            <v>ML</v>
          </cell>
          <cell r="E2032">
            <v>38406</v>
          </cell>
        </row>
        <row r="2033">
          <cell r="B2033">
            <v>6279</v>
          </cell>
          <cell r="C2033" t="str">
            <v>RESTITUCIÓN DE VOLUMEN REGATAS, EN ZONAS DE SANEADO DE REFUERZO CON MORTERO MODIFICADO CON RESINA ACRÍLICA DE DOS COMPONENTES PARA REPARACIONES ESTRUCTURALES. INCLUYE TODOS LOS COSTOS DE SUMINISTRO DE MATERIALES, EQUIPOS,  HERRAMIENTA MENOR, ANDAMIOS, LIM</v>
          </cell>
          <cell r="D2033" t="str">
            <v>ML</v>
          </cell>
          <cell r="E2033">
            <v>36589</v>
          </cell>
        </row>
        <row r="2034">
          <cell r="B2034">
            <v>6280</v>
          </cell>
          <cell r="C2034" t="str">
            <v>CONSTRUCCIÓN EN TRAMOS DE PLACA DE PISO DE PUENTE  E=0,10M CONCRETO FC=21,1 MPA, CONFORMADA CON METALDECK 2", CAL 20. INCLUYE SELLO  ELASTOMÉRICO DE JUNTAS ENTRE LÁMINAS, ADHESIVO ESPECIAL PARA EL PEGADO PLÁSTICO DE METALES MONOCOMPONENTE Y LIBRE DE SOLVE</v>
          </cell>
          <cell r="D2034" t="str">
            <v>M2</v>
          </cell>
          <cell r="E2034">
            <v>121350</v>
          </cell>
        </row>
        <row r="2035">
          <cell r="B2035">
            <v>6281</v>
          </cell>
          <cell r="C2035" t="str">
            <v>RESTITUCIÓN RECUBRIMIENTO DE TABLERO O VIGAS CABEZAL, EN ZONAS DE SANEADO DE REFUERZO O DONDE EXISTA PÉRDIDA DE RECUBRIMIENTO, CON MORTERO MODIFICADO CON RESINA ACRÍLICA DE DOS COMPONENTES PARA REPARACIONES ESTRUCTURALES. INCLUYE TODOS LOS COSTOS DE SUMIN</v>
          </cell>
          <cell r="D2035" t="str">
            <v>M2</v>
          </cell>
          <cell r="E2035">
            <v>49509</v>
          </cell>
        </row>
        <row r="2036">
          <cell r="B2036">
            <v>6282</v>
          </cell>
          <cell r="C2036" t="str">
            <v>RESTITUCIÓN RECUBRIMIENTO COLUMNAS, EN ZONAS DE ADICIÓN DE REFUERZO CON MORTERO MODIFICADO CON RESINA ACRÍLICA DE DOS COMPONENTES PARA REPARACIONES ESTRUCTURALES. INCLUYE TODOS LOS COSTOS DE SUMINISTRO DE MATERIALES, EQUIPOS,  HERRAMIENTA MENOR, ANDAMIOS,</v>
          </cell>
          <cell r="D2036" t="str">
            <v>M2</v>
          </cell>
          <cell r="E2036">
            <v>52757</v>
          </cell>
        </row>
        <row r="2037">
          <cell r="B2037">
            <v>6283</v>
          </cell>
          <cell r="C2037" t="str">
            <v>RESTITUCIÓN RECUBRIMIENTO EN ZONAS DE DESCASCARAMIENTOS O FISURAMIENTOS SUPERFICIALES EN BORDILLOS O SEPARADORES CON SANEADO DE REFUERZO DONDE EXISTA PÉRDIDA DE RECUBRIMIENTO. INCLUYE TODOS LOS COSTOS DE SUMINISTRO DE MATERIALES, EQUIPOS, TRANSPORTES, MAN</v>
          </cell>
          <cell r="D2037" t="str">
            <v>M2</v>
          </cell>
          <cell r="E2037">
            <v>97837</v>
          </cell>
        </row>
        <row r="2038">
          <cell r="B2038">
            <v>6284</v>
          </cell>
          <cell r="C2038" t="str">
            <v>RESTITUCIÓN RECUBRIMIENTO VIGAS CABEZAL, EN ZONAS DE SANEADO DE REFUERZO O DONDE EXISTA PÉRDIDA DE RECUBRIMIENTO CON MORTERO MODIFICADO CON RESINA ACRÍLICA DE DOS COMPONENTES PARA REPARACIONES ESTRUCTURALES. INCLUYE TODOS LOS COSTOS DE SUMINISTRO DE MATER</v>
          </cell>
          <cell r="D2038" t="str">
            <v>M2</v>
          </cell>
          <cell r="E2038">
            <v>49640</v>
          </cell>
        </row>
        <row r="2039">
          <cell r="B2039">
            <v>6285</v>
          </cell>
          <cell r="C2039" t="str">
            <v>RESTITUCIÓN CONCRETO DE TOPES SÍSMICOS CON MORTERO MODIFICADO CON RESINA ACRÍLICA DE DOS COMPONENTES PARA REPARACIONES ESTRUCTURALES. INCLUYE TODOS LOS COSTOS DE SUMINISTRO DE MATERIALES, EQUIPOS, HERRAMIENTA MENOR, ANDAMIOS, LIMPIEZA AIRE A PRESIÓN, TRAN</v>
          </cell>
          <cell r="D2039" t="str">
            <v>M3</v>
          </cell>
          <cell r="E2039">
            <v>464963</v>
          </cell>
        </row>
        <row r="2040">
          <cell r="B2040">
            <v>6286</v>
          </cell>
          <cell r="C2040" t="str">
            <v>RESTITUCIÓN DE MURO EN MAMPOSTERÍA ESTRUCTURAL, PARA PROTECCIÓN DE ZONAS ALEDAÑAS A LOS ESTRIBOS, INCLUYE MANO DE OBRA, MATERIALES NECESARIOS, ACERO DE REFUERZO Y GROUTING DE RELLENO.</v>
          </cell>
          <cell r="D2040" t="str">
            <v>M2</v>
          </cell>
          <cell r="E2040">
            <v>76136</v>
          </cell>
        </row>
        <row r="2041">
          <cell r="B2041">
            <v>6287</v>
          </cell>
          <cell r="C2041" t="str">
            <v>SELLADO DE FISURAS DE ESPESOR MAYOR A 0,5 mm, CON MASILLA ELÁSTICA, SELLANTE DE UN COMPONENTE, CON BASE EN POLIURETANO, CON PROCESO DE CURADO EN PRESENCIA DE HUMEDAD DEL AMBIENTE. MEDIANTE INSTALACIÓN DE BOQUILLAS Y APLICACIÓN DE GEL SELLANTE SUPERFICIAL,</v>
          </cell>
          <cell r="D2041" t="str">
            <v>ML</v>
          </cell>
          <cell r="E2041">
            <v>17690</v>
          </cell>
        </row>
        <row r="2042">
          <cell r="B2042">
            <v>6288</v>
          </cell>
          <cell r="C2042" t="str">
            <v>SELLADO DE FISURAS ENTRE 0,1 Y 1,0 mm MEDIANTE INYECCIÓN DE RESINA EPÓXICA DE BAJA VISCOSIDAD, ALTA RESISTENCIA, INSENSIBLE A LA HUMEDAD Y ALTO MÓDULO ELÁSTICO SEGÚN NORMA ASTM C-88-1-90 TIPO IV. INCLUYE TODOS LOS COSTOS DE SUMINISTRO DE MATERIALES, APLIC</v>
          </cell>
          <cell r="D2042" t="str">
            <v>ML</v>
          </cell>
          <cell r="E2042">
            <v>14335</v>
          </cell>
        </row>
        <row r="2043">
          <cell r="B2043">
            <v>6289</v>
          </cell>
          <cell r="C2043" t="str">
            <v>SELLADO DE FISURAS ESPESOR MENOR A 1 mm MEDIANTE INYECCIÓN DE RESINA EPÓXICA DE BAJA VISCOSIDAD, ALTA RESISTENCIA, INSENSIBLE A LA HUMEDAD Y ALTO MÓDULO ELÁSTICO SEGÚN NORMA ASTM C-88-1-90 TIPO IV . INCLUYE TODOS LOS COSTOS DE SUMINISTRO DE MATERIALES, AP</v>
          </cell>
          <cell r="D2043" t="str">
            <v>ML</v>
          </cell>
          <cell r="E2043">
            <v>18837</v>
          </cell>
        </row>
        <row r="2044">
          <cell r="B2044">
            <v>6290</v>
          </cell>
          <cell r="C2044" t="str">
            <v>SUMINISTRO DE CONECTORES DE CORTANTES O PLATINAS EN ACERO A-36. (INCLUYE MATERIAL, CORTE CON TORTUGA, TRANSPORTES REQUERIDOS DESDE ALMACÉN A TALLER Y A OBRA)</v>
          </cell>
          <cell r="D2044" t="str">
            <v>KG</v>
          </cell>
          <cell r="E2044">
            <v>18981</v>
          </cell>
        </row>
        <row r="2045">
          <cell r="B2045">
            <v>6291</v>
          </cell>
          <cell r="C2045" t="str">
            <v>DEMARCACIÓN DE DILATACIÓN MEDIANTE CORTE DEL CONCRETO Y RELLENO CON CINTA O  FONDO DE JUNTA EN ESPUMA DE POLIETILENO DE BAJA DENSIDAD DE CELDA CERRADA PREFORMADO, PARA APLICAR MASILLAS EN FRÍO. De Ø1/4" (6mm).</v>
          </cell>
          <cell r="D2045" t="str">
            <v>ML</v>
          </cell>
          <cell r="E2045">
            <v>10944</v>
          </cell>
        </row>
        <row r="2046">
          <cell r="B2046">
            <v>6292</v>
          </cell>
          <cell r="C2046" t="str">
            <v>CINTA FLEXIBLE PARA SELLO PRIMARIO DE PVC. BANDA ELABORADA CON RESINAS DE CLORURO DE POLIVINILO TERMOPLÁSTICO. Norma CRD-C 572-74. SUMINISTRO E INSTALACIÓN. PARA EVITAR LA FILTRACIÓN DE HUMEDAD A TRAVÉS DE LA CONTINUIDAD DE PLACA CONSTRUIDA EN LAS ZONAS D</v>
          </cell>
          <cell r="D2046" t="str">
            <v>KG</v>
          </cell>
          <cell r="E2046">
            <v>13701</v>
          </cell>
        </row>
        <row r="2047">
          <cell r="B2047">
            <v>6293</v>
          </cell>
          <cell r="C2047" t="str">
            <v>ACERO DE REFUERZO DE FY=60000 PSI. SUMINISTRO E INSTALACIÓN. ACERO SEGÚN ESPECIFICACIONES PARTICULARES Y DE ACUERDO A LO ESTIPULADO POR LA NSR-10, NORMA ASTM A-706, ICONTEC 2289 PARA EL ACERO PDR-60. INCLUYE TODOS LOS COSTOS DE SUMINISTRO DE MATERIALES (R</v>
          </cell>
          <cell r="D2047" t="str">
            <v>KG</v>
          </cell>
          <cell r="E2047">
            <v>3166</v>
          </cell>
        </row>
        <row r="2048">
          <cell r="B2048">
            <v>6294</v>
          </cell>
          <cell r="C2048" t="str">
            <v>REPARACIÓN DE BARANDAS EXISTENTES. INCLUYE LIMPIEZA, MORTERO DE REPARACIÓN, INHIBIDOR DE CORROSIÓN, PINTURA ANTICARBONATACIÓN, SUMINISTRO DE MANO DE OBRA, EQUIPOS Y MANEJO DE DESPERDICIOS.</v>
          </cell>
          <cell r="D2048" t="str">
            <v>ML</v>
          </cell>
          <cell r="E2048">
            <v>28639</v>
          </cell>
        </row>
        <row r="2049">
          <cell r="B2049">
            <v>6295</v>
          </cell>
          <cell r="C2049" t="str">
            <v>REPARACIÓN DE BARANDAS EXISTENTES TYPO NEW JERSEY. INCLUYE LIMPIEZA, MORTERO DE REPARACIÓN, INHIBIDOR DE CORROSIÓN, PINTURA ANTICARBONATACIÓN, PINTURA REFLECTIVA, SUMINISTRO DE MANO DE OBRA, EQUIPOS Y MANEJO DE DESPERDICIOS.</v>
          </cell>
          <cell r="D2049" t="str">
            <v>ML</v>
          </cell>
          <cell r="E2049">
            <v>28599</v>
          </cell>
        </row>
        <row r="2050">
          <cell r="B2050">
            <v>6296</v>
          </cell>
          <cell r="C2050" t="str">
            <v>BARRERA DE SEGURIDAD LATERAL EN CONCRETO 3500 PSI SEGÚN DISEÑO. INCLUYE ANCLAJES A ESTRUCTURA EXISTENTE, COLOCACIÓN DE REFUERZO, FUNDICIÓN EN CONCRETO, CURADO, SUMINISTRO DE MANO DE OBRA, EQUIPOS, MATERIALES Y MANEJO DE DESPERDICIOS.</v>
          </cell>
          <cell r="D2050" t="str">
            <v>ML</v>
          </cell>
          <cell r="E2050">
            <v>36779</v>
          </cell>
        </row>
        <row r="2051">
          <cell r="B2051">
            <v>6297</v>
          </cell>
          <cell r="C2051" t="str">
            <v>CONCRETO DE FC= 4000 PSI AUTOCOMPACTANTE DE BAJA RETRACCIÓN GRAVA FINA NORMA ASTM 1107 Y ASTM C-827 CON A/C &lt;0.45m PARA RECALCE DE COLUMNA.  INCLUYE TODOS LOS COSTOS DE SUMINISTRO MATERIALES (HERRAMIENTA MENOR, FORMALETA, PARALES, VIBRADORES, CAMISAS PARA</v>
          </cell>
          <cell r="D2051" t="str">
            <v>M3</v>
          </cell>
          <cell r="E2051">
            <v>482992</v>
          </cell>
        </row>
        <row r="2052">
          <cell r="B2052">
            <v>6298</v>
          </cell>
          <cell r="C2052" t="str">
            <v>CONCRETO DE FC=3500 PSI GRAVA FINA PARA MÉNSULAS Y TOPES SÍSMICOS. CONCRETO PREMEZCLADO SEGÚN LA ESPECIFICACIÓN PARTICULAR DEL DISEÑO. SUMINISTRO E INSTALACIÓN. INCLUYE TODOS LOS COSTOS DE SUMINISTRO DE MATERIALES, EQUIPOS, TRANSPORTES, MANEJO, ALMACENAMI</v>
          </cell>
          <cell r="D2052" t="str">
            <v>M3</v>
          </cell>
          <cell r="E2052">
            <v>439876</v>
          </cell>
        </row>
        <row r="2053">
          <cell r="B2053">
            <v>6299</v>
          </cell>
          <cell r="C2053" t="str">
            <v>CONCRETO PARA ANDENES, ESCOBEADO Y FUNDIDO EN SITIO E= 0,10 M. SUMINISTRO Y COLOCACIÓN.</v>
          </cell>
          <cell r="D2053" t="str">
            <v>M3</v>
          </cell>
          <cell r="E2053">
            <v>421282</v>
          </cell>
        </row>
        <row r="2054">
          <cell r="B2054">
            <v>6300</v>
          </cell>
          <cell r="C2054" t="str">
            <v>CONCRETO DE FC=3500 PSI GRAVA COMÚN ADICIONANDO MICROFIBRA DE POLIPROPILENO PARA CONCRETO Y MORTERO, PARA TABLERO DE PUENTE. SUMINISTRO Y COLOCACIÓN. CONCRETO PREMEZCLADO SEGÚN LA ESPECIFICACIÓN PARTICULAR DEL DISEÑO. INCLUYE TODOS LOS COSTOS DE SUMINISTR</v>
          </cell>
          <cell r="D2054" t="str">
            <v>M3</v>
          </cell>
          <cell r="E2054">
            <v>506891</v>
          </cell>
        </row>
        <row r="2055">
          <cell r="B2055">
            <v>6301</v>
          </cell>
          <cell r="C2055" t="str">
            <v>CONCRETO DE FC=3500 PSI PARA RECALCE Y REFORZAMIENTO DE ZAPATAS, EN ZONAS DE ADICIÓN DE REFUERZO. INCLUYE MORTERO MODIFICADO CON RESINA ACRÍLICA DE DOS COMPONENTES PARA REPARACIONES ESTRUCTURALES. SUMINISTRO Y COLOCACIÓN. INCLUYE TODOS LOS COSTOS DE SUMIN</v>
          </cell>
          <cell r="D2055" t="str">
            <v>M3</v>
          </cell>
          <cell r="E2055">
            <v>744265</v>
          </cell>
        </row>
        <row r="2056">
          <cell r="B2056">
            <v>6302</v>
          </cell>
          <cell r="C2056" t="str">
            <v>CONCRETO DE FC=3000 PSI PARA RECALCE Y REFORZAMIENTO DE ZAPATAS, EN ZONAS DE ADICIÓN DE REFUERZO CON MORTERO MODIFICADO CON RESINA ACRÍLICA DE DOS COMPONENTES PARA REPARACIONES ESTRUCTURALES. SUMINISTRO Y COLOCACIÓN. INCLUYE TODOS LOS COSTOS DE SUMINISTRO</v>
          </cell>
          <cell r="D2056" t="str">
            <v>M3</v>
          </cell>
          <cell r="E2056">
            <v>725504</v>
          </cell>
        </row>
        <row r="2057">
          <cell r="B2057">
            <v>6303</v>
          </cell>
          <cell r="C2057" t="str">
            <v>FRESADO PAVIMENTO EXISTENTE, E= 5 CM, INCLUYE CARGUE Y TRANSPORTE A ESCOMBRERA DE MATERIAL SOBRANTE.</v>
          </cell>
          <cell r="D2057" t="str">
            <v>M2</v>
          </cell>
          <cell r="E2057">
            <v>5165</v>
          </cell>
        </row>
        <row r="2058">
          <cell r="B2058">
            <v>6304</v>
          </cell>
          <cell r="C2058" t="str">
            <v>LIMPIEZA MECÁNICA MEDIANTE PULIDORA CON CEPILLO DE CERDAS DE ALAMBRE EN SITIOS CON PRESENCIA DE CORROSIÓN ELIMINANDO COMPLETAMENTE CORROSIÓN Y ÓXIDO DEL ELEMENTO</v>
          </cell>
          <cell r="D2058" t="str">
            <v>M2</v>
          </cell>
          <cell r="E2058">
            <v>4509</v>
          </cell>
        </row>
        <row r="2059">
          <cell r="B2059">
            <v>6305</v>
          </cell>
          <cell r="C2059" t="str">
            <v>SANDBLASTING APLICADO EN SITIO GRADO SSPC-SP6 (METAL GRIS COMERCIAL) EN ELEMENTOS TIPO VIGA PARA REMOCIÓN DE OXIDACIÓN.</v>
          </cell>
          <cell r="D2059" t="str">
            <v>M2</v>
          </cell>
          <cell r="E2059">
            <v>11451</v>
          </cell>
        </row>
        <row r="2060">
          <cell r="B2060">
            <v>6306</v>
          </cell>
          <cell r="C2060" t="str">
            <v>LIMPIEZA PROFUNDA DE LA JUNTA. INCLUYE RETIRO DE MATERIAL EN LA CAVIDAD EXISTENTE ENTRE LA SUPERFICIE EXTERNA DE LA VIGA Y EL ESPALDAR DEL ESTRIBO MEDIANTE HIDROLAVADO Y TALADRO LUEGO DEL VACIADO DE LOS PRIMEROS 8 CMS DE LA CAJUELA DE LA JUNTA, EN FORMA T</v>
          </cell>
          <cell r="D2060" t="str">
            <v>ML</v>
          </cell>
          <cell r="E2060">
            <v>6633</v>
          </cell>
        </row>
        <row r="2061">
          <cell r="B2061">
            <v>6307</v>
          </cell>
          <cell r="C2061" t="str">
            <v>IMPRIMACIÓN CON EMULSIÓN ASFÁLTICA CRR-1 (Suministro, Barrido Superficie y Riego)</v>
          </cell>
          <cell r="D2061" t="str">
            <v>M2</v>
          </cell>
          <cell r="E2061">
            <v>1429</v>
          </cell>
        </row>
        <row r="2062">
          <cell r="B2062">
            <v>6308</v>
          </cell>
          <cell r="C2062" t="str">
            <v>LAVADO DE ESTRUCTURA EN CONCRETO Y/O METÁLICAS. INCLUYE ALQUILER DE HIDROLAVADORA A GASOLINA PRESION 3200 PSI. INCLUYE ANDAMIO TUBULAR, PLANTA ELÉCTRICA, CARROTANQUE IRRIGADOR DE AGUA, COMBUSTIBLE Y MANO DE OBRA.</v>
          </cell>
          <cell r="D2062" t="str">
            <v>M2</v>
          </cell>
          <cell r="E2062">
            <v>2667</v>
          </cell>
        </row>
        <row r="2063">
          <cell r="B2063">
            <v>6309</v>
          </cell>
          <cell r="C2063" t="str">
            <v>GEOMALLA FORTGRID BX-50. SUMINISTRO E INSTALACIÓN.</v>
          </cell>
          <cell r="D2063" t="str">
            <v>M2</v>
          </cell>
          <cell r="E2063">
            <v>10948</v>
          </cell>
        </row>
        <row r="2064">
          <cell r="B2064">
            <v>6311</v>
          </cell>
          <cell r="C2064" t="str">
            <v>REHABILITACIÓN DE PAVIMENTO RÍGIDO: LOSAS EN CONCRETO HIDRÁULICO MR-45 e=0.24m PARA TRONCAL</v>
          </cell>
          <cell r="D2064" t="str">
            <v>M2</v>
          </cell>
          <cell r="E2064">
            <v>279406</v>
          </cell>
        </row>
        <row r="2065">
          <cell r="B2065">
            <v>6312</v>
          </cell>
          <cell r="C2065" t="str">
            <v>REPARACIÓN DE DESPORTILLAMIENTOS DE LOSA DE CONCRETO CON MORTERO DE FRAGUADO RÁPIDO.</v>
          </cell>
          <cell r="D2065" t="str">
            <v>M2</v>
          </cell>
          <cell r="E2065">
            <v>638286</v>
          </cell>
        </row>
        <row r="2066">
          <cell r="B2066">
            <v>6313</v>
          </cell>
          <cell r="C2066" t="str">
            <v>MEZCLA ASFÁLTICA DENSA EN CALIENTE MD12 con Cemento Asfáltico 60-70 (Suministro, Extendido, Nivelación y Compactación con vibrocompactador y compactador de llantas)</v>
          </cell>
          <cell r="D2066" t="str">
            <v>M3</v>
          </cell>
          <cell r="E2066">
            <v>551402</v>
          </cell>
        </row>
        <row r="2067">
          <cell r="B2067">
            <v>6314</v>
          </cell>
          <cell r="C2067" t="str">
            <v>MEZCLA ASFÁLTICA EN CALIENTE TIPO DENSO MD10 ASFALTO CONVENCIONAL (Cemento asfáltico 60-70) (Suministro, Extendido, Nivelación y Compactación con vibrocompactador y compactador de llantas)</v>
          </cell>
          <cell r="D2067" t="str">
            <v>M3</v>
          </cell>
          <cell r="E2067">
            <v>616852</v>
          </cell>
        </row>
        <row r="2068">
          <cell r="B2068">
            <v>6315</v>
          </cell>
          <cell r="C2068" t="str">
            <v>MEZCLA ASFÁLTICA EN CALIENTE TIPO DENSO MD10 ASF CONVENCIONAL (Cemento asfáltico 60-70) (Suministro, Extendido y Nivelación Manual y Compactación con vibrocompactador BENITIN de 1 tonelada)</v>
          </cell>
          <cell r="D2068" t="str">
            <v>M3</v>
          </cell>
          <cell r="E2068">
            <v>629824</v>
          </cell>
        </row>
        <row r="2069">
          <cell r="B2069">
            <v>6316</v>
          </cell>
          <cell r="C2069" t="str">
            <v>MEZCLA ASFALTICA EN CALIENTE TIPO DENSO MD12 ASF CONVENCIONAL con Cemento Asfáltico 60-70 (Suministro, Extendido y Nivelación Manual y Compactación con vibrocompactador Benitin de 1 tonelada incluye operario y combustible)</v>
          </cell>
          <cell r="D2069" t="str">
            <v>M3</v>
          </cell>
          <cell r="E2069">
            <v>612619</v>
          </cell>
        </row>
        <row r="2070">
          <cell r="B2070">
            <v>6317</v>
          </cell>
          <cell r="C2070" t="str">
            <v xml:space="preserve">CONCRETO TREMIE DE 3000 PSI PARA CAISSON D= 1.50m. SUMINISTRO Y COLOCACIÓN. Incluye acelerante, alquiler de equipo de perforación con operario, motobomba, bentonita, mano de obra, transporte y disposición final de escombros en sitio autorizado, distancia </v>
          </cell>
          <cell r="D2070" t="str">
            <v>ML</v>
          </cell>
          <cell r="E2070">
            <v>4537817</v>
          </cell>
        </row>
        <row r="2071">
          <cell r="B2071">
            <v>6318</v>
          </cell>
          <cell r="C2071" t="str">
            <v>ALQUILER DE PORTATIL. CARACTERÍSTICAS: Procesador intel, Core i3 4005U, celeron o similar, Memoria RAM de 4 GB ( 2 x 2048 MB)Disco duro de 500gb a 7200 rpmPantalla LED HP BrightView widescreen de alta definición con 35,6 cm (14") o similar, HD INTEL GRAPH</v>
          </cell>
          <cell r="D2071" t="str">
            <v>UN/MES</v>
          </cell>
          <cell r="E2071">
            <v>142800</v>
          </cell>
        </row>
        <row r="2072">
          <cell r="B2072">
            <v>6319</v>
          </cell>
          <cell r="C2072" t="str">
            <v>CONCRETO TREMIE DE 3000 PSI PARA CAISSON D= 1.20 m. SUMINISTRO E INSTALACIÓN. Incluye acelerante, alquiler de equipo de perforación con operario, motobomba, mano de obra, transporte y disposición final de escombros en sitio autorizado, distancia de transp</v>
          </cell>
          <cell r="D2072" t="str">
            <v>ML</v>
          </cell>
          <cell r="E2072">
            <v>3078275</v>
          </cell>
        </row>
        <row r="2073">
          <cell r="B2073">
            <v>6320</v>
          </cell>
          <cell r="C2073" t="str">
            <v>POSTE METÁLICO AP, H=12m (Inc. Suministro, Izaje, Aplomado e Instalación. Inc. Brazo Sencillo y Base según Norma AP802)</v>
          </cell>
          <cell r="D2073" t="str">
            <v>UN</v>
          </cell>
          <cell r="E2073">
            <v>2010256</v>
          </cell>
        </row>
        <row r="2074">
          <cell r="B2074">
            <v>6321</v>
          </cell>
          <cell r="C2074" t="str">
            <v>CONCRETO 4000 PSI PREMEZCLADO PARA TABLERO PUENTE (Incluye Suministro e instalación, bombeo de concreto, aditivo para puente de adherencia de concreto fresco y endurecido).</v>
          </cell>
          <cell r="D2074" t="str">
            <v>M3</v>
          </cell>
          <cell r="E2074">
            <v>564751</v>
          </cell>
        </row>
        <row r="2075">
          <cell r="B2075">
            <v>6322</v>
          </cell>
          <cell r="C2075" t="str">
            <v>NEOPRENO REFORZADO 0.30x0.30x3 cm DOBLE REFUERZO DUREZA 60. SUMINISTRO E INSTALACIÓN. (INCLUYE LIMPIEZA DE LA SUPERFICIE CON CHORRO DE AIRE A PRESIÓN, HERRAMIENTA MENOR Y COMPRESOR).</v>
          </cell>
          <cell r="D2075" t="str">
            <v>UN</v>
          </cell>
          <cell r="E2075">
            <v>117918</v>
          </cell>
        </row>
        <row r="2076">
          <cell r="B2076">
            <v>6323</v>
          </cell>
          <cell r="C2076" t="str">
            <v>CONCRETO 3000 PSI PREMEZCLADO PARA MURO (hasta 3.70 m de alto. Incl. Suministro e instalación, geodren planar _H= 1.0 m, excavación, retiro de escombros, mortero, recebo compactado y acero de refuerzo)</v>
          </cell>
          <cell r="D2076" t="str">
            <v>ML</v>
          </cell>
          <cell r="E2076">
            <v>491972</v>
          </cell>
        </row>
        <row r="2077">
          <cell r="B2077">
            <v>6324</v>
          </cell>
          <cell r="C2077" t="str">
            <v>NEOPRENO REFORZADO 0.30x0.30x1 cm DOBLE REFUERZO DUREZA 60. SUMINISTRO E INSTALACIÓN. (INCLUYE LIMPIEZA DE LA SUPERFICIE CON CHORRO DE AIRE A PRESIÓN, HERRAMIENTA MENOR Y COMPRESOR).</v>
          </cell>
          <cell r="D2077" t="str">
            <v>UN</v>
          </cell>
          <cell r="E2077">
            <v>51573</v>
          </cell>
        </row>
        <row r="2078">
          <cell r="B2078">
            <v>6325</v>
          </cell>
          <cell r="C2078" t="str">
            <v>DESMONTE DE LUMINARIA DE 70 W</v>
          </cell>
          <cell r="D2078" t="str">
            <v>UN</v>
          </cell>
          <cell r="E2078">
            <v>76922</v>
          </cell>
        </row>
        <row r="2079">
          <cell r="B2079">
            <v>6326</v>
          </cell>
          <cell r="C2079" t="str">
            <v>PIEDRA RAJÓN PARA PROTECCIÓN DEL CANAL e= 30 cm INCLUYE MORTERO 2500 PSI PARA PEGA e= 10 cm (Incluye Suministro e instalación)</v>
          </cell>
          <cell r="D2079" t="str">
            <v>M3</v>
          </cell>
          <cell r="E2079">
            <v>106793</v>
          </cell>
        </row>
        <row r="2080">
          <cell r="B2080">
            <v>6327</v>
          </cell>
          <cell r="C2080" t="str">
            <v>PRUEBA DE HERMETICIDAD POR EL MÉTODO DE PRESIÓN POSITIVA CON AIRE PARA LAS REDES DE ALCANTARILLADO SANITARIO DE ACUERDO A LAS NORMAS TÉCNICAS VIGENTES (E.A.A.B - SISTECNE_12). TRAMO DE Ø6" A Ø12".</v>
          </cell>
          <cell r="D2080" t="str">
            <v>TRAMO</v>
          </cell>
          <cell r="E2080">
            <v>403800</v>
          </cell>
        </row>
        <row r="2081">
          <cell r="B2081">
            <v>6328</v>
          </cell>
          <cell r="C2081" t="str">
            <v>PRUEBA DE HERMETICIDAD POR EL MÉTODO DE PRESIÓN POSITIVA CON AIRE PARA LAS REDES DE ALCANTARILLADO SANITARIO DE ACUERDO A LAS NORMAS TÉCNICAS VIGENTES (E.A.A.B - SISTECNE_12). TRAMO DE Ø14" A Ø24".</v>
          </cell>
          <cell r="D2081" t="str">
            <v>TRAMO</v>
          </cell>
          <cell r="E2081">
            <v>504750</v>
          </cell>
        </row>
        <row r="2082">
          <cell r="B2082">
            <v>6329</v>
          </cell>
          <cell r="C2082" t="str">
            <v>PRUEBA DE HERMETICIDAD POR EL MÉTODO DE PRESIÓN POSITIVA CON AIRE PARA LAS REDES DE ALCANTARILLADO SANITARIO DE ACUERDO A LAS NORMAS TÉCNICAS VIGENTES (E.A.A.B - SISTECNE_12). TRAMO DE Ø42" A Ø50".</v>
          </cell>
          <cell r="D2082" t="str">
            <v>TRAMO</v>
          </cell>
          <cell r="E2082">
            <v>706650</v>
          </cell>
        </row>
        <row r="2083">
          <cell r="B2083">
            <v>6330</v>
          </cell>
          <cell r="C2083" t="str">
            <v>ENTIBADO SISTEMA CAJÓN TIPO KS-100 - ALQUILER. SUMINISTRO E INSTALACIÓN. Incluye eslinga de cadenas 4 ramales, suministro instalación y desinstalación de 3 módulos compuestos cada uno de: 2 paneles base de 3.50 M x 2.40 m, cuatro (4) riostras de 1000 mm y</v>
          </cell>
          <cell r="D2083" t="str">
            <v>MOD/ME</v>
          </cell>
          <cell r="E2083">
            <v>10702388</v>
          </cell>
        </row>
        <row r="2084">
          <cell r="B2084">
            <v>6331</v>
          </cell>
          <cell r="C2084" t="str">
            <v>CÁMARA PREFABRICADA 37° D= 1.20m CAMPANA ESPIGO. NORMA NP  074  E.A.B. (Suministro e instalación)</v>
          </cell>
          <cell r="D2084" t="str">
            <v>UN</v>
          </cell>
          <cell r="E2084">
            <v>4271088</v>
          </cell>
        </row>
        <row r="2085">
          <cell r="B2085">
            <v>6332</v>
          </cell>
          <cell r="C2085" t="str">
            <v>CÁMARA PREFABRICADA 22° D= 1.20 m CAMPANA ESPIGO. NORMA NP  074  E.A.B. (Suministro e instalación)</v>
          </cell>
          <cell r="D2085" t="str">
            <v>UN</v>
          </cell>
          <cell r="E2085">
            <v>3946696</v>
          </cell>
        </row>
        <row r="2086">
          <cell r="B2086">
            <v>6333</v>
          </cell>
          <cell r="C2086" t="str">
            <v>GAVIONES - SUMINISTRO Y CONSTRUCCIÓN. Incluye rajón, malla para gaviones y alambre recocido.</v>
          </cell>
          <cell r="D2086" t="str">
            <v>M3</v>
          </cell>
          <cell r="E2086">
            <v>145386</v>
          </cell>
        </row>
        <row r="2087">
          <cell r="B2087">
            <v>6334</v>
          </cell>
          <cell r="C2087" t="str">
            <v>ACERO ESTRUCTURAL A-709 TIPO CORTEN GRADO 50 DE ALTA RESISTENCIA. Incluye suministro, fabricación, transporte e instalación.</v>
          </cell>
          <cell r="D2087" t="str">
            <v>KG</v>
          </cell>
          <cell r="E2087">
            <v>11637</v>
          </cell>
        </row>
        <row r="2088">
          <cell r="B2088">
            <v>6335</v>
          </cell>
          <cell r="C2088" t="str">
            <v>TUBO GALVANIZADO 3". GOTERO. Incluye suministro e instalación</v>
          </cell>
          <cell r="D2088" t="str">
            <v>ML</v>
          </cell>
          <cell r="E2088">
            <v>72179</v>
          </cell>
        </row>
        <row r="2089">
          <cell r="B2089">
            <v>6339</v>
          </cell>
          <cell r="C2089" t="str">
            <v>IZAJE Y DESMONTAJE DE VIGA METÁLICA EXISTENTE. INCLUYE GRÚAS TELESCÓPICAS 50 TON, CARGUE Y TRANSPORTE DE ESTRUCTURA METÁLICA EN CAMA BAJA.</v>
          </cell>
          <cell r="D2089" t="str">
            <v>UN</v>
          </cell>
          <cell r="E2089">
            <v>5823350</v>
          </cell>
        </row>
        <row r="2090">
          <cell r="B2090">
            <v>6340</v>
          </cell>
          <cell r="C2090" t="str">
            <v>SUELO MECÁNICAMENTE REFORZADO. (Suministro e instalación, incluye geotextil NT 2500, geomalla biaxial BX-60, material seleccionado, transporte y disposición de escombros)</v>
          </cell>
          <cell r="D2090" t="str">
            <v>M3</v>
          </cell>
          <cell r="E2090">
            <v>153325</v>
          </cell>
        </row>
        <row r="2091">
          <cell r="B2091">
            <v>6341</v>
          </cell>
          <cell r="C2091" t="str">
            <v>CAJA DESARENADORA - SUMINISTRO Y CONSTRUCCIÓN SEGÚN DISEÑO. Incluye ladrillo tolete común, mortero 1:3 impermeabilizado, concreto de limpieza 2500 PSI, placa inferior y acero de refuerzo.</v>
          </cell>
          <cell r="D2091" t="str">
            <v>UN</v>
          </cell>
          <cell r="E2091">
            <v>445042</v>
          </cell>
        </row>
        <row r="2092">
          <cell r="B2092">
            <v>6342</v>
          </cell>
          <cell r="C2092" t="str">
            <v>ESTRUCTURA DE DISIPACIÓN COLECTOR DE 1.20 m EN CONCRETO IMPERMEABILIZADO 4000 PSI, SEGÚN DISEÑO. Incluye suministro, construcción, acero de refuerzo y formaleta, encofrado y desencofrado.</v>
          </cell>
          <cell r="D2092" t="str">
            <v>UN</v>
          </cell>
          <cell r="E2092">
            <v>5194498</v>
          </cell>
        </row>
        <row r="2093">
          <cell r="B2093">
            <v>6343</v>
          </cell>
          <cell r="C2093" t="str">
            <v>JUNTA DE DILATACIÓN TRAMOS 1.00 m (MOVIMIENTO +/- 25 mm)</v>
          </cell>
          <cell r="D2093" t="str">
            <v>ML</v>
          </cell>
          <cell r="E2093">
            <v>864640</v>
          </cell>
        </row>
        <row r="2094">
          <cell r="B2094">
            <v>6344</v>
          </cell>
          <cell r="C2094" t="str">
            <v>MEZCLA ASFÁLTICA EN FRÍO. (Suministro, Extendido, Nivelación y Compactación con vibrocompactador y compactador de llantas)</v>
          </cell>
          <cell r="D2094" t="str">
            <v>M3</v>
          </cell>
          <cell r="E2094">
            <v>1132696</v>
          </cell>
        </row>
        <row r="2095">
          <cell r="B2095">
            <v>6345</v>
          </cell>
          <cell r="C2095" t="str">
            <v>MEZCLA ASFÁLTICA EN FRÍO. E= 0.05 m - 0.10 m (Suministro, Extendido, Nivelación y Compactación con vibrocompactador y compactador de llantas).</v>
          </cell>
          <cell r="D2095" t="str">
            <v>M2</v>
          </cell>
          <cell r="E2095">
            <v>155654</v>
          </cell>
        </row>
        <row r="2096">
          <cell r="B2096">
            <v>6346</v>
          </cell>
          <cell r="C2096" t="str">
            <v>RETIRO DE TUBERÍA METÁLICA EXISTENTE. Incluye transporte y disposición final.</v>
          </cell>
          <cell r="D2096" t="str">
            <v>ML</v>
          </cell>
          <cell r="E2096">
            <v>22401</v>
          </cell>
        </row>
        <row r="2097">
          <cell r="B2097">
            <v>6352</v>
          </cell>
          <cell r="C2097" t="str">
            <v>PINTURA RECUBRIMIENTO ELÁSTICO EN RESINA ACRÍLICA APLICADA SOBRE CONCRETO. DOS (2) MANOS. Incluye suministro y colocación de pintura.</v>
          </cell>
          <cell r="D2097" t="str">
            <v>M2</v>
          </cell>
          <cell r="E2097">
            <v>124517</v>
          </cell>
        </row>
        <row r="2098">
          <cell r="B2098">
            <v>6353</v>
          </cell>
          <cell r="C2098" t="str">
            <v>ANCLAJE EPÓXICO DE VARILLA DE 3/4". ADHESIVO DE ALTO DESEMPEÑO PARA ANCLAJE DE BARRAS AL CONCRETO. SUMINISTRO E INSTALACIÓN. INCLUYE LA DETECCIÓN DE REFUERZO PARA PERFORACIÓN, LA PERFORACIÓN, LIMPIEZA DE LA PERFORACIÓN CON CHORRO DE AIRE, SUMINISTRO DE MA</v>
          </cell>
          <cell r="D2098" t="str">
            <v>CM.PER</v>
          </cell>
          <cell r="E2098">
            <v>1664</v>
          </cell>
        </row>
        <row r="2099">
          <cell r="B2099">
            <v>6354</v>
          </cell>
          <cell r="C2099" t="str">
            <v>SEÑAL CICLORUTA SIC-02. TABLERO 67,03cm x 28,04cm REFLECTIVO DE ALTA INTENSIDAD, PEDESTAL CIRCULAR GALVANIZADO DE 2" Y 2mm EN PINTURA ELECTROSTÁTICA. INCLUYE SUMINISTRO E INSTALACIÓN</v>
          </cell>
          <cell r="D2099" t="str">
            <v>UN</v>
          </cell>
          <cell r="E2099">
            <v>487900</v>
          </cell>
        </row>
        <row r="2100">
          <cell r="B2100">
            <v>6355</v>
          </cell>
          <cell r="C2100" t="str">
            <v>SEÑAL ELEVADA BS, TABLERO 4,272m x 1,943m REFLECTIVO DIAMANTE, SOPORTE EN TUBO GALVANIZADO DE 12" x 7m CERCHA EN TUBO 4" DE 3mm Y 2" DE 2mm. INCL. SUMINISTRO E INSTALACIÓN</v>
          </cell>
          <cell r="D2100" t="str">
            <v>UN</v>
          </cell>
          <cell r="E2100">
            <v>10412500</v>
          </cell>
        </row>
        <row r="2101">
          <cell r="B2101">
            <v>6356</v>
          </cell>
          <cell r="C2101" t="str">
            <v>SEÑAL ELEVADA BS, TABLERO 4,556m x 1,654m REFLECTIVO DIAMANTE, SOPORTE EN TUBO GALVANIZADO DE 12" x 7m CERCHA EN TUBO 4" DE 3mm Y 2" DE 2mm.  INCL. SUMINISTRO E INSTALACIÓN</v>
          </cell>
          <cell r="D2101" t="str">
            <v>UN</v>
          </cell>
          <cell r="E2101">
            <v>11602500</v>
          </cell>
        </row>
        <row r="2102">
          <cell r="B2102">
            <v>6357</v>
          </cell>
          <cell r="C2102" t="str">
            <v>SEÑAL CICLORUTA SIC-02, TABLERO 64,66cm x 28,04cm REFLECTIVO DE ALTA INTENSIDAD, PEDESTAL CIRCULAR GALVANIZADO DE 2" x 2mm EN PINTURA ELECTROSTÁTICA.  INCLUYE SUMINISTRO E INSTALACIÓN</v>
          </cell>
          <cell r="D2102" t="str">
            <v>UN</v>
          </cell>
          <cell r="E2102">
            <v>386750</v>
          </cell>
        </row>
        <row r="2103">
          <cell r="B2103">
            <v>6358</v>
          </cell>
          <cell r="C2103" t="str">
            <v>SEÑAL CICLORUTA SIC-02, TABLERO 67,32cm x 28,04cm REFLECTIVO DE ALTA INTENSIDAD, PEDESTAL CIRCULAR GALVANIZADO DE 2" x 2mm EN PINTURA ELECTROSTÁTICA.  INCLUYE SUMINISTRO E INSTALACIÓN</v>
          </cell>
          <cell r="D2103" t="str">
            <v>UN</v>
          </cell>
          <cell r="E2103">
            <v>410550</v>
          </cell>
        </row>
        <row r="2104">
          <cell r="B2104">
            <v>6359</v>
          </cell>
          <cell r="C2104" t="str">
            <v>SEÑAL ELEVADA BS, TABLERO 3.533m x 2.228m REFLECTIVO DIAMANTE, SOPORTE EN TUBO GALVANIZADO DE 12" x 7m CERCHA EN TUBO DE 4" EN 3mm Y 2" EN 2mm.   INCLUYE SUMINISTRO E INSTALACIÓN</v>
          </cell>
          <cell r="D2104" t="str">
            <v>UN</v>
          </cell>
          <cell r="E2104">
            <v>11602500</v>
          </cell>
        </row>
        <row r="2105">
          <cell r="B2105">
            <v>6360</v>
          </cell>
          <cell r="C2105" t="str">
            <v>SEÑAL ELEVADA BS, TABLERO 4.007m x 1.032m REFLECTIVO DIAMANTE, SOPORTE EN TUBO GALVANIZADO DE 12" x 7m CERCHA EN TUBO DE 4" EN 3mm Y 2" EN 2mm.   INCLUYE SUMINISTRO E INSTALACIÓN</v>
          </cell>
          <cell r="D2105" t="str">
            <v>UN</v>
          </cell>
          <cell r="E2105">
            <v>11602500</v>
          </cell>
        </row>
        <row r="2106">
          <cell r="B2106">
            <v>6361</v>
          </cell>
          <cell r="C2106" t="str">
            <v>SEÑAL ELEVADA BS, TABLERO 3.561m x 2.228m REFLECTIVO DIAMANTE, SOPORTE EN TUBO GALVANIZADO DE 12" x 7m CERCHA EN TUBO DE 4" EN 3mm Y 2" EN 2mm. INCLUYE SUMINISTRO E INSTALACIÓN</v>
          </cell>
          <cell r="D2106" t="str">
            <v>UN</v>
          </cell>
          <cell r="E2106">
            <v>11602500</v>
          </cell>
        </row>
        <row r="2107">
          <cell r="B2107">
            <v>6362</v>
          </cell>
          <cell r="C2107" t="str">
            <v>SEÑAL ELEVADA BS, TABLERO 2.738m x 1.380m REFLECTIVO DIAMANTE, SOPORTE EN TUBO GALVANIZADO DE 12" x 7m CERCHA EN TUBO DE 4" EN 3mm Y 2" EN 2mm. INCLUYE SUMINISTRO E INSTALACIÓN</v>
          </cell>
          <cell r="D2107" t="str">
            <v>UN</v>
          </cell>
          <cell r="E2107">
            <v>8032500</v>
          </cell>
        </row>
        <row r="2108">
          <cell r="B2108">
            <v>6363</v>
          </cell>
          <cell r="C2108" t="str">
            <v>SEÑAL INFORMATIVA SI-28, TABLERO 85.01cm x 26.00cm REFLECTIVO ALTA INTENSIDAD, PEDESTAL EN ÁNGULO DE 2"x2"x1/4" H= 2.60m EN PINTURA ELECTROSTÁTICA. INCLUYE SUMINISTRO E INSTALACIÓN</v>
          </cell>
          <cell r="D2108" t="str">
            <v>UN</v>
          </cell>
          <cell r="E2108">
            <v>392700</v>
          </cell>
        </row>
        <row r="2109">
          <cell r="B2109">
            <v>6364</v>
          </cell>
          <cell r="C2109" t="str">
            <v>SEÑAL ELEVADA BS, TABLERO 3.097m x 2.228m REFLECTIVO DIAMANTE, SOPORTE EN TUBO GALVANIZADO DE 12" EN 7m. CERCHA EN TUBO DE 4" EN 3mm Y 2" EN 2mm. INCLUYE SUMINISTRO E INSTALACIÓN</v>
          </cell>
          <cell r="D2109" t="str">
            <v>UN</v>
          </cell>
          <cell r="E2109">
            <v>11602500</v>
          </cell>
        </row>
        <row r="2110">
          <cell r="B2110">
            <v>6365</v>
          </cell>
          <cell r="C2110" t="str">
            <v>SEÑAL INFORMATIVA SI-05, TABLERO 1.401m x 0.512m REFLECTIVO ALTA INTENSIDAD, PEDESTAL EN ÁNGULO DE 2"x2"x1/4" H= 2.60m EN PINTURA ELECTROSTÁTICA.  INCLUYE SUMINISTRO E INSTALACIÓN</v>
          </cell>
          <cell r="D2110" t="str">
            <v>UN</v>
          </cell>
          <cell r="E2110">
            <v>404600</v>
          </cell>
        </row>
        <row r="2111">
          <cell r="B2111">
            <v>6366</v>
          </cell>
          <cell r="C2111" t="str">
            <v>SEÑAL INFORMATIVA SI-05, TABLERO 1.167m x 0.512m REFLECTIVO ALTA INTENSIDAD, PEDESTAL EN ÁNGULO DE 2"x2"x1/4" H= 2.60m EN PINTURA ELECTROSTÁTICA.  INCLUYE SUMINISTRO E INSTALACIÓN</v>
          </cell>
          <cell r="D2111" t="str">
            <v>UN</v>
          </cell>
          <cell r="E2111">
            <v>404600</v>
          </cell>
        </row>
        <row r="2112">
          <cell r="B2112">
            <v>6367</v>
          </cell>
          <cell r="C2112" t="str">
            <v>SEÑAL INFORMATIVA SI-05, TABLERO 1.190m x 0.512m REFLECTIVO ALTA INTENSIDAD, PEDESTAL EN ÁNGULO DE 2"x2"x1/4" H= 2.60m EN PINTURA ELECTROSTÁTICA.  INCLUYE SUMINISTRO E INSTALACIÓN</v>
          </cell>
          <cell r="D2112" t="str">
            <v>UN</v>
          </cell>
          <cell r="E2112">
            <v>404600</v>
          </cell>
        </row>
        <row r="2113">
          <cell r="B2113">
            <v>6368</v>
          </cell>
          <cell r="C2113" t="str">
            <v>SEÑAL INFORMATIVA SI-05, TABLERO 85.94cm x 50.95cm REFLECTIVO ALTA INTENSIDAD, PEDESTAL EN ÁNGULO DE 2"x2"x1/4" H= 2.60m EN PINTURA ELECTROSTÁTICA.  INCLUYE SUMINISTRO E INSTALACIÓN</v>
          </cell>
          <cell r="D2113" t="str">
            <v>UN</v>
          </cell>
          <cell r="E2113">
            <v>392700</v>
          </cell>
        </row>
        <row r="2114">
          <cell r="B2114">
            <v>6369</v>
          </cell>
          <cell r="C2114" t="str">
            <v>SEÑAL INFORMATIVA SI-05, TABLERO 88.03cm x 50.95cm REFLECTIVO ALTA INTENSIDAD, PEDESTAL EN ÁNGULO DE 2"x2"x1/4" H= 2.60m EN PINTURA ELECTROSTÁTICA.  INCLUYE SUMINISTRO E INSTALACIÓN</v>
          </cell>
          <cell r="D2114" t="str">
            <v>UN</v>
          </cell>
          <cell r="E2114">
            <v>392700</v>
          </cell>
        </row>
        <row r="2115">
          <cell r="B2115">
            <v>6370</v>
          </cell>
          <cell r="C2115" t="str">
            <v>SEÑAL INFORMATIVA SI-05, TABLERO 1.075m x 0.512m REFLECTIVO ALTA INTENSIDAD, PEDESTAL EN ÁNGULO DE 2"x2"x1/4" H= 2.60m EN PINTURA ELECTROSTÁTICA. INCLUYE SUMINISTRO E INSTALACIÓN</v>
          </cell>
          <cell r="D2115" t="str">
            <v>UN</v>
          </cell>
          <cell r="E2115">
            <v>404600</v>
          </cell>
        </row>
        <row r="2116">
          <cell r="B2116">
            <v>6371</v>
          </cell>
          <cell r="C2116" t="str">
            <v>SEÑAL ELEVADA BS, TABLERO 2.414m x 1.380m REFLECTIVO DIAMANTE, SOPORTE EN TUBO GALVANIZADO DE 12" EN 7m. CERCHA EN TUBO DE 4" EN 3mm Y 2" EN 2mm. INCLUYE SUMINISTRO E INSTALACIÓN</v>
          </cell>
          <cell r="D2116" t="str">
            <v>UN</v>
          </cell>
          <cell r="E2116">
            <v>8032500</v>
          </cell>
        </row>
        <row r="2117">
          <cell r="B2117">
            <v>6372</v>
          </cell>
          <cell r="C2117" t="str">
            <v>SEÑAL ELEVADA BS, TABLERO 3.322m x 2.111m REFLECTIVO DIAMANTE, SOPORTE EN TUBO GALVANIZADO DE 12" EN 7m. CERCHA EN TUBO DE 4" EN 3mm Y 2" EN 2mm. INCLUYE SUMINISTRO E INSTALACIÓN</v>
          </cell>
          <cell r="D2117" t="str">
            <v>UN</v>
          </cell>
          <cell r="E2117">
            <v>11602500</v>
          </cell>
        </row>
        <row r="2118">
          <cell r="B2118">
            <v>6373</v>
          </cell>
          <cell r="C2118" t="str">
            <v>REEMPLAZO DE TABLERO SEÑAL ELEVADA BS, POR TABLERO GALVANIZADO CALIBRE 20 3.914m x 1.972m REFLECTIVO DIAMANTE. INCLUYE SUMINISTRO E INSTALACIÓN</v>
          </cell>
          <cell r="D2118" t="str">
            <v>UN</v>
          </cell>
          <cell r="E2118">
            <v>4581500</v>
          </cell>
        </row>
        <row r="2119">
          <cell r="B2119">
            <v>6374</v>
          </cell>
          <cell r="C2119" t="str">
            <v>SEÑAL INFORMATIVA SI-05C, TABLERO 60.64cm x 82.50cm REFLECTIVO ALTA INTENSIDAD, PEDESTAL EN ÁNGULO DE 2"x2"x1/4" H= 2.60m EN PINTURA ELECTROSTÁTICA. INCLUYE SUMINISTRO E INSTALACIÓN</v>
          </cell>
          <cell r="D2119" t="str">
            <v>UN</v>
          </cell>
          <cell r="E2119">
            <v>190400</v>
          </cell>
        </row>
        <row r="2120">
          <cell r="B2120">
            <v>6375</v>
          </cell>
          <cell r="C2120" t="str">
            <v>SEÑAL INFORMATIVA SI-05C, TABLERO 75.09cm x 82.50cm REFLECTIVO ALTA INTENSIDAD, PEDESTAL EN ÁNGULO DE 2"x2"x1/4" H= 2.60m EN PINTURA ELECTROSTÁTICA. INCLUYE SUMINISTRO E INSTALACIÓN</v>
          </cell>
          <cell r="D2120" t="str">
            <v>UN</v>
          </cell>
          <cell r="E2120">
            <v>232050</v>
          </cell>
        </row>
        <row r="2121">
          <cell r="B2121">
            <v>6376</v>
          </cell>
          <cell r="C2121" t="str">
            <v>SEÑAL INFORMATIVA SI-05C, TABLERO 76.09cm x 97.51cm REFLECTIVO ALTA INTENSIDAD, PEDESTAL EN ÁNGULO DE 2"x2"x1/4" H= 2.60m EN PINTURA ELECTROSTÁTICA. INCLUYE SUMINISTRO E INSTALACIÓN</v>
          </cell>
          <cell r="D2121" t="str">
            <v>UN</v>
          </cell>
          <cell r="E2121">
            <v>458150</v>
          </cell>
        </row>
        <row r="2122">
          <cell r="B2122">
            <v>6377</v>
          </cell>
          <cell r="C2122" t="str">
            <v>SEÑAL INFORMATIVA SI-05C, TABLERO 75.01cm x 82.50cm REFLECTIVO ALTA INTENSIDAD, PEDESTAL EN ÁNGULO DE 2"x2"x1/4" H= 2.60m EN PINTURA ELECTROSTÁTICA. INCLUYE SUMINISTRO E INSTALACIÓN</v>
          </cell>
          <cell r="D2122" t="str">
            <v>UN</v>
          </cell>
          <cell r="E2122">
            <v>232050</v>
          </cell>
        </row>
        <row r="2123">
          <cell r="B2123">
            <v>6378</v>
          </cell>
          <cell r="C2123" t="str">
            <v>SEÑAL INFORMATIVA BS, TABLERO 2.696m x 1.380m REFLECTIVO DIAMANTE, SOPORTE EN TUBO GALVANIZADO DE 12" x 7m. CERCHA EN TUBO DE 4" EN 3mm Y 2" EN 2mm. INCLUYE SUMINISTRO E INSTALACIÓN</v>
          </cell>
          <cell r="D2123" t="str">
            <v>UN</v>
          </cell>
          <cell r="E2123">
            <v>392700</v>
          </cell>
        </row>
        <row r="2124">
          <cell r="B2124">
            <v>6379</v>
          </cell>
          <cell r="C2124" t="str">
            <v>SEÑAL INFORMATIVA SI-05, TABLERO 1.119m x 0.512m REFLECTIVO ALTA INTENSIDAD, PEDESTAL EN ÁNGULO DE 2"x2"x1/4" H= 2.60m EN PINTURA ELECTROSTÁTICA. INCLUYE SUMINISTRO E INSTALACIÓN</v>
          </cell>
          <cell r="D2124" t="str">
            <v>UN</v>
          </cell>
          <cell r="E2124">
            <v>577150</v>
          </cell>
        </row>
        <row r="2125">
          <cell r="B2125">
            <v>6380</v>
          </cell>
          <cell r="C2125" t="str">
            <v>4 DUCTOS D=3" PVC-TDP (No Incluye Rellenos ni excavación). SUMINISTRO E INSTALACIÓN.</v>
          </cell>
          <cell r="D2125" t="str">
            <v>ML</v>
          </cell>
          <cell r="E2125">
            <v>47300</v>
          </cell>
        </row>
        <row r="2126">
          <cell r="B2126">
            <v>6381</v>
          </cell>
          <cell r="C2126" t="str">
            <v>9 DUCTOS D=6" + 2 DUCTOS DE 3" - IMC EN CERCHA METÁLICA. SUMINISTRO E INSTALACIÓN. INCLUYE CONECTOR METÁLICO DE PUESTA A TIERRA DE 3" Y 6" EN CADA EXTREMO.</v>
          </cell>
          <cell r="D2126" t="str">
            <v>ML</v>
          </cell>
          <cell r="E2126">
            <v>4033893</v>
          </cell>
        </row>
        <row r="2127">
          <cell r="B2127">
            <v>6382</v>
          </cell>
          <cell r="C2127" t="str">
            <v>TUBERIA PVC D=14" TIPO U.M. RDE 21 (Suministro e Instalación)</v>
          </cell>
          <cell r="D2127" t="str">
            <v>ML</v>
          </cell>
          <cell r="E2127">
            <v>323667</v>
          </cell>
        </row>
        <row r="2128">
          <cell r="B2128">
            <v>6383</v>
          </cell>
          <cell r="C2128" t="str">
            <v>9 DUCTOS D=6" + 2 DUCTOS DE 3" - PVC-TDP INCLUYE SUMINISTRO E INSTALACIÓN.</v>
          </cell>
          <cell r="D2128" t="str">
            <v>ML</v>
          </cell>
          <cell r="E2128">
            <v>303893</v>
          </cell>
        </row>
        <row r="2129">
          <cell r="B2129">
            <v>6385</v>
          </cell>
          <cell r="C2129" t="str">
            <v>CÁRCAMO EN CONCRETO PARA TUBERÍA DE ACERO DE 8" EN CALZADA ASFALTO. INCLUYE SUMINISTRO Y COLOCACIÓN DE MATERIALES Y MANO DE OBRA.</v>
          </cell>
          <cell r="D2129" t="str">
            <v>ML</v>
          </cell>
          <cell r="E2129">
            <v>170170</v>
          </cell>
        </row>
        <row r="2130">
          <cell r="B2130">
            <v>6386</v>
          </cell>
          <cell r="C2130" t="str">
            <v>CÁRCAMO EN CONCRETO PARA TUBERÍA DE POLIETILENO DE 3", 4" Y 6" EN CALZADA ASFALTO.INCLUYE SUMINISTRO Y COLOCACIÓN DE MATERIALES Y MANO DE OBRA.</v>
          </cell>
          <cell r="D2130" t="str">
            <v>ML</v>
          </cell>
          <cell r="E2130">
            <v>160650</v>
          </cell>
        </row>
        <row r="2131">
          <cell r="B2131">
            <v>6387</v>
          </cell>
          <cell r="C2131" t="str">
            <v xml:space="preserve">CÁMARA DE INSPECCIÓN (30P) EN MAMPOSTERÍA (E= 0.26M ALTURA 1.80M) Y CONCRETO PARA ALCANTARILLADO, CON DIÁMETRO 1.20M (SUMINISTRO E INSTALACIÓN. INCLUYE PLACA DE CUBIERTA PREFABRICADA D= 1.70M, ESCALERA DE GATO NORMA NORMA EAAB NS-029-11V.3.4, MATERIAL DE </v>
          </cell>
          <cell r="D2131" t="str">
            <v>UN</v>
          </cell>
          <cell r="E2131">
            <v>11560831</v>
          </cell>
        </row>
        <row r="2132">
          <cell r="B2132">
            <v>6388</v>
          </cell>
          <cell r="C2132" t="str">
            <v>CÁMARA DE INSPECCIÓN (6P) EN MAMPOSTERÍA (E= 0.26M ALTURA 1.80M) Y CONCRETO PARA ALCANTARILLADO, CON DIÁMETRO 1.20M (SUMINISTRO E INSTALACIÓN. INCLUYE PLACA DE CUBIERTA PREFABRICADA D= 1.70M, ESCALERA DE GATO NORMA NORMA EAAB NS-029-11V.3.4, MATERIAL DE R</v>
          </cell>
          <cell r="D2132" t="str">
            <v>UN</v>
          </cell>
          <cell r="E2132">
            <v>14706148</v>
          </cell>
        </row>
        <row r="2133">
          <cell r="B2133">
            <v>6389</v>
          </cell>
          <cell r="C2133" t="str">
            <v>CÁMARA DE INSPECCIÓN (7P) EN MAMPOSTERÍA (E= 0.26M ALTURA 1.80M) Y CONCRETO PARA ALCANTARILLADO, CON DIÁMETRO 1.20M (SUMINISTRO E INSTALACIÓN. INCLUYE PLACA DE CUBIERTA PREFABRICADA D= 1.70M, ESCALERA DE GATO NORMA NORMA EAAB NS-029-11V.3.4, MATERIAL DE R</v>
          </cell>
          <cell r="D2133" t="str">
            <v>UN</v>
          </cell>
          <cell r="E2133">
            <v>15712321</v>
          </cell>
        </row>
        <row r="2134">
          <cell r="B2134">
            <v>6392</v>
          </cell>
          <cell r="C2134" t="str">
            <v xml:space="preserve">PILOTE PREEXCAVADO DE DIÁMETRO 30 cm CONCRETO TREMIE DE 4000 PSI (280 Kg/Cm2) ACELERADO A 2 DÍAS. INCLUYE ACELERANTE, ALQUILER DE EQUIPO DE PERFORACIÓN CON OPERARIO, MOTOBOMBA, BENTONITA, MANO DE OBRA, TRANSPORTE Y DISPOSICIÓN FINAL DE ESCOMBROS EN SITIO </v>
          </cell>
          <cell r="D2134" t="str">
            <v>M3</v>
          </cell>
          <cell r="E2134">
            <v>1507488</v>
          </cell>
        </row>
        <row r="2135">
          <cell r="B2135">
            <v>6393</v>
          </cell>
          <cell r="C2135" t="str">
            <v>PILOTE PREEXCAVADO DE DIÁMETRO 45 cm Concreto TREMIE 4000 PSI. ACELERADO A 2 DIAS. INCL. ACERO DE 60000 PSI 103.50 Kg/M3, TRANSPORTE Y DISPOSICIÓN FINAL DE ESCOMBROS EN SITIO AUTORIZADO. DISTANCIA DE TRANSPORTE 21 KM. MOVILIZACIÓN, MONTAJE Y DESMONTAJE DE</v>
          </cell>
          <cell r="D2135" t="str">
            <v>M3</v>
          </cell>
          <cell r="E2135">
            <v>1791702</v>
          </cell>
        </row>
        <row r="2136">
          <cell r="B2136">
            <v>6394</v>
          </cell>
          <cell r="C2136" t="str">
            <v>TORONES POSTENSADOS PARA REFORZAMIENTO EXTERNO DE 5/8" TENSIONADO 16,9 TON. SUMINISTRO E INSTALACIÓN, TENSIONAMIENTO, MANO DE OBRA, EQUIPOS EN GENERAL.</v>
          </cell>
          <cell r="D2136" t="str">
            <v>ML</v>
          </cell>
          <cell r="E2136">
            <v>19706</v>
          </cell>
        </row>
        <row r="2137">
          <cell r="B2137">
            <v>6395</v>
          </cell>
          <cell r="C2137" t="str">
            <v>PILOTE PREEXCAVADO DE DIÁMETRO 45 cm Concreto TREMIE 4000 PSI. ACELERADO A 2 DIAS. INCL. ACERO DE 60000 PSI 257 Kg/M3, TRANSPORTE Y DISPOSICIÓN FINAL DE ESCOMBROS EN SITIO AUTORIZADO. DISTANCIA DE TRANSPORTE 21 KM. MOVILIZACIÓN, MONTAJE Y DESMONTAJE DE EQ</v>
          </cell>
          <cell r="D2137" t="str">
            <v>M3</v>
          </cell>
          <cell r="E2137">
            <v>2234865</v>
          </cell>
        </row>
        <row r="2138">
          <cell r="B2138">
            <v>6396</v>
          </cell>
          <cell r="C2138" t="str">
            <v>APOYO ELASTOMERICO DE 30CM x 30CM x 5CM. DUREZA 60 CON REFUERZOS 1/8" INCLUYE SUMINISTRO E INSTALACIÓN</v>
          </cell>
          <cell r="D2138" t="str">
            <v>UN</v>
          </cell>
          <cell r="E2138">
            <v>281160</v>
          </cell>
        </row>
        <row r="2139">
          <cell r="B2139">
            <v>6397</v>
          </cell>
          <cell r="C2139" t="str">
            <v>APOYO ELASTOMERICO DE 20CM x 20CM x 5CM. DUREZA 60 CON REFUERZOS 1/8" INCLUYE SUMINISTRO E INSTALACIÓN</v>
          </cell>
          <cell r="D2139" t="str">
            <v>UN</v>
          </cell>
          <cell r="E2139">
            <v>166188</v>
          </cell>
        </row>
        <row r="2140">
          <cell r="B2140">
            <v>6399</v>
          </cell>
          <cell r="C2140" t="str">
            <v>SUMINISTRO E INSTALACION DE COLUMNAS DE ACCIONAMIENTO ELECTRICO PARA BARRERAS DE ALUMINIO DE DOS Y HASTA DIEZ METROS DE LONGITUD, CUYO DISEÑO GARANTIZA OPERACIÓN PERMANENTE, MOTOR DE 1/2 Y/O 34/4 A 1 Hp 110 Vol AC. MOTO REDUCTOR Y TRANSMISION REDUCTORA DE</v>
          </cell>
          <cell r="D2140" t="str">
            <v>UN</v>
          </cell>
          <cell r="E2140">
            <v>9758000</v>
          </cell>
        </row>
        <row r="2141">
          <cell r="B2141">
            <v>6400</v>
          </cell>
          <cell r="C2141" t="str">
            <v>EXCAVACIÓN PARA CAISSON D=1.50M (incl. excavación, cargue y retiro de sobrantes)</v>
          </cell>
          <cell r="D2141" t="str">
            <v>ML</v>
          </cell>
          <cell r="E2141">
            <v>510984</v>
          </cell>
        </row>
        <row r="2142">
          <cell r="B2142">
            <v>6401</v>
          </cell>
          <cell r="C2142" t="str">
            <v>TOTEM H=12m, DESMONTE.INCLUYE TRASLADO Y MONTAJE EN SITIO SELECCIONADO   TRANSPORTE  DE ESTRUCTURA DE TOTEM SEGUN PLANOS DE DISEÑO, INCLUYE TODOS LOS ACABADOS, LOGOS Y MAPA, SIN RELOJ PARA EXTERIORES DE DOBLE CARA.</v>
          </cell>
          <cell r="D2142" t="str">
            <v>UN</v>
          </cell>
          <cell r="E2142">
            <v>13500000</v>
          </cell>
        </row>
        <row r="2143">
          <cell r="B2143">
            <v>6402</v>
          </cell>
          <cell r="C2143" t="str">
            <v>DESMONTE Y TRASLADO CABINA PARA PAGO. INCLUYE VENTANAS PUNTO DE PAGO. SUMINISTRO E INSTALACION. (VENTANA FIJA MONTANTE Y VIDRIO TEMPLADO DE 6mm V-2 CUERPO DE 1.0mx0.36m); MESON EN ACERO DE 0.43mx2.56m, CAL. 18 4"x8" SATINADO. SOLDADURA PARA ACERO INOXIDAB</v>
          </cell>
          <cell r="D2143" t="str">
            <v>UN</v>
          </cell>
          <cell r="E2143">
            <v>4053200</v>
          </cell>
        </row>
        <row r="2144">
          <cell r="B2144">
            <v>6403</v>
          </cell>
          <cell r="C2144" t="str">
            <v>DESMONTE DE TORNIQUETES EN ÁREA DE ACCESO A ESTACIONES DE TRANSMILENIO</v>
          </cell>
          <cell r="D2144" t="str">
            <v>UN</v>
          </cell>
          <cell r="E2144">
            <v>405320</v>
          </cell>
        </row>
        <row r="2145">
          <cell r="B2145">
            <v>6404</v>
          </cell>
          <cell r="C2145" t="str">
            <v>PUERTA METÁLICA ENTAMBORADA CAL 18 DE 4" INCLUYE PINTURA ELECTROSTÁTICA COLOR GRIS 7014 INCLUYE MARCO BISAGRAS REDONDAS Y CERRADURA. SUMINISTRO E INSTALACIÓN.</v>
          </cell>
          <cell r="D2145" t="str">
            <v>UN</v>
          </cell>
          <cell r="E2145">
            <v>737065</v>
          </cell>
        </row>
        <row r="2146">
          <cell r="B2146">
            <v>6405</v>
          </cell>
          <cell r="C2146" t="str">
            <v>PANEL EN LAMINA DE ACERO INOXIDABLE CAL 18 MURO ANCHO INCLUYE LAMINA 4" x 8" PARA PANELES ENTAMBORADOS Y  REFUERZOS INTERNOS PLATINAS DE ANCLAJE PASAVIDRIOS EN LAMINA COLD ROLL 18 TORNILLOS PINTURA ELECTROESTATICA  Y LIMPIEZA QUÍMICA. SUMINISTRO E INSTALA</v>
          </cell>
          <cell r="D2146" t="str">
            <v>M2</v>
          </cell>
          <cell r="E2146">
            <v>778906</v>
          </cell>
        </row>
        <row r="2147">
          <cell r="B2147">
            <v>6406</v>
          </cell>
          <cell r="C2147" t="str">
            <v>FLANCHE LATERAL REMATE DE CUBIERTA EN LAMINA GALVANIZADA Y PINTADA DESARROLLO DE 20 CM. SUMINISTRO E INSTALACIÓN.</v>
          </cell>
          <cell r="D2147" t="str">
            <v>ML</v>
          </cell>
          <cell r="E2147">
            <v>36662</v>
          </cell>
        </row>
        <row r="2148">
          <cell r="B2148">
            <v>6407</v>
          </cell>
          <cell r="C2148" t="str">
            <v>CIELO RASO EN BANDEJA TILE DE 610 mm x 610mm EN ALUZINC PERFORADO PERFIL CLP INCLUYE PERFILES DE FIJACIÓN SISTEMA DE SUSPENSIÓN Y ESPACIO PARA LAMPARAS. SUMINISTRO E INSTALACIÓN.</v>
          </cell>
          <cell r="D2148" t="str">
            <v>M2</v>
          </cell>
          <cell r="E2148">
            <v>204125</v>
          </cell>
        </row>
        <row r="2149">
          <cell r="B2149">
            <v>6408</v>
          </cell>
          <cell r="C2149" t="str">
            <v>BARANDAS EN ACERO INOXIDABLE VAGON (BARANDAS INTERNAS EN ACERO INOXIDABLE ALTURA DE 0,80m LONGITUD 0,67m. SUMINISTRO E INSTALACIÓN.</v>
          </cell>
          <cell r="D2149" t="str">
            <v>UN</v>
          </cell>
          <cell r="E2149">
            <v>234032</v>
          </cell>
        </row>
        <row r="2150">
          <cell r="B2150">
            <v>6409</v>
          </cell>
          <cell r="C2150" t="str">
            <v>BARANDAS EN ACERO INOXIDABLE PARA VAGÓN (BARANDAS INTERNAS. TUBERIA ACERO INOX. D=2" CAL 16. 1 DIVISORIO HORIZONTAL. H= 0,80m L= 2,00m). SUMINISTRO E INSTALACIÓN.</v>
          </cell>
          <cell r="D2150" t="str">
            <v>UN</v>
          </cell>
          <cell r="E2150">
            <v>444125</v>
          </cell>
        </row>
        <row r="2151">
          <cell r="B2151">
            <v>6410</v>
          </cell>
          <cell r="C2151" t="str">
            <v>LUCERNARIO EN POLICARBONATO MACIZO DE 3 MM DE ESPESOR COLOR CRISTAL CON SOPORTES EN PERFIL TUBULAR DE 0,25m x 0,25m CADA 1,20m POR ENCIMA Y POR DEBAJO  Y CON CONECTOR TIPO OMEGA O EQUIVALENTE CADA 2,05m  INCLUYE FLANCHES LATERALES INTERNOS DE POLICARBONAT</v>
          </cell>
          <cell r="D2151" t="str">
            <v>M2</v>
          </cell>
          <cell r="E2151">
            <v>448492</v>
          </cell>
        </row>
        <row r="2152">
          <cell r="B2152">
            <v>6411</v>
          </cell>
          <cell r="C2152" t="str">
            <v>VENTANAS EN ALUMINIO TIPO LENHER DE 1,20m x 0,30m CON ALFAJÍA EN ALUMINIO Y VIDRIO LAMINADO DE 3+3 (6 mm). SUMINISTRO E INSTALACIÓN.</v>
          </cell>
          <cell r="D2152" t="str">
            <v>UN</v>
          </cell>
          <cell r="E2152">
            <v>271589</v>
          </cell>
        </row>
        <row r="2153">
          <cell r="B2153">
            <v>6412</v>
          </cell>
          <cell r="C2153" t="str">
            <v>VINILO ADHESIVO FABRICADA EN LÁMINA DE ALUMINIO ANODIZADO 1.5mm PARA RUTEROS VALLA "SALIDA GRACIAS OTROS DESTINOS"(185cm x 31,6cm) SEGÚN MANUAL DE IMAGEN DE TRANSMILENIO. SUMINISTRO E INSTALACIÓN.</v>
          </cell>
          <cell r="D2153" t="str">
            <v>UN</v>
          </cell>
          <cell r="E2153">
            <v>888000</v>
          </cell>
        </row>
        <row r="2154">
          <cell r="B2154">
            <v>6413</v>
          </cell>
          <cell r="C2154" t="str">
            <v>VINILO ADHESIVO FABRICADA EN LAMINA DE ALUMINIO PARA SALIDAS LATERALES (275cm x 31,6cm) SEGÚN MANUAL DE IMAGEN DE TRANSMILENIO. SUMINISTRO E INSTALACIÓN.</v>
          </cell>
          <cell r="D2154" t="str">
            <v>UN</v>
          </cell>
          <cell r="E2154">
            <v>1320000</v>
          </cell>
        </row>
        <row r="2155">
          <cell r="B2155">
            <v>6414</v>
          </cell>
          <cell r="C2155" t="str">
            <v>VINILO ADHESIVO FABRICADA EN LAMINA DE ALUMINIO PARA ENTRADA PRINCIPAL DE VAGÓN SALIDA DE VAGÓN  (4,05m x 0,316m) SEGÚN MANUAL DE IMAGEN DE TRANSMILENIO. SUMINISTRO E INSTALACIÓN.</v>
          </cell>
          <cell r="D2155" t="str">
            <v>UN</v>
          </cell>
          <cell r="E2155">
            <v>1944000</v>
          </cell>
        </row>
        <row r="2156">
          <cell r="B2156">
            <v>6415</v>
          </cell>
          <cell r="C2156" t="str">
            <v>VINILO ADHESIVO VINILICO ESMERILADO EFECTO SANDBLASTING  FROSTED CRYSTAL GARANTÍA DE 5 AÑOS EN EXTERIORES SEGÚN MANUAL DE IMAGEN DE TRANSMILENIO. SUMINISTRO E INSTALACIÓN.</v>
          </cell>
          <cell r="D2156" t="str">
            <v>UN</v>
          </cell>
          <cell r="E2156">
            <v>64234</v>
          </cell>
        </row>
        <row r="2157">
          <cell r="B2157">
            <v>6416</v>
          </cell>
          <cell r="C2157" t="str">
            <v>PINTURA ANTIGRAFITI SOBRE MURO DOS (2) MANOS(Aplicación con brocha. Rendimiento aprox. de 6.0M2 a 10.0M2 por galón. Incluye suministro y colocacion de pintura, lavado de la superficie, pintura gris basalto (LÁTEX ACRÍLICO BASE AGUA - Pintura base agua con</v>
          </cell>
          <cell r="D2157" t="str">
            <v>M2</v>
          </cell>
          <cell r="E2157">
            <v>58320</v>
          </cell>
        </row>
        <row r="2158">
          <cell r="B2158">
            <v>6417</v>
          </cell>
          <cell r="C2158" t="str">
            <v>PUERTA PREFERENCIAL TRANSMILENIO. SUMINISTRO E INSTALACIÓN CON TODOS SUS COMPONENTES Y ACCESORIOS. INCLUYE MARCOS PERIMETRALES DE 0.965m x 2.065m EN TUBULAR CUADRADO COLD ROLLED SECCIÓN 5cm Cal.16 GALVANIZADO Y ACABADO EN PINTURA ELECTROSTÁTICA: PISAVIDRI</v>
          </cell>
          <cell r="D2158" t="str">
            <v>UN</v>
          </cell>
          <cell r="E2158">
            <v>32606000</v>
          </cell>
        </row>
        <row r="2159">
          <cell r="B2159">
            <v>6418</v>
          </cell>
          <cell r="C2159" t="str">
            <v>PUERTA PREFERENCIAL TRANSMILENIO. SUMINISTRO E INSTALACIÓN CON TODOS SUS COMPONENTES Y ACCESORIOS. INCLUYE MARCOS PERIMETRALES DE 0.965m x 2.065m EN TUBULAR CUADRADO COLD ROLLED SECCIÓN 5cm Cal.16 GALVANIZADO Y ACABADO EN PINTURA ELECTROSTÁTICA: PISAVIDRI</v>
          </cell>
          <cell r="D2159" t="str">
            <v>UN</v>
          </cell>
          <cell r="E2159">
            <v>32606000</v>
          </cell>
        </row>
        <row r="2160">
          <cell r="B2160">
            <v>6419</v>
          </cell>
          <cell r="C2160" t="str">
            <v>PUERTA SENCILLA TRANSMILENIO. SUMINISTRO E INSTALACIÓN CON TODOS SUS COMPONENTES Y ACCESORIOS. INCLUYE MARCOS PERIMETRALES DE 0.965m x 2.065m EN TUBULAR CUADRADO COLD ROLLED SECCIÓN 5cm Cal.16 GALVANIZADO Y ACABADO EN PINTURA ELECTROSTÁTICA: PISAVIDRIO EN</v>
          </cell>
          <cell r="D2160" t="str">
            <v>UN</v>
          </cell>
          <cell r="E2160">
            <v>18802000</v>
          </cell>
        </row>
        <row r="2161">
          <cell r="B2161">
            <v>6420</v>
          </cell>
          <cell r="C2161" t="str">
            <v>PUERTA SENCILLA TRANSMILENIO. SUMINISTRO E INSTALACIÓN CON TODOS SUS COMPONENTES Y ACCESORIOS. INCLUYE MARCOS PERIMETRALES DE 0.965m x 2.065m EN TUBULAR CUADRADO COLD ROLLED SECCIÓN 5cm Cal.16 GALVANIZADO Y ACABADO EN PINTURA ELECTROSTÁTICA: PISAVIDRIO EN</v>
          </cell>
          <cell r="D2161" t="str">
            <v>UN</v>
          </cell>
          <cell r="E2161">
            <v>18802000</v>
          </cell>
        </row>
        <row r="2162">
          <cell r="B2162">
            <v>6421</v>
          </cell>
          <cell r="C2162" t="str">
            <v>CONSTRUCCIÓN PIEZA FUNDIDA EN SITIO SIMILAR A SARDINEL BAJO RAMPA. (Incluye suministro y colocación de concreto de 3000 PSI grava común, formaleta y mano de obra)</v>
          </cell>
          <cell r="D2162" t="str">
            <v>ML</v>
          </cell>
          <cell r="E2162">
            <v>32793</v>
          </cell>
        </row>
        <row r="2163">
          <cell r="B2163">
            <v>6422</v>
          </cell>
          <cell r="C2163" t="str">
            <v>REJILLA PREFABRICADA EN CONCRETO 0,4m x 0,4m. (Incluye suministro y colocación, mortero de 2000 PSI y mano de obra)</v>
          </cell>
          <cell r="D2163" t="str">
            <v>UN</v>
          </cell>
          <cell r="E2163">
            <v>36860</v>
          </cell>
        </row>
        <row r="2164">
          <cell r="B2164">
            <v>6423</v>
          </cell>
          <cell r="C2164" t="str">
            <v>NIVELACIÓN DE CAJA DE INSPECCIÓN TIPO VEHICULAR NORMA CODENSA CS 280 H=0,5m   (INCLUYE CONCRETO 3000 PSI PREMEZCLADO, LADRILLO TOLETE RECOCIDO 24x12x6. MORTERO 1:4 IMPERMEABILIZADO HECHO EN OBRA. INCL. REPOSICIÓN DE MARCO Y TAPA PREFABRICADA)</v>
          </cell>
          <cell r="D2164" t="str">
            <v>UN</v>
          </cell>
          <cell r="E2164">
            <v>1662795</v>
          </cell>
        </row>
        <row r="2165">
          <cell r="B2165">
            <v>6424</v>
          </cell>
          <cell r="C2165" t="str">
            <v>SUBBASE GRANULAR CLASE C - CAPA GRANULAR - LECHO FILTRANTE e=150 mm (Incluye transporte y suministro, extendido, nivelación, humedecimiento y compactación)</v>
          </cell>
          <cell r="D2165" t="str">
            <v>M3</v>
          </cell>
          <cell r="E2165">
            <v>108689</v>
          </cell>
        </row>
        <row r="2166">
          <cell r="B2166">
            <v>6425</v>
          </cell>
          <cell r="C2166" t="str">
            <v>GEODRÉN VIAL H= 1.0m o DRENAFLEX PLANAR H= 1.0m, TUBERÍA DE 100mm (Incluye colocación base granular clase C, suministro y colocación geodren)</v>
          </cell>
          <cell r="D2166" t="str">
            <v>ML</v>
          </cell>
          <cell r="E2166">
            <v>71109</v>
          </cell>
        </row>
        <row r="2167">
          <cell r="B2167">
            <v>6426</v>
          </cell>
          <cell r="C2167" t="str">
            <v>CONTENEDOR DE RAICES DE 2,80m x 1,20m H=1,00 m. (Incluye construcción de muros en ladrillo tolete, colocación de filtro en gravilla. Incluye tierra negra)</v>
          </cell>
          <cell r="D2167" t="str">
            <v>UN</v>
          </cell>
          <cell r="E2167">
            <v>753655</v>
          </cell>
        </row>
        <row r="2168">
          <cell r="B2168">
            <v>6427</v>
          </cell>
          <cell r="C2168" t="str">
            <v>BORDE CONTENEDOR DE RAÍCES A-75 (INCLUYE SUMINISTRO E INSTALACIÓN, INCLUYE BASE DE 3cm EN MORTERO 1:3 HECHO EN OBRA)</v>
          </cell>
          <cell r="D2168" t="str">
            <v>ML</v>
          </cell>
          <cell r="E2168">
            <v>17266</v>
          </cell>
        </row>
        <row r="2169">
          <cell r="B2169">
            <v>6428</v>
          </cell>
          <cell r="C2169" t="str">
            <v>CONCRETO 3000 PSI PARA MURO DE CONTENCIÓN CON ADICIÓN DE MICROFIBRA DE POLIPROPILENO (PREMEZCLADO. INC SUMINISTRO, FORMALETEO Y COLOCACIÓN. NO INCLUYE REFUERZO, CURADO)</v>
          </cell>
          <cell r="D2169" t="str">
            <v>M3</v>
          </cell>
          <cell r="E2169">
            <v>647146</v>
          </cell>
        </row>
        <row r="2170">
          <cell r="B2170">
            <v>6429</v>
          </cell>
          <cell r="C2170" t="str">
            <v>DENSIFICACIÓN DE TERRENO CON PILOTES EN MADERA INMUNIZADA DIÁMETRO DE 12 Cm  (Incluye transporte)</v>
          </cell>
          <cell r="D2170" t="str">
            <v>ML</v>
          </cell>
          <cell r="E2170">
            <v>46185</v>
          </cell>
        </row>
        <row r="2171">
          <cell r="B2171">
            <v>6430</v>
          </cell>
          <cell r="C2171" t="str">
            <v>PILOTES DE CONCRETO (PREBARRENADOS) CON DIÁMETRO 0.30M 3000 PSI (Incluye: Excavación, Fundida, Localización, Prehuecos, Agua de Carrotanques, Retiro de lodos y Descabece de pilotes)</v>
          </cell>
          <cell r="D2171" t="str">
            <v>ML</v>
          </cell>
          <cell r="E2171">
            <v>212955</v>
          </cell>
        </row>
        <row r="2172">
          <cell r="B2172">
            <v>6431</v>
          </cell>
          <cell r="C2172" t="str">
            <v>MEZCLA ASFÁLTICA ALTO MÓDULO MAM-20 (SUMINISTRO, EXTENDIDO, NIVELACIÓN Y COMPACTACIÓN. INCLUYE EMULSIÓN ASFÁLTICA CRL-1 - CRR-1)</v>
          </cell>
          <cell r="D2172" t="str">
            <v>M3</v>
          </cell>
          <cell r="E2172">
            <v>619041</v>
          </cell>
        </row>
        <row r="2173">
          <cell r="B2173">
            <v>6433</v>
          </cell>
          <cell r="C2173" t="str">
            <v>ACERO ESTRUCTURAL PARA PUENTE PEATONAL TIPO TRANSMILENIO. Suministro, fabricación, transporte y montaje de estructura metálica con el siguiente esquema de protección y pintura: Sistema de protección básica: (Guía 6.7.1) Galvanizado en caliente (de acuerdo</v>
          </cell>
          <cell r="D2173" t="str">
            <v>KG</v>
          </cell>
          <cell r="E2173">
            <v>13713</v>
          </cell>
        </row>
        <row r="2174">
          <cell r="B2174">
            <v>6434</v>
          </cell>
          <cell r="C2174" t="str">
            <v>ACERO ESTRUCTURAL PARA PUENTE PEATONAL TIPO TRANSMILENIO. Suministro, fabricación, transporte y montaje de estructura metálica con el siguiente esquema de protección y pintura: Sistema de protección básica: (Guía 6.7.2) Limpieza: SP10.Primer: Imprimante e</v>
          </cell>
          <cell r="D2174" t="str">
            <v>KG</v>
          </cell>
          <cell r="E2174">
            <v>12630</v>
          </cell>
        </row>
        <row r="2175">
          <cell r="B2175">
            <v>6435</v>
          </cell>
          <cell r="C2175" t="str">
            <v>ACERO ESTRUCTURAL PARA ESTACIÓN TIPO TRANSMILENIO. Suministro, fabricación, transporte y montaje de estructura metálica con el siguiente esquema de protección y pintura: Sistema de protección básica: (Guía 6.7.1).Pintura: Sistema de protección básica: (Gu</v>
          </cell>
          <cell r="D2175" t="str">
            <v>KG</v>
          </cell>
          <cell r="E2175">
            <v>12171</v>
          </cell>
        </row>
        <row r="2176">
          <cell r="B2176">
            <v>6436</v>
          </cell>
          <cell r="C2176" t="str">
            <v xml:space="preserve">ACERO ESTRUCTURAL PARA ESTACIÓN TIPO TRANSMILENIO. Suministro, fabricación, transporte y montaje de estructura metálica con el siguiente esquema de protección y pintura: Sistema de protección básica: (Guía 6.7.2) Limpieza: SP10.Primer: Imprimante epóxico </v>
          </cell>
          <cell r="D2176" t="str">
            <v>KG</v>
          </cell>
          <cell r="E2176">
            <v>11137</v>
          </cell>
        </row>
        <row r="2177">
          <cell r="B2177">
            <v>6437</v>
          </cell>
          <cell r="C2177" t="str">
            <v>ACERO ESTRUCTURAL PARA ESTACIÓN TIPO TRANSMILENIO. Suministro, fabricación,  montaje y transporte de estructura metálica con el siguiente esquema de protección y pintura: Sistema de protección Altern. Estación Limpieza: SP6.Primer: Imprimante epóxico fosf</v>
          </cell>
          <cell r="D2177" t="str">
            <v>KG</v>
          </cell>
          <cell r="E2177">
            <v>10746</v>
          </cell>
        </row>
        <row r="2178">
          <cell r="B2178">
            <v>6438</v>
          </cell>
          <cell r="C2178" t="str">
            <v>LAVADO Y SONDEO DE REDES DE ALCANTARILLADO ENTRE 6" Y 18" DE DIÁMETRO Y CON GRADO DE COLMATACIÓN MENOR DEL 30%. INCL MANO DE OBRA IDÓNEA, SEÑALIZACIÓN BÁSICA, SUMIN DE COMBUSTIBLE Y AGUA. INCL. IVA</v>
          </cell>
          <cell r="D2178" t="str">
            <v>ML</v>
          </cell>
          <cell r="E2178">
            <v>13685</v>
          </cell>
        </row>
        <row r="2179">
          <cell r="B2179">
            <v>6439</v>
          </cell>
          <cell r="C2179" t="str">
            <v>LAVADO Y SONDEO DE REDES DE ALCANTARILLADO ENTRE 16" Y 36" DE DIÁMETRO Y CON GRADO DE COLMATACIÓN MENOR DEL 30%. INCLUYE MANO DE OBRA IDÓNEA, SEÑALIZACIÓN BÁSICA, SUMIN DE COMBUSTIBLE Y AGUA. INCL IVA</v>
          </cell>
          <cell r="D2179" t="str">
            <v>ML</v>
          </cell>
          <cell r="E2179">
            <v>14875</v>
          </cell>
        </row>
        <row r="2180">
          <cell r="B2180">
            <v>6440</v>
          </cell>
          <cell r="C2180" t="str">
            <v>LIMPIEZA GRADO DE LIMPIEZA SEGÚN NORMA SSPC-SP1 - LIMPIEZA CON SOLVENTES PARA ESTRUCTURA PESADA</v>
          </cell>
          <cell r="D2180" t="str">
            <v>KG</v>
          </cell>
          <cell r="E2180">
            <v>147</v>
          </cell>
        </row>
        <row r="2181">
          <cell r="B2181">
            <v>6441</v>
          </cell>
          <cell r="C2181" t="str">
            <v>LIMPIEZA GRADO DE LIMPIEZA SEGÚN NORMA SSPC-SP2 - LIMPIEZA MANUAL PARA ESTRUCTURA PESADA</v>
          </cell>
          <cell r="D2181" t="str">
            <v>KG</v>
          </cell>
          <cell r="E2181">
            <v>147</v>
          </cell>
        </row>
        <row r="2182">
          <cell r="B2182">
            <v>6442</v>
          </cell>
          <cell r="C2182" t="str">
            <v>LIMPIEZA GRADO DE LIMPIEZA SEGÚN NORMA SSPC-SP3 - LIMPIEZA CON HERRAMIENTAS ELÉCTRICAS PARA ESTRUCTURA PESADA</v>
          </cell>
          <cell r="D2182" t="str">
            <v>KG</v>
          </cell>
          <cell r="E2182">
            <v>149</v>
          </cell>
        </row>
        <row r="2183">
          <cell r="B2183">
            <v>6443</v>
          </cell>
          <cell r="C2183" t="str">
            <v>LIMPIEZA GRADO DE LIMPIEZA SEGÚN NORMA SSPC-SP5 - LIMPIEZA CON ABRASIVO METAL BLANCO PARA ESTRUCTURA PESADA.</v>
          </cell>
          <cell r="D2183" t="str">
            <v>KG</v>
          </cell>
          <cell r="E2183">
            <v>160</v>
          </cell>
        </row>
        <row r="2184">
          <cell r="B2184">
            <v>6444</v>
          </cell>
          <cell r="C2184" t="str">
            <v>LIMPIEZA GRADO DE LIMPIEZA SEGÚN NORMA SSPC-SP7 - LIMPIEZA CON CHORRO ABRASIVO BRUSH-OFF PARA ESTRUCTURA PESADA.</v>
          </cell>
          <cell r="D2184" t="str">
            <v>KG</v>
          </cell>
          <cell r="E2184">
            <v>175</v>
          </cell>
        </row>
        <row r="2185">
          <cell r="B2185">
            <v>6445</v>
          </cell>
          <cell r="C2185" t="str">
            <v>LIMPIEZA GRADO DE LIMPIEZA SEGÚN NORMA SSPC-SP6 - LIMPIEZA CON CHORRO ABRASIVO COMERCIAL PARA ESTRUCTURA PESADA.</v>
          </cell>
          <cell r="D2185" t="str">
            <v>KG</v>
          </cell>
          <cell r="E2185">
            <v>165</v>
          </cell>
        </row>
        <row r="2186">
          <cell r="B2186">
            <v>6446</v>
          </cell>
          <cell r="C2186" t="str">
            <v>LIMPIEZA GRADO DE LIMPIEZA SEGÚN NORMA SSPC-SP10 - LIMPIEZA CON CHORRO ABRASIVO METAL CASI BLANCO PARA ESTRUCTURA PESADA.</v>
          </cell>
          <cell r="D2186" t="str">
            <v>KG</v>
          </cell>
          <cell r="E2186">
            <v>170</v>
          </cell>
        </row>
        <row r="2187">
          <cell r="B2187">
            <v>6448</v>
          </cell>
          <cell r="C2187" t="str">
            <v>EMPATES DE TUBERÍA EN PVC A PVC 10" LINEAL SEGÚN NORMA NS-023 (INCLUYE ACCESORIOS). SUMINISTRO E INSTALACIÓN.</v>
          </cell>
          <cell r="D2187" t="str">
            <v>UN</v>
          </cell>
          <cell r="E2187">
            <v>984392</v>
          </cell>
        </row>
        <row r="2188">
          <cell r="B2188">
            <v>6449</v>
          </cell>
          <cell r="C2188" t="str">
            <v>MARCO Y TAPA PARA SUMIDERO 0.52m x 0.90m EAAB NP-023. SUMINISTRO E INSTALACIÓN</v>
          </cell>
          <cell r="D2188" t="str">
            <v>UN</v>
          </cell>
          <cell r="E2188">
            <v>234622</v>
          </cell>
        </row>
        <row r="2189">
          <cell r="B2189">
            <v>6450</v>
          </cell>
          <cell r="C2189" t="str">
            <v>LAVADO DE ANDENES. INCLUYE ALQUILER DE HIDROLAVADORA 1300W. INCLUYE IMPLEMENTOS DE ASEO (DETERGENTE INDUSTRIAL), TRANSPORTE, AGUA, COMBUSTIBLE Y MANO DE OBRA.</v>
          </cell>
          <cell r="D2189" t="str">
            <v>M2</v>
          </cell>
          <cell r="E2189">
            <v>4348</v>
          </cell>
        </row>
        <row r="2190">
          <cell r="B2190">
            <v>6451</v>
          </cell>
          <cell r="C2190" t="str">
            <v>LIMPIEZA DE CÁRCAMOS (Incluye Cargue, Retiro y Disposición Final de Sobrantes, con el 60% de colmatación)</v>
          </cell>
          <cell r="D2190" t="str">
            <v>ML</v>
          </cell>
          <cell r="E2190">
            <v>9301</v>
          </cell>
        </row>
        <row r="2191">
          <cell r="B2191">
            <v>6452</v>
          </cell>
          <cell r="C2191" t="str">
            <v>MANTENIMIENTO RUTINARIO PARA CICLORUTAS INCLUYE, BARRIDO, RETIRO MANUAL DE CAPA VEGETAL. RETIRO Y TRANSPORTE Y DISPOSICIÓN FINAL DE ESCOMBROS A 21 KM.</v>
          </cell>
          <cell r="D2191" t="str">
            <v>M2</v>
          </cell>
          <cell r="E2191">
            <v>2640</v>
          </cell>
        </row>
        <row r="2192">
          <cell r="B2192">
            <v>6453</v>
          </cell>
          <cell r="C2192" t="str">
            <v>CELDA DE DISTRIBUCIÓN CON TRANSFORMADOR SECO TRIFÁSICO DE 30 KVA, 440V -208/120 V. EQUIPADA CON INTERRUPTORES Y CABLEADO INTERNO (Incluye suministro e instalación) La toma principal del cambiador de derivaciones será de 11400 o 13200 V. La tensión nominal</v>
          </cell>
          <cell r="D2192" t="str">
            <v>UN</v>
          </cell>
          <cell r="E2192">
            <v>4176900</v>
          </cell>
        </row>
        <row r="2193">
          <cell r="B2193">
            <v>6456</v>
          </cell>
          <cell r="C2193" t="str">
            <v>ATENCIÓN DE EMERGENCIAS CON MEZCLA ASFÁLTICA EN CALIENTE TIPO DENSO MD12 ASFALTO CONVENCIONAL 80-100  (cemento asfáltico 80-100) (Suministro, Extendido, Nivelación y Compactación con Vibrocompactador y compactador de llantas) Jornada NOCTURNA para activid</v>
          </cell>
          <cell r="D2193" t="str">
            <v>M3</v>
          </cell>
          <cell r="E2193">
            <v>665214</v>
          </cell>
        </row>
        <row r="2194">
          <cell r="B2194">
            <v>6457</v>
          </cell>
          <cell r="C2194" t="str">
            <v>CUADRILLA (OFICIAL + 6 AYUDANTES) HORARIO NOCTURNO INCLUYE PRESTACIONES</v>
          </cell>
          <cell r="D2194" t="str">
            <v>HR</v>
          </cell>
          <cell r="E2194">
            <v>57044</v>
          </cell>
        </row>
        <row r="2195">
          <cell r="B2195">
            <v>6458</v>
          </cell>
          <cell r="C2195" t="str">
            <v>PINTURA EN PLASTICO EN FRIO METILMETACRILATO DE a=10 cm PARA LÍNEAS DE DEMARCACIÓN, CON MICROESFERAS Y ESPESOR SECO SEGÚN NORMA NTC 4744.  SUMINISTRO Y APLICACIÓN.</v>
          </cell>
          <cell r="D2195" t="str">
            <v>ML</v>
          </cell>
          <cell r="E2195">
            <v>7097</v>
          </cell>
        </row>
        <row r="2196">
          <cell r="B2196">
            <v>6459</v>
          </cell>
          <cell r="C2196" t="str">
            <v>INSTALACIÓN ADOQUÍN DE ARCILLA TR. LIVIANO 20x10x6cm (Incluye Base 4cm mortero 2000 y Arena de Sello)</v>
          </cell>
          <cell r="D2196" t="str">
            <v>M2</v>
          </cell>
          <cell r="E2196">
            <v>32219</v>
          </cell>
        </row>
        <row r="2197">
          <cell r="B2197">
            <v>6460</v>
          </cell>
          <cell r="C2197" t="str">
            <v>MANTENIMIENTO CORRECTIVO ESPACIO PÚBLICO EN ADOQUÍN DE ARCILLA LIVIANO SOBRE MORTERO. INCL. RETIRO Y LIMPIEZA ADOQUÍN E INSTALAR EL MISMO. NO INCLUYE REDES.</v>
          </cell>
          <cell r="D2197" t="str">
            <v>M2</v>
          </cell>
          <cell r="E2197">
            <v>38257</v>
          </cell>
        </row>
        <row r="2198">
          <cell r="B2198">
            <v>6461</v>
          </cell>
          <cell r="C2198" t="str">
            <v>CANALIZACIÓN DE TRÁFICO CON SEÑALIZADORES TUBULARES COLOMBINA PLÁSTICA Y TRIPLE CINTA DE SEÑALIZACIÓN (INCLUYE ALQUILER DE SEÑALIZADORES TUBULARES). (NO INCLUYE INSTALACIÓN, MANTENIMIENTO Y DESINSTALACIÓN)</v>
          </cell>
          <cell r="D2198" t="str">
            <v>UN/MES</v>
          </cell>
          <cell r="E2198">
            <v>4273</v>
          </cell>
        </row>
        <row r="2199">
          <cell r="B2199">
            <v>6462</v>
          </cell>
          <cell r="C2199" t="str">
            <v>TRANSPORTE DE ESCOMBROS EN SITIO AUTORIZADO (distancia de transporte 1 Km). A distancia mayor del acarreo libre (90 m) en sitio autorizado por la entidad Ambiental competente.</v>
          </cell>
          <cell r="D2199" t="str">
            <v>M3-KM</v>
          </cell>
          <cell r="E2199">
            <v>950</v>
          </cell>
        </row>
        <row r="2200">
          <cell r="B2200">
            <v>6463</v>
          </cell>
          <cell r="C2200" t="str">
            <v>DERECHO DE BOTADERO DE ESCOMBROS EN SITIO AUTORIZADO POR M3 en sitio autorizado por la entidad Ambiental competente.</v>
          </cell>
          <cell r="D2200" t="str">
            <v>M3-KM</v>
          </cell>
          <cell r="E2200">
            <v>4133</v>
          </cell>
        </row>
        <row r="2201">
          <cell r="B2201">
            <v>6464</v>
          </cell>
          <cell r="C2201" t="str">
            <v>RIEGO DE LIGA CON EMULSIÓN ASFALTICA CRR-1 (Suministro, Barrido Superficie y Riego) HORARIO NOCTURNO</v>
          </cell>
          <cell r="D2201" t="str">
            <v>M2</v>
          </cell>
          <cell r="E2201">
            <v>1415</v>
          </cell>
        </row>
        <row r="2202">
          <cell r="B2202">
            <v>6465</v>
          </cell>
          <cell r="C2202" t="str">
            <v>CUADRILLA (2 AYUDANTES) HORARIO NOCTURNO</v>
          </cell>
          <cell r="D2202" t="str">
            <v>HR</v>
          </cell>
          <cell r="E2202">
            <v>15335</v>
          </cell>
        </row>
        <row r="2203">
          <cell r="B2203">
            <v>6466</v>
          </cell>
          <cell r="C2203" t="str">
            <v>ATENCIÓN DE EMERGENCIAS CON MEZCLA ASFÁLTICA EN CALIENTE TIPO DENSO MD12 ASFALTO CONVENCIONAL 80-100 CON EMULSIÓN CRR-1 (cemento asfáltico 80-100) (Suministro, Extendido, Nivelación y Compactación con Vibrocompactador y compactador de llantas) Jornada NOC</v>
          </cell>
          <cell r="D2203" t="str">
            <v>M3</v>
          </cell>
          <cell r="E2203">
            <v>666449</v>
          </cell>
        </row>
        <row r="2204">
          <cell r="B2204">
            <v>6467</v>
          </cell>
          <cell r="C2204" t="str">
            <v>PINTURA EN PLASTICO EN FRIO METILMETACRILATO DE a=10 cm PARA LÍNEAS DE DEMARCACIÓN, SIN MICROESFERAS Y ESPESOR SECO SEGÚN NORMA NTC 4744.  SUMINISTRO Y APLICACIÓN.</v>
          </cell>
          <cell r="D2204" t="str">
            <v>ML</v>
          </cell>
          <cell r="E2204">
            <v>6930</v>
          </cell>
        </row>
        <row r="2205">
          <cell r="B2205">
            <v>6468</v>
          </cell>
          <cell r="C2205" t="str">
            <v>NEOPRENO PARA PLATAFORMA DE DESCENSO PASAJEROS EN VAGONES. SUMINISTRO E INSTALACIÓN. INCLUYE EQUIPO MENOR, TALADRO, PULIDORA, PLANTA ELÉCTRICA, PEGANTE PEGACAUCHO, TORNILLOS AUTOPERFORANTES</v>
          </cell>
          <cell r="D2205" t="str">
            <v>ML</v>
          </cell>
          <cell r="E2205">
            <v>96078</v>
          </cell>
        </row>
        <row r="2206">
          <cell r="B2206">
            <v>6469</v>
          </cell>
          <cell r="C2206" t="str">
            <v>CUBIERTA LISA TIPO SÁNDWICH DECK, SUM E INST, EN ALUZINC CAL 26 PINTADA AL HORNO POR LAS DOS CARAS COLOR A ELEGIR CON AISLAMIENTO ACÚSTICO EN FIBRA DE VIDRIO DE 30 mm. CON SUS CLIPS DE FIJACIÓN INCL REMATES DE CUBIERTA</v>
          </cell>
          <cell r="D2206" t="str">
            <v>M2</v>
          </cell>
          <cell r="E2206">
            <v>114802</v>
          </cell>
        </row>
        <row r="2207">
          <cell r="B2207">
            <v>6470</v>
          </cell>
          <cell r="C2207" t="str">
            <v>CERRAMIENTO PARA ESTACIONES DE TRANSMILENIO. Incluye viga en concreto premezclado 3000 psi, sección de 0.25 m x 0.25 m, formaleta, acero de refuerzo, tubería en acero galvanizado y pintado, transporte y mano de obra.</v>
          </cell>
          <cell r="D2207" t="str">
            <v>ML</v>
          </cell>
          <cell r="E2207">
            <v>704944</v>
          </cell>
        </row>
        <row r="2208">
          <cell r="B2208">
            <v>6471</v>
          </cell>
          <cell r="C2208" t="str">
            <v>SUBBASE GRANULAR PEATONAL SBG_PEA. Suministro, extendido manual, nivelación, humedecimiento y compactación con vibrocompactador benitín de 1 tonelada incluye operario y combustible.</v>
          </cell>
          <cell r="D2208" t="str">
            <v>M3</v>
          </cell>
          <cell r="E2208">
            <v>115856</v>
          </cell>
        </row>
        <row r="2209">
          <cell r="B2209">
            <v>6472</v>
          </cell>
          <cell r="C2209" t="str">
            <v>MEZCLA ASFÁLTICA EN CALIENTE TIPO DENSO MD20 ASFALTO CONVENCIONAL 80-100 (Suministro, Extendido y Nivelación Manual y Compactación con vibrocompactador benitín de 1 tonelada y compactador de llantas incluyen operario y combustible.</v>
          </cell>
          <cell r="D2209" t="str">
            <v>M3</v>
          </cell>
          <cell r="E2209">
            <v>727328</v>
          </cell>
        </row>
        <row r="2210">
          <cell r="B2210">
            <v>6473</v>
          </cell>
          <cell r="C2210" t="str">
            <v>ESTABILIZACIÓN DE SUBRASANTE CON RAJÓN, INCLUYE EQUIPO DE COMPACTACIÓN (Suministro, extendido a mano, nivelación y compactación con retroexcavadora sobre oruga y benitín de 1 tonelada incluyen operario y combustible.</v>
          </cell>
          <cell r="D2210" t="str">
            <v>M3</v>
          </cell>
          <cell r="E2210">
            <v>89244</v>
          </cell>
        </row>
        <row r="2211">
          <cell r="B2211">
            <v>6474</v>
          </cell>
          <cell r="C2211" t="str">
            <v>SUBBASE GRANULAR CLASE C (SBG_C) (Suministro, Extendido Manual, Nivelación, Humedecimiento y Compactación con vibrocompactador benitín de 1 tonelada).</v>
          </cell>
          <cell r="D2211" t="str">
            <v>M3</v>
          </cell>
          <cell r="E2211">
            <v>119232</v>
          </cell>
        </row>
        <row r="2212">
          <cell r="B2212">
            <v>6475</v>
          </cell>
          <cell r="C2212" t="str">
            <v>BORDILLO PREFABRICADO A80 (Suministro e Instalación. Incluye 3cm Mortero de pega 2000 PSI y Nivelación del terreno con relleno en material seleccionado proveniente de excavación).</v>
          </cell>
          <cell r="D2212" t="str">
            <v>ML</v>
          </cell>
          <cell r="E2212">
            <v>46002</v>
          </cell>
        </row>
        <row r="2213">
          <cell r="B2213">
            <v>6476</v>
          </cell>
          <cell r="C2213" t="str">
            <v>FRESADO Y REPOSICIÓN DE PAVIMENTO FLEXIBLE e=0.18 m (Incluye cargue)</v>
          </cell>
          <cell r="D2213" t="str">
            <v>M2</v>
          </cell>
          <cell r="E2213">
            <v>108054</v>
          </cell>
        </row>
        <row r="2214">
          <cell r="B2214">
            <v>6477</v>
          </cell>
          <cell r="C2214" t="str">
            <v>MURO DE CONTENCIÓN EN CONCRETO 4000 PSI (Premezclado. Incluye suministro, formaleteo y colocación. No incluye refuerzo, curado, andamio, cerchas, parales).</v>
          </cell>
          <cell r="D2214" t="str">
            <v>M3</v>
          </cell>
          <cell r="E2214">
            <v>758401</v>
          </cell>
        </row>
        <row r="2215">
          <cell r="B2215">
            <v>6478</v>
          </cell>
          <cell r="C2215" t="str">
            <v>BARANDAS EN ACERO INOXIDABLE VAGÓN. SUMINISTRO E INSTALACIÓN. (BARANDAS INTERNAS EN ACERO INOXIDABLE H= 0.80m L= 4.0 m).</v>
          </cell>
          <cell r="D2215" t="str">
            <v>ML</v>
          </cell>
          <cell r="E2215">
            <v>507015</v>
          </cell>
        </row>
        <row r="2216">
          <cell r="B2216">
            <v>6480</v>
          </cell>
          <cell r="C2216" t="str">
            <v>ESTABILIZACIÓN DE SUBRASANTE CON RECICLADO DE CONCRETO (Incluye demolición, extendido, nivelación y compactación con retroexcavadora sobre oruga y compactador)</v>
          </cell>
          <cell r="D2216" t="str">
            <v>M3</v>
          </cell>
          <cell r="E2216">
            <v>15258</v>
          </cell>
        </row>
        <row r="2217">
          <cell r="B2217">
            <v>6481</v>
          </cell>
          <cell r="C2217" t="str">
            <v>ESTABILIZACIÓN DE SUBRASANTE A MANO CON MATERIAL DE CONCRETO HIDRÁULICO RECICLADO</v>
          </cell>
          <cell r="D2217" t="str">
            <v>M3</v>
          </cell>
          <cell r="E2217">
            <v>30826</v>
          </cell>
        </row>
        <row r="2218">
          <cell r="B2218">
            <v>6482</v>
          </cell>
          <cell r="C2218" t="str">
            <v>TARIFA HORA DE RECOLECCIÓN DE MATERIAL DE MUESTREO EN PLANTA U OBRA. (Incluye transporte, laboratorista, inspector, 2 ayudantes, herramienta menor y lonas).</v>
          </cell>
          <cell r="D2218" t="str">
            <v>HR</v>
          </cell>
          <cell r="E2218">
            <v>67037</v>
          </cell>
        </row>
        <row r="2219">
          <cell r="B2219">
            <v>6483</v>
          </cell>
          <cell r="C2219" t="str">
            <v>ALQUILER SEÑAL TEMPORAL MÓVIL ECONÓMICA CON TRÍPODE TIPO SIO - SP - SI - SR DE (100 x 50 cm - 75 x 75 cm - 80 x 50 cm) LÁMINA GALVANIZADA CAL. 20 Y ÁNGULOS DE 1" x 1/2" x 1/8"</v>
          </cell>
          <cell r="D2219" t="str">
            <v>UN/MES</v>
          </cell>
          <cell r="E2219">
            <v>20746</v>
          </cell>
        </row>
        <row r="2220">
          <cell r="B2220">
            <v>6484</v>
          </cell>
          <cell r="C2220" t="str">
            <v>ALQUILER DE BARRICADA METÁLICA CON SEÑAL DE DESVÍO O VÍA CERRADA DE 2.40 m CINTA GRADO INGENIERÍA SHEETING</v>
          </cell>
          <cell r="D2220" t="str">
            <v>UN/MES</v>
          </cell>
          <cell r="E2220">
            <v>92682</v>
          </cell>
        </row>
        <row r="2221">
          <cell r="B2221">
            <v>6485</v>
          </cell>
          <cell r="C2221" t="str">
            <v>UNIÓN DE REPARACIÓN EXOTÉRMICA PARA UNIÓN DE CONDUCTORES. CAPACIDAD DE 90 Gr. Incluye molde, carga, chispero, pinzas y demás accesorios de instalación. SUMINISTRO E INSTALACIÓN.</v>
          </cell>
          <cell r="D2221" t="str">
            <v>UN</v>
          </cell>
          <cell r="E2221">
            <v>46629</v>
          </cell>
        </row>
        <row r="2222">
          <cell r="B2222">
            <v>6486</v>
          </cell>
          <cell r="C2222" t="str">
            <v>ESTABILIZACIÓN CON RCD. Incluye trasiego interno, nivelación y compactación.</v>
          </cell>
          <cell r="D2222" t="str">
            <v>M3</v>
          </cell>
          <cell r="E2222">
            <v>37645</v>
          </cell>
        </row>
        <row r="2223">
          <cell r="B2223">
            <v>6487</v>
          </cell>
          <cell r="C2223" t="str">
            <v>LUMINARIA DE EMERGENCIA LED R2 2.4 W  UNV P24255, 120 V c.a. 180 Lm. Incluye accesorios de fijación e instalación. No incluye tubería ni cableado.</v>
          </cell>
          <cell r="D2223" t="str">
            <v>UN</v>
          </cell>
          <cell r="E2223">
            <v>66551</v>
          </cell>
        </row>
        <row r="2224">
          <cell r="B2224">
            <v>6488</v>
          </cell>
          <cell r="C2224" t="str">
            <v>CABLE DE COBRE DESNUDO CALIBRE No.2/0 AWG. ENTERRADO EN TERRENO NATURAL. Incluye excavación, rellenos y compactación del piso. SUMINISTRO E INSTALACIÓN. Distancia de transporte 28 Km.</v>
          </cell>
          <cell r="D2224" t="str">
            <v>ML</v>
          </cell>
          <cell r="E2224">
            <v>146699</v>
          </cell>
        </row>
        <row r="2225">
          <cell r="B2225">
            <v>6489</v>
          </cell>
          <cell r="C2225" t="str">
            <v>CANALIZACIÓN SUBTERRÁNEA CON 2 DUCTOS DE 2" PVC DB, ACCESORIOS, EXCAVACIÓN, RELLENOS Y ACABADO  (Incluye suministro e instalación)</v>
          </cell>
          <cell r="D2225" t="str">
            <v>ML</v>
          </cell>
          <cell r="E2225">
            <v>60056</v>
          </cell>
        </row>
        <row r="2226">
          <cell r="B2226">
            <v>6490</v>
          </cell>
          <cell r="C2226" t="str">
            <v>TABLERO TRANSFERENCIA AUTOMÁTICA 400A, CON DOBLE TIRO DE 400AC1/400AC3 PARA 152KVA/122KW A 220 VAC 3F. Incluye control de transferencia, llaves de control automático-manual. Incluye suministro e instalación</v>
          </cell>
          <cell r="D2226" t="str">
            <v>UN</v>
          </cell>
          <cell r="E2226">
            <v>5399774</v>
          </cell>
        </row>
        <row r="2227">
          <cell r="B2227">
            <v>6491</v>
          </cell>
          <cell r="C2227" t="str">
            <v>LUMINARIA LED EATON, SERIE FMLED 11WR40R 14W, 120 V c.a. TEMP COLOR 4000 K, FLUJO LUMINOSO, ACCESORIOS DE FIJACIÓN E INSTALACIÓN. No incluye tubería ni cableado.</v>
          </cell>
          <cell r="D2227" t="str">
            <v>UN</v>
          </cell>
          <cell r="E2227">
            <v>108528</v>
          </cell>
        </row>
        <row r="2228">
          <cell r="B2228">
            <v>6492</v>
          </cell>
          <cell r="C2228" t="str">
            <v xml:space="preserve">LUMINARIA LED EATON VENTUS E04 LED 97W, 120-240 V c.a., FLUJO LUMINOSO 12348 Lm, IP 66. INCLUYE ACCESORIOS DE FIJACIÓN E INSTALACIÓN. No incluye tubería ni cableado. </v>
          </cell>
          <cell r="D2228" t="str">
            <v>UN</v>
          </cell>
          <cell r="E2228">
            <v>3101976</v>
          </cell>
        </row>
        <row r="2229">
          <cell r="B2229">
            <v>6493</v>
          </cell>
          <cell r="C2229" t="str">
            <v>LUMINARIA LED EATON, 62W, SKU 4WSI-ID2-65-SPS-UNV-L840-CD1-U, 120 V c.a., TEMP COLOR 4000 K, FLUJO LUMINOSO DE 6591 Lm, IP 66. No incluye tubería ni cableado.</v>
          </cell>
          <cell r="D2229" t="str">
            <v>UN</v>
          </cell>
          <cell r="E2229">
            <v>716565</v>
          </cell>
        </row>
        <row r="2230">
          <cell r="B2230">
            <v>6494</v>
          </cell>
          <cell r="C2230" t="str">
            <v>ACOMETIDA DE TRANSFORMADOR A TABLERO DE MEDIA EN CONDUCTORES DE ALUMINIO, 4 CABLES No. 4/0 AWG, AISLADOS HFFR PARA 600 V c.a.. Incluye conductores, conexiones, accesorios de montaje, elementos de conexión y de marcación. INCLUYE SUMINISTRO E INSTALACIÓN.</v>
          </cell>
          <cell r="D2230" t="str">
            <v>ML</v>
          </cell>
          <cell r="E2230">
            <v>141461</v>
          </cell>
        </row>
        <row r="2231">
          <cell r="B2231">
            <v>6495</v>
          </cell>
          <cell r="C2231" t="str">
            <v>ACOMETIDA DE GENERADOR DE EMERGENCIA A TRANSFERENCIA EN CONDUCTORES DE ALUMINIO, 4 CABLES No. 4/0 AWG, AISLADOS HFFR PARA 600 V c.a. Incluye conductores, conexiones, accesorios de montaje, elementos de conexión y de marcación. INCLUYE SUMINISTRO E INSTALA</v>
          </cell>
          <cell r="D2231" t="str">
            <v>ML</v>
          </cell>
          <cell r="E2231">
            <v>141461</v>
          </cell>
        </row>
        <row r="2232">
          <cell r="B2232">
            <v>6496</v>
          </cell>
          <cell r="C2232" t="str">
            <v>PLANTA ELÉCTRICA DIÉSEL 120 KW a 2600 m.s.n.m.</v>
          </cell>
          <cell r="D2232" t="str">
            <v>UN</v>
          </cell>
          <cell r="E2232">
            <v>51815820</v>
          </cell>
        </row>
        <row r="2233">
          <cell r="B2233">
            <v>6497</v>
          </cell>
          <cell r="C2233" t="str">
            <v>COSTO CERTIFICADO RETIE</v>
          </cell>
          <cell r="D2233" t="str">
            <v>GLB</v>
          </cell>
          <cell r="E2233">
            <v>3695055</v>
          </cell>
        </row>
        <row r="2234">
          <cell r="B2234">
            <v>6498</v>
          </cell>
          <cell r="C2234" t="str">
            <v>INTERRUPTOR SENCILLO PARA CONTROL DE ALUMBRADO INTERIOR. Incluye accesorios de instalación.</v>
          </cell>
          <cell r="D2234" t="str">
            <v>UN</v>
          </cell>
          <cell r="E2234">
            <v>8190</v>
          </cell>
        </row>
        <row r="2235">
          <cell r="B2235">
            <v>6499</v>
          </cell>
          <cell r="C2235" t="str">
            <v xml:space="preserve">CABLE HFFR No.10 EN COBRE. SUMINISTRO E INSTALACIÓN. Incluye accesorios de instalación. </v>
          </cell>
          <cell r="D2235" t="str">
            <v>ML</v>
          </cell>
          <cell r="E2235">
            <v>8989</v>
          </cell>
        </row>
        <row r="2236">
          <cell r="B2236">
            <v>6500</v>
          </cell>
          <cell r="C2236" t="str">
            <v>SALIDA PARA SONIDO EMT 3/4" (POR EL TECHO DE LA PLATAFORMA). Incluye suministro e instalación</v>
          </cell>
          <cell r="D2236" t="str">
            <v>UN</v>
          </cell>
          <cell r="E2236">
            <v>112236</v>
          </cell>
        </row>
        <row r="2237">
          <cell r="B2237">
            <v>6501</v>
          </cell>
          <cell r="C2237" t="str">
            <v>SALIDA EMT 3/4" PARA CCTV POR EL TECHO EN TAQUILLA. Incluye suministro e instalación</v>
          </cell>
          <cell r="D2237" t="str">
            <v>UN</v>
          </cell>
          <cell r="E2237">
            <v>151266</v>
          </cell>
        </row>
        <row r="2238">
          <cell r="B2238">
            <v>6505</v>
          </cell>
          <cell r="C2238" t="str">
            <v>ROCERÍA EN LOTE PORTAL</v>
          </cell>
          <cell r="D2238" t="str">
            <v>M2</v>
          </cell>
          <cell r="E2238">
            <v>1346</v>
          </cell>
        </row>
        <row r="2239">
          <cell r="B2239">
            <v>6506</v>
          </cell>
          <cell r="C2239" t="str">
            <v xml:space="preserve">BAJANTE EN LÁMINA GALVANIZADA CAL. 22 INSPECCIONABLE, INCLUYE PINTURA EPÓXICA GRIS HUMO PARA RECUBRIMIENTO. </v>
          </cell>
          <cell r="D2239" t="str">
            <v>ML</v>
          </cell>
          <cell r="E2239">
            <v>116828</v>
          </cell>
        </row>
        <row r="2240">
          <cell r="B2240">
            <v>6507</v>
          </cell>
          <cell r="C2240" t="str">
            <v>VIDRIO TEMPLADO DE 10 mm CON PERFORACIONES DE 1" PARA PERMITIR INTERLOCUCIÓN</v>
          </cell>
          <cell r="D2240" t="str">
            <v>M2</v>
          </cell>
          <cell r="E2240">
            <v>166301</v>
          </cell>
        </row>
        <row r="2241">
          <cell r="B2241">
            <v>6508</v>
          </cell>
          <cell r="C2241" t="str">
            <v>ACERO ESTRUCTURAL A572 GRADO 50 INCLUYE TRANSPORTE Y MONTAJE CON ANTICORROSIVO Y PINTURA EPOXICA. (Incluye materiales, insumos, herramientas y equipos, andamios, mano de obra calificada y todo lo necesario para desarrollar la obra.</v>
          </cell>
          <cell r="D2241" t="str">
            <v>KG</v>
          </cell>
          <cell r="E2241">
            <v>8505</v>
          </cell>
        </row>
        <row r="2242">
          <cell r="B2242">
            <v>6509</v>
          </cell>
          <cell r="C2242" t="str">
            <v>LOSA DE CONCRETO MR45 (Suministro, Formaleteado, Colocación, Curado, Juntas y Acabado. Incluye Canastilla Pasa Junta.</v>
          </cell>
          <cell r="D2242" t="str">
            <v>M3</v>
          </cell>
          <cell r="E2242">
            <v>631347</v>
          </cell>
        </row>
        <row r="2243">
          <cell r="B2243">
            <v>6510</v>
          </cell>
          <cell r="C2243" t="str">
            <v>CONSTRUCCIÓN DE BORDILLO EN CONCRETO FUNDIDO IN SITU. Incluye la preparación de la superficie de apoyo</v>
          </cell>
          <cell r="D2243" t="str">
            <v>ML</v>
          </cell>
          <cell r="E2243">
            <v>35980</v>
          </cell>
        </row>
        <row r="2244">
          <cell r="B2244">
            <v>6511</v>
          </cell>
          <cell r="C2244" t="str">
            <v>PISO EN MÁRMOL ROYAL VETA.  Espesor mínimo de 15 mm</v>
          </cell>
          <cell r="D2244" t="str">
            <v>M2</v>
          </cell>
          <cell r="E2244">
            <v>266064</v>
          </cell>
        </row>
        <row r="2245">
          <cell r="B2245">
            <v>6512</v>
          </cell>
          <cell r="C2245" t="str">
            <v>CONCRETO 3000 PSI PARA ANCLAJE TUBERÍA (Premezclado. Incluye Suministro, Formaleteo y Colocación)</v>
          </cell>
          <cell r="D2245" t="str">
            <v>M3</v>
          </cell>
          <cell r="E2245">
            <v>410380</v>
          </cell>
        </row>
        <row r="2246">
          <cell r="B2246">
            <v>6513</v>
          </cell>
          <cell r="C2246" t="str">
            <v>PARALES EN TUBO EN ACERO INOXIDABLE DE 2 1/2" CALIBRE 16 CON HERRAJES PARA SOPORTE DE VIDRIO TEMPLADO</v>
          </cell>
          <cell r="D2246" t="str">
            <v>ML</v>
          </cell>
          <cell r="E2246">
            <v>112915</v>
          </cell>
        </row>
        <row r="2247">
          <cell r="B2247">
            <v>6514</v>
          </cell>
          <cell r="C2247" t="str">
            <v>TEE PVC SOLDAR DE 1/2". Suministro en instalación</v>
          </cell>
          <cell r="D2247" t="str">
            <v>UN</v>
          </cell>
          <cell r="E2247">
            <v>3094</v>
          </cell>
        </row>
        <row r="2248">
          <cell r="B2248">
            <v>6515</v>
          </cell>
          <cell r="C2248" t="str">
            <v>TUBERÍA CONDUIT PVC D=3/4" (Incluye Suministro e Instalación)</v>
          </cell>
          <cell r="D2248" t="str">
            <v>ML</v>
          </cell>
          <cell r="E2248">
            <v>5757</v>
          </cell>
        </row>
        <row r="2249">
          <cell r="B2249">
            <v>6516</v>
          </cell>
          <cell r="C2249" t="str">
            <v>PERNOS DE ANCLAJE F1554, GRADO 55. Incluye materiales, insumos, herramientas y equipos, andamios, mano de obra calificada y todo lo necesario para desarrollar la obra.</v>
          </cell>
          <cell r="D2249" t="str">
            <v>KG</v>
          </cell>
          <cell r="E2249">
            <v>12543</v>
          </cell>
        </row>
        <row r="2250">
          <cell r="B2250">
            <v>6517</v>
          </cell>
          <cell r="C2250" t="str">
            <v>TORNILLOS A 325. Incluye materiales, insumos, herramientas y equipos, andamios, mano de obra calificada y todo lo necesario para desarrollar la obra.</v>
          </cell>
          <cell r="D2250" t="str">
            <v>KG</v>
          </cell>
          <cell r="E2250">
            <v>10612</v>
          </cell>
        </row>
        <row r="2251">
          <cell r="B2251">
            <v>6518</v>
          </cell>
          <cell r="C2251" t="str">
            <v xml:space="preserve">CODO 90° CXE PVC SANITARIA D=6" (Incluye suministro e instalación). </v>
          </cell>
          <cell r="D2251" t="str">
            <v>UN</v>
          </cell>
          <cell r="E2251">
            <v>88801</v>
          </cell>
        </row>
        <row r="2252">
          <cell r="B2252">
            <v>6519</v>
          </cell>
          <cell r="C2252" t="str">
            <v>TRAGANTE CÚPULA DE 6" x 4" EN ALUMINIO. Incluye suministro e instalación</v>
          </cell>
          <cell r="D2252" t="str">
            <v>UN</v>
          </cell>
          <cell r="E2252">
            <v>27798</v>
          </cell>
        </row>
        <row r="2253">
          <cell r="B2253">
            <v>6520</v>
          </cell>
          <cell r="C2253" t="str">
            <v>TRAGANTE CÚPULA DE 5" x 4" PLÁSTICA. Incluye suministro e instalación</v>
          </cell>
          <cell r="D2253" t="str">
            <v>UN</v>
          </cell>
          <cell r="E2253">
            <v>6610</v>
          </cell>
        </row>
        <row r="2254">
          <cell r="B2254">
            <v>6521</v>
          </cell>
          <cell r="C2254" t="str">
            <v>TEE REDUCIDA PVC SOLDAR DE 1" x 1/2". Suministro e instalación</v>
          </cell>
          <cell r="D2254" t="str">
            <v>UN</v>
          </cell>
          <cell r="E2254">
            <v>4606</v>
          </cell>
        </row>
        <row r="2255">
          <cell r="B2255">
            <v>6522</v>
          </cell>
          <cell r="C2255" t="str">
            <v>MEDIDOR DE ACUEDUCTO D= 3/4" NPT, 20mm DN</v>
          </cell>
          <cell r="D2255" t="str">
            <v>UN</v>
          </cell>
          <cell r="E2255">
            <v>196182</v>
          </cell>
        </row>
        <row r="2256">
          <cell r="B2256">
            <v>6523</v>
          </cell>
          <cell r="C2256" t="str">
            <v>UNIÓN UNIVERSAL D=1" (Suministro e Instalación)</v>
          </cell>
          <cell r="D2256" t="str">
            <v>UN</v>
          </cell>
          <cell r="E2256">
            <v>8701</v>
          </cell>
        </row>
        <row r="2257">
          <cell r="B2257">
            <v>6524</v>
          </cell>
          <cell r="C2257" t="str">
            <v>VÁLVULA CHEQUE 1" (Incluye suministro e instalación)</v>
          </cell>
          <cell r="D2257" t="str">
            <v>UN</v>
          </cell>
          <cell r="E2257">
            <v>67299</v>
          </cell>
        </row>
        <row r="2258">
          <cell r="B2258">
            <v>6525</v>
          </cell>
          <cell r="C2258" t="str">
            <v>FLOTADOR MECÁNICO 1" (Incluye suministro e instalación)</v>
          </cell>
          <cell r="D2258" t="str">
            <v>UN</v>
          </cell>
          <cell r="E2258">
            <v>91454</v>
          </cell>
        </row>
        <row r="2259">
          <cell r="B2259">
            <v>6526</v>
          </cell>
          <cell r="C2259" t="str">
            <v>CELDA TRIPLEX CON FUSIBLES 17.5 kV AISLADA EN AIRE. Incluye suministro e instalación</v>
          </cell>
          <cell r="D2259" t="str">
            <v>UN</v>
          </cell>
          <cell r="E2259">
            <v>31655966</v>
          </cell>
        </row>
        <row r="2260">
          <cell r="B2260">
            <v>6527</v>
          </cell>
          <cell r="C2260" t="str">
            <v>CAJA PARA 2 MEDIDORES DE ENERGÍA TRIFÁSICO 5 AMP. 208 V / 120 V, PARA OPERACIÓN CON CT Y PARA LA CUENTA DE LA ESTACIÓN. SUMINISTRO E INSTALACIÓN. Incluye medidor de energía trifásico 20-80 AMP, caja contador trifásico para 2 medidores</v>
          </cell>
          <cell r="D2260" t="str">
            <v>UN</v>
          </cell>
          <cell r="E2260">
            <v>390988</v>
          </cell>
        </row>
        <row r="2261">
          <cell r="B2261">
            <v>6528</v>
          </cell>
          <cell r="C2261" t="str">
            <v xml:space="preserve">ACOMETIDA DESDE TABLERO DE MEDIA A TABLERO DE TRANSFERENCIA EN CONDUCTORES DE ALUMINIO, 4 CABLES No. 4/0 AWG, AISLADOS HFFR PARA 600 V c.a. Incluye conductores, conexiones, accesorios de montaje, elementos de conexión y de marcación. INCLUYE SUMINISTRO E </v>
          </cell>
          <cell r="D2261" t="str">
            <v>ML</v>
          </cell>
          <cell r="E2261">
            <v>142669</v>
          </cell>
        </row>
        <row r="2262">
          <cell r="B2262">
            <v>6529</v>
          </cell>
          <cell r="C2262" t="str">
            <v>ACOMETIDA DE TABLERO DE TRANSFERENCIA A TDP EN CONDUCTORES DE ALUMINIO, 4 CABLES No. 4/0 AWG, AISLADOS HFFR PARA 600 V c.a. Incluye conductores, conexiones, accesorios de montaje, elementos de conexión y de marcación. INCLUYE SUMINISTRO E INSTALACIÓN.</v>
          </cell>
          <cell r="D2262" t="str">
            <v>ML</v>
          </cell>
          <cell r="E2262">
            <v>145237</v>
          </cell>
        </row>
        <row r="2263">
          <cell r="B2263">
            <v>6530</v>
          </cell>
          <cell r="C2263" t="str">
            <v>UPS 10 KV 208 / 120 V CON BATERÍAS. UPS TRIFÁSICA VT 10 kVA. Alto factor de potencia:1, Tecnología digital de control de corriente,aumentando la factibilidad en paralelo,pantalla LCD,sistema trifásico en entrada y salida,doble conversión en línea, control</v>
          </cell>
          <cell r="D2263" t="str">
            <v>UN</v>
          </cell>
          <cell r="E2263">
            <v>15349321</v>
          </cell>
        </row>
        <row r="2264">
          <cell r="B2264">
            <v>6532</v>
          </cell>
          <cell r="C2264" t="str">
            <v>SALIDA PARA DATOS PCV 3/4" DESDE TORNIQUETE HASTA CAJA DE HALADO. Incluye Suministro e Instalación</v>
          </cell>
          <cell r="D2264" t="str">
            <v>UN</v>
          </cell>
          <cell r="E2264">
            <v>35858</v>
          </cell>
        </row>
        <row r="2265">
          <cell r="B2265">
            <v>6533</v>
          </cell>
          <cell r="C2265" t="str">
            <v>DEMARCACIÓN LÍNEA DE INICIO O FIN CARRIL, A= 0.20m l= 1.0m SEPARACIÓN= 1.0m E= 2.3mm EN PINTURA TERMOPLÁSTICA. Incluye suministro y aplicación con equipo. INCLUYE MICROESFERAS.</v>
          </cell>
          <cell r="D2265" t="str">
            <v>M2</v>
          </cell>
          <cell r="E2265">
            <v>21996</v>
          </cell>
        </row>
        <row r="2266">
          <cell r="B2266">
            <v>6534</v>
          </cell>
          <cell r="C2266" t="str">
            <v>ENCHAPE DE PISO PIZARRA MULTICOLOR DE 30cm x 60cm ESPESOR 7mm O MAYOR. Suministro e instalación</v>
          </cell>
          <cell r="D2266" t="str">
            <v>M2</v>
          </cell>
          <cell r="E2266">
            <v>104423</v>
          </cell>
        </row>
        <row r="2267">
          <cell r="B2267">
            <v>6535</v>
          </cell>
          <cell r="C2267" t="str">
            <v>PISO EN CONCRETO DE 3000 PSI FUNDIDO EN SITIO</v>
          </cell>
          <cell r="D2267" t="str">
            <v>M2</v>
          </cell>
          <cell r="E2267">
            <v>28405</v>
          </cell>
        </row>
        <row r="2268">
          <cell r="B2268">
            <v>6536</v>
          </cell>
          <cell r="C2268" t="str">
            <v>PAÑETE LISO O RÚSTICO 1:4 IMPERMEABILIZADO.  (Incluye suministro e instalación hecho en obra)</v>
          </cell>
          <cell r="D2268" t="str">
            <v>M2</v>
          </cell>
          <cell r="E2268">
            <v>29311</v>
          </cell>
        </row>
        <row r="2269">
          <cell r="B2269">
            <v>6537</v>
          </cell>
          <cell r="C2269" t="str">
            <v>TEMPLETES Y CONTRAVIENTOS A-706; Fy= 420 MPA. Incluye materiales, insumos, herramientas y equipos, andamios, mano de obra calificada y todo lo necesario para desarrollar la obra.</v>
          </cell>
          <cell r="D2269" t="str">
            <v>KG</v>
          </cell>
          <cell r="E2269">
            <v>9237</v>
          </cell>
        </row>
        <row r="2270">
          <cell r="B2270">
            <v>6538</v>
          </cell>
          <cell r="C2270" t="str">
            <v>TUBERIA PVC U.M. EXT CORRUGADO/INT LISO U.M. NORMA NTC 3722-1 D=14" (Incluye Suministro e Instalación)</v>
          </cell>
          <cell r="D2270" t="str">
            <v>ML</v>
          </cell>
          <cell r="E2270">
            <v>136201</v>
          </cell>
        </row>
        <row r="2271">
          <cell r="B2271">
            <v>6539</v>
          </cell>
          <cell r="C2271" t="str">
            <v>EQUIPOS DE BOMBEO DEL SISTEMA CONTRA INCENDIO. PORTAL TUNAL</v>
          </cell>
          <cell r="D2271" t="str">
            <v>GLB</v>
          </cell>
          <cell r="E2271">
            <v>195937045</v>
          </cell>
        </row>
        <row r="2272">
          <cell r="B2272">
            <v>6540</v>
          </cell>
          <cell r="C2272" t="str">
            <v>TORNIQUETE SENCILLO PARA ALTO TRÁFICO. Suministro e instalación. (El torniquete sencillo incluye suministro, instalación y puesta a punto de equipos).</v>
          </cell>
          <cell r="D2272" t="str">
            <v>UN</v>
          </cell>
          <cell r="E2272">
            <v>9971345</v>
          </cell>
        </row>
        <row r="2273">
          <cell r="B2273">
            <v>6541</v>
          </cell>
          <cell r="C2273" t="str">
            <v>LAMINA ALFAJOR DE 6mm PARA TAPA DE TANQUE DE 1.0 m x 1.0 m.  SUMINISTRO E INSTALACIÓN.</v>
          </cell>
          <cell r="D2273" t="str">
            <v>ML</v>
          </cell>
          <cell r="E2273">
            <v>139593</v>
          </cell>
        </row>
        <row r="2274">
          <cell r="B2274">
            <v>6542</v>
          </cell>
          <cell r="C2274" t="str">
            <v>CODO 45° CXE PVC SANITARIA D=6" (Incluye suministro e instalación).</v>
          </cell>
          <cell r="D2274" t="str">
            <v>UN</v>
          </cell>
          <cell r="E2274">
            <v>45454</v>
          </cell>
        </row>
        <row r="2275">
          <cell r="B2275">
            <v>6543</v>
          </cell>
          <cell r="C2275" t="str">
            <v>TUBERÍA PVC E.L. PARA SOLDAR DE 1/2" RDE 13.5 315 PSI. Suministro en instalación.</v>
          </cell>
          <cell r="D2275" t="str">
            <v>UN</v>
          </cell>
          <cell r="E2275">
            <v>5165</v>
          </cell>
        </row>
        <row r="2276">
          <cell r="B2276">
            <v>6544</v>
          </cell>
          <cell r="C2276" t="str">
            <v>CODO 90° PVC SOLDAR DE 1/2". Suministro en instalación.</v>
          </cell>
          <cell r="D2276" t="str">
            <v>UN</v>
          </cell>
          <cell r="E2276">
            <v>4668</v>
          </cell>
        </row>
        <row r="2277">
          <cell r="B2277">
            <v>6545</v>
          </cell>
          <cell r="C2277" t="str">
            <v>REGISTRO DE CORTE 1". Suministro en instalación.</v>
          </cell>
          <cell r="D2277" t="str">
            <v>UN</v>
          </cell>
          <cell r="E2277">
            <v>90168</v>
          </cell>
        </row>
        <row r="2278">
          <cell r="B2278">
            <v>6546</v>
          </cell>
          <cell r="C2278" t="str">
            <v>ACOMETIDA EN CONDUCTORES DE ALUMINIO, 9 CABLES No. 500 KCMIL, AISLADOS HFFR PARA 600 V c.a.. Incluye conductores, conexiones, accesorios de montaje, elementos de conexión y de marcación. Incluye Suministro en Instalación. Para Transformador a Tablero de m</v>
          </cell>
          <cell r="D2278" t="str">
            <v>ML</v>
          </cell>
          <cell r="E2278">
            <v>395792</v>
          </cell>
        </row>
        <row r="2279">
          <cell r="B2279">
            <v>6547</v>
          </cell>
          <cell r="C2279" t="str">
            <v>CAJA DE INSPECCIÓN. Medidas internas de  0.3mx0.3m medidas externas 0.50m x 0.50m (H=0.50m). Incluye Suministro y Construcción. Incluye Marco y Tapa. No Inc. Base y Cañuela)</v>
          </cell>
          <cell r="D2279" t="str">
            <v>UN</v>
          </cell>
          <cell r="E2279">
            <v>194213</v>
          </cell>
        </row>
        <row r="2280">
          <cell r="B2280">
            <v>6548</v>
          </cell>
          <cell r="C2280" t="str">
            <v>SALIDA EMT 3/4" PARA CCTV E INFORMADORES POR EL TECHO DE LA PLATAFORMA. Incluye suministro e instalación</v>
          </cell>
          <cell r="D2280" t="str">
            <v>UN</v>
          </cell>
          <cell r="E2280">
            <v>118965</v>
          </cell>
        </row>
        <row r="2281">
          <cell r="B2281">
            <v>6549</v>
          </cell>
          <cell r="C2281" t="str">
            <v>SALIDA PARA DISPOSITIVOS DE DETECCIÓN, ALARMA Y SUPERVISIÓN DE EXTINCIÓN DE INCENDIOS HASTA EL PANEL DE CONTROL. Incluye tubería de 3/4" EMT, unión y curva conduit EMT de 3/4", equipos, accesorios de instalación y cableado FPLP.</v>
          </cell>
          <cell r="D2281" t="str">
            <v>UN</v>
          </cell>
          <cell r="E2281">
            <v>932421</v>
          </cell>
        </row>
        <row r="2282">
          <cell r="B2282">
            <v>6550</v>
          </cell>
          <cell r="C2282" t="str">
            <v>PANEL DE CONTROL DE ALARMA CONTRA INCENDIOS. Incluye Suministro e Instalación, tubería de 3/4" EMT, unión y curva conduit EMT de 3/4", equipos, accesorios de instalación y cableado FPLP.</v>
          </cell>
          <cell r="D2282" t="str">
            <v>UN</v>
          </cell>
          <cell r="E2282">
            <v>7964812</v>
          </cell>
        </row>
        <row r="2283">
          <cell r="B2283">
            <v>6551</v>
          </cell>
          <cell r="C2283" t="str">
            <v>PLACA DE CONCRETO DE 8cm DE ESPESOR CON LÁMINA EN METALDECK 2" CALIBRE 22. (Incluye transporte, herramienta menor, mano de obra)</v>
          </cell>
          <cell r="D2283" t="str">
            <v>M2</v>
          </cell>
          <cell r="E2283">
            <v>91452</v>
          </cell>
        </row>
        <row r="2284">
          <cell r="B2284">
            <v>6552</v>
          </cell>
          <cell r="C2284" t="str">
            <v>YEE PVC SANITARIA D=6" (Incluye suministro e instalación).</v>
          </cell>
          <cell r="D2284" t="str">
            <v>UN</v>
          </cell>
          <cell r="E2284">
            <v>732125</v>
          </cell>
        </row>
        <row r="2285">
          <cell r="B2285">
            <v>6553</v>
          </cell>
          <cell r="C2285" t="str">
            <v>TAPÓN DE PRUEBA PVC SANITARIA D=6" (Incluye suministro e instalación)</v>
          </cell>
          <cell r="D2285" t="str">
            <v>UN</v>
          </cell>
          <cell r="E2285">
            <v>19033</v>
          </cell>
        </row>
        <row r="2286">
          <cell r="B2286">
            <v>6554</v>
          </cell>
          <cell r="C2286" t="str">
            <v>SEÑALIZACIÓN PREVENTIVA PARA REDES DE SERVICIOS PÚBLICOS CON CINTA DE 500 MT X 4" PELIGRO CALIBRE 3.5  (Incluye suministro y colocación)</v>
          </cell>
          <cell r="D2286" t="str">
            <v>ML</v>
          </cell>
          <cell r="E2286">
            <v>261</v>
          </cell>
        </row>
        <row r="2287">
          <cell r="B2287">
            <v>6555</v>
          </cell>
          <cell r="C2287" t="str">
            <v>REDUCCION PVC E.L. D=1"  A 1/2" (Incluye suministro e instalación).</v>
          </cell>
          <cell r="D2287" t="str">
            <v>UN</v>
          </cell>
          <cell r="E2287">
            <v>2655</v>
          </cell>
        </row>
        <row r="2288">
          <cell r="B2288">
            <v>6556</v>
          </cell>
          <cell r="C2288" t="str">
            <v>REGISTRO DE PASO DIRECTO EN BRONCE DE 1/2". Suministro en instalación.</v>
          </cell>
          <cell r="D2288" t="str">
            <v>UN</v>
          </cell>
          <cell r="E2288">
            <v>48331</v>
          </cell>
        </row>
        <row r="2289">
          <cell r="B2289">
            <v>6557</v>
          </cell>
          <cell r="C2289" t="str">
            <v>TRANSFORMADOR SECO TRIFASICO 150 KVA, 11400 V - 208 / 120 V. EN CELDA PARA TRANSFORMADOR (Incluye suministro e instalación)</v>
          </cell>
          <cell r="D2289" t="str">
            <v>UN</v>
          </cell>
          <cell r="E2289">
            <v>14432074</v>
          </cell>
        </row>
        <row r="2290">
          <cell r="B2290">
            <v>6558</v>
          </cell>
          <cell r="C2290" t="str">
            <v>SALIDA PARA DATOS TOMA DOBLE EMT 3/4" AL INTERIOR DE TAQUILLA, PONCHADO DE JACKS Y CERTIFICADO DEL PUNTO. Incluye Suministro e Instalación. PROYECTO PORTAL TUNAL</v>
          </cell>
          <cell r="D2290" t="str">
            <v>UN</v>
          </cell>
          <cell r="E2290">
            <v>79550</v>
          </cell>
        </row>
        <row r="2291">
          <cell r="B2291">
            <v>6559</v>
          </cell>
          <cell r="C2291" t="str">
            <v>MARCO EN LÁMINA COLD ROLLED CAL. 20 ANCLADO A MURO CON CHAZOS EXPANSIVOS DE 1/2" - 3" - HOJA EN LÁMINA CELOSÍA COLD ROLLED CAL. 18</v>
          </cell>
          <cell r="D2291" t="str">
            <v>UN</v>
          </cell>
          <cell r="E2291">
            <v>476487</v>
          </cell>
        </row>
        <row r="2292">
          <cell r="B2292">
            <v>6560</v>
          </cell>
          <cell r="C2292" t="str">
            <v>TABLERO DE ALUMBRADO Y FUERZA A 208 / 120 VC. A. TRIFÁSICOS 5 HILOS, CON BARRA NEUTRO Y TIERRA, 40 BREAKERS DE 16A MONOFÁSICOS TIPO INDUSTRIAL, 2 BREAKERS TRIFASICOS DE 40A TIPO INDUSTRIAL, 24 CIRCUÍTOS; TTN CON TOTALIZADOR DE 200A. SUMINISTRO E INSTALACI</v>
          </cell>
          <cell r="D2292" t="str">
            <v>UN</v>
          </cell>
          <cell r="E2292">
            <v>3381234</v>
          </cell>
        </row>
        <row r="2293">
          <cell r="B2293">
            <v>6561</v>
          </cell>
          <cell r="C2293" t="str">
            <v>TORNIQUETE PARA PERSONAS CON MOVILIDAD REDUCIDA CON BRAZOS DE CLIP. Suministro e instalación. (El torniquete sencillo incluye suministro, instalación y puesta a punto de equipos).</v>
          </cell>
          <cell r="D2293" t="str">
            <v>UN</v>
          </cell>
          <cell r="E2293">
            <v>13779345</v>
          </cell>
        </row>
        <row r="2294">
          <cell r="B2294">
            <v>6562</v>
          </cell>
          <cell r="C2294" t="str">
            <v>REHABILITACIÓN ANDEN ADOQUÍN ARCILLA TR LIVIANO SOBRE MORTERO. NO INCL BORDILLO. INCL. RETIRO ADOQUIN E INSTALAR EL MISMO. NO INCLUYE REDES.</v>
          </cell>
          <cell r="D2294" t="str">
            <v>M2</v>
          </cell>
          <cell r="E2294">
            <v>50288</v>
          </cell>
        </row>
        <row r="2295">
          <cell r="B2295">
            <v>6563</v>
          </cell>
          <cell r="C2295" t="str">
            <v>TRITUBO PE 100 FOPT DE 40mm (1 1/4") RDE 13.5 MULTF. D= 40 x 40 x 40 mm POLIETILENO DE ALTA DENSIDAD. Incluye Suministro e Instalación. No incluye relleno.</v>
          </cell>
          <cell r="D2295" t="str">
            <v>ML</v>
          </cell>
          <cell r="E2295">
            <v>11190</v>
          </cell>
        </row>
        <row r="2296">
          <cell r="B2296">
            <v>6564</v>
          </cell>
          <cell r="C2296" t="str">
            <v>BANDAS SONORAS REDUCTORAS DE VELOCIDAD DE 3cm DE ALTURA, CONSTRUIDA CON GRAVILLA DE 1/2", PINTURA DE LARGA DURACIÓN BLANCA Y RESINA EPÓXICA</v>
          </cell>
          <cell r="D2296" t="str">
            <v>M2</v>
          </cell>
          <cell r="E2296">
            <v>196231</v>
          </cell>
        </row>
        <row r="2297">
          <cell r="B2297">
            <v>6565</v>
          </cell>
          <cell r="C2297" t="str">
            <v>DESMONTE Y RETIRO DE REJA DE CERRAMIENTO. INCLUYE DEMOLICIÓN DE CIMENTACIÓN, BASE Y REJA. Incluye transporte a 21 Km y disposición de materiales en sitio autorizado.</v>
          </cell>
          <cell r="D2297" t="str">
            <v>ML</v>
          </cell>
          <cell r="E2297">
            <v>29670</v>
          </cell>
        </row>
        <row r="2298">
          <cell r="B2298">
            <v>6566</v>
          </cell>
          <cell r="C2298" t="str">
            <v>DIVISIÓN EN VIDRIO TEMPLADO DE 10 mm CON PARALES Y ACCESORIOS EN ACERO INOXIDABLE. Incluye Suministro e Instalación.</v>
          </cell>
          <cell r="D2298" t="str">
            <v>M2</v>
          </cell>
          <cell r="E2298">
            <v>218043</v>
          </cell>
        </row>
        <row r="2299">
          <cell r="B2299">
            <v>6567</v>
          </cell>
          <cell r="C2299" t="str">
            <v>BANDEJA PARA INTERCAMBIO DE MONEDAS EN ACERO INOXIDABLE CAL. 18 SOPORTADO CON ÁNGULOS METÁLICOS A ANTEPECHO EN MAMPOSTERÍA. Suministro e Instalación.</v>
          </cell>
          <cell r="D2299" t="str">
            <v>ML</v>
          </cell>
          <cell r="E2299">
            <v>225077</v>
          </cell>
        </row>
        <row r="2300">
          <cell r="B2300">
            <v>6568</v>
          </cell>
          <cell r="C2300" t="str">
            <v>CANALETA METÁLICA DE 12 cm x 5 cm CON TAPA. SUMINISTRO E INSTALACIÓN. INCLUYE TROQUE EN TAQUILLAS PARA ALOJAR LOS CONDUCTORES DE VOZ, DATOS Y ENERGÍA ENTRE LOS PUESTOS DE LAS TAQUILLAS.</v>
          </cell>
          <cell r="D2300" t="str">
            <v>ML</v>
          </cell>
          <cell r="E2300">
            <v>27555</v>
          </cell>
        </row>
        <row r="2301">
          <cell r="B2301">
            <v>6569</v>
          </cell>
          <cell r="C2301" t="str">
            <v>CHEVRON 90 cm x 40 cm, REFLECTIVO PRISMÁTICO TIPO VII O SUPERIOR, AMARILLO LIMÓN FLUORESCENTE EN LÁMINA GALVANIZADA, PEDESTAL EN ÁNGULO. Suministro e Instalación.</v>
          </cell>
          <cell r="D2301" t="str">
            <v>UN</v>
          </cell>
          <cell r="E2301">
            <v>217770</v>
          </cell>
        </row>
        <row r="2302">
          <cell r="B2302">
            <v>6570</v>
          </cell>
          <cell r="C2302" t="str">
            <v>PINTURA ACRÍLICA BASE AGUA (e=15mils. Incluye Suministro y Aplicación con Equipo. Incluye Microesferas).</v>
          </cell>
          <cell r="D2302" t="str">
            <v>M2</v>
          </cell>
          <cell r="E2302">
            <v>17500</v>
          </cell>
        </row>
        <row r="2303">
          <cell r="B2303">
            <v>6571</v>
          </cell>
          <cell r="C2303" t="str">
            <v>DEMARCACION LINEA CONTINUA A=0.12m (e=15 mils, Acrílica Base Agua. Inc. Sumin. y Aplic. con Equipo. Incl. Microesferas)</v>
          </cell>
          <cell r="D2303" t="str">
            <v>ML</v>
          </cell>
          <cell r="E2303">
            <v>980</v>
          </cell>
        </row>
        <row r="2304">
          <cell r="B2304">
            <v>6572</v>
          </cell>
          <cell r="C2304" t="str">
            <v>DEMARCACION LINEA CONTINUA A=0.15m (e=15 mils, Acrílica Base Agua. Inc. Sumin. y Aplic. con Equipo. Incl. Microesferas)</v>
          </cell>
          <cell r="D2304" t="str">
            <v>ML</v>
          </cell>
          <cell r="E2304">
            <v>1225</v>
          </cell>
        </row>
        <row r="2305">
          <cell r="B2305">
            <v>6573</v>
          </cell>
          <cell r="C2305" t="str">
            <v>PINTURA EN PLASTICO EN FRIO METILMETACRILATO PARA MARCAS VIALES, SIN MICROESFERAS Y ESPESOR SECO SEGÚN NORMA NTC 4744. SUMINISTRO Y APLICACIÓN. (Cebras, Flechas, pictogramas, lineas de pare, senderos peatonales, achurados, etc).</v>
          </cell>
          <cell r="D2305" t="str">
            <v>M2</v>
          </cell>
          <cell r="E2305">
            <v>44751</v>
          </cell>
        </row>
        <row r="2306">
          <cell r="B2306">
            <v>6574</v>
          </cell>
          <cell r="C2306" t="str">
            <v>RECONSTRUCCIÓN POR HILADA PARA CAJA DE INSPECCIÓN SENCILLA PARA CANALIZACIÓN (1.49m x 0.99m) NORMA CODENSA CS275. INCLUYE MORTERO DE PEGA Y PAÑETE IMPERMEABILIZADO DE 2500 PSI, LADRILLO TOLETE RECOCIDO, MORTERO DE PEGA 1:5. (No incluye marco, tapa, excava</v>
          </cell>
          <cell r="D2306" t="str">
            <v>UN</v>
          </cell>
          <cell r="E2306">
            <v>33005</v>
          </cell>
        </row>
        <row r="2307">
          <cell r="B2307">
            <v>6575</v>
          </cell>
          <cell r="C2307" t="str">
            <v>RECONSTRUCCIÓN POR HILADA PARA CAJA DE INSPECCIÓN DE ALUMBRADO PÚBLICO (0.90m x 0.90m) NORMA CODENSA CS274. INCLUYE MORTERO DE PEGA Y PAÑETE IMPERMEABILIZADO DE 2500 PSI, LADRILLO TOLETE RECOCIDO, MORTERO DE PEGA 1:5. (No incluye marco, tapa, excavaciones</v>
          </cell>
          <cell r="D2307" t="str">
            <v>UN</v>
          </cell>
          <cell r="E2307">
            <v>25974</v>
          </cell>
        </row>
        <row r="2308">
          <cell r="B2308">
            <v>6576</v>
          </cell>
          <cell r="C2308" t="str">
            <v>RECONSTRUCCIÓN POR HILADA PARA CAJA DE INSPECCIÓN (2.00m x 2.00m) NORMA CODENSA CS280. INCLUYE MORTERO DE PEGA Y PAÑETE IMPERMEABILIZADO DE 2500 PSI, LADRILLO TOLETE RECOCIDO, MORTERO DE PEGA 1:5. (No incluye marco, tapa, excavaciones, rellenos, transport</v>
          </cell>
          <cell r="D2308" t="str">
            <v>UN</v>
          </cell>
          <cell r="E2308">
            <v>59061</v>
          </cell>
        </row>
        <row r="2309">
          <cell r="B2309">
            <v>6577</v>
          </cell>
          <cell r="C2309" t="str">
            <v>CONTENEDOR DE RAICES (1.60m x 1.60m x 1.60m)INCLUYE MUROS EN CONCRETO GRAVA COMÚN 3000 PSI (210 Kg/Cm2), SUMINISTRO CONSTRUCCIÓN Y FILTRO EN GRAVILLA 1/2", FORMALETA Y REFUERZO. NO INCLUYE TIERRA NEGRA.</v>
          </cell>
          <cell r="D2309" t="str">
            <v>UN</v>
          </cell>
          <cell r="E2309">
            <v>669568</v>
          </cell>
        </row>
        <row r="2310">
          <cell r="B2310">
            <v>6578</v>
          </cell>
          <cell r="C2310" t="str">
            <v xml:space="preserve">ACERO ESTRUCTURAL PARA PORTAL DE TRANSMILENIO. Suministro, fabricación, transporte y montaje de estructura metálica con el siguiente esquema de protección y pintura: Sistema de protección Básica (Guía 6.7.2).Limpieza: SSPC-SP 6.Imprimante epóxico rico en </v>
          </cell>
          <cell r="D2310" t="str">
            <v>KG</v>
          </cell>
          <cell r="E2310">
            <v>7764</v>
          </cell>
        </row>
        <row r="2311">
          <cell r="B2311">
            <v>6579</v>
          </cell>
          <cell r="C2311" t="str">
            <v>DEMARCACIÓN LINEA CONTINUA A= 0.2mt, (e= 15 mils ACRÍLICA BASE AGUA. INCLUYE SUMINISTRO Y APLICACIÓN CON EQUIPO. INCLUYE MICROESFERAS.</v>
          </cell>
          <cell r="D2311" t="str">
            <v>ML</v>
          </cell>
          <cell r="E2311">
            <v>3500</v>
          </cell>
        </row>
        <row r="2312">
          <cell r="B2312">
            <v>6580</v>
          </cell>
          <cell r="C2312" t="str">
            <v>SÍMBOLO DE DEMARCACIÓN CORREDOR EXCLUSIVO DE BICICLETA 1.60m x 2.40m (e= 15 mils. INCLUYE SUMINISTRO Y APLICACIÓN CON EQUIPO. INCLUYE MICROESFERAS.</v>
          </cell>
          <cell r="D2312" t="str">
            <v>UN</v>
          </cell>
          <cell r="E2312">
            <v>15750</v>
          </cell>
        </row>
        <row r="2313">
          <cell r="B2313">
            <v>6581</v>
          </cell>
          <cell r="C2313" t="str">
            <v>SÍMBOLO DE DEMARCACIÓN CORREDOR EXCLUSIVO DE BICICLETA 0.80m x 1.20m (e= 15 mils. INCLUYE SUMINISTRO Y APLICACIÓN CON EQUIPO. INCLUYE MICROESFERAS.</v>
          </cell>
          <cell r="D2313" t="str">
            <v>UN</v>
          </cell>
          <cell r="E2313">
            <v>4725</v>
          </cell>
        </row>
        <row r="2314">
          <cell r="B2314">
            <v>6582</v>
          </cell>
          <cell r="C2314" t="str">
            <v>DEMARCACIÓN DE LETRERO "SOLO BUS" (e= 15 mils. INCLUYE SUMINISTRO Y APLICACIÓN CON EQUIPO. INCLUYE MICROESFERAS.</v>
          </cell>
          <cell r="D2314" t="str">
            <v>UN</v>
          </cell>
          <cell r="E2314">
            <v>79273</v>
          </cell>
        </row>
        <row r="2315">
          <cell r="B2315">
            <v>6583</v>
          </cell>
          <cell r="C2315" t="str">
            <v>FLECHA DIRECCIONAL "FRENTE, DERECHA E IZQUIERDA" PARA PAVIMENTO RÍGIDO (e= 15 mils. ACRÍLICA BASE AGUA. INCLUYE SUMINISTRO Y APLICACIÓN CON EQUIPO. INCLUYE MICROESFERAS.</v>
          </cell>
          <cell r="D2315" t="str">
            <v>UN</v>
          </cell>
          <cell r="E2315">
            <v>56175</v>
          </cell>
        </row>
        <row r="2316">
          <cell r="B2316">
            <v>6584</v>
          </cell>
          <cell r="C2316" t="str">
            <v>PICTOGRAMA DE CEDA EL PASO EN CICLORRUTA (4 TRIÁNGULOS), (PINTURA ACRÍLICA BASE AGUA (e= 15 mils. INCLUYE SUMINISTRO Y APLICACIÓN CON EQUIPO. INCLUYE MICROESFERAS.</v>
          </cell>
          <cell r="D2316" t="str">
            <v>UN</v>
          </cell>
          <cell r="E2316">
            <v>6790</v>
          </cell>
        </row>
        <row r="2317">
          <cell r="B2317">
            <v>6585</v>
          </cell>
          <cell r="C2317" t="str">
            <v>DEMARCACIÓN DE FLECHA DE TERMINACIÓN DE CARRIL (e= 15 mils. ACRÍLICA BASE AGUA. INCLUYE SUMINISTRO Y APLICACIÓN CON EQUIPO. INCLUYE MICROESFERAS.</v>
          </cell>
          <cell r="D2317" t="str">
            <v>UN</v>
          </cell>
          <cell r="E2317">
            <v>73238</v>
          </cell>
        </row>
        <row r="2318">
          <cell r="B2318">
            <v>6586</v>
          </cell>
          <cell r="C2318" t="str">
            <v>FLECHA DIRECCIONAL "A LA IZQUIERDA" (e= 15 mils. ACRÍLICA BASE AGUA. ÁREA: 1.5037 m2 SEGÚN EL MANUAL DE SEÑALIZACIÓN VIAL. SUMINISTRO Y APLICACIÓN CON EQUIPO. INCLUYE MICROESFERAS.</v>
          </cell>
          <cell r="D2318" t="str">
            <v>UN</v>
          </cell>
          <cell r="E2318">
            <v>33506</v>
          </cell>
        </row>
        <row r="2319">
          <cell r="B2319">
            <v>6587</v>
          </cell>
          <cell r="C2319" t="str">
            <v>DEMARCACIÓN TEXTO PARE. ÁREA: 1.48 m2  (e= 15 mils, ACRÍLICA BASE AGUA. SUMINISTRO Y APLICACIÓN CON EQUIPO. INCLUYE MICROESFERAS.</v>
          </cell>
          <cell r="D2319" t="str">
            <v>UN</v>
          </cell>
          <cell r="E2319">
            <v>29177</v>
          </cell>
        </row>
        <row r="2320">
          <cell r="B2320">
            <v>6588</v>
          </cell>
          <cell r="C2320" t="str">
            <v>DEMARCACIÓN DE ACHURADO. AREA: 1.0 m2  (e= 15 mils, ACRÍLICA BASE AGUA. SUMINISTRO Y APLICACIÓN CON EQUIPO. INCLUYE MICROESFERAS.</v>
          </cell>
          <cell r="D2320" t="str">
            <v>M2</v>
          </cell>
          <cell r="E2320">
            <v>24692</v>
          </cell>
        </row>
        <row r="2321">
          <cell r="B2321">
            <v>6589</v>
          </cell>
          <cell r="C2321" t="str">
            <v>DEMARCACIÓN DE LINEA LOGARÍTMICA. ÁREA: 0.60 m2  (e= 15 mils, ACRÍLICA BASE AGUA. SUMINISTRO Y APLICACIÓN CON EQUIPO. INCLUYE MICROESFERAS.</v>
          </cell>
          <cell r="D2321" t="str">
            <v>ML</v>
          </cell>
          <cell r="E2321">
            <v>13790</v>
          </cell>
        </row>
        <row r="2322">
          <cell r="B2322">
            <v>6590</v>
          </cell>
          <cell r="C2322" t="str">
            <v>DEMARCACION LINEA DE PARE. ÁREA: 0.60 m2  (e= 15 mils, ACRÍLICA BASE AGUA. SUMINISTRO Y APLICACIÓN CON EQUIPO. INCLUYE MICROESFERAS.</v>
          </cell>
          <cell r="D2322" t="str">
            <v>M2</v>
          </cell>
          <cell r="E2322">
            <v>17690</v>
          </cell>
        </row>
        <row r="2323">
          <cell r="B2323">
            <v>6591</v>
          </cell>
          <cell r="C2323" t="str">
            <v>DEMARCACION LINEA DE LINEA SENDERO PEATONAL CONTINUA. ÁREA: 0.30 m2  (e= 15 mils, ACRÍLICA BASE AGUA. SUMINISTRO Y APLICACIÓN CON EQUIPO. INCLUYE MICROESFERAS.</v>
          </cell>
          <cell r="D2323" t="str">
            <v>ML</v>
          </cell>
          <cell r="E2323">
            <v>7804</v>
          </cell>
        </row>
        <row r="2324">
          <cell r="B2324">
            <v>6592</v>
          </cell>
          <cell r="C2324" t="str">
            <v>DEMARCACION ZONA ANTIBLOQUEO. AREA: 0.30 m2  (e= 15 mils, ACRILICA BASE AGUA. SUMINISTRO Y APLICACION CON EQUIPO. INCLUYE MICROESFERAS.</v>
          </cell>
          <cell r="D2324" t="str">
            <v>ML</v>
          </cell>
          <cell r="E2324">
            <v>7804</v>
          </cell>
        </row>
        <row r="2325">
          <cell r="B2325">
            <v>6593</v>
          </cell>
          <cell r="C2325" t="str">
            <v>DEMARCACIÓN DE LINEA DE PARADERO DE BUSES. ÁREA: 5.5775 m2  (e= 15 mils, ACRÍLICA BASE AGUA. SUMINISTRO Y APLICACIÓN CON EQUIPO. INCLUYE MICROESFERAS.</v>
          </cell>
          <cell r="D2325" t="str">
            <v>UN</v>
          </cell>
          <cell r="E2325">
            <v>126334</v>
          </cell>
        </row>
        <row r="2326">
          <cell r="B2326">
            <v>6594</v>
          </cell>
          <cell r="C2326" t="str">
            <v>DEMARCACIÓN PICTOGRAMA TRIÁNGULOS CEDA EL PASO. (e= 15 mils, ACRÍLICA BASE AGUA. SUMINISTRO Y APLICACIÓN CON EQUIPO. INCLUYE MICROESFERAS.</v>
          </cell>
          <cell r="D2326" t="str">
            <v>UN</v>
          </cell>
          <cell r="E2326">
            <v>19892</v>
          </cell>
        </row>
        <row r="2327">
          <cell r="B2327">
            <v>6595</v>
          </cell>
          <cell r="C2327" t="str">
            <v>DEMARCACION LINEA DE CEDA EL PASO DISCONTINUA. AREA: 0.32m2.  (e= 15 mils, ACRILICA BASE AGUA. SUMINISTRO Y APLICACION CON EQUIPO. INCLUYE MICROESFERAS.</v>
          </cell>
          <cell r="D2327" t="str">
            <v>UN</v>
          </cell>
          <cell r="E2327">
            <v>7992</v>
          </cell>
        </row>
        <row r="2328">
          <cell r="B2328">
            <v>6596</v>
          </cell>
          <cell r="C2328" t="str">
            <v>DEMARCACION LINEA DE PARADA DE TRANSMILENIO. AREA: 3.96 m2 SEGUN PARAMETROS DE DISEÑO DE TRANSMILENIO (e= 15 mils, ACRILICA BASE AGUA. SUMINISTRO Y APLICACION CON EQUIPO. INCLUYE MICROESFERAS.</v>
          </cell>
          <cell r="D2328" t="str">
            <v>UN</v>
          </cell>
          <cell r="E2328">
            <v>98066</v>
          </cell>
        </row>
        <row r="2329">
          <cell r="B2329">
            <v>6597</v>
          </cell>
          <cell r="C2329" t="str">
            <v>SISTEMA DE SUCCIÓN, DESCARGA, PRUEBA, ALIVIO Y DE EXTINCIÓN CONTRA INCENDIO - SUBCONTRATO PORTAL EL TUNAL (Incl: Ver Observaciones)</v>
          </cell>
          <cell r="D2329" t="str">
            <v>GLB</v>
          </cell>
          <cell r="E2329">
            <v>490585708</v>
          </cell>
        </row>
        <row r="2330">
          <cell r="B2330">
            <v>6598</v>
          </cell>
          <cell r="C2330" t="str">
            <v>TRANSFORMADOR  SECO CLASE F TRIFASICO DE 45 KVA, 11.4/0.480-277 KV ZCC 4% (NORMA CODENSA CTS-535) (Incluye suministro e instalación)</v>
          </cell>
          <cell r="D2330" t="str">
            <v>UN</v>
          </cell>
          <cell r="E2330">
            <v>21220743</v>
          </cell>
        </row>
        <row r="2331">
          <cell r="B2331">
            <v>6599</v>
          </cell>
          <cell r="C2331" t="str">
            <v>ADAPTADOR PVC MACHO ROSCADO DE 1 1/2" (Suministro e Instalación)</v>
          </cell>
          <cell r="D2331" t="str">
            <v>UN</v>
          </cell>
          <cell r="E2331">
            <v>8364</v>
          </cell>
        </row>
        <row r="2332">
          <cell r="B2332">
            <v>6600</v>
          </cell>
          <cell r="C2332" t="str">
            <v>REDUCCION PVC E.L. D= 1 1/2" X 1/2" (Incluye suministro e instalación, soldadura).</v>
          </cell>
          <cell r="D2332" t="str">
            <v>UN</v>
          </cell>
          <cell r="E2332">
            <v>8281</v>
          </cell>
        </row>
        <row r="2333">
          <cell r="B2333">
            <v>6601</v>
          </cell>
          <cell r="C2333" t="str">
            <v>TEE HD EXTREMO JUNTA HIDRÁULICA 12"x10" (Suministro e Instalación)</v>
          </cell>
          <cell r="D2333" t="str">
            <v>UN</v>
          </cell>
          <cell r="E2333">
            <v>2442143</v>
          </cell>
        </row>
        <row r="2334">
          <cell r="B2334">
            <v>6602</v>
          </cell>
          <cell r="C2334" t="str">
            <v>PILOTE D=2.00 M DE CONCRETO 4000 PSI VERIFICAR (28MPA) (Incl. Excavación, Cargue, movilización, montaje, descabece y desmontaje equipo)</v>
          </cell>
          <cell r="D2334" t="str">
            <v>M3</v>
          </cell>
          <cell r="E2334">
            <v>1449894</v>
          </cell>
        </row>
        <row r="2335">
          <cell r="B2335">
            <v>6603</v>
          </cell>
          <cell r="C2335" t="str">
            <v>TEE HD EXTREMO JUNTA HIDRÁULICA 12"x8" (Suministro e Instalación)</v>
          </cell>
          <cell r="D2335" t="str">
            <v>UN</v>
          </cell>
          <cell r="E2335">
            <v>1668480</v>
          </cell>
        </row>
        <row r="2336">
          <cell r="B2336">
            <v>6604</v>
          </cell>
          <cell r="C2336" t="str">
            <v>TEE HD EXTREMO JUNTA HIDRÁULICA 12"x6" (Suministro e Instalación)</v>
          </cell>
          <cell r="D2336" t="str">
            <v>UN</v>
          </cell>
          <cell r="E2336">
            <v>1525660</v>
          </cell>
        </row>
        <row r="2337">
          <cell r="B2337">
            <v>6605</v>
          </cell>
          <cell r="C2337" t="str">
            <v>PANEL CONTROLADOR DE ALARMA CONTRA INCENDIOS INTELIGENTE DIRECCIONABLE. (INCLUYE MODULOS, FUENTE ALIMENTACION PRINCIPAL, BATERIAS)</v>
          </cell>
          <cell r="D2337" t="str">
            <v>UN</v>
          </cell>
          <cell r="E2337">
            <v>6963838</v>
          </cell>
        </row>
        <row r="2338">
          <cell r="B2338">
            <v>6606</v>
          </cell>
          <cell r="C2338" t="str">
            <v>TEE HD EXTREMO JUNTA HIDRÁULICA 6"x 6" (Suministro e Instalación)</v>
          </cell>
          <cell r="D2338" t="str">
            <v>UN</v>
          </cell>
          <cell r="E2338">
            <v>478643</v>
          </cell>
        </row>
        <row r="2339">
          <cell r="B2339">
            <v>6607</v>
          </cell>
          <cell r="C2339" t="str">
            <v>DIFUSOR DE SUMINISTRO 510 CFM 12" X 12" (INCLUYE SUMINISTRO E INSTALACION)</v>
          </cell>
          <cell r="D2339" t="str">
            <v>UN</v>
          </cell>
          <cell r="E2339">
            <v>175635</v>
          </cell>
        </row>
        <row r="2340">
          <cell r="B2340">
            <v>6608</v>
          </cell>
          <cell r="C2340" t="str">
            <v>VÁLVULA TIPO MARIPOSA DE Ø 8" CLASE 150 CON EXTREMOS BRIDADOS (Suministro e Instalación)</v>
          </cell>
          <cell r="D2340" t="str">
            <v>UN</v>
          </cell>
          <cell r="E2340">
            <v>470331</v>
          </cell>
        </row>
        <row r="2341">
          <cell r="B2341">
            <v>6609</v>
          </cell>
          <cell r="C2341" t="str">
            <v>TEE HD EXTREMO JUNTA HIDRÁULICA 8"x 8" (Suministro e Instalación)</v>
          </cell>
          <cell r="D2341" t="str">
            <v>UN</v>
          </cell>
          <cell r="E2341">
            <v>835643</v>
          </cell>
        </row>
        <row r="2342">
          <cell r="B2342">
            <v>6610</v>
          </cell>
          <cell r="C2342" t="str">
            <v>REDUCCIÓN PVC SOLDAR DE 2" x 1 1/2"(Suministro e Instalación)</v>
          </cell>
          <cell r="D2342" t="str">
            <v>UN</v>
          </cell>
          <cell r="E2342">
            <v>11167</v>
          </cell>
        </row>
        <row r="2343">
          <cell r="B2343">
            <v>6611</v>
          </cell>
          <cell r="C2343" t="str">
            <v>REDUCCIÓN BRIDADA DE 24" x 16" CLASE 300 EN HD CON UNIONES MECÁNICAS SEGÚN NORMA AWWA C153(Suministro e Instalación)</v>
          </cell>
          <cell r="D2343" t="str">
            <v>UN</v>
          </cell>
          <cell r="E2343">
            <v>6356420</v>
          </cell>
        </row>
        <row r="2344">
          <cell r="B2344">
            <v>6612</v>
          </cell>
          <cell r="C2344" t="str">
            <v>REDUCCIÓN BRIDADA DE 14" x 12" CLASE 300 EN HD CON UNIONES MECÁNICAS SEGÚN NORMA AWWA C153(Suministro e Instalación)</v>
          </cell>
          <cell r="D2344" t="str">
            <v>UN</v>
          </cell>
          <cell r="E2344">
            <v>2196709</v>
          </cell>
        </row>
        <row r="2345">
          <cell r="B2345">
            <v>6613</v>
          </cell>
          <cell r="C2345" t="str">
            <v>ARRANCADOR SUAVE DE 41kW, aprox. 60hp 73amp. 440V (Incluye totalizador y cofre Nema 3R. Cumple RETIE). Suministro e Instalación</v>
          </cell>
          <cell r="D2345" t="str">
            <v>UN</v>
          </cell>
          <cell r="E2345">
            <v>4332055</v>
          </cell>
        </row>
        <row r="2346">
          <cell r="B2346">
            <v>6614</v>
          </cell>
          <cell r="C2346" t="str">
            <v>ARRANCADOR SUAVE DE 125 HP, 148amp (Incluye totalizador, cofre Nema 3R, cumple RETIE). Suministro e Instalación</v>
          </cell>
          <cell r="D2346" t="str">
            <v>UN</v>
          </cell>
          <cell r="E2346">
            <v>6856045</v>
          </cell>
        </row>
        <row r="2347">
          <cell r="B2347">
            <v>6615</v>
          </cell>
          <cell r="C2347" t="str">
            <v>REDUCCION PVC TIPO U.M. 3"x2" (Suministro e Instalación)</v>
          </cell>
          <cell r="D2347" t="str">
            <v>UN</v>
          </cell>
          <cell r="E2347">
            <v>16939</v>
          </cell>
        </row>
        <row r="2348">
          <cell r="B2348">
            <v>6616</v>
          </cell>
          <cell r="C2348" t="str">
            <v>CONEXIONES KIT SILLA YEE 600 x 160 PVC. SUMINISTRO E INSTALACIÓN.</v>
          </cell>
          <cell r="D2348" t="str">
            <v>UN</v>
          </cell>
          <cell r="E2348">
            <v>96896</v>
          </cell>
        </row>
        <row r="2349">
          <cell r="B2349">
            <v>6617</v>
          </cell>
          <cell r="C2349" t="str">
            <v>CONEXIONES KIT SILLA YEE 250 x 160 PVC. SUMINISTRO E INSTALACIÓN.</v>
          </cell>
          <cell r="D2349" t="str">
            <v>UN</v>
          </cell>
          <cell r="E2349">
            <v>96876</v>
          </cell>
        </row>
        <row r="2350">
          <cell r="B2350">
            <v>6618</v>
          </cell>
          <cell r="C2350" t="str">
            <v>CONEXIONES KIT SILLA YEE 500 x 160 PVC. SUMINISTRO E INSTALACIÓN.</v>
          </cell>
          <cell r="D2350" t="str">
            <v>UN</v>
          </cell>
          <cell r="E2350">
            <v>346260</v>
          </cell>
        </row>
        <row r="2351">
          <cell r="B2351">
            <v>6619</v>
          </cell>
          <cell r="C2351" t="str">
            <v>CONEXIONES KIT SILLA YEE 400 x 160 PVC. SUMINISTRO E INSTALACIÓN.</v>
          </cell>
          <cell r="D2351" t="str">
            <v>UN</v>
          </cell>
          <cell r="E2351">
            <v>219321</v>
          </cell>
        </row>
        <row r="2352">
          <cell r="B2352">
            <v>6620</v>
          </cell>
          <cell r="C2352" t="str">
            <v>ACERO ASTM A-36 No. 6 (Ø 3/4") PARA ESCALERAS DE ACCESO A POZOS DE ALCANTARILLADO. Suministro, fabricación, transporte y montaje.</v>
          </cell>
          <cell r="D2352" t="str">
            <v>ML</v>
          </cell>
          <cell r="E2352">
            <v>71238</v>
          </cell>
        </row>
        <row r="2353">
          <cell r="B2353">
            <v>6621</v>
          </cell>
          <cell r="C2353" t="str">
            <v>CÁMARA EN CONCRETO PREFABRICADO TIPO II. SUMINISTRO E INSTALACIÓN.</v>
          </cell>
          <cell r="D2353" t="str">
            <v>UN</v>
          </cell>
          <cell r="E2353">
            <v>11052822</v>
          </cell>
        </row>
        <row r="2354">
          <cell r="B2354">
            <v>6622</v>
          </cell>
          <cell r="C2354" t="str">
            <v xml:space="preserve">TUBO EN ACERO Ø 45" PN 10 TIPO CILINDRO DE ACERO CON REFUERZO DE VARILLA, CON UNIONES ESPIGO / CAMPANA CON EMPAQUE DE CAUCHO, CON REVESTIMIENTO INTERIOR Y RECUBRIMIENTO EXTERIOR EN MORTERO CEMENTO. FABRICADOS SEGÚN NORMA AWWA C200 PARTIR DE LÁMINA ASTM A </v>
          </cell>
          <cell r="D2354" t="str">
            <v>ML</v>
          </cell>
          <cell r="E2354">
            <v>3135560</v>
          </cell>
        </row>
        <row r="2355">
          <cell r="B2355">
            <v>6623</v>
          </cell>
          <cell r="C2355" t="str">
            <v>VÁLVULA COMPUERTA ELÁSTICA VA (VÁSTAGO ASCENDENTE) D=6" DN (DIÁMETRO NOMINAL) 150 mm CON EXTREMOS BRIDADOS (SUMINISTRO E INSTALACIÓN)</v>
          </cell>
          <cell r="D2355" t="str">
            <v>UN</v>
          </cell>
          <cell r="E2355">
            <v>1526896</v>
          </cell>
        </row>
        <row r="2356">
          <cell r="B2356">
            <v>6624</v>
          </cell>
          <cell r="C2356" t="str">
            <v>VÁLVULA TIPO MARIPOSA DE Ø 3" CLASE 150 CON EXTREMOS BRIDADOS (Suministro e Instalación)</v>
          </cell>
          <cell r="D2356" t="str">
            <v>UN</v>
          </cell>
          <cell r="E2356">
            <v>129749</v>
          </cell>
        </row>
        <row r="2357">
          <cell r="B2357">
            <v>6625</v>
          </cell>
          <cell r="C2357" t="str">
            <v>VÁLVULA TIPO MARIPOSA DE Ø 4" CLASE 150 CON EXTREMOS BRIDADOS (Suministro e Instalación)</v>
          </cell>
          <cell r="D2357" t="str">
            <v>UN</v>
          </cell>
          <cell r="E2357">
            <v>183469</v>
          </cell>
        </row>
        <row r="2358">
          <cell r="B2358">
            <v>6626</v>
          </cell>
          <cell r="C2358" t="str">
            <v>VÁLVULA TIPO MARIPOSA DE Ø 6" CLASE 150 CON EXTREMOS BRIDADOS (Suministro e Instalación)</v>
          </cell>
          <cell r="D2358" t="str">
            <v>UN</v>
          </cell>
          <cell r="E2358">
            <v>275830</v>
          </cell>
        </row>
        <row r="2359">
          <cell r="B2359">
            <v>6627</v>
          </cell>
          <cell r="C2359" t="str">
            <v>CODO EN ACERO Ø 45" DE 22 1/2° Y 45° PN 10 TIPO CILINDRO DE ACERO CON REFUERZO DE VARILLA, CON UNIONES ESPIGO / CAMPANA CON EMPAQUE DE CAUCHO, CON REVESTIMIENTO INTERIOR Y RECUBRIMIENTO EXTERIOR EN MORTERO CEMENTO. L= 095m x 0.95m PRESIÓN DE TRABAJO 150 P</v>
          </cell>
          <cell r="D2359" t="str">
            <v>UN</v>
          </cell>
          <cell r="E2359">
            <v>12553013</v>
          </cell>
        </row>
        <row r="2360">
          <cell r="B2360">
            <v>6628</v>
          </cell>
          <cell r="C2360" t="str">
            <v xml:space="preserve">CODO EN ACERO Ø 27" DE 22 1/2° Y 45° PN 10 TIPO CILINDRO DE ACERO CON REFUERZO DE VARILLA, CON UNIONES ESPIGO / CAMPANA CON EMPAQUE DE CAUCHO, CON REVESTIMIENTO INTERIOR Y RECUBRIMIENTO EXTERIOR EN MORTERO CEMENTO. L= 0.85m x 0.85m PRESIÓN DE TRABAJO 150 </v>
          </cell>
          <cell r="D2360" t="str">
            <v>UN</v>
          </cell>
          <cell r="E2360">
            <v>5352723</v>
          </cell>
        </row>
        <row r="2361">
          <cell r="B2361">
            <v>6629</v>
          </cell>
          <cell r="C2361" t="str">
            <v>CODO EN ACERO Ø 20"  DE 22 1/2° Y 45° PN 10 TIPO CILINDRO DE ACERO CON REFUERZO DE VARILLA, CON UNIONES ESPIGO / CAMPANA CON EMPAQUE DE CAUCHO, CON REVESTIMIENTO INTERIOR Y RECUBRIMIENTO EXTERIOR EN MORTERO CEMENTO. L= 0.65m x 0.65m PRESIÓN DE TRABAJO 150</v>
          </cell>
          <cell r="D2361" t="str">
            <v>UN</v>
          </cell>
          <cell r="E2361">
            <v>3833559</v>
          </cell>
        </row>
        <row r="2362">
          <cell r="B2362">
            <v>6630</v>
          </cell>
          <cell r="C2362" t="str">
            <v>CODO EN ACERO Ø 24"  DE 22 1/2° Y 45° PN 10 TIPO CILINDRO DE ACERO CON REFUERZO DE VARILLA, CON UNIONES ESPIGO / CAMPANA CON EMPAQUE DE CAUCHO, CON REVESTIMIENTO INTERIOR Y RECUBRIMIENTO EXTERIOR EN MORTERO CEMENTO. L= 0.80m x 0.80m PRESIÓN DE TRABAJO 150</v>
          </cell>
          <cell r="D2362" t="str">
            <v>UN</v>
          </cell>
          <cell r="E2362">
            <v>4386552</v>
          </cell>
        </row>
        <row r="2363">
          <cell r="B2363">
            <v>6631</v>
          </cell>
          <cell r="C2363" t="str">
            <v>REDUCCIÓN BRIDADA DE 12" x 10" CLASE 300 EN HD CON UNIONES MECÁNICAS SEGÚN NORMA AWWA C153(Suministro e Instalación)</v>
          </cell>
          <cell r="D2363" t="str">
            <v>UN</v>
          </cell>
          <cell r="E2363">
            <v>1403133</v>
          </cell>
        </row>
        <row r="2364">
          <cell r="B2364">
            <v>6632</v>
          </cell>
          <cell r="C2364" t="str">
            <v>CODO HD 22.5° EXTREMO JUNTA HIDRÁULICA PARA PVC D= 6" (Suministro e Instalación)</v>
          </cell>
          <cell r="D2364" t="str">
            <v>UN</v>
          </cell>
          <cell r="E2364">
            <v>312023</v>
          </cell>
        </row>
        <row r="2365">
          <cell r="B2365">
            <v>6633</v>
          </cell>
          <cell r="C2365" t="str">
            <v>REDUCCIÓN BRIDADA DE 24" x 20" CLASE 300 EN HD CON UNIONES MECÁNICAS SEGÚN NORMA AWWA C153(Suministro e Instalación)</v>
          </cell>
          <cell r="D2365" t="str">
            <v>UN</v>
          </cell>
          <cell r="E2365">
            <v>6958380</v>
          </cell>
        </row>
        <row r="2366">
          <cell r="B2366">
            <v>6634</v>
          </cell>
          <cell r="C2366" t="str">
            <v>CODO HD 22.5° BRIDADO D= 24" CLASE 300 CON UNIONES MECÁNICAS SEGÚN NORMA AWWA C153. (Suministro e Instalación)</v>
          </cell>
          <cell r="D2366" t="str">
            <v>UN</v>
          </cell>
          <cell r="E2366">
            <v>7077380</v>
          </cell>
        </row>
        <row r="2367">
          <cell r="B2367">
            <v>6635</v>
          </cell>
          <cell r="C2367" t="str">
            <v>CODO HD 22.5° BRIDADO D= 14" CLASE 300 CON UNIONES MECÁNICAS SEGÚN NORMA AWWA C153. (Suministro e Instalación)</v>
          </cell>
          <cell r="D2367" t="str">
            <v>UN</v>
          </cell>
          <cell r="E2367">
            <v>2297723</v>
          </cell>
        </row>
        <row r="2368">
          <cell r="B2368">
            <v>6636</v>
          </cell>
          <cell r="C2368" t="str">
            <v>CABLE MONOPOLAR DE COBRE, HF FR PARA 600V C.A. CALIBRE 1/0 AWG (Incluye suministro e instalación)</v>
          </cell>
          <cell r="D2368" t="str">
            <v>ML</v>
          </cell>
          <cell r="E2368">
            <v>18617</v>
          </cell>
        </row>
        <row r="2369">
          <cell r="B2369">
            <v>6637</v>
          </cell>
          <cell r="C2369" t="str">
            <v>CODO HD 11.25° BRIDADO D= 14" CLASE 300 CON UNIONES MECÁNICAS SEGÚN NORMA AWWA C153. (Suministro e Instalación)</v>
          </cell>
          <cell r="D2369" t="str">
            <v>UN</v>
          </cell>
          <cell r="E2369">
            <v>2297723</v>
          </cell>
        </row>
        <row r="2370">
          <cell r="B2370">
            <v>6638</v>
          </cell>
          <cell r="C2370" t="str">
            <v>CODO HD 45° BRIDADO D= 24" CLASE 300 CON UNIONES MECÁNICAS SEGÚN NORMA AWWA C153. (Suministro e Instalación)</v>
          </cell>
          <cell r="D2370" t="str">
            <v>UN</v>
          </cell>
          <cell r="E2370">
            <v>8505380</v>
          </cell>
        </row>
        <row r="2371">
          <cell r="B2371">
            <v>6639</v>
          </cell>
          <cell r="C2371" t="str">
            <v>TEE HD EXTREMO JUNTA HIDRÁULICA 6"x 4" (Suministro e Instalación)</v>
          </cell>
          <cell r="D2371" t="str">
            <v>UN</v>
          </cell>
          <cell r="E2371">
            <v>365593</v>
          </cell>
        </row>
        <row r="2372">
          <cell r="B2372">
            <v>6640</v>
          </cell>
          <cell r="C2372" t="str">
            <v>SENSOR DE MOVIMIENTO 360° PARA LUMINARIA - FOTOCONTROL (Suministro e Instalación)</v>
          </cell>
          <cell r="D2372" t="str">
            <v>UN</v>
          </cell>
          <cell r="E2372">
            <v>38001</v>
          </cell>
        </row>
        <row r="2373">
          <cell r="B2373">
            <v>6641</v>
          </cell>
          <cell r="C2373" t="str">
            <v>UNIÓN DESMONTAJE AUTOPORTANTE Ø 12" RÍGIDA CLASE 150 (Suministro e Instalación)</v>
          </cell>
          <cell r="D2373" t="str">
            <v>UN</v>
          </cell>
          <cell r="E2373">
            <v>2319068</v>
          </cell>
        </row>
        <row r="2374">
          <cell r="B2374">
            <v>6642</v>
          </cell>
          <cell r="C2374" t="str">
            <v>TEE PVC REDUCIDA UM DE 3" x 2" (Incluye suministro e instalación)</v>
          </cell>
          <cell r="D2374" t="str">
            <v>UN</v>
          </cell>
          <cell r="E2374">
            <v>17524</v>
          </cell>
        </row>
        <row r="2375">
          <cell r="B2375">
            <v>6643</v>
          </cell>
          <cell r="C2375" t="str">
            <v>TRANSFORMADOR SECO TIPO H 30 KVA, 480/208, 11.4/0.380-0.220 KV DYN (Incluye suministro e instalación)</v>
          </cell>
          <cell r="D2375" t="str">
            <v>UN</v>
          </cell>
          <cell r="E2375">
            <v>3587602</v>
          </cell>
        </row>
        <row r="2376">
          <cell r="B2376">
            <v>6644</v>
          </cell>
          <cell r="C2376" t="str">
            <v>VÁLVULA COMPUERTA ELÁSTICA VA (VÁSTAGO ASCENDENTE) D=4" CLASE 150mm CON EXTREMOS BRIDADOS (Suministro e instalación)</v>
          </cell>
          <cell r="D2376" t="str">
            <v>UN</v>
          </cell>
          <cell r="E2376">
            <v>877184</v>
          </cell>
        </row>
        <row r="2377">
          <cell r="B2377">
            <v>6645</v>
          </cell>
          <cell r="C2377" t="str">
            <v>TUBERÍA PVC D=1-1/2" RDE 21 (Suministro e instalación, incluye soldadura)</v>
          </cell>
          <cell r="D2377" t="str">
            <v>ML</v>
          </cell>
          <cell r="E2377">
            <v>13049</v>
          </cell>
        </row>
        <row r="2378">
          <cell r="B2378">
            <v>6646</v>
          </cell>
          <cell r="C2378" t="str">
            <v>CONCRETO 4000 PSI ( 28 MPA) PARA LOSA DE CUBIERTA REFORZADAS (Premezclado. Incluye Suministro, Formaleteo, Bombeo,  Colocación y Curado. No incluye Refuerzo)</v>
          </cell>
          <cell r="D2378" t="str">
            <v>M3</v>
          </cell>
          <cell r="E2378">
            <v>544516</v>
          </cell>
        </row>
        <row r="2379">
          <cell r="B2379">
            <v>6647</v>
          </cell>
          <cell r="C2379" t="str">
            <v>CAJA PARA MEDIDOR DE ENERGÍA TRIFÁSICO DE 57cm x 27cm x 18cm . (Incluye 2un Breaker industrial de 3X30A y protección para medidor. Cumple con especificación técnica Codensa ET900. Incluye suministro e instalación).</v>
          </cell>
          <cell r="D2379" t="str">
            <v>UN</v>
          </cell>
          <cell r="E2379">
            <v>334830</v>
          </cell>
        </row>
        <row r="2380">
          <cell r="B2380">
            <v>6648</v>
          </cell>
          <cell r="C2380" t="str">
            <v>CONCRETO 3500 PSI ( 24 MPA) PARA VIGA CABEZAL SOBRE PILOTES Y/O COLUMNAS (Premezclado. Incluye Suministro, Formaleteo, Bombeo,  Colocación y Curado. No incluye Refuerzo)</v>
          </cell>
          <cell r="D2380" t="str">
            <v>M3</v>
          </cell>
          <cell r="E2380">
            <v>486546</v>
          </cell>
        </row>
        <row r="2381">
          <cell r="B2381">
            <v>6649</v>
          </cell>
          <cell r="C2381" t="str">
            <v>CODO 90° CXC PVC SANITARIA D=2" (Incluye suministro e instalación)</v>
          </cell>
          <cell r="D2381" t="str">
            <v>UN</v>
          </cell>
          <cell r="E2381">
            <v>4473</v>
          </cell>
        </row>
        <row r="2382">
          <cell r="B2382">
            <v>6650</v>
          </cell>
          <cell r="C2382" t="str">
            <v>CONCRETO 4000 PSI ( 28 MPA) PARA ESTRIBOS (Premezclado. Incluye Suministro, Formaleteo, Bombeo,  Colocación y Curado. No incluye Refuerzo)</v>
          </cell>
          <cell r="D2382" t="str">
            <v>M3</v>
          </cell>
          <cell r="E2382">
            <v>555182</v>
          </cell>
        </row>
        <row r="2383">
          <cell r="B2383">
            <v>6651</v>
          </cell>
          <cell r="C2383" t="str">
            <v>TRANSFORMADOR TRIFÁSICO SECO TIPO H, 15 KVA, 480/208 - 120V (Cumple NTC 3445. Incluye suministro e instalación)</v>
          </cell>
          <cell r="D2383" t="str">
            <v>UN</v>
          </cell>
          <cell r="E2383">
            <v>3713068</v>
          </cell>
        </row>
        <row r="2384">
          <cell r="B2384">
            <v>6652</v>
          </cell>
          <cell r="C2384" t="str">
            <v>CABLE MONOPOLAR DE ALUMINIO, HF FR PARA 600V C.A. CALIBRE No. 4 AWG (Incluye suministro e instalación)</v>
          </cell>
          <cell r="D2384" t="str">
            <v>ML</v>
          </cell>
          <cell r="E2384">
            <v>6352</v>
          </cell>
        </row>
        <row r="2385">
          <cell r="B2385">
            <v>6653</v>
          </cell>
          <cell r="C2385" t="str">
            <v>CONFORMACION DE TALUDES EXISTENTES CON MAQUINARIA (Incluye Equipos y Mano de Obra)</v>
          </cell>
          <cell r="D2385" t="str">
            <v>M2</v>
          </cell>
          <cell r="E2385">
            <v>3143</v>
          </cell>
        </row>
        <row r="2386">
          <cell r="B2386">
            <v>6654</v>
          </cell>
          <cell r="C2386" t="str">
            <v>VÁLVULA COMPUERTA ELÁSTICA VASTAGO NO ASCENDENTE EXTREMO BRIDADO D=3" (Suministro e Instalación)</v>
          </cell>
          <cell r="D2386" t="str">
            <v>UN</v>
          </cell>
          <cell r="E2386">
            <v>621386</v>
          </cell>
        </row>
        <row r="2387">
          <cell r="B2387">
            <v>6655</v>
          </cell>
          <cell r="C2387" t="str">
            <v>ADAPTADOR PVC MACHO ROSCADO DE 3/4" (Suministro e Instalación)</v>
          </cell>
          <cell r="D2387" t="str">
            <v>UN</v>
          </cell>
          <cell r="E2387">
            <v>3330</v>
          </cell>
        </row>
        <row r="2388">
          <cell r="B2388">
            <v>6656</v>
          </cell>
          <cell r="C2388" t="str">
            <v>CONCRETO 3000 PSI PARA COLUMNAS. (Premezclado. Incluye Suministro, Formaleteo y Colocación. No incl. Refuerzo, Curado)</v>
          </cell>
          <cell r="D2388" t="str">
            <v>M3</v>
          </cell>
          <cell r="E2388">
            <v>546795</v>
          </cell>
        </row>
        <row r="2389">
          <cell r="B2389">
            <v>6657</v>
          </cell>
          <cell r="C2389" t="str">
            <v>REDUCCION BRIDADA HD 4"x 3". (Suministro e Instalación).</v>
          </cell>
          <cell r="D2389" t="str">
            <v>UN</v>
          </cell>
          <cell r="E2389">
            <v>249039</v>
          </cell>
        </row>
        <row r="2390">
          <cell r="B2390">
            <v>6658</v>
          </cell>
          <cell r="C2390" t="str">
            <v>CABLE MONOPOLAR DE ALUMINIO, HF FR PARA 600V C.A. CALIBRE No. 4/0 AWG (Incluye suministro e instalación)</v>
          </cell>
          <cell r="D2390" t="str">
            <v>ML</v>
          </cell>
          <cell r="E2390">
            <v>13699</v>
          </cell>
        </row>
        <row r="2391">
          <cell r="B2391">
            <v>6659</v>
          </cell>
          <cell r="C2391" t="str">
            <v>DIFUSOR DE SUMINISTRO 1150 CFM 20" X 16" (INCLUYE SUMINISTRO E INSTALACION)</v>
          </cell>
          <cell r="D2391" t="str">
            <v>UN</v>
          </cell>
          <cell r="E2391">
            <v>258725</v>
          </cell>
        </row>
        <row r="2392">
          <cell r="B2392">
            <v>6660</v>
          </cell>
          <cell r="C2392" t="str">
            <v>VÁLVULA VENTOSA HD DOBLE CÁMARA D=1" EXTREMO ROSCADO (Suministro e Instalación)</v>
          </cell>
          <cell r="D2392" t="str">
            <v>UN</v>
          </cell>
          <cell r="E2392">
            <v>703566</v>
          </cell>
        </row>
        <row r="2393">
          <cell r="B2393">
            <v>6661</v>
          </cell>
          <cell r="C2393" t="str">
            <v>CONCRETO 3000 PSI PARA VIGAS DE CIMENTACIÓN (Premezclado. Incluye Sumin., Formaleteo y Colocación. No incl. Refuerzo, Curado).</v>
          </cell>
          <cell r="D2393" t="str">
            <v>M3</v>
          </cell>
          <cell r="E2393">
            <v>460519</v>
          </cell>
        </row>
        <row r="2394">
          <cell r="B2394">
            <v>6662</v>
          </cell>
          <cell r="C2394" t="str">
            <v>UNION PVC U.M. EXT CORRUGADO/INT LISO U.M. NORMA NTC 3722-1 D=160MM (6") (Suministro e Instalación)</v>
          </cell>
          <cell r="D2394" t="str">
            <v>ML</v>
          </cell>
          <cell r="E2394">
            <v>33535</v>
          </cell>
        </row>
        <row r="2395">
          <cell r="B2395">
            <v>6663</v>
          </cell>
          <cell r="C2395" t="str">
            <v>INTERRUPTOR DOBLE PARA ENCENDIDO/APAGADO DE ILUMINACION DE 20 A.  (Incluye accesorios de instalación, fijación, caja de salida y elementos de conexión). NO incluye tubería ni cableado</v>
          </cell>
          <cell r="D2395" t="str">
            <v>UN</v>
          </cell>
          <cell r="E2395">
            <v>12102</v>
          </cell>
        </row>
        <row r="2396">
          <cell r="B2396">
            <v>6664</v>
          </cell>
          <cell r="C2396" t="str">
            <v>CONCRETO GRAVA COMÚN 3500 PSI (245 Kg/Cm2) PARA PARAPETO (PREMEZCLADO . INCLUYE SUMINISTRO, COLOCACIÓN,  FORMALETEO, BOMBEO Y CURADO. NO INCLUYE REFUERZO).</v>
          </cell>
          <cell r="D2396" t="str">
            <v>M3</v>
          </cell>
          <cell r="E2396">
            <v>437260</v>
          </cell>
        </row>
        <row r="2397">
          <cell r="B2397">
            <v>6665</v>
          </cell>
          <cell r="C2397" t="str">
            <v>CONCRETO 4000 PSI ( 28 MPA) PARA VIGA CABEZAL SOBRE PILOTES Y/O COLUMNAS (Premezclado. Incluye Suministro, Formaleteo, Bombeo,  Colocación y Curado. No incluye Refuerzo)</v>
          </cell>
          <cell r="D2397" t="str">
            <v>M3</v>
          </cell>
          <cell r="E2397">
            <v>500979</v>
          </cell>
        </row>
        <row r="2398">
          <cell r="B2398">
            <v>6666</v>
          </cell>
          <cell r="C2398" t="str">
            <v>CONCRETO 4000 PSI PARA DADOS DE COLUMNAS (Premezclado. Incluye Sumin, Formaleteo, bombeo, Colocación y curado. No incl. Refuerzo).</v>
          </cell>
          <cell r="D2398" t="str">
            <v>M3</v>
          </cell>
          <cell r="E2398">
            <v>505851</v>
          </cell>
        </row>
        <row r="2399">
          <cell r="B2399">
            <v>6667</v>
          </cell>
          <cell r="C2399" t="str">
            <v>CONCRETO 4000 PSI PARA ESTRUCTURA DE APROXIMACIÓN (Premezclado. Incluye Sumin., Formaleteo, Bombeo, Curado y Colocación. No incl. Refuerzo).</v>
          </cell>
          <cell r="D2399" t="str">
            <v>M3</v>
          </cell>
          <cell r="E2399">
            <v>459369</v>
          </cell>
        </row>
        <row r="2400">
          <cell r="B2400">
            <v>6668</v>
          </cell>
          <cell r="C2400" t="str">
            <v>TABLERO DE 30 CIRCUITOS TTV1 AUTOSOPORTADO CON PUERTA Y CHAPA, EN LÁMINA COLD ROLLED IP44  A 208/120 VC.A. BARRAJE TRIFÁSICO 225 A, 5 HILOS,  3F+N+T. CON TOTALIZADOR DE CAJA MOLDEADA DE 3X40 A, BREAKERS PARA MONTAJE EN RIEL: 1 DE 3X30 A, 5 DE 2X20 A Y 7 D</v>
          </cell>
          <cell r="D2400" t="str">
            <v>UN</v>
          </cell>
          <cell r="E2400">
            <v>1668240</v>
          </cell>
        </row>
        <row r="2401">
          <cell r="B2401">
            <v>6669</v>
          </cell>
          <cell r="C2401" t="str">
            <v>RETIRO DE CENTRO DE DISTRIBUCION URBANO, MONTAJE DE ESTRUCTURA TIPO H DE TRANSFORMADOR TRIFASICO CON CIRCUITO PRIMARIO TENGENCIAL Y RED TRENZADA DE B. T.  NORMA CODENSA CTU 503 (Incluye traslado a sitio de acopio)</v>
          </cell>
          <cell r="D2401" t="str">
            <v>GLB</v>
          </cell>
          <cell r="E2401">
            <v>317864</v>
          </cell>
        </row>
        <row r="2402">
          <cell r="B2402">
            <v>6670</v>
          </cell>
          <cell r="C2402" t="str">
            <v>MALLA ELECTROSOLDADA 0.15x0.15mx7.5 mm  D=7.5 mm(Incluye Suministro, Fijación e Instalación)</v>
          </cell>
          <cell r="D2402" t="str">
            <v>KG</v>
          </cell>
          <cell r="E2402">
            <v>3762</v>
          </cell>
        </row>
        <row r="2403">
          <cell r="B2403">
            <v>6671</v>
          </cell>
          <cell r="C2403" t="str">
            <v>MALLA ELECTROSOLDADA 0.15x0.15mx6.5mm  D=6.5 mm (Incluye Suministro, Fijación e Instalación)</v>
          </cell>
          <cell r="D2403" t="str">
            <v>KG</v>
          </cell>
          <cell r="E2403">
            <v>3762</v>
          </cell>
        </row>
        <row r="2404">
          <cell r="B2404">
            <v>6672</v>
          </cell>
          <cell r="C2404" t="str">
            <v>IMPERMEABILIZACIÓN EN LAMINAS PARA TABLERO DE SUPERESTRUCTURA (Incluye Suministro e instalación)</v>
          </cell>
          <cell r="D2404" t="str">
            <v>M2</v>
          </cell>
          <cell r="E2404">
            <v>1509</v>
          </cell>
        </row>
        <row r="2405">
          <cell r="B2405">
            <v>6673</v>
          </cell>
          <cell r="C2405" t="str">
            <v>DEMOLICION MANUAL DE CAJA SENCILLA CS 274 (Incluye demolición de placa piso, tapa, muros y cañuelas y cargue)</v>
          </cell>
          <cell r="D2405" t="str">
            <v>UN</v>
          </cell>
          <cell r="E2405">
            <v>140188</v>
          </cell>
        </row>
        <row r="2406">
          <cell r="B2406">
            <v>6674</v>
          </cell>
          <cell r="C2406" t="str">
            <v>EMPALME RECTO CONTRÁCTIL EN FRÍO PARA 35 KV, USO EXTERIOR, CALIBRE 2/0 A 600 MCM. INCLUYE SUMINISTRO E INSTALACIÓN</v>
          </cell>
          <cell r="D2406" t="str">
            <v>UN</v>
          </cell>
          <cell r="E2406">
            <v>15108</v>
          </cell>
        </row>
        <row r="2407">
          <cell r="B2407">
            <v>6675</v>
          </cell>
          <cell r="C2407" t="str">
            <v>RETIRO DE TRANSFORMADOR AISLADO EN ACEITE (DE 30 KVA A 225 KVA), 11.400 VC.A./208-120 VC.A. INSTALADO EN POSTE (Incluye traslado a sitio de acopio).</v>
          </cell>
          <cell r="D2407" t="str">
            <v>UN</v>
          </cell>
          <cell r="E2407">
            <v>224449</v>
          </cell>
        </row>
        <row r="2408">
          <cell r="B2408">
            <v>6676</v>
          </cell>
          <cell r="C2408" t="str">
            <v>DEMOLICION MANUAL DE CAJA SENCILLA CS 280  (Incluye demolición de placa piso, tapa, muros y cañuela y cargue).</v>
          </cell>
          <cell r="D2408" t="str">
            <v>UN</v>
          </cell>
          <cell r="E2408">
            <v>102455</v>
          </cell>
        </row>
        <row r="2409">
          <cell r="B2409">
            <v>6677</v>
          </cell>
          <cell r="C2409" t="str">
            <v>MACROMEDIDOR TIPO WOLTMAN DE 3" (IncluyeSuministro e instalación).</v>
          </cell>
          <cell r="D2409" t="str">
            <v>UN</v>
          </cell>
          <cell r="E2409">
            <v>1092270</v>
          </cell>
        </row>
        <row r="2410">
          <cell r="B2410">
            <v>6678</v>
          </cell>
          <cell r="C2410" t="str">
            <v>DERIVACION PARA CONEXION A TIERRA DE EQUIPOS EN CABLE DESNUDO DE COBRE 1/0 AWG  (Incluye suministro e instalación)</v>
          </cell>
          <cell r="D2410" t="str">
            <v>UN</v>
          </cell>
          <cell r="E2410">
            <v>45849</v>
          </cell>
        </row>
        <row r="2411">
          <cell r="B2411">
            <v>6679</v>
          </cell>
          <cell r="C2411" t="str">
            <v>SALIDA PARA LAMPARA LED 25W, 120V, 60HZ, IP65. Incluye luminaria, accesorios de instalación y fijación, caja de salida, elementos de conexión de empalme y de montaje. No incluye tubería ni cableado.</v>
          </cell>
          <cell r="D2411" t="str">
            <v>UN</v>
          </cell>
          <cell r="E2411">
            <v>2058264</v>
          </cell>
        </row>
        <row r="2412">
          <cell r="B2412">
            <v>6680</v>
          </cell>
          <cell r="C2412" t="str">
            <v>SALIDA PARA TOMACORRIENTE DOBLE REGULADA MONOFÁSICO CON POLO A TIERRA, 15 A, 120 V  TIPO NEMA 5-15R, IP 43. (Incluye caja de paso 5800, conduit PVC 3/4", conductor 3X12 AWG-HFFR).</v>
          </cell>
          <cell r="D2412" t="str">
            <v>UN</v>
          </cell>
          <cell r="E2412">
            <v>21681</v>
          </cell>
        </row>
        <row r="2413">
          <cell r="B2413">
            <v>6681</v>
          </cell>
          <cell r="C2413" t="str">
            <v>TABLERO DE 36 CIRCUITOS TNACPLAT EMPOTRADO CON PUERTA Y CHAPA, EN LÁMINA COLD ROLLED IP44 A 208/120 V. C.A BARRAJE TRIFÁSICO 5 HILOS, 3F+N+T. INTERRUPTORES ENCHUFABLES COMO TOTALIZADOR DE 3x75 A. INTERRUPTORES ENCHUFABLES: 30 DE 1x20A. INCLUYE TODOS LOS A</v>
          </cell>
          <cell r="D2413" t="str">
            <v>UN</v>
          </cell>
          <cell r="E2413">
            <v>486387</v>
          </cell>
        </row>
        <row r="2414">
          <cell r="B2414">
            <v>6682</v>
          </cell>
          <cell r="C2414" t="str">
            <v>INTERRUPTOR SENCILLO CONMUTABLE PARA ENCENDIDO/APAGADO DE ILUMINACIÓN DE 20 A. Incluye accesorios de instalación, fijación, caja de salida y elementos de conexión. No incluye tubería ni cableado.</v>
          </cell>
          <cell r="D2414" t="str">
            <v>UN</v>
          </cell>
          <cell r="E2414">
            <v>8585</v>
          </cell>
        </row>
        <row r="2415">
          <cell r="B2415">
            <v>6683</v>
          </cell>
          <cell r="C2415" t="str">
            <v>TEE HD EXTREMO JUNTA HIDRÁULICA 12" x 4" (Suministro e Instalación)</v>
          </cell>
          <cell r="D2415" t="str">
            <v>UN</v>
          </cell>
          <cell r="E2415">
            <v>1477943</v>
          </cell>
        </row>
        <row r="2416">
          <cell r="B2416">
            <v>6684</v>
          </cell>
          <cell r="C2416" t="str">
            <v>REDUCCIÓN BRIDADA DE 28" x 20" CLASE 300 EN HD CON UNIONES MECÁNICAS SEGÚN NORMA AWWA C153 (Suministro e Instalación)</v>
          </cell>
          <cell r="D2416" t="str">
            <v>UN</v>
          </cell>
          <cell r="E2416">
            <v>10168854</v>
          </cell>
        </row>
        <row r="2417">
          <cell r="B2417">
            <v>6685</v>
          </cell>
          <cell r="C2417" t="str">
            <v>TABLERO DISTRIBUCIÓN RECAUDO 480-277V, 3F+1N+1T (Incluye suministro e instalación)</v>
          </cell>
          <cell r="D2417" t="str">
            <v>UN</v>
          </cell>
          <cell r="E2417">
            <v>8117161</v>
          </cell>
        </row>
        <row r="2418">
          <cell r="B2418">
            <v>6686</v>
          </cell>
          <cell r="C2418" t="str">
            <v>CONFORMACION DE TERRAPLENES CON MATERIAL DE EXCAVACIÓN. (Incluye equipo y mano de obra)</v>
          </cell>
          <cell r="D2418" t="str">
            <v>M3</v>
          </cell>
          <cell r="E2418">
            <v>7645</v>
          </cell>
        </row>
        <row r="2419">
          <cell r="B2419">
            <v>6687</v>
          </cell>
          <cell r="C2419" t="str">
            <v>RECONSTRUCCIÓN CÁMARA DE INSPECCIÓN T-13 ETB (H=2.3m. Incluye Base, Muros, Cubierta, Aro-Base y Aro-Tapa)</v>
          </cell>
          <cell r="D2419" t="str">
            <v>UN</v>
          </cell>
          <cell r="E2419">
            <v>1406908</v>
          </cell>
        </row>
        <row r="2420">
          <cell r="B2420">
            <v>6688</v>
          </cell>
          <cell r="C2420" t="str">
            <v>VÁLVULA CHEQUE 8" CLASE  150 (Incluye suministro e instalación)</v>
          </cell>
          <cell r="D2420" t="str">
            <v>UN</v>
          </cell>
          <cell r="E2420">
            <v>1735565</v>
          </cell>
        </row>
        <row r="2421">
          <cell r="B2421">
            <v>6689</v>
          </cell>
          <cell r="C2421" t="str">
            <v>CONCRETO 3000 PSI PARA BORDILLOS Y MUROS SOBRE VIGA CABEZAL (Premezclado. Incluye Sumin., Formaleteo, bombeo, colocación y curado. No incl. Refuerzo).</v>
          </cell>
          <cell r="D2421" t="str">
            <v>M3</v>
          </cell>
          <cell r="E2421">
            <v>436905</v>
          </cell>
        </row>
        <row r="2422">
          <cell r="B2422">
            <v>6690</v>
          </cell>
          <cell r="C2422" t="str">
            <v>RETIRO DE CONDUCTORES (BT CALIBRE 3x4/0 + 1x2/0 Y MENORES, MT DE HASTA 3X350 MCM XLPE)</v>
          </cell>
          <cell r="D2422" t="str">
            <v>ML</v>
          </cell>
          <cell r="E2422">
            <v>160</v>
          </cell>
        </row>
        <row r="2423">
          <cell r="B2423">
            <v>6691</v>
          </cell>
          <cell r="C2423" t="str">
            <v>CONCRETO 5000 PSI COLOR OCRE PARA COLUMNAS (Premezclado. Incluye Sumin, Formaleteo y Colocación. No incl. Refuerzo, Curado).</v>
          </cell>
          <cell r="D2423" t="str">
            <v>M3</v>
          </cell>
          <cell r="E2423">
            <v>1010592</v>
          </cell>
        </row>
        <row r="2424">
          <cell r="B2424">
            <v>6692</v>
          </cell>
          <cell r="C2424" t="str">
            <v>CODO 90° PVC E.L. D= 3/4" (Incluye suministro e instalación, soldadura)</v>
          </cell>
          <cell r="D2424" t="str">
            <v>UN</v>
          </cell>
          <cell r="E2424">
            <v>4373</v>
          </cell>
        </row>
        <row r="2425">
          <cell r="B2425">
            <v>6693</v>
          </cell>
          <cell r="C2425" t="str">
            <v>GEOTEXTIL DE REFUERZO TIPO NT 2500 PARA TALUDES (Incluye Suministro e Instalación)</v>
          </cell>
          <cell r="D2425" t="str">
            <v>M2</v>
          </cell>
          <cell r="E2425">
            <v>8388</v>
          </cell>
        </row>
        <row r="2426">
          <cell r="B2426">
            <v>6694</v>
          </cell>
          <cell r="C2426" t="str">
            <v>TEE REDUCIDA PVC SOLDAR DE 1" x 3/4". (Suministro e instalación)</v>
          </cell>
          <cell r="D2426" t="str">
            <v>UN</v>
          </cell>
          <cell r="E2426">
            <v>5264</v>
          </cell>
        </row>
        <row r="2427">
          <cell r="B2427">
            <v>6695</v>
          </cell>
          <cell r="C2427" t="str">
            <v>DREN HORIZONTAL DE LONGITUD MENOR O IGUAL A DIEZ METROS (10 M) (Incluye Suministro e Instalación)</v>
          </cell>
          <cell r="D2427" t="str">
            <v>ML</v>
          </cell>
          <cell r="E2427">
            <v>68534</v>
          </cell>
        </row>
        <row r="2428">
          <cell r="B2428">
            <v>6696</v>
          </cell>
          <cell r="C2428" t="str">
            <v>PILOTE D=1.00 M DE CONCRETO 4000 PSI VERIFICAR (28MPA) (Incl. Excavación, Cargue, movilización, montaje, descabece y desmontaje equipo)</v>
          </cell>
          <cell r="D2428" t="str">
            <v>M3</v>
          </cell>
          <cell r="E2428">
            <v>1569937</v>
          </cell>
        </row>
        <row r="2429">
          <cell r="B2429">
            <v>6697</v>
          </cell>
          <cell r="C2429" t="str">
            <v>REDUCCION PVC TIPO U.M. 3"x2 1 /2" (Suministro e Instalación)</v>
          </cell>
          <cell r="D2429" t="str">
            <v>UN</v>
          </cell>
          <cell r="E2429">
            <v>16939</v>
          </cell>
        </row>
        <row r="2430">
          <cell r="B2430">
            <v>6698</v>
          </cell>
          <cell r="C2430" t="str">
            <v>TUBERIA PVC PARA DRENAJE D=2" SIN FILTRO (Incluye Suministro e Instalación)</v>
          </cell>
          <cell r="D2430" t="str">
            <v>ML</v>
          </cell>
          <cell r="E2430">
            <v>11066</v>
          </cell>
        </row>
        <row r="2431">
          <cell r="B2431">
            <v>6699</v>
          </cell>
          <cell r="C2431" t="str">
            <v>REDUCCION PVC TIPO U.M. 2 1 /2" x 2" (Suministro e Instalación)</v>
          </cell>
          <cell r="D2431" t="str">
            <v>UN</v>
          </cell>
          <cell r="E2431">
            <v>11653</v>
          </cell>
        </row>
        <row r="2432">
          <cell r="B2432">
            <v>6700</v>
          </cell>
          <cell r="C2432" t="str">
            <v>REDUCCIÓN  EN ACERO 45° x 42° CON ESPIGO Ø=45" Y CAMPANA Ø=42", revestida interior y exteriormente con mortero de cemento. L=0.35m. Presión de trabajo=150 psi) SUMINISTRO E INSTALACIÓN</v>
          </cell>
          <cell r="D2432" t="str">
            <v>UN</v>
          </cell>
          <cell r="E2432">
            <v>7485640</v>
          </cell>
        </row>
        <row r="2433">
          <cell r="B2433">
            <v>6701</v>
          </cell>
          <cell r="C2433" t="str">
            <v>BLOQUE DE POLIESTIRENO EXPANDIDO. (Incluye transporte e instalación).</v>
          </cell>
          <cell r="D2433" t="str">
            <v>M3</v>
          </cell>
          <cell r="E2433">
            <v>331373</v>
          </cell>
        </row>
        <row r="2434">
          <cell r="B2434">
            <v>6702</v>
          </cell>
          <cell r="C2434" t="str">
            <v>REDUCCION  EN ACERO 27° A 24° EN CCP. (Incluye espigo Ø=27" y campana Ø=24", revestida interior y exteriormente con mortero de cemento. L=0.35m. Presión de trabajo=150 psi).</v>
          </cell>
          <cell r="D2434" t="str">
            <v>UN</v>
          </cell>
          <cell r="E2434">
            <v>4389234</v>
          </cell>
        </row>
        <row r="2435">
          <cell r="B2435">
            <v>6703</v>
          </cell>
          <cell r="C2435" t="str">
            <v>CONCRETO 2000 PSI PARA MOJONES O PUNTOS DE CONTROL TOPOGRÁFICO (0.21mx 0.21m x 0.21m) (Premezclado. Incluye Suministro e Instalación.</v>
          </cell>
          <cell r="D2435" t="str">
            <v>UN</v>
          </cell>
          <cell r="E2435">
            <v>5610</v>
          </cell>
        </row>
        <row r="2436">
          <cell r="B2436">
            <v>6704</v>
          </cell>
          <cell r="C2436" t="str">
            <v>CONCRETO 3000 PSI COLOR OCRE PARA ESCALERAS (Premezclado. Incluye Sumin, Formaleteo y Colocación. No incl. Refuerzo, Curado).</v>
          </cell>
          <cell r="D2436" t="str">
            <v>M3</v>
          </cell>
          <cell r="E2436">
            <v>764288</v>
          </cell>
        </row>
        <row r="2437">
          <cell r="B2437">
            <v>6705</v>
          </cell>
          <cell r="C2437" t="str">
            <v>JUNTA DE DILATACION ELASTOMÉRICA PARA DESPLAZAMIENTO MIN=+/- 115 MM A MAX =+/- 130 MM (Incluye Suministro, accesorios, materiales e instalación).</v>
          </cell>
          <cell r="D2437" t="str">
            <v>ML</v>
          </cell>
          <cell r="E2437">
            <v>3870624</v>
          </cell>
        </row>
        <row r="2438">
          <cell r="B2438">
            <v>6706</v>
          </cell>
          <cell r="C2438" t="str">
            <v>CONCRETO 3000 PSI COLOR OCRE PARA PLACAS, VIGAS AÉREAS Y VIGUETAS (Premezclado. Incluye Sumin, Formaleteo y Colocación. No incl. Refuerzo, Curado).</v>
          </cell>
          <cell r="D2438" t="str">
            <v>M3</v>
          </cell>
          <cell r="E2438">
            <v>846712</v>
          </cell>
        </row>
        <row r="2439">
          <cell r="B2439">
            <v>6707</v>
          </cell>
          <cell r="C2439" t="str">
            <v>JUNTA DE DILATACION ELASTOMÉRICA PARA DESPLAZAMIENTO MIN=+/- 80 MM A MAX =+/- 100 MM (Incluye Suministro, accesorios, materiales e instalación).</v>
          </cell>
          <cell r="D2439" t="str">
            <v>ML</v>
          </cell>
          <cell r="E2439">
            <v>2616549</v>
          </cell>
        </row>
        <row r="2440">
          <cell r="B2440">
            <v>6708</v>
          </cell>
          <cell r="C2440" t="str">
            <v>CONCRETO 3000 PSI COLOR OCRE PARA COLUMNAS (Premezclado. Incluye Sumin, Formaleteo y Colocación. No incl. Refuerzo, Curado).</v>
          </cell>
          <cell r="D2440" t="str">
            <v>M3</v>
          </cell>
          <cell r="E2440">
            <v>821918</v>
          </cell>
        </row>
        <row r="2441">
          <cell r="B2441">
            <v>6709</v>
          </cell>
          <cell r="C2441" t="str">
            <v>JUNTA DE DILATACION ELASTOMÉRICA PARA DESPLAZAMIENTO MIN=+/- 65 MM A MAX =+/- 80 MM (Incluye Suministro, accesorios, materiales e instalación).</v>
          </cell>
          <cell r="D2441" t="str">
            <v>ML</v>
          </cell>
          <cell r="E2441">
            <v>2616549</v>
          </cell>
        </row>
        <row r="2442">
          <cell r="B2442">
            <v>6710</v>
          </cell>
          <cell r="C2442" t="str">
            <v>CONCRETO 4000 PSI PARA VIGAS DE CIMENTACIÓN (Premezclado. Incluye Sumin., Formaleteo y Colocación. No incl. Refuerzo, Curado).</v>
          </cell>
          <cell r="D2442" t="str">
            <v>M3</v>
          </cell>
          <cell r="E2442">
            <v>493713</v>
          </cell>
        </row>
        <row r="2443">
          <cell r="B2443">
            <v>6711</v>
          </cell>
          <cell r="C2443" t="str">
            <v>JUNTA DE DILATACION ELASTOMÉRICA PARA DESPLAZAMIENTO MIN=+/- 100 MM A MAX =+/- 115 MM (Incluye Suministro, accesorios, materiales e instalación).</v>
          </cell>
          <cell r="D2443" t="str">
            <v>ML</v>
          </cell>
          <cell r="E2443">
            <v>3913925</v>
          </cell>
        </row>
        <row r="2444">
          <cell r="B2444">
            <v>6712</v>
          </cell>
          <cell r="C2444" t="str">
            <v>JUNTA DE DILATACION JNA-70 PARA DESPLAZAMIENTO MIN=+/- 35 MM A MAX (Incluye Suministro, accesorios, materiales e instalación).</v>
          </cell>
          <cell r="D2444" t="str">
            <v>ML</v>
          </cell>
          <cell r="E2444">
            <v>876573</v>
          </cell>
        </row>
        <row r="2445">
          <cell r="B2445">
            <v>6713</v>
          </cell>
          <cell r="C2445" t="str">
            <v>APOYO ELASTOMÉRICO TIPO SLIDE-FLON 60x70x7,5 cm PARA SUPERESTRUCTURA ^=+/- 180 mm Y CARGA AXIAL SEGÚN PLANOS. Incluye lámina de fijación, lámina de teflón, accesorios, suministro e instalación.</v>
          </cell>
          <cell r="D2445" t="str">
            <v>UN</v>
          </cell>
          <cell r="E2445">
            <v>4179544</v>
          </cell>
        </row>
        <row r="2446">
          <cell r="B2446">
            <v>6714</v>
          </cell>
          <cell r="C2446" t="str">
            <v>RACK (Gabinete) CERRADO DE COMUNICACIONES DE PISO 20 RU. EN LÁMINA COLD ROLLED 20" (Dimensiones: Altura 95 cm +/- 10 cm, Ancho 65 cm +/- 10 cm, Profundidad 60 cm +/- 5 ccm)</v>
          </cell>
          <cell r="D2446" t="str">
            <v>UN</v>
          </cell>
          <cell r="E2446">
            <v>473066</v>
          </cell>
        </row>
        <row r="2447">
          <cell r="B2447">
            <v>6715</v>
          </cell>
          <cell r="C2447" t="str">
            <v>RECONSTRUCCIÓN CÁMARA DE INSPECCIÓN T-13A ETB (H=2.3m. Incluye Base, Muros, Cubierta, Aro-Base y Aro-Tapa)</v>
          </cell>
          <cell r="D2447" t="str">
            <v>UN</v>
          </cell>
          <cell r="E2447">
            <v>1782182</v>
          </cell>
        </row>
        <row r="2448">
          <cell r="B2448">
            <v>6716</v>
          </cell>
          <cell r="C2448" t="str">
            <v>CODO HD 11.25° EXTREMO LISO PARA PVC D=14" (Suministro e Instalación)</v>
          </cell>
          <cell r="D2448" t="str">
            <v>UN</v>
          </cell>
          <cell r="E2448">
            <v>1395885</v>
          </cell>
        </row>
        <row r="2449">
          <cell r="B2449">
            <v>6717</v>
          </cell>
          <cell r="C2449" t="str">
            <v>RECONSTRUCCIÓN CÁMARA DE INSPECCIÓN T-14 ETB (H=2.3m. Incluye Base, Muros, Cubierta, Aro-Base y Aro-Tapa)</v>
          </cell>
          <cell r="D2449" t="str">
            <v>UN</v>
          </cell>
          <cell r="E2449">
            <v>1571959</v>
          </cell>
        </row>
        <row r="2450">
          <cell r="B2450">
            <v>6718</v>
          </cell>
          <cell r="C2450" t="str">
            <v>RECONSTRUCCIÓN CÁMARA DE INSPECCIÓN T-14A ETB (H=2.3m. Incluye Base, Muros, Cubierta, Aro-Base y Aro-Tapa)</v>
          </cell>
          <cell r="D2450" t="str">
            <v>UN</v>
          </cell>
          <cell r="E2450">
            <v>1592369</v>
          </cell>
        </row>
        <row r="2451">
          <cell r="B2451">
            <v>6719</v>
          </cell>
          <cell r="C2451" t="str">
            <v>RECONSTRUCCIÓN CÁMARA DE INSPECCIÓN T-16 ETB (H=2.3m. Incluye Base, Muros, Cubierta, Aro-Base y Aro-Tapa)</v>
          </cell>
          <cell r="D2451" t="str">
            <v>UN</v>
          </cell>
          <cell r="E2451">
            <v>1886901</v>
          </cell>
        </row>
        <row r="2452">
          <cell r="B2452">
            <v>6720</v>
          </cell>
          <cell r="C2452" t="str">
            <v>RECONSTRUCCIÓN CÁMARA DE INSPECCIÓN T-16A ETB (H=2.3m. Incluye Base, Muros, Cubierta, Aro-Base y Aro-Tapa)</v>
          </cell>
          <cell r="D2452" t="str">
            <v>UN</v>
          </cell>
          <cell r="E2452">
            <v>2144497</v>
          </cell>
        </row>
        <row r="2453">
          <cell r="B2453">
            <v>6721</v>
          </cell>
          <cell r="C2453" t="str">
            <v>RECONSTRUCCIÓN CÁMARA DE INSPECCIÓN T-18 ETB (H=2.3m. Incluye Base, Muros, Cubierta, Aro-Base y Aro-Tapa)</v>
          </cell>
          <cell r="D2453" t="str">
            <v>UN</v>
          </cell>
          <cell r="E2453">
            <v>1292112</v>
          </cell>
        </row>
        <row r="2454">
          <cell r="B2454">
            <v>6722</v>
          </cell>
          <cell r="C2454" t="str">
            <v>TAPON HD EXTREMO JUNTA HIDRÁULICA D=4"  (Suministro e Instalación)</v>
          </cell>
          <cell r="D2454" t="str">
            <v>UN</v>
          </cell>
          <cell r="E2454">
            <v>162295</v>
          </cell>
        </row>
        <row r="2455">
          <cell r="B2455">
            <v>6723</v>
          </cell>
          <cell r="C2455" t="str">
            <v>ARRANCADOR SUAVE DE 150 HP, 178amp. 440v (Incluye totalizador y cofre Nema 3R, cumple RETIE). Suministro e Instalación</v>
          </cell>
          <cell r="D2455" t="str">
            <v>UN</v>
          </cell>
          <cell r="E2455">
            <v>8245965</v>
          </cell>
        </row>
        <row r="2456">
          <cell r="B2456">
            <v>6724</v>
          </cell>
          <cell r="C2456" t="str">
            <v>CODO HD 22.5° EXTREMO JUNTA HIDRÁULICA PARA PVC D= 8" (Suministro e Instalación)</v>
          </cell>
          <cell r="D2456" t="str">
            <v>UN</v>
          </cell>
          <cell r="E2456">
            <v>484798</v>
          </cell>
        </row>
        <row r="2457">
          <cell r="B2457">
            <v>6725</v>
          </cell>
          <cell r="C2457" t="str">
            <v>REDUCCIÓN PVC SOLDAR DE 1 1/2" x 3/4"(Suministro e Instalación)</v>
          </cell>
          <cell r="D2457" t="str">
            <v>UN</v>
          </cell>
          <cell r="E2457">
            <v>7710</v>
          </cell>
        </row>
        <row r="2458">
          <cell r="B2458">
            <v>6726</v>
          </cell>
          <cell r="C2458" t="str">
            <v>ARRANCADOR SUAVE DE 28kW, aprox. 40 HP 50amp. 440v (Incluye totalizador y cofre Nema 3R, cumple RETIE). Suministro e Instalación</v>
          </cell>
          <cell r="D2458" t="str">
            <v>UN</v>
          </cell>
          <cell r="E2458">
            <v>3765615</v>
          </cell>
        </row>
        <row r="2459">
          <cell r="B2459">
            <v>6727</v>
          </cell>
          <cell r="C2459" t="str">
            <v>ARRANCADOR SUAVE DE 18kW, aprox. 25 HP 32amp. 440v (Incluye totalizador y cofre Nema 3R, cumple RETIE). Suministro e Instalación</v>
          </cell>
          <cell r="D2459" t="str">
            <v>UN</v>
          </cell>
          <cell r="E2459">
            <v>3332455</v>
          </cell>
        </row>
        <row r="2460">
          <cell r="B2460">
            <v>6728</v>
          </cell>
          <cell r="C2460" t="str">
            <v>REDUCCIÓN PVC SOLDAR DE 2" x 1/2"(Suministro e Instalación)</v>
          </cell>
          <cell r="D2460" t="str">
            <v>UN</v>
          </cell>
          <cell r="E2460">
            <v>10897</v>
          </cell>
        </row>
        <row r="2461">
          <cell r="B2461">
            <v>6729</v>
          </cell>
          <cell r="C2461" t="str">
            <v>JUNTA DE DILATACION JNA-330 PARA DESPLAZAMIENTO =+/- 165 MM A MAX (Incluye Suministro, accesorios, materiales e instalación).</v>
          </cell>
          <cell r="D2461" t="str">
            <v>ML</v>
          </cell>
          <cell r="E2461">
            <v>5410368</v>
          </cell>
        </row>
        <row r="2462">
          <cell r="B2462">
            <v>6730</v>
          </cell>
          <cell r="C2462" t="str">
            <v>TUBERÍA EN ACERO Ø16" CON UNIONES ESPIGO/CAMPANA CON EMPAQUE DE CAUCHO. REVEST.INTERIOR Y RECUBR EXT. EN MORTERO CEMENTO. L= 6.00m PRESIÓN TRABAJO 150 PSI. SUMINISTRO E INSTALACIÓN</v>
          </cell>
          <cell r="D2462" t="str">
            <v>ML</v>
          </cell>
          <cell r="E2462">
            <v>675911</v>
          </cell>
        </row>
        <row r="2463">
          <cell r="B2463">
            <v>6731</v>
          </cell>
          <cell r="C2463" t="str">
            <v>CODO EN ACERO Ø24" ENTRE 67 1/2° Y 90° JUNTA ESPIGO Y CAMPANA, CON EMPAQUE DE CAUCHO, CON REVEST.INT. Y RECUBR. EXT. EN MORTERO DE CEMENTO. L= 1.65m x 1.65m PRESIÓN DE TRABAJO 150PSI. SUMINISTRO E INSTALACIÓN</v>
          </cell>
          <cell r="D2463" t="str">
            <v>UN</v>
          </cell>
          <cell r="E2463">
            <v>7179046</v>
          </cell>
        </row>
        <row r="2464">
          <cell r="B2464">
            <v>6732</v>
          </cell>
          <cell r="C2464" t="str">
            <v>TUBO EN ACERO Ø 20" CON UNIONES ESPIGO/CAMPANA CON EMPAQUE DE CAUCHO. REVEST.INTERIOR Y RECUBR EXT. EN MORTERO CEMENTO. L= 6.00m PRESIÓN TRABAJO 150 PSI. NORMA AWWA C200 A PARTIR DE LÁMINA ASTM A 36</v>
          </cell>
          <cell r="D2464" t="str">
            <v>UN</v>
          </cell>
          <cell r="E2464">
            <v>846394</v>
          </cell>
        </row>
        <row r="2465">
          <cell r="B2465">
            <v>6733</v>
          </cell>
          <cell r="C2465" t="str">
            <v>REDUCCIÓN  EN ACERO 24" x 16" PN10 TIPO CILINDRO CON REFUERZO DE VARILLA CON ESPIGO Ø=24" Y CAMPANA Ø=16", REVESTIDA INTERIOR Y EXTERIOR CON MORTERO DE CEMENTO. L=0.90m. Presión de trabajo=150 psi</v>
          </cell>
          <cell r="D2465" t="str">
            <v>UN</v>
          </cell>
          <cell r="E2465">
            <v>4640895</v>
          </cell>
        </row>
        <row r="2466">
          <cell r="B2466">
            <v>6734</v>
          </cell>
          <cell r="C2466" t="str">
            <v>CODO EN ACERO D=16" ENTRE 22 ½° Y 45° CCP JUNTA ESPIGO-CAMPANA CON EMPAQUE DE CAUCHO, CON REVEST.INT. Y RECUBR. EXT. EN MORTERO DE CEMENTO. L=0.60X0.60M. PRESION DE TRABAJO 150PSI. SUMINISTRO E INSTALACIÓN</v>
          </cell>
          <cell r="D2466" t="str">
            <v>UN</v>
          </cell>
          <cell r="E2466">
            <v>3074577</v>
          </cell>
        </row>
      </sheetData>
      <sheetData sheetId="17" refreshError="1"/>
      <sheetData sheetId="1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ULTORIA"/>
      <sheetName val="ANEXO-SUM-ENSAYOS-CONSULT"/>
      <sheetName val="ENSAYOS-OBRA"/>
      <sheetName val="PAGO PROD- IMP-EYD-TOTAL"/>
      <sheetName val="AIU"/>
      <sheetName val="DATOS DE ENTRADA"/>
      <sheetName val="AIU FLDSF"/>
      <sheetName val="COMPONENTE AMBIENTAL"/>
      <sheetName val="COMPONENTE SOCIAL"/>
      <sheetName val="COMPONENTE PMT"/>
      <sheetName val="CÁLCULO FACTOR MULTIPLICADOR"/>
    </sheetNames>
    <sheetDataSet>
      <sheetData sheetId="0"/>
      <sheetData sheetId="1"/>
      <sheetData sheetId="2"/>
      <sheetData sheetId="3"/>
      <sheetData sheetId="4"/>
      <sheetData sheetId="5">
        <row r="19">
          <cell r="B19" t="str">
            <v>DIAGNOSTICOS, ESTUDIOS Y DISEÑOS</v>
          </cell>
        </row>
      </sheetData>
      <sheetData sheetId="6"/>
      <sheetData sheetId="7"/>
      <sheetData sheetId="8"/>
      <sheetData sheetId="9"/>
      <sheetData sheetId="10">
        <row r="30">
          <cell r="D30">
            <v>1.58</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C8ADF2-3B8C-4202-A666-70C192353E9D}">
  <dimension ref="A1:D11"/>
  <sheetViews>
    <sheetView view="pageBreakPreview" zoomScaleNormal="100" zoomScaleSheetLayoutView="100" workbookViewId="0">
      <selection activeCell="D4" sqref="D4"/>
    </sheetView>
  </sheetViews>
  <sheetFormatPr baseColWidth="10" defaultRowHeight="14.4" x14ac:dyDescent="0.3"/>
  <cols>
    <col min="1" max="1" width="4.5546875" style="61" customWidth="1"/>
    <col min="2" max="2" width="11.6640625" style="61" bestFit="1" customWidth="1"/>
    <col min="3" max="3" width="87.109375" bestFit="1" customWidth="1"/>
    <col min="4" max="4" width="26.109375" bestFit="1" customWidth="1"/>
  </cols>
  <sheetData>
    <row r="1" spans="2:4" s="61" customFormat="1" ht="15" thickBot="1" x14ac:dyDescent="0.35"/>
    <row r="2" spans="2:4" ht="15" thickBot="1" x14ac:dyDescent="0.35">
      <c r="B2" s="456" t="s">
        <v>1</v>
      </c>
      <c r="C2" s="449" t="s">
        <v>355</v>
      </c>
      <c r="D2" s="448" t="s">
        <v>361</v>
      </c>
    </row>
    <row r="3" spans="2:4" x14ac:dyDescent="0.3">
      <c r="B3" s="457">
        <v>1</v>
      </c>
      <c r="C3" s="450" t="s">
        <v>356</v>
      </c>
      <c r="D3" s="447">
        <f>'PRESUPUESTO UNIFICADO'!J45</f>
        <v>0</v>
      </c>
    </row>
    <row r="4" spans="2:4" x14ac:dyDescent="0.3">
      <c r="B4" s="458">
        <v>2</v>
      </c>
      <c r="C4" s="451" t="s">
        <v>357</v>
      </c>
      <c r="D4" s="440">
        <f>'PRESUPUESTO UNIFICADO'!J71</f>
        <v>0</v>
      </c>
    </row>
    <row r="5" spans="2:4" x14ac:dyDescent="0.3">
      <c r="B5" s="458">
        <v>3</v>
      </c>
      <c r="C5" s="451" t="s">
        <v>358</v>
      </c>
      <c r="D5" s="440">
        <v>200000000</v>
      </c>
    </row>
    <row r="6" spans="2:4" ht="15" thickBot="1" x14ac:dyDescent="0.35">
      <c r="B6" s="459">
        <v>4</v>
      </c>
      <c r="C6" s="454" t="s">
        <v>359</v>
      </c>
      <c r="D6" s="455">
        <v>350000000</v>
      </c>
    </row>
    <row r="7" spans="2:4" ht="15" thickBot="1" x14ac:dyDescent="0.35">
      <c r="C7" s="452" t="s">
        <v>363</v>
      </c>
      <c r="D7" s="453">
        <f>SUM(D3:D6)</f>
        <v>550000000</v>
      </c>
    </row>
    <row r="8" spans="2:4" s="61" customFormat="1" ht="15" thickBot="1" x14ac:dyDescent="0.35">
      <c r="C8" s="445"/>
      <c r="D8" s="446"/>
    </row>
    <row r="9" spans="2:4" ht="15" thickBot="1" x14ac:dyDescent="0.35">
      <c r="C9" s="441" t="s">
        <v>360</v>
      </c>
      <c r="D9" s="442">
        <v>380000000</v>
      </c>
    </row>
    <row r="10" spans="2:4" ht="15" thickBot="1" x14ac:dyDescent="0.35">
      <c r="C10" s="443"/>
      <c r="D10" s="444"/>
    </row>
    <row r="11" spans="2:4" ht="15" thickBot="1" x14ac:dyDescent="0.35">
      <c r="C11" s="441" t="s">
        <v>362</v>
      </c>
      <c r="D11" s="442">
        <f>SUM(D7:D9)</f>
        <v>930000000</v>
      </c>
    </row>
  </sheetData>
  <pageMargins left="0.7" right="0.7" top="0.75" bottom="0.75" header="0.3" footer="0.3"/>
  <pageSetup paperSize="9" scale="70"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C63FBF-586E-410E-8992-B74D38328525}">
  <sheetPr>
    <pageSetUpPr fitToPage="1"/>
  </sheetPr>
  <dimension ref="A1:K87"/>
  <sheetViews>
    <sheetView tabSelected="1" view="pageBreakPreview" zoomScale="55" zoomScaleNormal="55" zoomScaleSheetLayoutView="55" workbookViewId="0">
      <selection activeCell="M86" sqref="M86"/>
    </sheetView>
  </sheetViews>
  <sheetFormatPr baseColWidth="10" defaultColWidth="13.33203125" defaultRowHeight="15.6" x14ac:dyDescent="0.3"/>
  <cols>
    <col min="1" max="2" width="2.77734375" style="35" customWidth="1"/>
    <col min="3" max="3" width="10.6640625" style="1" customWidth="1"/>
    <col min="4" max="4" width="16.109375" style="36" customWidth="1"/>
    <col min="5" max="5" width="21.5546875" style="36" customWidth="1"/>
    <col min="6" max="6" width="95.6640625" style="35" customWidth="1"/>
    <col min="7" max="7" width="18.44140625" style="35" customWidth="1"/>
    <col min="8" max="8" width="22.88671875" style="35" customWidth="1"/>
    <col min="9" max="9" width="27.77734375" style="528" customWidth="1"/>
    <col min="10" max="10" width="46.109375" style="35" customWidth="1"/>
    <col min="11" max="11" width="4" style="35" customWidth="1"/>
    <col min="12" max="12" width="21.6640625" style="37" bestFit="1" customWidth="1"/>
    <col min="13" max="16384" width="13.33203125" style="37"/>
  </cols>
  <sheetData>
    <row r="1" spans="1:11" x14ac:dyDescent="0.3">
      <c r="A1" s="1"/>
      <c r="B1" s="1"/>
      <c r="D1" s="2"/>
      <c r="E1" s="2"/>
      <c r="F1" s="1"/>
      <c r="G1" s="1"/>
      <c r="H1" s="1"/>
      <c r="I1" s="516"/>
      <c r="J1" s="1"/>
      <c r="K1" s="1"/>
    </row>
    <row r="2" spans="1:11" ht="16.2" thickBot="1" x14ac:dyDescent="0.35">
      <c r="A2" s="1"/>
      <c r="B2" s="1"/>
      <c r="D2" s="2"/>
      <c r="E2" s="2"/>
      <c r="F2" s="1"/>
      <c r="G2" s="1"/>
      <c r="H2" s="1"/>
      <c r="I2" s="516"/>
      <c r="J2" s="1"/>
      <c r="K2" s="1"/>
    </row>
    <row r="3" spans="1:11" ht="28.2" x14ac:dyDescent="0.5">
      <c r="A3" s="1"/>
      <c r="B3" s="1"/>
      <c r="C3" s="532" t="s">
        <v>90</v>
      </c>
      <c r="D3" s="533"/>
      <c r="E3" s="533"/>
      <c r="F3" s="533"/>
      <c r="G3" s="533"/>
      <c r="H3" s="533"/>
      <c r="I3" s="533"/>
      <c r="J3" s="534"/>
      <c r="K3" s="1"/>
    </row>
    <row r="4" spans="1:11" ht="25.2" x14ac:dyDescent="0.45">
      <c r="A4" s="1"/>
      <c r="B4" s="1"/>
      <c r="C4" s="535"/>
      <c r="D4" s="536"/>
      <c r="E4" s="536"/>
      <c r="F4" s="536"/>
      <c r="G4" s="536"/>
      <c r="H4" s="536"/>
      <c r="I4" s="536"/>
      <c r="J4" s="537"/>
      <c r="K4" s="1"/>
    </row>
    <row r="5" spans="1:11" x14ac:dyDescent="0.3">
      <c r="A5" s="1"/>
      <c r="B5" s="1"/>
      <c r="C5" s="538" t="s">
        <v>92</v>
      </c>
      <c r="D5" s="539"/>
      <c r="E5" s="539"/>
      <c r="F5" s="539"/>
      <c r="G5" s="539"/>
      <c r="H5" s="539"/>
      <c r="I5" s="539"/>
      <c r="J5" s="540"/>
      <c r="K5" s="1"/>
    </row>
    <row r="6" spans="1:11" x14ac:dyDescent="0.3">
      <c r="A6" s="1"/>
      <c r="B6" s="1"/>
      <c r="C6" s="538"/>
      <c r="D6" s="539"/>
      <c r="E6" s="539"/>
      <c r="F6" s="539"/>
      <c r="G6" s="539"/>
      <c r="H6" s="539"/>
      <c r="I6" s="539"/>
      <c r="J6" s="540"/>
      <c r="K6" s="1"/>
    </row>
    <row r="7" spans="1:11" x14ac:dyDescent="0.3">
      <c r="A7" s="1"/>
      <c r="B7" s="1"/>
      <c r="C7" s="538"/>
      <c r="D7" s="539"/>
      <c r="E7" s="539"/>
      <c r="F7" s="539"/>
      <c r="G7" s="539"/>
      <c r="H7" s="539"/>
      <c r="I7" s="539"/>
      <c r="J7" s="540"/>
      <c r="K7" s="1"/>
    </row>
    <row r="8" spans="1:11" ht="28.2" customHeight="1" x14ac:dyDescent="0.3">
      <c r="A8" s="55"/>
      <c r="B8" s="55"/>
      <c r="C8" s="566" t="s">
        <v>367</v>
      </c>
      <c r="D8" s="567"/>
      <c r="E8" s="567"/>
      <c r="F8" s="567"/>
      <c r="G8" s="567"/>
      <c r="H8" s="567"/>
      <c r="I8" s="567"/>
      <c r="J8" s="568"/>
      <c r="K8" s="55"/>
    </row>
    <row r="9" spans="1:11" ht="16.2" thickBot="1" x14ac:dyDescent="0.35">
      <c r="A9" s="1"/>
      <c r="B9" s="1"/>
      <c r="C9" s="569"/>
      <c r="D9" s="570"/>
      <c r="E9" s="570"/>
      <c r="F9" s="570"/>
      <c r="G9" s="570"/>
      <c r="H9" s="570"/>
      <c r="I9" s="570"/>
      <c r="J9" s="571"/>
      <c r="K9" s="1"/>
    </row>
    <row r="10" spans="1:11" ht="18.600000000000001" thickBot="1" x14ac:dyDescent="0.35">
      <c r="A10" s="1"/>
      <c r="B10" s="1"/>
      <c r="C10" s="541" t="s">
        <v>364</v>
      </c>
      <c r="D10" s="542"/>
      <c r="E10" s="542"/>
      <c r="F10" s="542"/>
      <c r="G10" s="542"/>
      <c r="H10" s="542"/>
      <c r="I10" s="542"/>
      <c r="J10" s="543"/>
      <c r="K10" s="1"/>
    </row>
    <row r="11" spans="1:11" ht="18.600000000000001" thickBot="1" x14ac:dyDescent="0.35">
      <c r="A11" s="1"/>
      <c r="B11" s="2"/>
      <c r="C11" s="466" t="s">
        <v>0</v>
      </c>
      <c r="D11" s="467" t="s">
        <v>1</v>
      </c>
      <c r="E11" s="468" t="s">
        <v>2</v>
      </c>
      <c r="F11" s="469" t="s">
        <v>3</v>
      </c>
      <c r="G11" s="467" t="s">
        <v>4</v>
      </c>
      <c r="H11" s="467" t="s">
        <v>5</v>
      </c>
      <c r="I11" s="470" t="s">
        <v>6</v>
      </c>
      <c r="J11" s="471" t="s">
        <v>7</v>
      </c>
      <c r="K11" s="1"/>
    </row>
    <row r="12" spans="1:11" ht="18.600000000000001" thickBot="1" x14ac:dyDescent="0.35">
      <c r="A12" s="1"/>
      <c r="B12" s="1"/>
      <c r="C12" s="472" t="s">
        <v>8</v>
      </c>
      <c r="D12" s="473"/>
      <c r="E12" s="473"/>
      <c r="F12" s="474"/>
      <c r="G12" s="474"/>
      <c r="H12" s="474"/>
      <c r="I12" s="517"/>
      <c r="J12" s="475"/>
      <c r="K12" s="1"/>
    </row>
    <row r="13" spans="1:11" ht="36" x14ac:dyDescent="0.3">
      <c r="A13" s="1"/>
      <c r="B13" s="1"/>
      <c r="C13" s="16">
        <v>1</v>
      </c>
      <c r="D13" s="476">
        <v>2.9</v>
      </c>
      <c r="E13" s="476" t="s">
        <v>9</v>
      </c>
      <c r="F13" s="477" t="s">
        <v>10</v>
      </c>
      <c r="G13" s="478" t="s">
        <v>11</v>
      </c>
      <c r="H13" s="19">
        <f>'CANTIDADES JAZMIN'!D9</f>
        <v>3414.3665343070616</v>
      </c>
      <c r="I13" s="518"/>
      <c r="J13" s="20">
        <f>ROUND(H13*I13,0)</f>
        <v>0</v>
      </c>
      <c r="K13" s="1"/>
    </row>
    <row r="14" spans="1:11" ht="18.600000000000001" thickBot="1" x14ac:dyDescent="0.35">
      <c r="A14" s="1"/>
      <c r="B14" s="1"/>
      <c r="C14" s="480" t="s">
        <v>15</v>
      </c>
      <c r="D14" s="481"/>
      <c r="E14" s="481"/>
      <c r="F14" s="482"/>
      <c r="G14" s="482"/>
      <c r="H14" s="482"/>
      <c r="I14" s="519"/>
      <c r="J14" s="25">
        <f>SUM(J13:J13)</f>
        <v>0</v>
      </c>
      <c r="K14" s="1"/>
    </row>
    <row r="15" spans="1:11" ht="18.600000000000001" thickBot="1" x14ac:dyDescent="0.35">
      <c r="A15" s="1"/>
      <c r="B15" s="1"/>
      <c r="C15" s="472" t="s">
        <v>16</v>
      </c>
      <c r="D15" s="473"/>
      <c r="E15" s="473"/>
      <c r="F15" s="474" t="s">
        <v>17</v>
      </c>
      <c r="G15" s="474"/>
      <c r="H15" s="474"/>
      <c r="I15" s="520"/>
      <c r="J15" s="475"/>
      <c r="K15" s="1"/>
    </row>
    <row r="16" spans="1:11" ht="18" x14ac:dyDescent="0.3">
      <c r="A16" s="1"/>
      <c r="B16" s="1"/>
      <c r="C16" s="21">
        <f>C13+1</f>
        <v>2</v>
      </c>
      <c r="D16" s="430">
        <v>3.15</v>
      </c>
      <c r="E16" s="430" t="s">
        <v>18</v>
      </c>
      <c r="F16" s="431" t="s">
        <v>19</v>
      </c>
      <c r="G16" s="432" t="s">
        <v>11</v>
      </c>
      <c r="H16" s="19">
        <f>'CANTIDADES JAZMIN'!D14</f>
        <v>46.559543649641746</v>
      </c>
      <c r="I16" s="518"/>
      <c r="J16" s="27">
        <f t="shared" ref="J16:J22" si="0">ROUND(H16*I16,0)</f>
        <v>0</v>
      </c>
      <c r="K16" s="1"/>
    </row>
    <row r="17" spans="1:11" ht="18" x14ac:dyDescent="0.3">
      <c r="A17" s="1"/>
      <c r="B17" s="1"/>
      <c r="C17" s="21">
        <f>+C16+1</f>
        <v>3</v>
      </c>
      <c r="D17" s="430">
        <v>3.22</v>
      </c>
      <c r="E17" s="430" t="s">
        <v>12</v>
      </c>
      <c r="F17" s="431" t="s">
        <v>20</v>
      </c>
      <c r="G17" s="432" t="s">
        <v>11</v>
      </c>
      <c r="H17" s="19">
        <f>'CANTIDADES JAZMIN'!D8</f>
        <v>1707.1832671535308</v>
      </c>
      <c r="I17" s="518"/>
      <c r="J17" s="20">
        <f t="shared" si="0"/>
        <v>0</v>
      </c>
      <c r="K17" s="1"/>
    </row>
    <row r="18" spans="1:11" ht="18" x14ac:dyDescent="0.3">
      <c r="A18" s="1"/>
      <c r="B18" s="1"/>
      <c r="C18" s="21">
        <f t="shared" ref="C18:C22" si="1">+C17+1</f>
        <v>4</v>
      </c>
      <c r="D18" s="485">
        <v>3.2</v>
      </c>
      <c r="E18" s="486" t="s">
        <v>21</v>
      </c>
      <c r="F18" s="487" t="s">
        <v>22</v>
      </c>
      <c r="G18" s="432" t="s">
        <v>11</v>
      </c>
      <c r="H18" s="19">
        <f>'CANTIDADES JAZMIN'!D7</f>
        <v>1024.3099602921184</v>
      </c>
      <c r="I18" s="518"/>
      <c r="J18" s="20">
        <f t="shared" si="0"/>
        <v>0</v>
      </c>
      <c r="K18" s="1"/>
    </row>
    <row r="19" spans="1:11" ht="18" x14ac:dyDescent="0.3">
      <c r="A19" s="1"/>
      <c r="B19" s="1"/>
      <c r="C19" s="21">
        <f t="shared" si="1"/>
        <v>5</v>
      </c>
      <c r="D19" s="430">
        <v>3.3</v>
      </c>
      <c r="E19" s="430" t="s">
        <v>23</v>
      </c>
      <c r="F19" s="431" t="s">
        <v>24</v>
      </c>
      <c r="G19" s="432" t="s">
        <v>11</v>
      </c>
      <c r="H19" s="19">
        <f>'CANTIDADES JAZMIN'!D6</f>
        <v>682.8733068614124</v>
      </c>
      <c r="I19" s="518"/>
      <c r="J19" s="20">
        <f t="shared" si="0"/>
        <v>0</v>
      </c>
      <c r="K19" s="1"/>
    </row>
    <row r="20" spans="1:11" ht="18" x14ac:dyDescent="0.3">
      <c r="A20" s="1"/>
      <c r="B20" s="1"/>
      <c r="C20" s="21">
        <f t="shared" si="1"/>
        <v>6</v>
      </c>
      <c r="D20" s="430">
        <v>3.5</v>
      </c>
      <c r="E20" s="430" t="s">
        <v>25</v>
      </c>
      <c r="F20" s="431" t="s">
        <v>26</v>
      </c>
      <c r="G20" s="432" t="s">
        <v>27</v>
      </c>
      <c r="H20" s="19">
        <f>'CANTIDADES JAZMIN'!D5</f>
        <v>3414.3665343070616</v>
      </c>
      <c r="I20" s="518"/>
      <c r="J20" s="20">
        <f t="shared" si="0"/>
        <v>0</v>
      </c>
      <c r="K20" s="1"/>
    </row>
    <row r="21" spans="1:11" ht="18" x14ac:dyDescent="0.3">
      <c r="A21" s="1"/>
      <c r="B21" s="1"/>
      <c r="C21" s="21">
        <f t="shared" si="1"/>
        <v>7</v>
      </c>
      <c r="D21" s="430">
        <v>3.6</v>
      </c>
      <c r="E21" s="430" t="s">
        <v>28</v>
      </c>
      <c r="F21" s="431" t="s">
        <v>29</v>
      </c>
      <c r="G21" s="432" t="s">
        <v>27</v>
      </c>
      <c r="H21" s="19">
        <f>'CANTIDADES JAZMIN'!D5</f>
        <v>3414.3665343070616</v>
      </c>
      <c r="I21" s="518"/>
      <c r="J21" s="20">
        <f t="shared" si="0"/>
        <v>0</v>
      </c>
      <c r="K21" s="1"/>
    </row>
    <row r="22" spans="1:11" ht="18" x14ac:dyDescent="0.3">
      <c r="A22" s="1"/>
      <c r="B22" s="1"/>
      <c r="C22" s="21">
        <f t="shared" si="1"/>
        <v>8</v>
      </c>
      <c r="D22" s="486">
        <v>3.1</v>
      </c>
      <c r="E22" s="430" t="s">
        <v>317</v>
      </c>
      <c r="F22" s="431" t="s">
        <v>30</v>
      </c>
      <c r="G22" s="432" t="s">
        <v>11</v>
      </c>
      <c r="H22" s="19">
        <f>'CANTIDADES JAZMIN'!D4</f>
        <v>512.15498014605919</v>
      </c>
      <c r="I22" s="518"/>
      <c r="J22" s="20">
        <f t="shared" si="0"/>
        <v>0</v>
      </c>
      <c r="K22" s="1"/>
    </row>
    <row r="23" spans="1:11" ht="18.600000000000001" thickBot="1" x14ac:dyDescent="0.35">
      <c r="A23" s="1"/>
      <c r="B23" s="1"/>
      <c r="C23" s="480" t="s">
        <v>15</v>
      </c>
      <c r="D23" s="481"/>
      <c r="E23" s="481"/>
      <c r="F23" s="482" t="s">
        <v>17</v>
      </c>
      <c r="G23" s="482"/>
      <c r="H23" s="482"/>
      <c r="I23" s="519"/>
      <c r="J23" s="25">
        <f>SUM(J16:J22)</f>
        <v>0</v>
      </c>
      <c r="K23" s="1"/>
    </row>
    <row r="24" spans="1:11" ht="18.600000000000001" thickBot="1" x14ac:dyDescent="0.35">
      <c r="A24" s="1"/>
      <c r="B24" s="1"/>
      <c r="C24" s="472" t="s">
        <v>31</v>
      </c>
      <c r="D24" s="473"/>
      <c r="E24" s="473"/>
      <c r="F24" s="474"/>
      <c r="G24" s="474"/>
      <c r="H24" s="474"/>
      <c r="I24" s="520"/>
      <c r="J24" s="475"/>
      <c r="K24" s="1"/>
    </row>
    <row r="25" spans="1:11" ht="36" x14ac:dyDescent="0.3">
      <c r="A25" s="1"/>
      <c r="B25" s="1"/>
      <c r="C25" s="16">
        <f>+C22+1</f>
        <v>9</v>
      </c>
      <c r="D25" s="476">
        <v>2.9</v>
      </c>
      <c r="E25" s="476" t="s">
        <v>9</v>
      </c>
      <c r="F25" s="477" t="s">
        <v>10</v>
      </c>
      <c r="G25" s="488" t="s">
        <v>11</v>
      </c>
      <c r="H25" s="19">
        <f>'CANTIDADES JAZMIN'!D13</f>
        <v>93.119087299283493</v>
      </c>
      <c r="I25" s="518"/>
      <c r="J25" s="20">
        <f t="shared" ref="J25:J27" si="2">ROUND(H25*I25,0)</f>
        <v>0</v>
      </c>
      <c r="K25" s="1"/>
    </row>
    <row r="26" spans="1:11" ht="18" x14ac:dyDescent="0.3">
      <c r="A26" s="1"/>
      <c r="B26" s="1"/>
      <c r="C26" s="21">
        <f>C25+1</f>
        <v>10</v>
      </c>
      <c r="D26" s="432" t="s">
        <v>91</v>
      </c>
      <c r="E26" s="432"/>
      <c r="F26" s="489" t="s">
        <v>369</v>
      </c>
      <c r="G26" s="432" t="s">
        <v>11</v>
      </c>
      <c r="H26" s="19">
        <f>'CANTIDADES JAZMIN'!D15</f>
        <v>46.559543649641746</v>
      </c>
      <c r="I26" s="518"/>
      <c r="J26" s="20">
        <f t="shared" si="2"/>
        <v>0</v>
      </c>
      <c r="K26" s="1"/>
    </row>
    <row r="27" spans="1:11" ht="18" x14ac:dyDescent="0.3">
      <c r="A27" s="1"/>
      <c r="B27" s="1"/>
      <c r="C27" s="21">
        <f>C26+1</f>
        <v>11</v>
      </c>
      <c r="D27" s="432">
        <v>4.5200000000000298</v>
      </c>
      <c r="E27" s="432" t="s">
        <v>40</v>
      </c>
      <c r="F27" s="489" t="s">
        <v>41</v>
      </c>
      <c r="G27" s="432" t="s">
        <v>42</v>
      </c>
      <c r="H27" s="19">
        <f>'CANTIDADES JAZMIN'!D16</f>
        <v>3052.9092771070091</v>
      </c>
      <c r="I27" s="518"/>
      <c r="J27" s="20">
        <f t="shared" si="2"/>
        <v>0</v>
      </c>
      <c r="K27" s="1"/>
    </row>
    <row r="28" spans="1:11" ht="18.600000000000001" thickBot="1" x14ac:dyDescent="0.35">
      <c r="A28" s="1"/>
      <c r="B28" s="1"/>
      <c r="C28" s="480" t="s">
        <v>15</v>
      </c>
      <c r="D28" s="481"/>
      <c r="E28" s="481"/>
      <c r="F28" s="482" t="s">
        <v>17</v>
      </c>
      <c r="G28" s="482"/>
      <c r="H28" s="482"/>
      <c r="I28" s="519"/>
      <c r="J28" s="25">
        <f>SUM(J25:J27)</f>
        <v>0</v>
      </c>
      <c r="K28" s="1"/>
    </row>
    <row r="29" spans="1:11" ht="18.600000000000001" thickBot="1" x14ac:dyDescent="0.35">
      <c r="A29" s="1"/>
      <c r="B29" s="1"/>
      <c r="C29" s="472" t="s">
        <v>43</v>
      </c>
      <c r="D29" s="473"/>
      <c r="E29" s="473"/>
      <c r="F29" s="474"/>
      <c r="G29" s="474"/>
      <c r="H29" s="474"/>
      <c r="I29" s="520"/>
      <c r="J29" s="475"/>
      <c r="K29" s="1"/>
    </row>
    <row r="30" spans="1:11" ht="36" x14ac:dyDescent="0.3">
      <c r="A30" s="1"/>
      <c r="B30" s="1"/>
      <c r="C30" s="16">
        <f>+C27+1</f>
        <v>12</v>
      </c>
      <c r="D30" s="476">
        <v>2.9</v>
      </c>
      <c r="E30" s="476" t="s">
        <v>9</v>
      </c>
      <c r="F30" s="477" t="s">
        <v>10</v>
      </c>
      <c r="G30" s="488" t="s">
        <v>11</v>
      </c>
      <c r="H30" s="19">
        <f>H31</f>
        <v>0.38474999999999998</v>
      </c>
      <c r="I30" s="518"/>
      <c r="J30" s="20">
        <f t="shared" ref="J30:J34" si="3">ROUND(H30*I30,0)</f>
        <v>0</v>
      </c>
      <c r="K30" s="1"/>
    </row>
    <row r="31" spans="1:11" ht="18" x14ac:dyDescent="0.3">
      <c r="A31" s="1"/>
      <c r="B31" s="1"/>
      <c r="C31" s="21">
        <f>C30+1</f>
        <v>13</v>
      </c>
      <c r="D31" s="432">
        <v>4.24000000000001</v>
      </c>
      <c r="E31" s="432" t="s">
        <v>44</v>
      </c>
      <c r="F31" s="489" t="s">
        <v>45</v>
      </c>
      <c r="G31" s="432" t="s">
        <v>11</v>
      </c>
      <c r="H31" s="19">
        <f>'CANTIDADES JAZMIN'!A29*0.1</f>
        <v>0.38474999999999998</v>
      </c>
      <c r="I31" s="518"/>
      <c r="J31" s="20">
        <f t="shared" si="3"/>
        <v>0</v>
      </c>
      <c r="K31" s="1"/>
    </row>
    <row r="32" spans="1:11" ht="18" x14ac:dyDescent="0.3">
      <c r="A32" s="1"/>
      <c r="B32" s="1"/>
      <c r="C32" s="21">
        <f>C31+1</f>
        <v>14</v>
      </c>
      <c r="D32" s="432">
        <v>4.5999999999999996</v>
      </c>
      <c r="E32" s="432" t="s">
        <v>46</v>
      </c>
      <c r="F32" s="489" t="s">
        <v>47</v>
      </c>
      <c r="G32" s="432" t="s">
        <v>11</v>
      </c>
      <c r="H32" s="19">
        <f>'CANTIDADES JAZMIN'!D29*12</f>
        <v>23.084999999999997</v>
      </c>
      <c r="I32" s="518"/>
      <c r="J32" s="20">
        <f t="shared" si="3"/>
        <v>0</v>
      </c>
      <c r="K32" s="1"/>
    </row>
    <row r="33" spans="1:11" ht="18" x14ac:dyDescent="0.3">
      <c r="A33" s="1"/>
      <c r="B33" s="1"/>
      <c r="C33" s="21">
        <f>C32+1</f>
        <v>15</v>
      </c>
      <c r="D33" s="432">
        <v>4.7</v>
      </c>
      <c r="E33" s="432" t="s">
        <v>46</v>
      </c>
      <c r="F33" s="489" t="s">
        <v>48</v>
      </c>
      <c r="G33" s="432" t="s">
        <v>11</v>
      </c>
      <c r="H33" s="19">
        <f>('CANTIDADES JAZMIN'!D28+'CANTIDADES JAZMIN'!D30)*12</f>
        <v>11.835000000000001</v>
      </c>
      <c r="I33" s="518"/>
      <c r="J33" s="20">
        <f t="shared" si="3"/>
        <v>0</v>
      </c>
      <c r="K33" s="1"/>
    </row>
    <row r="34" spans="1:11" ht="18" x14ac:dyDescent="0.3">
      <c r="A34" s="1"/>
      <c r="B34" s="1"/>
      <c r="C34" s="21">
        <f>C33+1</f>
        <v>16</v>
      </c>
      <c r="D34" s="432">
        <v>4.5200000000000298</v>
      </c>
      <c r="E34" s="432" t="s">
        <v>40</v>
      </c>
      <c r="F34" s="489" t="s">
        <v>41</v>
      </c>
      <c r="G34" s="432" t="s">
        <v>42</v>
      </c>
      <c r="H34" s="19">
        <f>(H32+H33)*90</f>
        <v>3142.8</v>
      </c>
      <c r="I34" s="518"/>
      <c r="J34" s="20">
        <f t="shared" si="3"/>
        <v>0</v>
      </c>
      <c r="K34" s="1"/>
    </row>
    <row r="35" spans="1:11" ht="18.600000000000001" thickBot="1" x14ac:dyDescent="0.35">
      <c r="A35" s="1"/>
      <c r="B35" s="1"/>
      <c r="C35" s="480" t="s">
        <v>15</v>
      </c>
      <c r="D35" s="481"/>
      <c r="E35" s="481"/>
      <c r="F35" s="482" t="s">
        <v>17</v>
      </c>
      <c r="G35" s="482"/>
      <c r="H35" s="482"/>
      <c r="I35" s="519"/>
      <c r="J35" s="25">
        <f>SUM(J30:J34)</f>
        <v>0</v>
      </c>
      <c r="K35" s="1"/>
    </row>
    <row r="36" spans="1:11" ht="18.600000000000001" thickBot="1" x14ac:dyDescent="0.35">
      <c r="A36" s="1"/>
      <c r="B36" s="1"/>
      <c r="C36" s="472" t="s">
        <v>51</v>
      </c>
      <c r="D36" s="473"/>
      <c r="E36" s="473"/>
      <c r="F36" s="474"/>
      <c r="G36" s="474"/>
      <c r="H36" s="474"/>
      <c r="I36" s="520"/>
      <c r="J36" s="475"/>
      <c r="K36" s="1"/>
    </row>
    <row r="37" spans="1:11" ht="18" x14ac:dyDescent="0.3">
      <c r="A37" s="1"/>
      <c r="B37" s="1"/>
      <c r="C37" s="16">
        <f>C34+1</f>
        <v>17</v>
      </c>
      <c r="D37" s="432">
        <v>4.2300000000000102</v>
      </c>
      <c r="E37" s="432" t="s">
        <v>49</v>
      </c>
      <c r="F37" s="489" t="s">
        <v>50</v>
      </c>
      <c r="G37" s="432" t="s">
        <v>11</v>
      </c>
      <c r="H37" s="19">
        <v>2538.8981476671652</v>
      </c>
      <c r="I37" s="518"/>
      <c r="J37" s="20">
        <f t="shared" ref="J37" si="4">ROUND(H37*I37,0)</f>
        <v>0</v>
      </c>
      <c r="K37" s="1"/>
    </row>
    <row r="38" spans="1:11" ht="18.600000000000001" thickBot="1" x14ac:dyDescent="0.35">
      <c r="A38" s="1"/>
      <c r="B38" s="1"/>
      <c r="C38" s="480" t="s">
        <v>15</v>
      </c>
      <c r="D38" s="481"/>
      <c r="E38" s="481"/>
      <c r="F38" s="482" t="s">
        <v>17</v>
      </c>
      <c r="G38" s="482"/>
      <c r="H38" s="482"/>
      <c r="I38" s="519"/>
      <c r="J38" s="25">
        <f>SUM(J37:J37)</f>
        <v>0</v>
      </c>
      <c r="K38" s="1"/>
    </row>
    <row r="39" spans="1:11" ht="18.600000000000001" thickBot="1" x14ac:dyDescent="0.35">
      <c r="A39" s="1"/>
      <c r="B39" s="1"/>
      <c r="C39" s="472" t="s">
        <v>53</v>
      </c>
      <c r="D39" s="473"/>
      <c r="E39" s="473"/>
      <c r="F39" s="474"/>
      <c r="G39" s="474"/>
      <c r="H39" s="474"/>
      <c r="I39" s="520"/>
      <c r="J39" s="475"/>
      <c r="K39" s="1"/>
    </row>
    <row r="40" spans="1:11" ht="18" x14ac:dyDescent="0.3">
      <c r="A40" s="1"/>
      <c r="B40" s="1"/>
      <c r="C40" s="16">
        <f>C37+1</f>
        <v>18</v>
      </c>
      <c r="D40" s="488">
        <v>5.0999999999999996</v>
      </c>
      <c r="E40" s="488" t="s">
        <v>54</v>
      </c>
      <c r="F40" s="477" t="s">
        <v>55</v>
      </c>
      <c r="G40" s="488" t="s">
        <v>38</v>
      </c>
      <c r="H40" s="19">
        <f>'CANTIDADES JAZMIN'!D20</f>
        <v>1551.9847883213915</v>
      </c>
      <c r="I40" s="518"/>
      <c r="J40" s="20">
        <f t="shared" ref="J40:J43" si="5">ROUND(H40*I40,0)</f>
        <v>0</v>
      </c>
      <c r="K40" s="1"/>
    </row>
    <row r="41" spans="1:11" ht="18" x14ac:dyDescent="0.3">
      <c r="A41" s="1"/>
      <c r="B41" s="1"/>
      <c r="C41" s="16">
        <f>C40+1</f>
        <v>19</v>
      </c>
      <c r="D41" s="432">
        <v>5.5</v>
      </c>
      <c r="E41" s="432" t="s">
        <v>59</v>
      </c>
      <c r="F41" s="477" t="s">
        <v>60</v>
      </c>
      <c r="G41" s="432" t="s">
        <v>38</v>
      </c>
      <c r="H41" s="19">
        <v>100</v>
      </c>
      <c r="I41" s="518"/>
      <c r="J41" s="20">
        <f t="shared" si="5"/>
        <v>0</v>
      </c>
      <c r="K41" s="1"/>
    </row>
    <row r="42" spans="1:11" ht="18" x14ac:dyDescent="0.3">
      <c r="A42" s="1"/>
      <c r="B42" s="1"/>
      <c r="C42" s="16">
        <f t="shared" ref="C42" si="6">+C41+1</f>
        <v>20</v>
      </c>
      <c r="D42" s="432">
        <v>5.4</v>
      </c>
      <c r="E42" s="432" t="s">
        <v>61</v>
      </c>
      <c r="F42" s="477" t="s">
        <v>62</v>
      </c>
      <c r="G42" s="432" t="s">
        <v>58</v>
      </c>
      <c r="H42" s="19">
        <v>2</v>
      </c>
      <c r="I42" s="518"/>
      <c r="J42" s="20">
        <f t="shared" si="5"/>
        <v>0</v>
      </c>
      <c r="K42" s="1"/>
    </row>
    <row r="43" spans="1:11" ht="18" x14ac:dyDescent="0.3">
      <c r="A43" s="1"/>
      <c r="B43" s="1"/>
      <c r="C43" s="16">
        <f>C42+1</f>
        <v>21</v>
      </c>
      <c r="D43" s="432">
        <v>7.7</v>
      </c>
      <c r="E43" s="432"/>
      <c r="F43" s="477" t="s">
        <v>338</v>
      </c>
      <c r="G43" s="432" t="s">
        <v>58</v>
      </c>
      <c r="H43" s="19">
        <v>8</v>
      </c>
      <c r="I43" s="518"/>
      <c r="J43" s="20">
        <f t="shared" si="5"/>
        <v>0</v>
      </c>
      <c r="K43" s="1"/>
    </row>
    <row r="44" spans="1:11" ht="18.600000000000001" thickBot="1" x14ac:dyDescent="0.35">
      <c r="A44" s="1"/>
      <c r="B44" s="1"/>
      <c r="C44" s="480" t="s">
        <v>15</v>
      </c>
      <c r="D44" s="481"/>
      <c r="E44" s="481"/>
      <c r="F44" s="482" t="s">
        <v>17</v>
      </c>
      <c r="G44" s="482"/>
      <c r="H44" s="482"/>
      <c r="I44" s="521"/>
      <c r="J44" s="25">
        <f>SUM(J40:J43)</f>
        <v>0</v>
      </c>
      <c r="K44" s="1"/>
    </row>
    <row r="45" spans="1:11" ht="28.8" thickBot="1" x14ac:dyDescent="0.35">
      <c r="A45" s="56"/>
      <c r="B45" s="56"/>
      <c r="C45" s="503"/>
      <c r="D45" s="504"/>
      <c r="E45" s="504"/>
      <c r="F45" s="505"/>
      <c r="G45" s="505"/>
      <c r="H45" s="505"/>
      <c r="I45" s="522" t="s">
        <v>366</v>
      </c>
      <c r="J45" s="506">
        <f>SUM(J13:J44)/2</f>
        <v>0</v>
      </c>
      <c r="K45" s="56"/>
    </row>
    <row r="46" spans="1:11" ht="16.2" thickBot="1" x14ac:dyDescent="0.35">
      <c r="A46" s="56"/>
      <c r="B46" s="56"/>
      <c r="C46" s="496"/>
      <c r="D46" s="497"/>
      <c r="E46" s="497"/>
      <c r="F46" s="498"/>
      <c r="G46" s="498"/>
      <c r="H46" s="498"/>
      <c r="I46" s="523"/>
      <c r="J46" s="498"/>
      <c r="K46" s="56"/>
    </row>
    <row r="47" spans="1:11" ht="18.600000000000001" thickBot="1" x14ac:dyDescent="0.35">
      <c r="A47" s="56"/>
      <c r="B47" s="56"/>
      <c r="C47" s="545" t="s">
        <v>365</v>
      </c>
      <c r="D47" s="546"/>
      <c r="E47" s="546"/>
      <c r="F47" s="546"/>
      <c r="G47" s="546"/>
      <c r="H47" s="546"/>
      <c r="I47" s="546"/>
      <c r="J47" s="547"/>
      <c r="K47" s="56"/>
    </row>
    <row r="48" spans="1:11" ht="18.600000000000001" thickBot="1" x14ac:dyDescent="0.35">
      <c r="A48" s="56"/>
      <c r="B48" s="56"/>
      <c r="C48" s="7" t="s">
        <v>0</v>
      </c>
      <c r="D48" s="8" t="s">
        <v>1</v>
      </c>
      <c r="E48" s="9" t="s">
        <v>2</v>
      </c>
      <c r="F48" s="10" t="s">
        <v>3</v>
      </c>
      <c r="G48" s="8" t="s">
        <v>4</v>
      </c>
      <c r="H48" s="8" t="s">
        <v>5</v>
      </c>
      <c r="I48" s="11" t="s">
        <v>6</v>
      </c>
      <c r="J48" s="12" t="s">
        <v>7</v>
      </c>
      <c r="K48" s="56"/>
    </row>
    <row r="49" spans="1:11" ht="18.600000000000001" thickBot="1" x14ac:dyDescent="0.35">
      <c r="A49" s="56"/>
      <c r="B49" s="56"/>
      <c r="C49" s="472" t="s">
        <v>8</v>
      </c>
      <c r="D49" s="473"/>
      <c r="E49" s="473"/>
      <c r="F49" s="474"/>
      <c r="G49" s="474"/>
      <c r="H49" s="474"/>
      <c r="I49" s="517"/>
      <c r="J49" s="475"/>
      <c r="K49" s="56"/>
    </row>
    <row r="50" spans="1:11" ht="36" x14ac:dyDescent="0.3">
      <c r="A50" s="56"/>
      <c r="B50" s="56"/>
      <c r="C50" s="16">
        <v>1</v>
      </c>
      <c r="D50" s="433">
        <v>2.1</v>
      </c>
      <c r="E50" s="419">
        <v>600.20000000000005</v>
      </c>
      <c r="F50" s="17" t="s">
        <v>33</v>
      </c>
      <c r="G50" s="18" t="s">
        <v>11</v>
      </c>
      <c r="H50" s="19">
        <v>2087.0073540635844</v>
      </c>
      <c r="I50" s="518"/>
      <c r="J50" s="20">
        <f>ROUND(H50*I50,0)</f>
        <v>0</v>
      </c>
      <c r="K50" s="56"/>
    </row>
    <row r="51" spans="1:11" ht="18.600000000000001" thickBot="1" x14ac:dyDescent="0.35">
      <c r="A51" s="56"/>
      <c r="B51" s="56"/>
      <c r="C51" s="23" t="s">
        <v>15</v>
      </c>
      <c r="D51" s="420"/>
      <c r="E51" s="420"/>
      <c r="F51" s="24"/>
      <c r="G51" s="24"/>
      <c r="H51" s="24"/>
      <c r="I51" s="524"/>
      <c r="J51" s="25">
        <f>SUM(J50:J50)</f>
        <v>0</v>
      </c>
      <c r="K51" s="56"/>
    </row>
    <row r="52" spans="1:11" ht="18.600000000000001" thickBot="1" x14ac:dyDescent="0.35">
      <c r="A52" s="56"/>
      <c r="B52" s="56"/>
      <c r="C52" s="472" t="s">
        <v>16</v>
      </c>
      <c r="D52" s="473"/>
      <c r="E52" s="473"/>
      <c r="F52" s="474" t="s">
        <v>17</v>
      </c>
      <c r="G52" s="474"/>
      <c r="H52" s="474"/>
      <c r="I52" s="520"/>
      <c r="J52" s="475"/>
      <c r="K52" s="56"/>
    </row>
    <row r="53" spans="1:11" ht="18" x14ac:dyDescent="0.3">
      <c r="A53" s="56"/>
      <c r="B53" s="56"/>
      <c r="C53" s="21">
        <f>C50+1</f>
        <v>2</v>
      </c>
      <c r="D53" s="421">
        <v>3.22</v>
      </c>
      <c r="E53" s="421" t="s">
        <v>12</v>
      </c>
      <c r="F53" s="26" t="s">
        <v>20</v>
      </c>
      <c r="G53" s="22" t="s">
        <v>11</v>
      </c>
      <c r="H53" s="19">
        <v>1256.016193064771</v>
      </c>
      <c r="I53" s="518"/>
      <c r="J53" s="20">
        <f t="shared" ref="J53:J59" si="7">ROUND(H53*I53,0)</f>
        <v>0</v>
      </c>
      <c r="K53" s="56"/>
    </row>
    <row r="54" spans="1:11" ht="18" x14ac:dyDescent="0.3">
      <c r="A54" s="56"/>
      <c r="B54" s="56"/>
      <c r="C54" s="21">
        <f>C53+1</f>
        <v>3</v>
      </c>
      <c r="D54" s="427">
        <v>3.2</v>
      </c>
      <c r="E54" s="422" t="s">
        <v>21</v>
      </c>
      <c r="F54" s="28" t="s">
        <v>22</v>
      </c>
      <c r="G54" s="22" t="s">
        <v>11</v>
      </c>
      <c r="H54" s="19">
        <v>502.40647722590842</v>
      </c>
      <c r="I54" s="518"/>
      <c r="J54" s="20">
        <f t="shared" si="7"/>
        <v>0</v>
      </c>
      <c r="K54" s="56"/>
    </row>
    <row r="55" spans="1:11" ht="18" x14ac:dyDescent="0.3">
      <c r="A55" s="56"/>
      <c r="B55" s="56"/>
      <c r="C55" s="21">
        <f t="shared" ref="C55:C60" si="8">C54+1</f>
        <v>4</v>
      </c>
      <c r="D55" s="421">
        <v>3.3</v>
      </c>
      <c r="E55" s="421" t="s">
        <v>23</v>
      </c>
      <c r="F55" s="26" t="s">
        <v>24</v>
      </c>
      <c r="G55" s="22" t="s">
        <v>11</v>
      </c>
      <c r="H55" s="19">
        <v>502.40647722590842</v>
      </c>
      <c r="I55" s="518"/>
      <c r="J55" s="20">
        <f t="shared" si="7"/>
        <v>0</v>
      </c>
      <c r="K55" s="56"/>
    </row>
    <row r="56" spans="1:11" ht="18" x14ac:dyDescent="0.3">
      <c r="A56" s="56"/>
      <c r="B56" s="56"/>
      <c r="C56" s="21">
        <f t="shared" si="8"/>
        <v>5</v>
      </c>
      <c r="D56" s="421">
        <v>3.5</v>
      </c>
      <c r="E56" s="421" t="s">
        <v>25</v>
      </c>
      <c r="F56" s="26" t="s">
        <v>26</v>
      </c>
      <c r="G56" s="22" t="s">
        <v>27</v>
      </c>
      <c r="H56" s="19">
        <v>2512.0323861295419</v>
      </c>
      <c r="I56" s="518"/>
      <c r="J56" s="20">
        <f t="shared" si="7"/>
        <v>0</v>
      </c>
      <c r="K56" s="56"/>
    </row>
    <row r="57" spans="1:11" ht="18" x14ac:dyDescent="0.3">
      <c r="A57" s="56"/>
      <c r="B57" s="56"/>
      <c r="C57" s="21">
        <f t="shared" si="8"/>
        <v>6</v>
      </c>
      <c r="D57" s="421">
        <v>3.6</v>
      </c>
      <c r="E57" s="421" t="s">
        <v>28</v>
      </c>
      <c r="F57" s="26" t="s">
        <v>29</v>
      </c>
      <c r="G57" s="22" t="s">
        <v>27</v>
      </c>
      <c r="H57" s="19">
        <v>2512.0323861295419</v>
      </c>
      <c r="I57" s="518"/>
      <c r="J57" s="20">
        <f t="shared" si="7"/>
        <v>0</v>
      </c>
      <c r="K57" s="56"/>
    </row>
    <row r="58" spans="1:11" ht="18" x14ac:dyDescent="0.3">
      <c r="A58" s="56"/>
      <c r="B58" s="56"/>
      <c r="C58" s="21">
        <f t="shared" si="8"/>
        <v>7</v>
      </c>
      <c r="D58" s="422">
        <v>3.1</v>
      </c>
      <c r="E58" s="421" t="s">
        <v>317</v>
      </c>
      <c r="F58" s="26" t="s">
        <v>30</v>
      </c>
      <c r="G58" s="22" t="s">
        <v>11</v>
      </c>
      <c r="H58" s="436">
        <v>376.8048579194313</v>
      </c>
      <c r="I58" s="525"/>
      <c r="J58" s="438">
        <f t="shared" si="7"/>
        <v>0</v>
      </c>
      <c r="K58" s="56"/>
    </row>
    <row r="59" spans="1:11" ht="18" x14ac:dyDescent="0.3">
      <c r="A59" s="56"/>
      <c r="B59" s="56"/>
      <c r="C59" s="21">
        <f t="shared" si="8"/>
        <v>8</v>
      </c>
      <c r="D59" s="422">
        <v>3.11</v>
      </c>
      <c r="E59" s="421" t="s">
        <v>352</v>
      </c>
      <c r="F59" s="26" t="s">
        <v>351</v>
      </c>
      <c r="G59" s="22" t="s">
        <v>11</v>
      </c>
      <c r="H59" s="436">
        <v>150</v>
      </c>
      <c r="I59" s="525"/>
      <c r="J59" s="438">
        <f t="shared" si="7"/>
        <v>0</v>
      </c>
      <c r="K59" s="56"/>
    </row>
    <row r="60" spans="1:11" ht="36" x14ac:dyDescent="0.3">
      <c r="A60" s="56"/>
      <c r="B60" s="56"/>
      <c r="C60" s="21">
        <f t="shared" si="8"/>
        <v>9</v>
      </c>
      <c r="D60" s="432">
        <v>4.4200000000000204</v>
      </c>
      <c r="E60" s="432" t="s">
        <v>12</v>
      </c>
      <c r="F60" s="439" t="s">
        <v>34</v>
      </c>
      <c r="G60" s="432" t="s">
        <v>27</v>
      </c>
      <c r="H60" s="436">
        <v>2930.7044504844657</v>
      </c>
      <c r="I60" s="525"/>
      <c r="J60" s="20">
        <f>ROUND(H60*I60,0)</f>
        <v>0</v>
      </c>
      <c r="K60" s="56"/>
    </row>
    <row r="61" spans="1:11" ht="18.600000000000001" thickBot="1" x14ac:dyDescent="0.35">
      <c r="A61" s="56"/>
      <c r="B61" s="56"/>
      <c r="C61" s="23" t="s">
        <v>15</v>
      </c>
      <c r="D61" s="420"/>
      <c r="E61" s="420"/>
      <c r="F61" s="24" t="s">
        <v>17</v>
      </c>
      <c r="G61" s="24"/>
      <c r="H61" s="24"/>
      <c r="I61" s="524"/>
      <c r="J61" s="25">
        <f>SUM(J53:J60)</f>
        <v>0</v>
      </c>
      <c r="K61" s="56"/>
    </row>
    <row r="62" spans="1:11" ht="18.600000000000001" thickBot="1" x14ac:dyDescent="0.35">
      <c r="A62" s="56"/>
      <c r="B62" s="56"/>
      <c r="C62" s="472" t="s">
        <v>31</v>
      </c>
      <c r="D62" s="473"/>
      <c r="E62" s="473"/>
      <c r="F62" s="474"/>
      <c r="G62" s="474"/>
      <c r="H62" s="474"/>
      <c r="I62" s="520"/>
      <c r="J62" s="475"/>
      <c r="K62" s="56"/>
    </row>
    <row r="63" spans="1:11" ht="36" x14ac:dyDescent="0.3">
      <c r="A63" s="56"/>
      <c r="B63" s="56"/>
      <c r="C63" s="16">
        <f>C60+1</f>
        <v>10</v>
      </c>
      <c r="D63" s="419">
        <v>2.9</v>
      </c>
      <c r="E63" s="419" t="s">
        <v>9</v>
      </c>
      <c r="F63" s="17" t="s">
        <v>354</v>
      </c>
      <c r="G63" s="29" t="s">
        <v>11</v>
      </c>
      <c r="H63" s="19">
        <v>31.400404826619276</v>
      </c>
      <c r="I63" s="518"/>
      <c r="J63" s="20">
        <f t="shared" ref="J63:J66" si="9">ROUND(H63*I63,0)</f>
        <v>0</v>
      </c>
      <c r="K63" s="56"/>
    </row>
    <row r="64" spans="1:11" ht="36" x14ac:dyDescent="0.3">
      <c r="A64" s="56"/>
      <c r="B64" s="56"/>
      <c r="C64" s="16">
        <f>C63+1</f>
        <v>11</v>
      </c>
      <c r="D64" s="419">
        <v>2.9</v>
      </c>
      <c r="E64" s="419" t="s">
        <v>9</v>
      </c>
      <c r="F64" s="17" t="s">
        <v>10</v>
      </c>
      <c r="G64" s="29" t="s">
        <v>11</v>
      </c>
      <c r="H64" s="19">
        <v>62.800809653238552</v>
      </c>
      <c r="I64" s="518"/>
      <c r="J64" s="20">
        <f t="shared" si="9"/>
        <v>0</v>
      </c>
      <c r="K64" s="56"/>
    </row>
    <row r="65" spans="1:11" ht="18" x14ac:dyDescent="0.3">
      <c r="A65" s="56"/>
      <c r="B65" s="56"/>
      <c r="C65" s="21">
        <f>C64+1</f>
        <v>12</v>
      </c>
      <c r="D65" s="22" t="s">
        <v>91</v>
      </c>
      <c r="E65" s="22"/>
      <c r="F65" s="489" t="s">
        <v>369</v>
      </c>
      <c r="G65" s="22" t="s">
        <v>11</v>
      </c>
      <c r="H65" s="19">
        <v>31.400404826619276</v>
      </c>
      <c r="I65" s="518"/>
      <c r="J65" s="20">
        <f t="shared" si="9"/>
        <v>0</v>
      </c>
      <c r="K65" s="56"/>
    </row>
    <row r="66" spans="1:11" ht="18" x14ac:dyDescent="0.3">
      <c r="A66" s="56"/>
      <c r="B66" s="56"/>
      <c r="C66" s="21">
        <f>C65+1</f>
        <v>13</v>
      </c>
      <c r="D66" s="22">
        <v>4.5200000000000298</v>
      </c>
      <c r="E66" s="22" t="s">
        <v>40</v>
      </c>
      <c r="F66" s="30" t="s">
        <v>41</v>
      </c>
      <c r="G66" s="22" t="s">
        <v>42</v>
      </c>
      <c r="H66" s="19">
        <v>2512.0323861295419</v>
      </c>
      <c r="I66" s="518"/>
      <c r="J66" s="20">
        <f t="shared" si="9"/>
        <v>0</v>
      </c>
      <c r="K66" s="56"/>
    </row>
    <row r="67" spans="1:11" ht="18.600000000000001" thickBot="1" x14ac:dyDescent="0.35">
      <c r="A67" s="56"/>
      <c r="B67" s="56"/>
      <c r="C67" s="23" t="s">
        <v>15</v>
      </c>
      <c r="D67" s="420"/>
      <c r="E67" s="420"/>
      <c r="F67" s="24" t="s">
        <v>17</v>
      </c>
      <c r="G67" s="24"/>
      <c r="H67" s="24"/>
      <c r="I67" s="524"/>
      <c r="J67" s="25">
        <f>SUM(J63:J66)</f>
        <v>0</v>
      </c>
      <c r="K67" s="56"/>
    </row>
    <row r="68" spans="1:11" ht="18.600000000000001" thickBot="1" x14ac:dyDescent="0.35">
      <c r="A68" s="56"/>
      <c r="B68" s="56"/>
      <c r="C68" s="472" t="s">
        <v>350</v>
      </c>
      <c r="D68" s="473"/>
      <c r="E68" s="473"/>
      <c r="F68" s="474"/>
      <c r="G68" s="474"/>
      <c r="H68" s="474"/>
      <c r="I68" s="520"/>
      <c r="J68" s="475"/>
      <c r="K68" s="56"/>
    </row>
    <row r="69" spans="1:11" ht="18" x14ac:dyDescent="0.3">
      <c r="A69" s="56"/>
      <c r="B69" s="56"/>
      <c r="C69" s="16">
        <f>C66+1</f>
        <v>14</v>
      </c>
      <c r="D69" s="22">
        <v>4.2300000000000102</v>
      </c>
      <c r="E69" s="22" t="s">
        <v>49</v>
      </c>
      <c r="F69" s="30" t="s">
        <v>50</v>
      </c>
      <c r="G69" s="22" t="s">
        <v>11</v>
      </c>
      <c r="H69" s="19">
        <v>716.30000000000007</v>
      </c>
      <c r="I69" s="518"/>
      <c r="J69" s="20">
        <f t="shared" ref="J69" si="10">ROUND(H69*I69,0)</f>
        <v>0</v>
      </c>
      <c r="K69" s="56"/>
    </row>
    <row r="70" spans="1:11" ht="18.600000000000001" thickBot="1" x14ac:dyDescent="0.35">
      <c r="A70" s="56"/>
      <c r="B70" s="56"/>
      <c r="C70" s="23" t="s">
        <v>15</v>
      </c>
      <c r="D70" s="420"/>
      <c r="E70" s="420"/>
      <c r="F70" s="24" t="s">
        <v>17</v>
      </c>
      <c r="G70" s="24"/>
      <c r="H70" s="24"/>
      <c r="I70" s="524"/>
      <c r="J70" s="25">
        <f>SUM(J69:J69)</f>
        <v>0</v>
      </c>
      <c r="K70" s="56"/>
    </row>
    <row r="71" spans="1:11" ht="28.8" thickBot="1" x14ac:dyDescent="0.35">
      <c r="A71" s="56"/>
      <c r="B71" s="56"/>
      <c r="C71" s="507"/>
      <c r="D71" s="508"/>
      <c r="E71" s="508"/>
      <c r="F71" s="509"/>
      <c r="G71" s="509"/>
      <c r="H71" s="509"/>
      <c r="I71" s="526" t="s">
        <v>366</v>
      </c>
      <c r="J71" s="510">
        <f>SUM(J50:J70)/2</f>
        <v>0</v>
      </c>
      <c r="K71" s="56"/>
    </row>
    <row r="72" spans="1:11" x14ac:dyDescent="0.3">
      <c r="A72" s="56"/>
      <c r="B72" s="56"/>
      <c r="C72" s="496"/>
      <c r="D72" s="497"/>
      <c r="E72" s="497"/>
      <c r="F72" s="498"/>
      <c r="G72" s="498"/>
      <c r="H72" s="498"/>
      <c r="I72" s="523"/>
      <c r="J72" s="498"/>
      <c r="K72" s="56"/>
    </row>
    <row r="73" spans="1:11" ht="16.2" thickBot="1" x14ac:dyDescent="0.35">
      <c r="A73" s="56"/>
      <c r="B73" s="56"/>
      <c r="C73" s="496"/>
      <c r="D73" s="497"/>
      <c r="E73" s="497"/>
      <c r="F73" s="498"/>
      <c r="G73" s="498"/>
      <c r="H73" s="498"/>
      <c r="I73" s="523"/>
      <c r="J73" s="498"/>
      <c r="K73" s="56"/>
    </row>
    <row r="74" spans="1:11" ht="28.2" x14ac:dyDescent="0.3">
      <c r="A74" s="56"/>
      <c r="B74" s="56"/>
      <c r="C74" s="37"/>
      <c r="D74" s="499"/>
      <c r="E74" s="499"/>
      <c r="F74" s="551" t="s">
        <v>71</v>
      </c>
      <c r="G74" s="552"/>
      <c r="H74" s="552"/>
      <c r="I74" s="553"/>
      <c r="J74" s="500">
        <f>J71+J45</f>
        <v>0</v>
      </c>
      <c r="K74" s="56"/>
    </row>
    <row r="75" spans="1:11" ht="28.2" x14ac:dyDescent="0.3">
      <c r="A75" s="56"/>
      <c r="B75" s="56"/>
      <c r="C75" s="37"/>
      <c r="D75" s="499"/>
      <c r="E75" s="499"/>
      <c r="F75" s="554" t="s">
        <v>226</v>
      </c>
      <c r="G75" s="555"/>
      <c r="H75" s="555"/>
      <c r="I75" s="556"/>
      <c r="J75" s="501">
        <v>0</v>
      </c>
      <c r="K75" s="56"/>
    </row>
    <row r="76" spans="1:11" ht="28.2" x14ac:dyDescent="0.3">
      <c r="A76" s="56"/>
      <c r="B76" s="56"/>
      <c r="C76" s="37"/>
      <c r="D76" s="499"/>
      <c r="E76" s="499"/>
      <c r="F76" s="557" t="s">
        <v>72</v>
      </c>
      <c r="G76" s="558"/>
      <c r="H76" s="558"/>
      <c r="I76" s="559"/>
      <c r="J76" s="501">
        <v>0</v>
      </c>
      <c r="K76" s="56"/>
    </row>
    <row r="77" spans="1:11" ht="28.2" x14ac:dyDescent="0.3">
      <c r="A77" s="56"/>
      <c r="B77" s="56"/>
      <c r="C77" s="37"/>
      <c r="D77" s="499"/>
      <c r="E77" s="499"/>
      <c r="F77" s="557" t="s">
        <v>214</v>
      </c>
      <c r="G77" s="558"/>
      <c r="H77" s="558"/>
      <c r="I77" s="559"/>
      <c r="J77" s="501">
        <v>0</v>
      </c>
      <c r="K77" s="56"/>
    </row>
    <row r="78" spans="1:11" ht="28.2" x14ac:dyDescent="0.3">
      <c r="A78" s="56"/>
      <c r="B78" s="56"/>
      <c r="C78" s="37"/>
      <c r="D78" s="499"/>
      <c r="E78" s="499"/>
      <c r="F78" s="560"/>
      <c r="G78" s="561"/>
      <c r="H78" s="561"/>
      <c r="I78" s="562"/>
      <c r="J78" s="501"/>
      <c r="K78" s="56"/>
    </row>
    <row r="79" spans="1:11" ht="28.8" thickBot="1" x14ac:dyDescent="0.35">
      <c r="A79" s="56"/>
      <c r="B79" s="56"/>
      <c r="C79" s="37"/>
      <c r="D79" s="499"/>
      <c r="E79" s="499"/>
      <c r="F79" s="563" t="s">
        <v>73</v>
      </c>
      <c r="G79" s="564"/>
      <c r="H79" s="564"/>
      <c r="I79" s="565"/>
      <c r="J79" s="502">
        <f>SUM(J74:J78)</f>
        <v>0</v>
      </c>
      <c r="K79" s="56"/>
    </row>
    <row r="80" spans="1:11" ht="18" x14ac:dyDescent="0.3">
      <c r="A80" s="56"/>
      <c r="B80" s="56"/>
      <c r="C80" s="41"/>
      <c r="D80" s="42"/>
      <c r="E80" s="42"/>
      <c r="F80" s="41"/>
      <c r="G80" s="43"/>
      <c r="H80" s="44"/>
      <c r="I80" s="527"/>
      <c r="J80" s="46"/>
      <c r="K80" s="56"/>
    </row>
    <row r="81" spans="3:10" ht="28.2" x14ac:dyDescent="0.3">
      <c r="J81" s="47"/>
    </row>
    <row r="82" spans="3:10" ht="25.2" x14ac:dyDescent="0.25">
      <c r="C82" s="548" t="s">
        <v>74</v>
      </c>
      <c r="D82" s="548"/>
      <c r="E82" s="548"/>
      <c r="F82" s="548"/>
      <c r="G82" s="549" t="s">
        <v>75</v>
      </c>
      <c r="H82" s="549"/>
      <c r="I82" s="549"/>
      <c r="J82" s="511" t="s">
        <v>76</v>
      </c>
    </row>
    <row r="83" spans="3:10" ht="25.2" x14ac:dyDescent="0.25">
      <c r="C83" s="544" t="s">
        <v>77</v>
      </c>
      <c r="D83" s="544"/>
      <c r="E83" s="544"/>
      <c r="F83" s="544"/>
      <c r="G83" s="549" t="s">
        <v>78</v>
      </c>
      <c r="H83" s="549"/>
      <c r="I83" s="529" t="s">
        <v>79</v>
      </c>
      <c r="J83" s="512">
        <v>0.28000000000000003</v>
      </c>
    </row>
    <row r="84" spans="3:10" ht="25.2" x14ac:dyDescent="0.25">
      <c r="C84" s="544" t="s">
        <v>80</v>
      </c>
      <c r="D84" s="544"/>
      <c r="E84" s="544"/>
      <c r="F84" s="544"/>
      <c r="G84" s="550" t="s">
        <v>81</v>
      </c>
      <c r="H84" s="550"/>
      <c r="I84" s="530" t="s">
        <v>82</v>
      </c>
      <c r="J84" s="512">
        <v>0.01</v>
      </c>
    </row>
    <row r="85" spans="3:10" ht="25.2" x14ac:dyDescent="0.25">
      <c r="C85" s="544" t="s">
        <v>93</v>
      </c>
      <c r="D85" s="544"/>
      <c r="E85" s="544"/>
      <c r="F85" s="544"/>
      <c r="G85" s="549" t="s">
        <v>83</v>
      </c>
      <c r="H85" s="549"/>
      <c r="I85" s="529" t="s">
        <v>84</v>
      </c>
      <c r="J85" s="512">
        <v>0.04</v>
      </c>
    </row>
    <row r="86" spans="3:10" ht="25.2" x14ac:dyDescent="0.25">
      <c r="C86" s="544" t="s">
        <v>85</v>
      </c>
      <c r="D86" s="544"/>
      <c r="E86" s="544"/>
      <c r="F86" s="544"/>
      <c r="G86" s="549" t="s">
        <v>86</v>
      </c>
      <c r="H86" s="549"/>
      <c r="I86" s="529" t="s">
        <v>87</v>
      </c>
      <c r="J86" s="513">
        <f>SUM(J83:J85)</f>
        <v>0.33</v>
      </c>
    </row>
    <row r="87" spans="3:10" ht="28.2" x14ac:dyDescent="0.25">
      <c r="C87" s="544" t="s">
        <v>88</v>
      </c>
      <c r="D87" s="544"/>
      <c r="E87" s="544"/>
      <c r="F87" s="544"/>
      <c r="G87" s="514"/>
      <c r="H87" s="514"/>
      <c r="I87" s="531"/>
      <c r="J87" s="514"/>
    </row>
  </sheetData>
  <mergeCells count="23">
    <mergeCell ref="C86:F86"/>
    <mergeCell ref="G86:H86"/>
    <mergeCell ref="F78:I78"/>
    <mergeCell ref="F79:I79"/>
    <mergeCell ref="C8:J9"/>
    <mergeCell ref="C85:F85"/>
    <mergeCell ref="G85:H85"/>
    <mergeCell ref="C3:J3"/>
    <mergeCell ref="C4:J4"/>
    <mergeCell ref="C5:J7"/>
    <mergeCell ref="C10:J10"/>
    <mergeCell ref="C87:F87"/>
    <mergeCell ref="C47:J47"/>
    <mergeCell ref="C82:F82"/>
    <mergeCell ref="G82:I82"/>
    <mergeCell ref="C83:F83"/>
    <mergeCell ref="G83:H83"/>
    <mergeCell ref="C84:F84"/>
    <mergeCell ref="G84:H84"/>
    <mergeCell ref="F74:I74"/>
    <mergeCell ref="F75:I75"/>
    <mergeCell ref="F76:I76"/>
    <mergeCell ref="F77:I77"/>
  </mergeCells>
  <pageMargins left="0.7" right="0.7" top="0.75" bottom="0.75" header="0.3" footer="0.3"/>
  <pageSetup paperSize="119" scale="36" fitToHeight="0"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29711A-8A27-494D-99A6-C2A99DC372A6}">
  <dimension ref="A1:L79"/>
  <sheetViews>
    <sheetView zoomScale="58" zoomScaleNormal="58" workbookViewId="0">
      <selection activeCell="I20" sqref="I20"/>
    </sheetView>
  </sheetViews>
  <sheetFormatPr baseColWidth="10" defaultColWidth="13.33203125" defaultRowHeight="15.6" x14ac:dyDescent="0.3"/>
  <cols>
    <col min="1" max="2" width="2.77734375" style="35" customWidth="1"/>
    <col min="3" max="3" width="10.6640625" style="1" customWidth="1"/>
    <col min="4" max="4" width="16.109375" style="36" customWidth="1"/>
    <col min="5" max="5" width="21.5546875" style="36" customWidth="1"/>
    <col min="6" max="6" width="95.6640625" style="35" customWidth="1"/>
    <col min="7" max="7" width="18.44140625" style="35" customWidth="1"/>
    <col min="8" max="8" width="22.88671875" style="35" customWidth="1"/>
    <col min="9" max="9" width="27.77734375" style="35" customWidth="1"/>
    <col min="10" max="10" width="46.109375" style="35" customWidth="1"/>
    <col min="11" max="11" width="4" style="35" customWidth="1"/>
    <col min="12" max="12" width="51.109375" style="37" customWidth="1"/>
    <col min="13" max="16384" width="13.33203125" style="37"/>
  </cols>
  <sheetData>
    <row r="1" spans="1:12" x14ac:dyDescent="0.3">
      <c r="A1" s="1"/>
      <c r="B1" s="1"/>
      <c r="D1" s="2"/>
      <c r="E1" s="2"/>
      <c r="F1" s="1"/>
      <c r="G1" s="1"/>
      <c r="H1" s="1"/>
      <c r="I1" s="1"/>
      <c r="J1" s="1"/>
      <c r="K1" s="1"/>
    </row>
    <row r="2" spans="1:12" ht="16.2" thickBot="1" x14ac:dyDescent="0.35">
      <c r="A2" s="1"/>
      <c r="B2" s="1"/>
      <c r="D2" s="2"/>
      <c r="E2" s="2"/>
      <c r="F2" s="1"/>
      <c r="G2" s="1"/>
      <c r="H2" s="1"/>
      <c r="I2" s="1"/>
      <c r="J2" s="1"/>
      <c r="K2" s="1"/>
    </row>
    <row r="3" spans="1:12" ht="28.2" x14ac:dyDescent="0.5">
      <c r="A3" s="1"/>
      <c r="B3" s="1"/>
      <c r="C3" s="532" t="s">
        <v>90</v>
      </c>
      <c r="D3" s="533"/>
      <c r="E3" s="533"/>
      <c r="F3" s="533"/>
      <c r="G3" s="533"/>
      <c r="H3" s="533"/>
      <c r="I3" s="533"/>
      <c r="J3" s="534"/>
      <c r="K3" s="1"/>
    </row>
    <row r="4" spans="1:12" ht="25.2" x14ac:dyDescent="0.45">
      <c r="A4" s="1"/>
      <c r="B4" s="1"/>
      <c r="C4" s="535"/>
      <c r="D4" s="536"/>
      <c r="E4" s="536"/>
      <c r="F4" s="536"/>
      <c r="G4" s="536"/>
      <c r="H4" s="536"/>
      <c r="I4" s="536"/>
      <c r="J4" s="537"/>
      <c r="K4" s="1"/>
    </row>
    <row r="5" spans="1:12" ht="15" customHeight="1" x14ac:dyDescent="0.3">
      <c r="A5" s="1"/>
      <c r="B5" s="1"/>
      <c r="C5" s="538" t="s">
        <v>92</v>
      </c>
      <c r="D5" s="539"/>
      <c r="E5" s="539"/>
      <c r="F5" s="539"/>
      <c r="G5" s="539"/>
      <c r="H5" s="539"/>
      <c r="I5" s="539"/>
      <c r="J5" s="540"/>
      <c r="K5" s="1"/>
    </row>
    <row r="6" spans="1:12" ht="31.5" customHeight="1" x14ac:dyDescent="0.3">
      <c r="A6" s="1"/>
      <c r="B6" s="1"/>
      <c r="C6" s="538"/>
      <c r="D6" s="539"/>
      <c r="E6" s="539"/>
      <c r="F6" s="539"/>
      <c r="G6" s="539"/>
      <c r="H6" s="539"/>
      <c r="I6" s="539"/>
      <c r="J6" s="540"/>
      <c r="K6" s="1"/>
    </row>
    <row r="7" spans="1:12" ht="18" customHeight="1" x14ac:dyDescent="0.3">
      <c r="A7" s="1"/>
      <c r="B7" s="1"/>
      <c r="C7" s="538"/>
      <c r="D7" s="539"/>
      <c r="E7" s="539"/>
      <c r="F7" s="539"/>
      <c r="G7" s="539"/>
      <c r="H7" s="539"/>
      <c r="I7" s="539"/>
      <c r="J7" s="540"/>
      <c r="K7" s="1"/>
    </row>
    <row r="8" spans="1:12" ht="95.1" customHeight="1" x14ac:dyDescent="0.3">
      <c r="A8" s="55"/>
      <c r="B8" s="55"/>
      <c r="C8" s="460"/>
      <c r="D8" s="461"/>
      <c r="E8" s="575" t="s">
        <v>215</v>
      </c>
      <c r="F8" s="575"/>
      <c r="G8" s="575"/>
      <c r="H8" s="575"/>
      <c r="I8" s="575"/>
      <c r="J8" s="462"/>
      <c r="K8" s="55"/>
    </row>
    <row r="9" spans="1:12" ht="37.200000000000003" customHeight="1" thickBot="1" x14ac:dyDescent="0.35">
      <c r="A9" s="1"/>
      <c r="B9" s="1"/>
      <c r="C9" s="463"/>
      <c r="D9" s="464"/>
      <c r="E9" s="576"/>
      <c r="F9" s="576"/>
      <c r="G9" s="576"/>
      <c r="H9" s="576"/>
      <c r="I9" s="576"/>
      <c r="J9" s="465"/>
      <c r="K9" s="1"/>
    </row>
    <row r="10" spans="1:12" ht="30" customHeight="1" thickBot="1" x14ac:dyDescent="0.35">
      <c r="A10" s="1"/>
      <c r="B10" s="1"/>
      <c r="C10" s="577"/>
      <c r="D10" s="578"/>
      <c r="E10" s="578"/>
      <c r="F10" s="578"/>
      <c r="G10" s="578"/>
      <c r="H10" s="578"/>
      <c r="I10" s="578"/>
      <c r="J10" s="579"/>
      <c r="K10" s="1"/>
    </row>
    <row r="11" spans="1:12" ht="51.45" customHeight="1" thickBot="1" x14ac:dyDescent="0.35">
      <c r="A11" s="1"/>
      <c r="B11" s="2"/>
      <c r="C11" s="466" t="s">
        <v>0</v>
      </c>
      <c r="D11" s="467" t="s">
        <v>1</v>
      </c>
      <c r="E11" s="468" t="s">
        <v>2</v>
      </c>
      <c r="F11" s="469" t="s">
        <v>3</v>
      </c>
      <c r="G11" s="467" t="s">
        <v>4</v>
      </c>
      <c r="H11" s="467" t="s">
        <v>5</v>
      </c>
      <c r="I11" s="470" t="s">
        <v>6</v>
      </c>
      <c r="J11" s="471" t="s">
        <v>7</v>
      </c>
      <c r="K11" s="1"/>
      <c r="L11" s="37">
        <v>5.3</v>
      </c>
    </row>
    <row r="12" spans="1:12" ht="25.5" customHeight="1" thickBot="1" x14ac:dyDescent="0.35">
      <c r="A12" s="1"/>
      <c r="B12" s="1"/>
      <c r="C12" s="472" t="s">
        <v>8</v>
      </c>
      <c r="D12" s="473"/>
      <c r="E12" s="473"/>
      <c r="F12" s="474"/>
      <c r="G12" s="474"/>
      <c r="H12" s="474"/>
      <c r="I12" s="474"/>
      <c r="J12" s="475"/>
      <c r="K12" s="1"/>
    </row>
    <row r="13" spans="1:12" ht="39.9" customHeight="1" x14ac:dyDescent="0.3">
      <c r="A13" s="1"/>
      <c r="B13" s="1"/>
      <c r="C13" s="16">
        <v>1</v>
      </c>
      <c r="D13" s="476">
        <v>2.9</v>
      </c>
      <c r="E13" s="476" t="s">
        <v>9</v>
      </c>
      <c r="F13" s="477" t="s">
        <v>10</v>
      </c>
      <c r="G13" s="478" t="s">
        <v>11</v>
      </c>
      <c r="H13" s="19">
        <f>'CANTIDADES JAZMIN'!D9</f>
        <v>3414.3665343070616</v>
      </c>
      <c r="I13" s="58">
        <f>28229*1.33</f>
        <v>37544.57</v>
      </c>
      <c r="J13" s="20">
        <f>ROUND(H13*I13,0)</f>
        <v>128190923</v>
      </c>
      <c r="K13" s="1"/>
    </row>
    <row r="14" spans="1:12" ht="39.9" customHeight="1" x14ac:dyDescent="0.3">
      <c r="A14" s="1"/>
      <c r="B14" s="1"/>
      <c r="C14" s="21">
        <f>+C13+1</f>
        <v>2</v>
      </c>
      <c r="D14" s="432">
        <v>1.6</v>
      </c>
      <c r="E14" s="432" t="s">
        <v>12</v>
      </c>
      <c r="F14" s="479" t="s">
        <v>13</v>
      </c>
      <c r="G14" s="432" t="s">
        <v>14</v>
      </c>
      <c r="H14" s="19"/>
      <c r="I14" s="58">
        <f>1735*1.33</f>
        <v>2307.5500000000002</v>
      </c>
      <c r="J14" s="20">
        <f>ROUND(H14*I14,0)</f>
        <v>0</v>
      </c>
      <c r="K14" s="1"/>
    </row>
    <row r="15" spans="1:12" ht="30" customHeight="1" thickBot="1" x14ac:dyDescent="0.35">
      <c r="A15" s="1"/>
      <c r="B15" s="1"/>
      <c r="C15" s="480" t="s">
        <v>15</v>
      </c>
      <c r="D15" s="481"/>
      <c r="E15" s="481"/>
      <c r="F15" s="482"/>
      <c r="G15" s="482"/>
      <c r="H15" s="482"/>
      <c r="I15" s="483"/>
      <c r="J15" s="25">
        <f>SUM(J13:J14)</f>
        <v>128190923</v>
      </c>
      <c r="K15" s="1"/>
    </row>
    <row r="16" spans="1:12" ht="29.4" customHeight="1" thickBot="1" x14ac:dyDescent="0.35">
      <c r="A16" s="1"/>
      <c r="B16" s="1"/>
      <c r="C16" s="472" t="s">
        <v>16</v>
      </c>
      <c r="D16" s="473"/>
      <c r="E16" s="473"/>
      <c r="F16" s="474" t="s">
        <v>17</v>
      </c>
      <c r="G16" s="474"/>
      <c r="H16" s="474"/>
      <c r="I16" s="484"/>
      <c r="J16" s="475"/>
      <c r="K16" s="1"/>
    </row>
    <row r="17" spans="1:11" ht="20.100000000000001" customHeight="1" x14ac:dyDescent="0.3">
      <c r="A17" s="1"/>
      <c r="B17" s="1"/>
      <c r="C17" s="21">
        <f>+C14+1</f>
        <v>3</v>
      </c>
      <c r="D17" s="430">
        <v>3.15</v>
      </c>
      <c r="E17" s="430" t="s">
        <v>18</v>
      </c>
      <c r="F17" s="431" t="s">
        <v>19</v>
      </c>
      <c r="G17" s="432" t="s">
        <v>11</v>
      </c>
      <c r="H17" s="19">
        <f>'CANTIDADES JAZMIN'!D14</f>
        <v>46.559543649641746</v>
      </c>
      <c r="I17" s="58">
        <f>74143*1.33</f>
        <v>98610.19</v>
      </c>
      <c r="J17" s="27">
        <f t="shared" ref="J17:J23" si="0">ROUND(H17*I17,0)</f>
        <v>4591245</v>
      </c>
      <c r="K17" s="1"/>
    </row>
    <row r="18" spans="1:11" ht="20.100000000000001" customHeight="1" x14ac:dyDescent="0.3">
      <c r="A18" s="1"/>
      <c r="B18" s="1"/>
      <c r="C18" s="21">
        <f>+C17+1</f>
        <v>4</v>
      </c>
      <c r="D18" s="430">
        <v>3.22</v>
      </c>
      <c r="E18" s="430" t="s">
        <v>12</v>
      </c>
      <c r="F18" s="431" t="s">
        <v>20</v>
      </c>
      <c r="G18" s="432" t="s">
        <v>11</v>
      </c>
      <c r="H18" s="19">
        <f>'CANTIDADES JAZMIN'!D8</f>
        <v>1707.1832671535308</v>
      </c>
      <c r="I18" s="58">
        <f>105488*1.33</f>
        <v>140299.04</v>
      </c>
      <c r="J18" s="20">
        <f t="shared" si="0"/>
        <v>239516173</v>
      </c>
      <c r="K18" s="1"/>
    </row>
    <row r="19" spans="1:11" ht="20.100000000000001" customHeight="1" x14ac:dyDescent="0.3">
      <c r="A19" s="1"/>
      <c r="B19" s="1"/>
      <c r="C19" s="21">
        <f t="shared" ref="C19:C23" si="1">+C18+1</f>
        <v>5</v>
      </c>
      <c r="D19" s="485">
        <v>3.2</v>
      </c>
      <c r="E19" s="486" t="s">
        <v>21</v>
      </c>
      <c r="F19" s="487" t="s">
        <v>22</v>
      </c>
      <c r="G19" s="432" t="s">
        <v>11</v>
      </c>
      <c r="H19" s="19">
        <f>'CANTIDADES JAZMIN'!D7</f>
        <v>1024.3099602921184</v>
      </c>
      <c r="I19" s="58">
        <f>146821*1.33</f>
        <v>195271.93000000002</v>
      </c>
      <c r="J19" s="20">
        <f t="shared" si="0"/>
        <v>200018983</v>
      </c>
      <c r="K19" s="1"/>
    </row>
    <row r="20" spans="1:11" ht="20.100000000000001" customHeight="1" x14ac:dyDescent="0.3">
      <c r="A20" s="1"/>
      <c r="B20" s="1"/>
      <c r="C20" s="21">
        <f t="shared" si="1"/>
        <v>6</v>
      </c>
      <c r="D20" s="430">
        <v>3.3</v>
      </c>
      <c r="E20" s="430" t="s">
        <v>23</v>
      </c>
      <c r="F20" s="431" t="s">
        <v>24</v>
      </c>
      <c r="G20" s="432" t="s">
        <v>11</v>
      </c>
      <c r="H20" s="19">
        <f>'CANTIDADES JAZMIN'!D6</f>
        <v>682.8733068614124</v>
      </c>
      <c r="I20" s="58">
        <f>171595*1.33</f>
        <v>228221.35</v>
      </c>
      <c r="J20" s="20">
        <f t="shared" si="0"/>
        <v>155846268</v>
      </c>
      <c r="K20" s="1"/>
    </row>
    <row r="21" spans="1:11" ht="20.100000000000001" customHeight="1" x14ac:dyDescent="0.3">
      <c r="A21" s="1"/>
      <c r="B21" s="1"/>
      <c r="C21" s="21">
        <f t="shared" si="1"/>
        <v>7</v>
      </c>
      <c r="D21" s="430">
        <v>3.5</v>
      </c>
      <c r="E21" s="430" t="s">
        <v>25</v>
      </c>
      <c r="F21" s="431" t="s">
        <v>26</v>
      </c>
      <c r="G21" s="432" t="s">
        <v>27</v>
      </c>
      <c r="H21" s="19">
        <f>'CANTIDADES JAZMIN'!D5</f>
        <v>3414.3665343070616</v>
      </c>
      <c r="I21" s="58">
        <f>5645*1.33</f>
        <v>7507.85</v>
      </c>
      <c r="J21" s="20">
        <f t="shared" si="0"/>
        <v>25634552</v>
      </c>
      <c r="K21" s="1"/>
    </row>
    <row r="22" spans="1:11" ht="20.100000000000001" customHeight="1" x14ac:dyDescent="0.3">
      <c r="A22" s="1"/>
      <c r="B22" s="1"/>
      <c r="C22" s="21">
        <f t="shared" si="1"/>
        <v>8</v>
      </c>
      <c r="D22" s="430">
        <v>3.6</v>
      </c>
      <c r="E22" s="430" t="s">
        <v>28</v>
      </c>
      <c r="F22" s="431" t="s">
        <v>29</v>
      </c>
      <c r="G22" s="432" t="s">
        <v>27</v>
      </c>
      <c r="H22" s="19">
        <f>'CANTIDADES JAZMIN'!D5</f>
        <v>3414.3665343070616</v>
      </c>
      <c r="I22" s="58">
        <f>1533*1.33</f>
        <v>2038.89</v>
      </c>
      <c r="J22" s="20">
        <f t="shared" si="0"/>
        <v>6961518</v>
      </c>
      <c r="K22" s="1"/>
    </row>
    <row r="23" spans="1:11" ht="20.100000000000001" customHeight="1" x14ac:dyDescent="0.3">
      <c r="A23" s="1"/>
      <c r="B23" s="1"/>
      <c r="C23" s="21">
        <f t="shared" si="1"/>
        <v>9</v>
      </c>
      <c r="D23" s="486">
        <v>3.1</v>
      </c>
      <c r="E23" s="430" t="s">
        <v>317</v>
      </c>
      <c r="F23" s="431" t="s">
        <v>30</v>
      </c>
      <c r="G23" s="432" t="s">
        <v>11</v>
      </c>
      <c r="H23" s="19">
        <f>'CANTIDADES JAZMIN'!D4</f>
        <v>512.15498014605919</v>
      </c>
      <c r="I23" s="58">
        <f>1094369*1.33</f>
        <v>1455510.77</v>
      </c>
      <c r="J23" s="20">
        <f t="shared" si="0"/>
        <v>745447090</v>
      </c>
      <c r="K23" s="1"/>
    </row>
    <row r="24" spans="1:11" ht="30" customHeight="1" thickBot="1" x14ac:dyDescent="0.35">
      <c r="A24" s="1"/>
      <c r="B24" s="1"/>
      <c r="C24" s="480" t="s">
        <v>15</v>
      </c>
      <c r="D24" s="481"/>
      <c r="E24" s="481"/>
      <c r="F24" s="482" t="s">
        <v>17</v>
      </c>
      <c r="G24" s="482"/>
      <c r="H24" s="482"/>
      <c r="I24" s="483"/>
      <c r="J24" s="25">
        <f>SUM(J17:J23)</f>
        <v>1378015829</v>
      </c>
      <c r="K24" s="1"/>
    </row>
    <row r="25" spans="1:11" ht="25.5" customHeight="1" thickBot="1" x14ac:dyDescent="0.35">
      <c r="A25" s="1"/>
      <c r="B25" s="1"/>
      <c r="C25" s="472" t="s">
        <v>31</v>
      </c>
      <c r="D25" s="473"/>
      <c r="E25" s="473"/>
      <c r="F25" s="474"/>
      <c r="G25" s="474"/>
      <c r="H25" s="474"/>
      <c r="I25" s="484"/>
      <c r="J25" s="475"/>
      <c r="K25" s="1"/>
    </row>
    <row r="26" spans="1:11" ht="39.9" customHeight="1" x14ac:dyDescent="0.3">
      <c r="A26" s="1"/>
      <c r="B26" s="1"/>
      <c r="C26" s="16">
        <f>+C23+1</f>
        <v>10</v>
      </c>
      <c r="D26" s="476">
        <v>2.9</v>
      </c>
      <c r="E26" s="476" t="s">
        <v>9</v>
      </c>
      <c r="F26" s="477" t="s">
        <v>10</v>
      </c>
      <c r="G26" s="488" t="s">
        <v>11</v>
      </c>
      <c r="H26" s="19">
        <f>'CANTIDADES JAZMIN'!D13</f>
        <v>93.119087299283493</v>
      </c>
      <c r="I26" s="58">
        <f>28229*1.33</f>
        <v>37544.57</v>
      </c>
      <c r="J26" s="20">
        <f t="shared" ref="J26:J32" si="2">ROUND(H26*I26,0)</f>
        <v>3496116</v>
      </c>
      <c r="K26" s="1"/>
    </row>
    <row r="27" spans="1:11" ht="39.9" customHeight="1" x14ac:dyDescent="0.3">
      <c r="A27" s="1"/>
      <c r="B27" s="1"/>
      <c r="C27" s="21">
        <f>+C26+1</f>
        <v>11</v>
      </c>
      <c r="D27" s="486">
        <v>2.1</v>
      </c>
      <c r="E27" s="432" t="s">
        <v>32</v>
      </c>
      <c r="F27" s="489" t="s">
        <v>33</v>
      </c>
      <c r="G27" s="432" t="s">
        <v>11</v>
      </c>
      <c r="H27" s="19"/>
      <c r="I27" s="58">
        <f>82797*1.33</f>
        <v>110120.01000000001</v>
      </c>
      <c r="J27" s="20">
        <f t="shared" si="2"/>
        <v>0</v>
      </c>
      <c r="K27" s="1"/>
    </row>
    <row r="28" spans="1:11" ht="39.9" customHeight="1" x14ac:dyDescent="0.3">
      <c r="A28" s="1"/>
      <c r="B28" s="1"/>
      <c r="C28" s="21">
        <f>+C27+1</f>
        <v>12</v>
      </c>
      <c r="D28" s="432">
        <v>4.4200000000000204</v>
      </c>
      <c r="E28" s="432" t="s">
        <v>12</v>
      </c>
      <c r="F28" s="489" t="s">
        <v>34</v>
      </c>
      <c r="G28" s="432" t="s">
        <v>27</v>
      </c>
      <c r="H28" s="19"/>
      <c r="I28" s="58">
        <f>11657*1.33</f>
        <v>15503.810000000001</v>
      </c>
      <c r="J28" s="20">
        <f t="shared" si="2"/>
        <v>0</v>
      </c>
      <c r="K28" s="1"/>
    </row>
    <row r="29" spans="1:11" ht="20.100000000000001" customHeight="1" x14ac:dyDescent="0.3">
      <c r="A29" s="1"/>
      <c r="B29" s="1"/>
      <c r="C29" s="21">
        <f>C28+1</f>
        <v>13</v>
      </c>
      <c r="D29" s="432">
        <v>4.2200000000000104</v>
      </c>
      <c r="E29" s="432" t="s">
        <v>35</v>
      </c>
      <c r="F29" s="489" t="s">
        <v>36</v>
      </c>
      <c r="G29" s="432" t="s">
        <v>11</v>
      </c>
      <c r="H29" s="19"/>
      <c r="I29" s="58">
        <f>104246*1.33</f>
        <v>138647.18</v>
      </c>
      <c r="J29" s="20">
        <f t="shared" si="2"/>
        <v>0</v>
      </c>
      <c r="K29" s="1"/>
    </row>
    <row r="30" spans="1:11" ht="20.100000000000001" customHeight="1" x14ac:dyDescent="0.3">
      <c r="A30" s="1"/>
      <c r="B30" s="1"/>
      <c r="C30" s="21">
        <f>C29+1</f>
        <v>14</v>
      </c>
      <c r="D30" s="432">
        <v>3.11</v>
      </c>
      <c r="E30" s="432"/>
      <c r="F30" s="489" t="s">
        <v>37</v>
      </c>
      <c r="G30" s="432" t="s">
        <v>38</v>
      </c>
      <c r="H30" s="19"/>
      <c r="I30" s="58">
        <f>39699*1.33</f>
        <v>52799.670000000006</v>
      </c>
      <c r="J30" s="20">
        <f t="shared" si="2"/>
        <v>0</v>
      </c>
      <c r="K30" s="1"/>
    </row>
    <row r="31" spans="1:11" ht="20.100000000000001" customHeight="1" x14ac:dyDescent="0.3">
      <c r="A31" s="1"/>
      <c r="B31" s="1"/>
      <c r="C31" s="21">
        <f>C30+1</f>
        <v>15</v>
      </c>
      <c r="D31" s="432" t="s">
        <v>91</v>
      </c>
      <c r="E31" s="432"/>
      <c r="F31" s="489" t="s">
        <v>39</v>
      </c>
      <c r="G31" s="432" t="s">
        <v>11</v>
      </c>
      <c r="H31" s="19">
        <f>'CANTIDADES JAZMIN'!D15</f>
        <v>46.559543649641746</v>
      </c>
      <c r="I31" s="58">
        <f>545338*1.33</f>
        <v>725299.54</v>
      </c>
      <c r="J31" s="20">
        <f t="shared" si="2"/>
        <v>33769616</v>
      </c>
      <c r="K31" s="1"/>
    </row>
    <row r="32" spans="1:11" ht="20.100000000000001" customHeight="1" x14ac:dyDescent="0.3">
      <c r="A32" s="1"/>
      <c r="B32" s="1"/>
      <c r="C32" s="21">
        <f>C31+1</f>
        <v>16</v>
      </c>
      <c r="D32" s="432">
        <v>4.5200000000000298</v>
      </c>
      <c r="E32" s="432" t="s">
        <v>40</v>
      </c>
      <c r="F32" s="489" t="s">
        <v>41</v>
      </c>
      <c r="G32" s="432" t="s">
        <v>42</v>
      </c>
      <c r="H32" s="19">
        <f>'CANTIDADES JAZMIN'!D16</f>
        <v>3052.9092771070091</v>
      </c>
      <c r="I32" s="58">
        <f>7577*1.33</f>
        <v>10077.41</v>
      </c>
      <c r="J32" s="20">
        <f t="shared" si="2"/>
        <v>30765418</v>
      </c>
      <c r="K32" s="1"/>
    </row>
    <row r="33" spans="1:12" ht="30" customHeight="1" thickBot="1" x14ac:dyDescent="0.35">
      <c r="A33" s="1"/>
      <c r="B33" s="1"/>
      <c r="C33" s="480" t="s">
        <v>15</v>
      </c>
      <c r="D33" s="481"/>
      <c r="E33" s="481"/>
      <c r="F33" s="482" t="s">
        <v>17</v>
      </c>
      <c r="G33" s="482"/>
      <c r="H33" s="482"/>
      <c r="I33" s="483"/>
      <c r="J33" s="25">
        <f>SUM(J26:J32)</f>
        <v>68031150</v>
      </c>
      <c r="K33" s="1"/>
    </row>
    <row r="34" spans="1:12" ht="25.5" customHeight="1" thickBot="1" x14ac:dyDescent="0.35">
      <c r="A34" s="1"/>
      <c r="B34" s="1"/>
      <c r="C34" s="472" t="s">
        <v>43</v>
      </c>
      <c r="D34" s="473"/>
      <c r="E34" s="473"/>
      <c r="F34" s="474"/>
      <c r="G34" s="474"/>
      <c r="H34" s="474"/>
      <c r="I34" s="484"/>
      <c r="J34" s="475"/>
      <c r="K34" s="1"/>
    </row>
    <row r="35" spans="1:12" ht="39.9" customHeight="1" x14ac:dyDescent="0.3">
      <c r="A35" s="1"/>
      <c r="B35" s="1"/>
      <c r="C35" s="16">
        <f>+C32+1</f>
        <v>17</v>
      </c>
      <c r="D35" s="476">
        <v>2.9</v>
      </c>
      <c r="E35" s="476" t="s">
        <v>9</v>
      </c>
      <c r="F35" s="477" t="s">
        <v>10</v>
      </c>
      <c r="G35" s="488" t="s">
        <v>11</v>
      </c>
      <c r="H35" s="19">
        <f>H36</f>
        <v>0.38474999999999998</v>
      </c>
      <c r="I35" s="58">
        <f>28229*1.33</f>
        <v>37544.57</v>
      </c>
      <c r="J35" s="20">
        <f t="shared" ref="J35:J41" si="3">ROUND(H35*I35,0)</f>
        <v>14445</v>
      </c>
      <c r="K35" s="1"/>
    </row>
    <row r="36" spans="1:12" ht="20.100000000000001" customHeight="1" x14ac:dyDescent="0.3">
      <c r="A36" s="1"/>
      <c r="B36" s="1"/>
      <c r="C36" s="21">
        <f>C35+1</f>
        <v>18</v>
      </c>
      <c r="D36" s="432">
        <v>4.24000000000001</v>
      </c>
      <c r="E36" s="432" t="s">
        <v>44</v>
      </c>
      <c r="F36" s="489" t="s">
        <v>45</v>
      </c>
      <c r="G36" s="432" t="s">
        <v>11</v>
      </c>
      <c r="H36" s="19">
        <f>'CANTIDADES JAZMIN'!A29*0.1</f>
        <v>0.38474999999999998</v>
      </c>
      <c r="I36" s="58">
        <f>434126*1.33</f>
        <v>577387.58000000007</v>
      </c>
      <c r="J36" s="20">
        <f t="shared" si="3"/>
        <v>222150</v>
      </c>
      <c r="K36" s="1"/>
      <c r="L36" s="58"/>
    </row>
    <row r="37" spans="1:12" ht="20.100000000000001" customHeight="1" x14ac:dyDescent="0.3">
      <c r="A37" s="1"/>
      <c r="B37" s="1"/>
      <c r="C37" s="21">
        <f>C36+1</f>
        <v>19</v>
      </c>
      <c r="D37" s="432">
        <v>4.5999999999999996</v>
      </c>
      <c r="E37" s="432" t="s">
        <v>46</v>
      </c>
      <c r="F37" s="489" t="s">
        <v>47</v>
      </c>
      <c r="G37" s="432" t="s">
        <v>11</v>
      </c>
      <c r="H37" s="19">
        <f>'CANTIDADES JAZMIN'!D29*12</f>
        <v>23.084999999999997</v>
      </c>
      <c r="I37" s="58">
        <f>707909*1.33</f>
        <v>941518.97000000009</v>
      </c>
      <c r="J37" s="20">
        <f t="shared" si="3"/>
        <v>21734965</v>
      </c>
      <c r="K37" s="1"/>
    </row>
    <row r="38" spans="1:12" ht="20.100000000000001" customHeight="1" x14ac:dyDescent="0.3">
      <c r="A38" s="1"/>
      <c r="B38" s="1"/>
      <c r="C38" s="21">
        <f>C37+1</f>
        <v>20</v>
      </c>
      <c r="D38" s="432">
        <v>4.7</v>
      </c>
      <c r="E38" s="432" t="s">
        <v>46</v>
      </c>
      <c r="F38" s="489" t="s">
        <v>48</v>
      </c>
      <c r="G38" s="432" t="s">
        <v>11</v>
      </c>
      <c r="H38" s="19">
        <f>('CANTIDADES JAZMIN'!D28+'CANTIDADES JAZMIN'!D30)*12</f>
        <v>11.835000000000001</v>
      </c>
      <c r="I38" s="58">
        <f>863467*1.33</f>
        <v>1148411.1100000001</v>
      </c>
      <c r="J38" s="20">
        <v>13591257</v>
      </c>
      <c r="K38" s="1"/>
      <c r="L38" s="37">
        <v>13591445</v>
      </c>
    </row>
    <row r="39" spans="1:12" ht="20.100000000000001" customHeight="1" x14ac:dyDescent="0.3">
      <c r="A39" s="1"/>
      <c r="B39" s="1"/>
      <c r="C39" s="21">
        <f>C38+1</f>
        <v>21</v>
      </c>
      <c r="D39" s="432">
        <v>4.5200000000000298</v>
      </c>
      <c r="E39" s="432" t="s">
        <v>40</v>
      </c>
      <c r="F39" s="489" t="s">
        <v>41</v>
      </c>
      <c r="G39" s="432" t="s">
        <v>42</v>
      </c>
      <c r="H39" s="19">
        <f>(H37+H38)*90</f>
        <v>3142.8</v>
      </c>
      <c r="I39" s="58">
        <f>7577*1.33</f>
        <v>10077.41</v>
      </c>
      <c r="J39" s="20">
        <f t="shared" si="3"/>
        <v>31671284</v>
      </c>
      <c r="K39" s="1"/>
    </row>
    <row r="40" spans="1:12" ht="20.100000000000001" customHeight="1" x14ac:dyDescent="0.3">
      <c r="A40" s="1"/>
      <c r="B40" s="1"/>
      <c r="C40" s="21">
        <f>+C39+1</f>
        <v>22</v>
      </c>
      <c r="D40" s="432">
        <v>4.2300000000000102</v>
      </c>
      <c r="E40" s="432" t="s">
        <v>49</v>
      </c>
      <c r="F40" s="489" t="s">
        <v>50</v>
      </c>
      <c r="G40" s="432" t="s">
        <v>11</v>
      </c>
      <c r="H40" s="19"/>
      <c r="I40" s="58">
        <f>76311*1.33</f>
        <v>101493.63</v>
      </c>
      <c r="J40" s="20">
        <f t="shared" si="3"/>
        <v>0</v>
      </c>
      <c r="K40" s="1"/>
    </row>
    <row r="41" spans="1:12" ht="20.100000000000001" customHeight="1" x14ac:dyDescent="0.3">
      <c r="A41" s="1"/>
      <c r="B41" s="1"/>
      <c r="C41" s="435"/>
      <c r="D41" s="432">
        <v>3.29</v>
      </c>
      <c r="E41" s="432"/>
      <c r="F41" s="439" t="s">
        <v>342</v>
      </c>
      <c r="G41" s="432" t="s">
        <v>38</v>
      </c>
      <c r="H41" s="436"/>
      <c r="I41" s="437">
        <f>317723*1.33</f>
        <v>422571.59</v>
      </c>
      <c r="J41" s="20">
        <f t="shared" si="3"/>
        <v>0</v>
      </c>
      <c r="K41" s="1"/>
    </row>
    <row r="42" spans="1:12" ht="30" customHeight="1" thickBot="1" x14ac:dyDescent="0.35">
      <c r="A42" s="1"/>
      <c r="B42" s="1"/>
      <c r="C42" s="480" t="s">
        <v>15</v>
      </c>
      <c r="D42" s="481"/>
      <c r="E42" s="481"/>
      <c r="F42" s="482" t="s">
        <v>17</v>
      </c>
      <c r="G42" s="482"/>
      <c r="H42" s="482"/>
      <c r="I42" s="483"/>
      <c r="J42" s="25">
        <f>SUM(J35:J41)</f>
        <v>67234101</v>
      </c>
      <c r="K42" s="1"/>
    </row>
    <row r="43" spans="1:12" ht="25.5" customHeight="1" thickBot="1" x14ac:dyDescent="0.35">
      <c r="A43" s="1"/>
      <c r="B43" s="1"/>
      <c r="C43" s="472" t="s">
        <v>51</v>
      </c>
      <c r="D43" s="473"/>
      <c r="E43" s="473"/>
      <c r="F43" s="474"/>
      <c r="G43" s="474"/>
      <c r="H43" s="474"/>
      <c r="I43" s="484"/>
      <c r="J43" s="475"/>
      <c r="K43" s="1"/>
    </row>
    <row r="44" spans="1:12" ht="39.9" customHeight="1" x14ac:dyDescent="0.3">
      <c r="A44" s="1"/>
      <c r="B44" s="1"/>
      <c r="C44" s="16">
        <f>+C40+1</f>
        <v>23</v>
      </c>
      <c r="D44" s="476">
        <v>2.9</v>
      </c>
      <c r="E44" s="476" t="s">
        <v>9</v>
      </c>
      <c r="F44" s="477" t="s">
        <v>10</v>
      </c>
      <c r="G44" s="488" t="s">
        <v>11</v>
      </c>
      <c r="H44" s="19"/>
      <c r="I44" s="58">
        <f>28229*1.33</f>
        <v>37544.57</v>
      </c>
      <c r="J44" s="20">
        <f t="shared" ref="J44:J52" si="4">ROUND(H44*I44,0)</f>
        <v>0</v>
      </c>
      <c r="K44" s="1"/>
    </row>
    <row r="45" spans="1:12" ht="39.9" customHeight="1" x14ac:dyDescent="0.3">
      <c r="A45" s="1"/>
      <c r="B45" s="1"/>
      <c r="C45" s="16">
        <f t="shared" ref="C45:C52" si="5">+C44+1</f>
        <v>24</v>
      </c>
      <c r="D45" s="432">
        <v>4.4200000000000204</v>
      </c>
      <c r="E45" s="432" t="s">
        <v>12</v>
      </c>
      <c r="F45" s="489" t="s">
        <v>34</v>
      </c>
      <c r="G45" s="432" t="s">
        <v>27</v>
      </c>
      <c r="H45" s="19"/>
      <c r="I45" s="58">
        <f>11657*1.33</f>
        <v>15503.810000000001</v>
      </c>
      <c r="J45" s="20">
        <f t="shared" si="4"/>
        <v>0</v>
      </c>
      <c r="K45" s="1"/>
    </row>
    <row r="46" spans="1:12" ht="20.100000000000001" customHeight="1" x14ac:dyDescent="0.3">
      <c r="A46" s="1"/>
      <c r="B46" s="1"/>
      <c r="C46" s="16">
        <f t="shared" si="5"/>
        <v>25</v>
      </c>
      <c r="D46" s="432">
        <v>4.2200000000000104</v>
      </c>
      <c r="E46" s="432" t="s">
        <v>35</v>
      </c>
      <c r="F46" s="489" t="s">
        <v>36</v>
      </c>
      <c r="G46" s="432" t="s">
        <v>11</v>
      </c>
      <c r="H46" s="19"/>
      <c r="I46" s="58">
        <f>104246*1.33</f>
        <v>138647.18</v>
      </c>
      <c r="J46" s="20">
        <f t="shared" si="4"/>
        <v>0</v>
      </c>
      <c r="K46" s="1"/>
    </row>
    <row r="47" spans="1:12" ht="20.100000000000001" customHeight="1" x14ac:dyDescent="0.3">
      <c r="A47" s="1"/>
      <c r="B47" s="1"/>
      <c r="C47" s="16">
        <f t="shared" si="5"/>
        <v>26</v>
      </c>
      <c r="D47" s="432">
        <v>3.11</v>
      </c>
      <c r="E47" s="432">
        <v>0</v>
      </c>
      <c r="F47" s="489" t="s">
        <v>37</v>
      </c>
      <c r="G47" s="432" t="s">
        <v>38</v>
      </c>
      <c r="H47" s="19"/>
      <c r="I47" s="58">
        <f>39699*1.33</f>
        <v>52799.670000000006</v>
      </c>
      <c r="J47" s="20">
        <f t="shared" si="4"/>
        <v>0</v>
      </c>
      <c r="K47" s="1"/>
    </row>
    <row r="48" spans="1:12" ht="20.100000000000001" customHeight="1" x14ac:dyDescent="0.3">
      <c r="A48" s="1"/>
      <c r="B48" s="1"/>
      <c r="C48" s="16">
        <f t="shared" si="5"/>
        <v>27</v>
      </c>
      <c r="D48" s="432">
        <v>4.2300000000000102</v>
      </c>
      <c r="E48" s="432" t="s">
        <v>49</v>
      </c>
      <c r="F48" s="489" t="s">
        <v>50</v>
      </c>
      <c r="G48" s="432" t="s">
        <v>11</v>
      </c>
      <c r="H48" s="19">
        <f>(1653*1.3)+(300*1.3)</f>
        <v>2538.9</v>
      </c>
      <c r="I48" s="58">
        <f>76311*1.33</f>
        <v>101493.63</v>
      </c>
      <c r="J48" s="20">
        <f t="shared" si="4"/>
        <v>257682177</v>
      </c>
      <c r="K48" s="1"/>
    </row>
    <row r="49" spans="1:11" ht="20.100000000000001" customHeight="1" x14ac:dyDescent="0.3">
      <c r="A49" s="1"/>
      <c r="B49" s="1"/>
      <c r="C49" s="16">
        <f t="shared" si="5"/>
        <v>28</v>
      </c>
      <c r="D49" s="432">
        <v>4.7</v>
      </c>
      <c r="E49" s="432" t="s">
        <v>52</v>
      </c>
      <c r="F49" s="489" t="s">
        <v>48</v>
      </c>
      <c r="G49" s="432" t="s">
        <v>11</v>
      </c>
      <c r="H49" s="19"/>
      <c r="I49" s="58">
        <f>+I38</f>
        <v>1148411.1100000001</v>
      </c>
      <c r="J49" s="20">
        <f t="shared" si="4"/>
        <v>0</v>
      </c>
      <c r="K49" s="1"/>
    </row>
    <row r="50" spans="1:11" ht="20.100000000000001" customHeight="1" x14ac:dyDescent="0.3">
      <c r="A50" s="1"/>
      <c r="B50" s="1"/>
      <c r="C50" s="16">
        <f t="shared" si="5"/>
        <v>29</v>
      </c>
      <c r="D50" s="432">
        <v>4.5999999999999996</v>
      </c>
      <c r="E50" s="432" t="s">
        <v>46</v>
      </c>
      <c r="F50" s="489" t="s">
        <v>47</v>
      </c>
      <c r="G50" s="432" t="s">
        <v>11</v>
      </c>
      <c r="H50" s="19"/>
      <c r="I50" s="58">
        <f>707909*1.33</f>
        <v>941518.97000000009</v>
      </c>
      <c r="J50" s="20">
        <f t="shared" si="4"/>
        <v>0</v>
      </c>
      <c r="K50" s="1"/>
    </row>
    <row r="51" spans="1:11" ht="20.100000000000001" customHeight="1" x14ac:dyDescent="0.3">
      <c r="A51" s="1"/>
      <c r="B51" s="1"/>
      <c r="C51" s="16">
        <f t="shared" si="5"/>
        <v>30</v>
      </c>
      <c r="D51" s="432">
        <v>4.24000000000001</v>
      </c>
      <c r="E51" s="432" t="s">
        <v>44</v>
      </c>
      <c r="F51" s="489" t="s">
        <v>45</v>
      </c>
      <c r="G51" s="432" t="s">
        <v>11</v>
      </c>
      <c r="H51" s="19"/>
      <c r="I51" s="58">
        <f>434126*1.33</f>
        <v>577387.58000000007</v>
      </c>
      <c r="J51" s="20">
        <f t="shared" si="4"/>
        <v>0</v>
      </c>
      <c r="K51" s="1"/>
    </row>
    <row r="52" spans="1:11" ht="20.100000000000001" customHeight="1" x14ac:dyDescent="0.3">
      <c r="A52" s="1"/>
      <c r="B52" s="1"/>
      <c r="C52" s="16">
        <f t="shared" si="5"/>
        <v>31</v>
      </c>
      <c r="D52" s="432">
        <v>4.5200000000000298</v>
      </c>
      <c r="E52" s="432" t="s">
        <v>40</v>
      </c>
      <c r="F52" s="489" t="s">
        <v>41</v>
      </c>
      <c r="G52" s="432" t="s">
        <v>42</v>
      </c>
      <c r="H52" s="19"/>
      <c r="I52" s="58">
        <f>7577*1.33</f>
        <v>10077.41</v>
      </c>
      <c r="J52" s="20">
        <f t="shared" si="4"/>
        <v>0</v>
      </c>
      <c r="K52" s="1"/>
    </row>
    <row r="53" spans="1:11" ht="30" customHeight="1" thickBot="1" x14ac:dyDescent="0.35">
      <c r="A53" s="1"/>
      <c r="B53" s="1"/>
      <c r="C53" s="480" t="s">
        <v>15</v>
      </c>
      <c r="D53" s="481"/>
      <c r="E53" s="481"/>
      <c r="F53" s="482" t="s">
        <v>17</v>
      </c>
      <c r="G53" s="482"/>
      <c r="H53" s="482"/>
      <c r="I53" s="483"/>
      <c r="J53" s="25">
        <f>SUM(J44:J52)</f>
        <v>257682177</v>
      </c>
      <c r="K53" s="1"/>
    </row>
    <row r="54" spans="1:11" ht="25.5" customHeight="1" thickBot="1" x14ac:dyDescent="0.35">
      <c r="A54" s="1"/>
      <c r="B54" s="1"/>
      <c r="C54" s="472" t="s">
        <v>53</v>
      </c>
      <c r="D54" s="473"/>
      <c r="E54" s="473"/>
      <c r="F54" s="474"/>
      <c r="G54" s="474"/>
      <c r="H54" s="474"/>
      <c r="I54" s="484"/>
      <c r="J54" s="475"/>
      <c r="K54" s="1"/>
    </row>
    <row r="55" spans="1:11" ht="20.100000000000001" customHeight="1" x14ac:dyDescent="0.3">
      <c r="A55" s="1"/>
      <c r="B55" s="1"/>
      <c r="C55" s="16">
        <v>32</v>
      </c>
      <c r="D55" s="488">
        <v>5.0999999999999996</v>
      </c>
      <c r="E55" s="488" t="s">
        <v>54</v>
      </c>
      <c r="F55" s="477" t="s">
        <v>55</v>
      </c>
      <c r="G55" s="488" t="s">
        <v>38</v>
      </c>
      <c r="H55" s="19">
        <f>'CANTIDADES JAZMIN'!D20</f>
        <v>1551.9847883213915</v>
      </c>
      <c r="I55" s="58">
        <f>5050*1.33</f>
        <v>6716.5</v>
      </c>
      <c r="J55" s="20">
        <f t="shared" ref="J55:J62" si="6">ROUND(H55*I55,0)</f>
        <v>10423906</v>
      </c>
      <c r="K55" s="1"/>
    </row>
    <row r="56" spans="1:11" ht="20.100000000000001" customHeight="1" x14ac:dyDescent="0.3">
      <c r="A56" s="1"/>
      <c r="B56" s="1"/>
      <c r="C56" s="16">
        <f t="shared" ref="C56:C62" si="7">+C55+1</f>
        <v>33</v>
      </c>
      <c r="D56" s="432">
        <v>5.6</v>
      </c>
      <c r="E56" s="432" t="s">
        <v>56</v>
      </c>
      <c r="F56" s="477" t="s">
        <v>57</v>
      </c>
      <c r="G56" s="432" t="s">
        <v>58</v>
      </c>
      <c r="H56" s="19"/>
      <c r="I56" s="58">
        <f>89696*1.33</f>
        <v>119295.68000000001</v>
      </c>
      <c r="J56" s="20">
        <f t="shared" si="6"/>
        <v>0</v>
      </c>
      <c r="K56" s="1"/>
    </row>
    <row r="57" spans="1:11" ht="20.100000000000001" customHeight="1" x14ac:dyDescent="0.3">
      <c r="A57" s="1"/>
      <c r="B57" s="1"/>
      <c r="C57" s="16">
        <f t="shared" si="7"/>
        <v>34</v>
      </c>
      <c r="D57" s="432">
        <v>5.5</v>
      </c>
      <c r="E57" s="432" t="s">
        <v>59</v>
      </c>
      <c r="F57" s="477" t="s">
        <v>60</v>
      </c>
      <c r="G57" s="432" t="s">
        <v>38</v>
      </c>
      <c r="H57" s="19">
        <v>100</v>
      </c>
      <c r="I57" s="58">
        <f>187151*1.33</f>
        <v>248910.83000000002</v>
      </c>
      <c r="J57" s="20">
        <f t="shared" si="6"/>
        <v>24891083</v>
      </c>
      <c r="K57" s="1"/>
    </row>
    <row r="58" spans="1:11" ht="20.100000000000001" customHeight="1" x14ac:dyDescent="0.3">
      <c r="A58" s="1"/>
      <c r="B58" s="1"/>
      <c r="C58" s="16">
        <f t="shared" si="7"/>
        <v>35</v>
      </c>
      <c r="D58" s="432">
        <v>5.4</v>
      </c>
      <c r="E58" s="432" t="s">
        <v>61</v>
      </c>
      <c r="F58" s="477" t="s">
        <v>62</v>
      </c>
      <c r="G58" s="432" t="s">
        <v>58</v>
      </c>
      <c r="H58" s="19">
        <v>2</v>
      </c>
      <c r="I58" s="58">
        <f>89696*1.33</f>
        <v>119295.68000000001</v>
      </c>
      <c r="J58" s="20">
        <f t="shared" si="6"/>
        <v>238591</v>
      </c>
      <c r="K58" s="1"/>
    </row>
    <row r="59" spans="1:11" ht="20.100000000000001" customHeight="1" x14ac:dyDescent="0.3">
      <c r="A59" s="1"/>
      <c r="B59" s="1"/>
      <c r="C59" s="16">
        <f t="shared" si="7"/>
        <v>36</v>
      </c>
      <c r="D59" s="432">
        <v>5.3</v>
      </c>
      <c r="E59" s="432" t="s">
        <v>63</v>
      </c>
      <c r="F59" s="477" t="s">
        <v>64</v>
      </c>
      <c r="G59" s="432" t="s">
        <v>58</v>
      </c>
      <c r="H59" s="19"/>
      <c r="I59" s="58">
        <f>107159*1.33</f>
        <v>142521.47</v>
      </c>
      <c r="J59" s="20">
        <f t="shared" si="6"/>
        <v>0</v>
      </c>
      <c r="K59" s="1"/>
    </row>
    <row r="60" spans="1:11" ht="20.100000000000001" customHeight="1" x14ac:dyDescent="0.3">
      <c r="A60" s="1"/>
      <c r="B60" s="1"/>
      <c r="C60" s="16">
        <f t="shared" si="7"/>
        <v>37</v>
      </c>
      <c r="D60" s="432">
        <v>7.7</v>
      </c>
      <c r="E60" s="432"/>
      <c r="F60" s="477" t="s">
        <v>338</v>
      </c>
      <c r="G60" s="432" t="s">
        <v>58</v>
      </c>
      <c r="H60" s="19">
        <v>8</v>
      </c>
      <c r="I60" s="58">
        <f>497391*1.33</f>
        <v>661530.03</v>
      </c>
      <c r="J60" s="20">
        <f t="shared" si="6"/>
        <v>5292240</v>
      </c>
      <c r="K60" s="1"/>
    </row>
    <row r="61" spans="1:11" ht="60" customHeight="1" x14ac:dyDescent="0.3">
      <c r="A61" s="1"/>
      <c r="B61" s="1"/>
      <c r="C61" s="16">
        <f t="shared" si="7"/>
        <v>38</v>
      </c>
      <c r="D61" s="432">
        <v>6.2</v>
      </c>
      <c r="E61" s="432" t="s">
        <v>65</v>
      </c>
      <c r="F61" s="477" t="s">
        <v>66</v>
      </c>
      <c r="G61" s="432" t="s">
        <v>58</v>
      </c>
      <c r="H61" s="19"/>
      <c r="I61" s="58">
        <f>239656*1.33</f>
        <v>318742.48000000004</v>
      </c>
      <c r="J61" s="20">
        <f t="shared" si="6"/>
        <v>0</v>
      </c>
      <c r="K61" s="1"/>
    </row>
    <row r="62" spans="1:11" ht="20.100000000000001" customHeight="1" x14ac:dyDescent="0.3">
      <c r="A62" s="1"/>
      <c r="B62" s="1"/>
      <c r="C62" s="16">
        <f t="shared" si="7"/>
        <v>39</v>
      </c>
      <c r="D62" s="432">
        <v>6.5</v>
      </c>
      <c r="E62" s="432" t="s">
        <v>67</v>
      </c>
      <c r="F62" s="477" t="s">
        <v>68</v>
      </c>
      <c r="G62" s="432" t="s">
        <v>69</v>
      </c>
      <c r="H62" s="19"/>
      <c r="I62" s="58">
        <f>783896*1.33</f>
        <v>1042581.68</v>
      </c>
      <c r="J62" s="20">
        <f t="shared" si="6"/>
        <v>0</v>
      </c>
      <c r="K62" s="1"/>
    </row>
    <row r="63" spans="1:11" ht="30" customHeight="1" thickBot="1" x14ac:dyDescent="0.35">
      <c r="A63" s="1"/>
      <c r="B63" s="1"/>
      <c r="C63" s="480" t="s">
        <v>15</v>
      </c>
      <c r="D63" s="481"/>
      <c r="E63" s="481"/>
      <c r="F63" s="482" t="s">
        <v>17</v>
      </c>
      <c r="G63" s="482"/>
      <c r="H63" s="482"/>
      <c r="I63" s="490"/>
      <c r="J63" s="25">
        <f>SUM(J55:J62)</f>
        <v>40845820</v>
      </c>
      <c r="K63" s="1"/>
    </row>
    <row r="64" spans="1:11" ht="39.9" customHeight="1" thickBot="1" x14ac:dyDescent="0.35">
      <c r="A64" s="56"/>
      <c r="B64" s="56"/>
      <c r="C64" s="491"/>
      <c r="D64" s="492"/>
      <c r="E64" s="492"/>
      <c r="F64" s="493"/>
      <c r="G64" s="493"/>
      <c r="H64" s="493"/>
      <c r="I64" s="494" t="s">
        <v>70</v>
      </c>
      <c r="J64" s="495">
        <f>SUM(J13:J63)/2</f>
        <v>1940000000</v>
      </c>
      <c r="K64" s="56"/>
    </row>
    <row r="65" spans="1:12" ht="15" customHeight="1" thickBot="1" x14ac:dyDescent="0.35">
      <c r="A65" s="56"/>
      <c r="B65" s="56"/>
      <c r="C65" s="496"/>
      <c r="D65" s="497"/>
      <c r="E65" s="497"/>
      <c r="F65" s="498"/>
      <c r="G65" s="498"/>
      <c r="H65" s="498"/>
      <c r="I65" s="498"/>
      <c r="J65" s="498"/>
      <c r="K65" s="56"/>
    </row>
    <row r="66" spans="1:12" ht="35.1" customHeight="1" x14ac:dyDescent="0.3">
      <c r="A66" s="56"/>
      <c r="B66" s="56"/>
      <c r="C66" s="37"/>
      <c r="D66" s="499"/>
      <c r="E66" s="499"/>
      <c r="F66" s="580" t="s">
        <v>71</v>
      </c>
      <c r="G66" s="581"/>
      <c r="H66" s="581"/>
      <c r="I66" s="582"/>
      <c r="J66" s="500">
        <f>J64</f>
        <v>1940000000</v>
      </c>
      <c r="K66" s="56"/>
    </row>
    <row r="67" spans="1:12" ht="63.6" customHeight="1" x14ac:dyDescent="0.3">
      <c r="A67" s="56"/>
      <c r="B67" s="56"/>
      <c r="C67" s="37"/>
      <c r="D67" s="499"/>
      <c r="E67" s="499"/>
      <c r="F67" s="583" t="s">
        <v>226</v>
      </c>
      <c r="G67" s="584"/>
      <c r="H67" s="584"/>
      <c r="I67" s="585"/>
      <c r="J67" s="501">
        <f>+DISCRIMINACION!D20</f>
        <v>150000000</v>
      </c>
      <c r="K67" s="56"/>
      <c r="L67" s="57" t="s">
        <v>89</v>
      </c>
    </row>
    <row r="68" spans="1:12" ht="35.1" customHeight="1" x14ac:dyDescent="0.3">
      <c r="A68" s="56"/>
      <c r="B68" s="56"/>
      <c r="C68" s="37"/>
      <c r="D68" s="499"/>
      <c r="E68" s="499"/>
      <c r="F68" s="560" t="s">
        <v>72</v>
      </c>
      <c r="G68" s="561"/>
      <c r="H68" s="561"/>
      <c r="I68" s="562"/>
      <c r="J68" s="501">
        <f>+PMT!U36</f>
        <v>40000000</v>
      </c>
      <c r="K68" s="56"/>
      <c r="L68" s="57" t="s">
        <v>89</v>
      </c>
    </row>
    <row r="69" spans="1:12" ht="35.1" customHeight="1" x14ac:dyDescent="0.3">
      <c r="A69" s="56"/>
      <c r="B69" s="56"/>
      <c r="C69" s="37"/>
      <c r="D69" s="499"/>
      <c r="E69" s="499"/>
      <c r="F69" s="560" t="s">
        <v>214</v>
      </c>
      <c r="G69" s="561"/>
      <c r="H69" s="561"/>
      <c r="I69" s="562"/>
      <c r="J69" s="501">
        <f>+ROUND(PMA!N104,0)</f>
        <v>70000000</v>
      </c>
      <c r="K69" s="56"/>
      <c r="L69" s="57" t="s">
        <v>89</v>
      </c>
    </row>
    <row r="70" spans="1:12" ht="35.1" customHeight="1" x14ac:dyDescent="0.3">
      <c r="A70" s="56"/>
      <c r="B70" s="56"/>
      <c r="C70" s="37"/>
      <c r="D70" s="499"/>
      <c r="E70" s="499"/>
      <c r="F70" s="560"/>
      <c r="G70" s="561"/>
      <c r="H70" s="561"/>
      <c r="I70" s="562"/>
      <c r="J70" s="501"/>
      <c r="K70" s="56"/>
      <c r="L70" s="57"/>
    </row>
    <row r="71" spans="1:12" ht="35.1" customHeight="1" thickBot="1" x14ac:dyDescent="0.35">
      <c r="A71" s="56"/>
      <c r="B71" s="56"/>
      <c r="C71" s="37"/>
      <c r="D71" s="499"/>
      <c r="E71" s="499"/>
      <c r="F71" s="563" t="s">
        <v>73</v>
      </c>
      <c r="G71" s="564"/>
      <c r="H71" s="564"/>
      <c r="I71" s="565"/>
      <c r="J71" s="502">
        <f>SUM(J66:J70)</f>
        <v>2200000000</v>
      </c>
      <c r="K71" s="56"/>
    </row>
    <row r="72" spans="1:12" ht="15" customHeight="1" x14ac:dyDescent="0.3">
      <c r="A72" s="56"/>
      <c r="B72" s="56"/>
      <c r="C72" s="41"/>
      <c r="D72" s="42"/>
      <c r="E72" s="42"/>
      <c r="F72" s="41"/>
      <c r="G72" s="43"/>
      <c r="H72" s="44"/>
      <c r="I72" s="45"/>
      <c r="J72" s="46"/>
      <c r="K72" s="56"/>
    </row>
    <row r="73" spans="1:12" ht="16.95" customHeight="1" x14ac:dyDescent="0.3">
      <c r="J73" s="47"/>
    </row>
    <row r="74" spans="1:12" ht="52.5" customHeight="1" x14ac:dyDescent="0.25">
      <c r="C74" s="586" t="s">
        <v>74</v>
      </c>
      <c r="D74" s="587"/>
      <c r="E74" s="587"/>
      <c r="F74" s="588"/>
      <c r="G74" s="549" t="s">
        <v>75</v>
      </c>
      <c r="H74" s="549"/>
      <c r="I74" s="549"/>
      <c r="J74" s="48" t="s">
        <v>76</v>
      </c>
    </row>
    <row r="75" spans="1:12" ht="50.55" customHeight="1" x14ac:dyDescent="0.25">
      <c r="C75" s="572" t="s">
        <v>77</v>
      </c>
      <c r="D75" s="573"/>
      <c r="E75" s="573"/>
      <c r="F75" s="574"/>
      <c r="G75" s="549" t="s">
        <v>78</v>
      </c>
      <c r="H75" s="549"/>
      <c r="I75" s="49" t="s">
        <v>79</v>
      </c>
      <c r="J75" s="50">
        <v>0.28000000000000003</v>
      </c>
    </row>
    <row r="76" spans="1:12" ht="25.2" x14ac:dyDescent="0.25">
      <c r="C76" s="572" t="s">
        <v>80</v>
      </c>
      <c r="D76" s="573"/>
      <c r="E76" s="573"/>
      <c r="F76" s="574"/>
      <c r="G76" s="550" t="s">
        <v>81</v>
      </c>
      <c r="H76" s="550"/>
      <c r="I76" s="51" t="s">
        <v>82</v>
      </c>
      <c r="J76" s="50">
        <v>0.01</v>
      </c>
    </row>
    <row r="77" spans="1:12" ht="60" customHeight="1" x14ac:dyDescent="0.25">
      <c r="C77" s="572" t="s">
        <v>93</v>
      </c>
      <c r="D77" s="573"/>
      <c r="E77" s="573"/>
      <c r="F77" s="574"/>
      <c r="G77" s="549" t="s">
        <v>83</v>
      </c>
      <c r="H77" s="549"/>
      <c r="I77" s="49" t="s">
        <v>84</v>
      </c>
      <c r="J77" s="50">
        <v>0.04</v>
      </c>
    </row>
    <row r="78" spans="1:12" ht="204" customHeight="1" x14ac:dyDescent="0.25">
      <c r="C78" s="572" t="s">
        <v>85</v>
      </c>
      <c r="D78" s="573"/>
      <c r="E78" s="573"/>
      <c r="F78" s="574"/>
      <c r="G78" s="549" t="s">
        <v>86</v>
      </c>
      <c r="H78" s="549"/>
      <c r="I78" s="49" t="s">
        <v>87</v>
      </c>
      <c r="J78" s="52">
        <f>SUM(J75:J77)</f>
        <v>0.33</v>
      </c>
    </row>
    <row r="79" spans="1:12" ht="96" customHeight="1" x14ac:dyDescent="0.25">
      <c r="C79" s="572" t="s">
        <v>88</v>
      </c>
      <c r="D79" s="573"/>
      <c r="E79" s="573"/>
      <c r="F79" s="573"/>
      <c r="G79" s="53"/>
      <c r="H79" s="53"/>
      <c r="I79" s="53"/>
      <c r="J79" s="54"/>
    </row>
  </sheetData>
  <mergeCells count="23">
    <mergeCell ref="C10:J10"/>
    <mergeCell ref="C76:F76"/>
    <mergeCell ref="G76:H76"/>
    <mergeCell ref="F66:I66"/>
    <mergeCell ref="F67:I67"/>
    <mergeCell ref="F68:I68"/>
    <mergeCell ref="F69:I69"/>
    <mergeCell ref="F70:I70"/>
    <mergeCell ref="F71:I71"/>
    <mergeCell ref="C74:F74"/>
    <mergeCell ref="G74:I74"/>
    <mergeCell ref="C75:F75"/>
    <mergeCell ref="G75:H75"/>
    <mergeCell ref="C3:J3"/>
    <mergeCell ref="C4:J4"/>
    <mergeCell ref="C5:J7"/>
    <mergeCell ref="E8:I8"/>
    <mergeCell ref="E9:I9"/>
    <mergeCell ref="C77:F77"/>
    <mergeCell ref="G77:H77"/>
    <mergeCell ref="C78:F78"/>
    <mergeCell ref="G78:H78"/>
    <mergeCell ref="C79:F79"/>
  </mergeCells>
  <pageMargins left="0.7" right="0.7" top="0.75" bottom="0.75" header="0.3" footer="0.3"/>
  <pageSetup paperSize="9"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A9270E-2BD6-4ABA-A507-F9A08E3C1D9A}">
  <dimension ref="A1:F32"/>
  <sheetViews>
    <sheetView workbookViewId="0">
      <selection activeCell="I20" sqref="I20"/>
    </sheetView>
  </sheetViews>
  <sheetFormatPr baseColWidth="10" defaultRowHeight="14.4" x14ac:dyDescent="0.3"/>
  <cols>
    <col min="1" max="4" width="11.5546875" style="62"/>
    <col min="5" max="5" width="20" style="62" bestFit="1" customWidth="1"/>
    <col min="6" max="6" width="11.5546875" style="62"/>
  </cols>
  <sheetData>
    <row r="1" spans="1:6" x14ac:dyDescent="0.3">
      <c r="A1" s="590" t="s">
        <v>318</v>
      </c>
      <c r="B1" s="590"/>
      <c r="C1" s="590"/>
      <c r="D1" s="590"/>
      <c r="E1" s="590"/>
      <c r="F1" s="590"/>
    </row>
    <row r="2" spans="1:6" s="61" customFormat="1" x14ac:dyDescent="0.3">
      <c r="A2" s="590" t="s">
        <v>329</v>
      </c>
      <c r="B2" s="590"/>
      <c r="C2" s="590"/>
      <c r="D2" s="590"/>
      <c r="E2" s="590"/>
      <c r="F2" s="590"/>
    </row>
    <row r="3" spans="1:6" x14ac:dyDescent="0.3">
      <c r="A3" s="428" t="s">
        <v>320</v>
      </c>
      <c r="B3" s="428" t="s">
        <v>319</v>
      </c>
      <c r="C3" s="428" t="s">
        <v>321</v>
      </c>
      <c r="D3" s="428" t="s">
        <v>327</v>
      </c>
      <c r="E3" s="428" t="s">
        <v>1</v>
      </c>
      <c r="F3" s="428" t="s">
        <v>328</v>
      </c>
    </row>
    <row r="4" spans="1:6" x14ac:dyDescent="0.3">
      <c r="A4" s="429">
        <v>620.79391532855664</v>
      </c>
      <c r="B4" s="429">
        <v>5.5</v>
      </c>
      <c r="C4" s="429">
        <v>0.15</v>
      </c>
      <c r="D4" s="429">
        <f>A4*B4*C4</f>
        <v>512.15498014605919</v>
      </c>
      <c r="E4" s="429" t="s">
        <v>322</v>
      </c>
      <c r="F4" s="429" t="s">
        <v>11</v>
      </c>
    </row>
    <row r="5" spans="1:6" s="61" customFormat="1" x14ac:dyDescent="0.3">
      <c r="A5" s="429">
        <f t="shared" ref="A5:B9" si="0">A4</f>
        <v>620.79391532855664</v>
      </c>
      <c r="B5" s="429">
        <f t="shared" si="0"/>
        <v>5.5</v>
      </c>
      <c r="C5" s="429">
        <v>0</v>
      </c>
      <c r="D5" s="429">
        <f>A5*B5</f>
        <v>3414.3665343070616</v>
      </c>
      <c r="E5" s="429" t="s">
        <v>337</v>
      </c>
      <c r="F5" s="429" t="s">
        <v>27</v>
      </c>
    </row>
    <row r="6" spans="1:6" x14ac:dyDescent="0.3">
      <c r="A6" s="429">
        <f t="shared" si="0"/>
        <v>620.79391532855664</v>
      </c>
      <c r="B6" s="429">
        <f t="shared" si="0"/>
        <v>5.5</v>
      </c>
      <c r="C6" s="429">
        <v>0.2</v>
      </c>
      <c r="D6" s="429">
        <f t="shared" ref="D6:D9" si="1">A6*B6*C6</f>
        <v>682.8733068614124</v>
      </c>
      <c r="E6" s="429" t="s">
        <v>323</v>
      </c>
      <c r="F6" s="429" t="s">
        <v>11</v>
      </c>
    </row>
    <row r="7" spans="1:6" x14ac:dyDescent="0.3">
      <c r="A7" s="429">
        <f t="shared" si="0"/>
        <v>620.79391532855664</v>
      </c>
      <c r="B7" s="429">
        <f t="shared" si="0"/>
        <v>5.5</v>
      </c>
      <c r="C7" s="429">
        <v>0.3</v>
      </c>
      <c r="D7" s="429">
        <f t="shared" si="1"/>
        <v>1024.3099602921184</v>
      </c>
      <c r="E7" s="429" t="s">
        <v>324</v>
      </c>
      <c r="F7" s="429" t="s">
        <v>11</v>
      </c>
    </row>
    <row r="8" spans="1:6" x14ac:dyDescent="0.3">
      <c r="A8" s="429">
        <f t="shared" si="0"/>
        <v>620.79391532855664</v>
      </c>
      <c r="B8" s="429">
        <f t="shared" si="0"/>
        <v>5.5</v>
      </c>
      <c r="C8" s="429">
        <v>0.5</v>
      </c>
      <c r="D8" s="429">
        <f t="shared" si="1"/>
        <v>1707.1832671535308</v>
      </c>
      <c r="E8" s="429" t="s">
        <v>325</v>
      </c>
      <c r="F8" s="429" t="s">
        <v>11</v>
      </c>
    </row>
    <row r="9" spans="1:6" x14ac:dyDescent="0.3">
      <c r="A9" s="429">
        <f t="shared" si="0"/>
        <v>620.79391532855664</v>
      </c>
      <c r="B9" s="429">
        <f t="shared" si="0"/>
        <v>5.5</v>
      </c>
      <c r="C9" s="429">
        <f>C6+C7+C8</f>
        <v>1</v>
      </c>
      <c r="D9" s="429">
        <f t="shared" si="1"/>
        <v>3414.3665343070616</v>
      </c>
      <c r="E9" s="429" t="s">
        <v>330</v>
      </c>
      <c r="F9" s="429" t="s">
        <v>11</v>
      </c>
    </row>
    <row r="11" spans="1:6" x14ac:dyDescent="0.3">
      <c r="A11" s="591" t="s">
        <v>331</v>
      </c>
      <c r="B11" s="592"/>
      <c r="C11" s="592"/>
      <c r="D11" s="592"/>
      <c r="E11" s="592"/>
      <c r="F11" s="593"/>
    </row>
    <row r="12" spans="1:6" s="61" customFormat="1" x14ac:dyDescent="0.3">
      <c r="A12" s="428" t="s">
        <v>320</v>
      </c>
      <c r="B12" s="428" t="s">
        <v>319</v>
      </c>
      <c r="C12" s="428" t="s">
        <v>321</v>
      </c>
      <c r="D12" s="428" t="s">
        <v>327</v>
      </c>
      <c r="E12" s="428" t="s">
        <v>1</v>
      </c>
      <c r="F12" s="428" t="s">
        <v>328</v>
      </c>
    </row>
    <row r="13" spans="1:6" x14ac:dyDescent="0.3">
      <c r="A13" s="429">
        <f>A9</f>
        <v>620.79391532855664</v>
      </c>
      <c r="B13" s="429">
        <v>0.5</v>
      </c>
      <c r="C13" s="429">
        <v>0.3</v>
      </c>
      <c r="D13" s="429">
        <f>A13*B13*C13</f>
        <v>93.119087299283493</v>
      </c>
      <c r="E13" s="429" t="s">
        <v>330</v>
      </c>
      <c r="F13" s="429" t="s">
        <v>11</v>
      </c>
    </row>
    <row r="14" spans="1:6" s="61" customFormat="1" x14ac:dyDescent="0.3">
      <c r="A14" s="429">
        <f>A13</f>
        <v>620.79391532855664</v>
      </c>
      <c r="B14" s="429">
        <v>0.5</v>
      </c>
      <c r="C14" s="429">
        <v>0.15</v>
      </c>
      <c r="D14" s="429">
        <f>A14*B14*C14</f>
        <v>46.559543649641746</v>
      </c>
      <c r="E14" s="429" t="s">
        <v>19</v>
      </c>
      <c r="F14" s="429" t="s">
        <v>11</v>
      </c>
    </row>
    <row r="15" spans="1:6" x14ac:dyDescent="0.3">
      <c r="A15" s="429">
        <f>A14</f>
        <v>620.79391532855664</v>
      </c>
      <c r="B15" s="429">
        <v>0.5</v>
      </c>
      <c r="C15" s="429">
        <v>0.15</v>
      </c>
      <c r="D15" s="429">
        <f>A15*B15*C15</f>
        <v>46.559543649641746</v>
      </c>
      <c r="E15" s="429" t="s">
        <v>332</v>
      </c>
      <c r="F15" s="429" t="s">
        <v>11</v>
      </c>
    </row>
    <row r="16" spans="1:6" x14ac:dyDescent="0.3">
      <c r="A16" s="429"/>
      <c r="B16" s="429"/>
      <c r="C16" s="429"/>
      <c r="D16" s="429">
        <f>D15*65.57</f>
        <v>3052.9092771070091</v>
      </c>
      <c r="E16" s="429" t="s">
        <v>333</v>
      </c>
      <c r="F16" s="429" t="s">
        <v>42</v>
      </c>
    </row>
    <row r="18" spans="1:6" x14ac:dyDescent="0.3">
      <c r="A18" s="591" t="s">
        <v>334</v>
      </c>
      <c r="B18" s="592"/>
      <c r="C18" s="592"/>
      <c r="D18" s="592"/>
      <c r="E18" s="592"/>
      <c r="F18" s="593"/>
    </row>
    <row r="19" spans="1:6" x14ac:dyDescent="0.3">
      <c r="A19" s="428" t="s">
        <v>320</v>
      </c>
      <c r="B19" s="428" t="s">
        <v>319</v>
      </c>
      <c r="C19" s="428" t="s">
        <v>132</v>
      </c>
      <c r="D19" s="428" t="s">
        <v>327</v>
      </c>
      <c r="E19" s="428" t="s">
        <v>1</v>
      </c>
      <c r="F19" s="428" t="s">
        <v>328</v>
      </c>
    </row>
    <row r="20" spans="1:6" x14ac:dyDescent="0.3">
      <c r="A20" s="62">
        <f>A15</f>
        <v>620.79391532855664</v>
      </c>
      <c r="C20" s="62">
        <v>2.5</v>
      </c>
      <c r="D20" s="62">
        <f>A20*C20</f>
        <v>1551.9847883213915</v>
      </c>
      <c r="E20" s="62" t="s">
        <v>335</v>
      </c>
      <c r="F20" s="62" t="s">
        <v>336</v>
      </c>
    </row>
    <row r="21" spans="1:6" x14ac:dyDescent="0.3">
      <c r="D21" s="62">
        <v>8</v>
      </c>
      <c r="E21" s="62" t="s">
        <v>339</v>
      </c>
      <c r="F21" s="62" t="s">
        <v>340</v>
      </c>
    </row>
    <row r="24" spans="1:6" x14ac:dyDescent="0.3">
      <c r="A24" s="590" t="s">
        <v>43</v>
      </c>
      <c r="B24" s="590"/>
      <c r="C24" s="590"/>
      <c r="D24" s="590"/>
      <c r="E24" s="590"/>
      <c r="F24" s="590"/>
    </row>
    <row r="25" spans="1:6" x14ac:dyDescent="0.3">
      <c r="A25" s="428" t="s">
        <v>320</v>
      </c>
      <c r="B25" s="428" t="s">
        <v>319</v>
      </c>
      <c r="C25" s="428" t="s">
        <v>321</v>
      </c>
      <c r="D25" s="428" t="s">
        <v>327</v>
      </c>
      <c r="E25" s="428" t="s">
        <v>1</v>
      </c>
      <c r="F25" s="428" t="s">
        <v>328</v>
      </c>
    </row>
    <row r="26" spans="1:6" x14ac:dyDescent="0.3">
      <c r="A26" s="429">
        <v>7.8</v>
      </c>
      <c r="B26" s="429">
        <v>1</v>
      </c>
      <c r="C26" s="429">
        <v>6</v>
      </c>
      <c r="D26" s="429">
        <f>A26*B26*C26</f>
        <v>46.8</v>
      </c>
      <c r="E26" s="429" t="s">
        <v>341</v>
      </c>
      <c r="F26" s="429" t="s">
        <v>336</v>
      </c>
    </row>
    <row r="27" spans="1:6" x14ac:dyDescent="0.3">
      <c r="A27" s="429"/>
      <c r="B27" s="429"/>
      <c r="C27" s="429"/>
      <c r="D27" s="429"/>
      <c r="E27" s="429"/>
      <c r="F27" s="429"/>
    </row>
    <row r="28" spans="1:6" x14ac:dyDescent="0.3">
      <c r="A28" s="589">
        <f>((0.4+1.3)*1.35/2)</f>
        <v>1.1475000000000002</v>
      </c>
      <c r="B28" s="589"/>
      <c r="C28" s="429">
        <v>0.25</v>
      </c>
      <c r="D28" s="429">
        <f>A28*C28*2</f>
        <v>0.57375000000000009</v>
      </c>
      <c r="E28" s="429" t="s">
        <v>343</v>
      </c>
      <c r="F28" s="429" t="s">
        <v>11</v>
      </c>
    </row>
    <row r="29" spans="1:6" x14ac:dyDescent="0.3">
      <c r="A29" s="589">
        <f>((1.6+4.1)*1.35/2)</f>
        <v>3.8474999999999997</v>
      </c>
      <c r="B29" s="589"/>
      <c r="C29" s="429">
        <v>0.25</v>
      </c>
      <c r="D29" s="429">
        <f>A29*C29*2</f>
        <v>1.9237499999999998</v>
      </c>
      <c r="E29" s="429" t="s">
        <v>344</v>
      </c>
      <c r="F29" s="429" t="s">
        <v>11</v>
      </c>
    </row>
    <row r="30" spans="1:6" x14ac:dyDescent="0.3">
      <c r="A30" s="429">
        <f>0.15+0.1+0.9+0.1+0.4</f>
        <v>1.65</v>
      </c>
      <c r="B30" s="429">
        <v>1</v>
      </c>
      <c r="C30" s="429">
        <v>0.25</v>
      </c>
      <c r="D30" s="429">
        <f>A30*B30*C30</f>
        <v>0.41249999999999998</v>
      </c>
      <c r="E30" s="429" t="s">
        <v>345</v>
      </c>
      <c r="F30" s="429" t="s">
        <v>11</v>
      </c>
    </row>
    <row r="31" spans="1:6" x14ac:dyDescent="0.3">
      <c r="A31" s="429"/>
      <c r="B31" s="429"/>
      <c r="C31" s="429"/>
      <c r="D31" s="429">
        <f>D28+D29+D30</f>
        <v>2.91</v>
      </c>
      <c r="E31" s="429" t="s">
        <v>346</v>
      </c>
      <c r="F31" s="429" t="s">
        <v>348</v>
      </c>
    </row>
    <row r="32" spans="1:6" x14ac:dyDescent="0.3">
      <c r="A32" s="429"/>
      <c r="B32" s="429"/>
      <c r="C32" s="429" t="s">
        <v>349</v>
      </c>
      <c r="D32" s="429">
        <f>D31*12</f>
        <v>34.92</v>
      </c>
      <c r="E32" s="429" t="s">
        <v>347</v>
      </c>
      <c r="F32" s="429" t="s">
        <v>11</v>
      </c>
    </row>
  </sheetData>
  <mergeCells count="7">
    <mergeCell ref="A28:B28"/>
    <mergeCell ref="A29:B29"/>
    <mergeCell ref="A1:F1"/>
    <mergeCell ref="A2:F2"/>
    <mergeCell ref="A11:F11"/>
    <mergeCell ref="A18:F18"/>
    <mergeCell ref="A24:F24"/>
  </mergeCells>
  <pageMargins left="0.7" right="0.7" top="0.75" bottom="0.75" header="0.3" footer="0.3"/>
  <pageSetup paperSize="9" orientation="portrait" horizontalDpi="1200"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BDFC02-4A67-47D6-885C-C61FBA4E7421}">
  <dimension ref="A1:L49"/>
  <sheetViews>
    <sheetView topLeftCell="A10" zoomScale="50" zoomScaleNormal="50" workbookViewId="0">
      <selection activeCell="H13" sqref="H13"/>
    </sheetView>
  </sheetViews>
  <sheetFormatPr baseColWidth="10" defaultColWidth="13.33203125" defaultRowHeight="15.6" x14ac:dyDescent="0.3"/>
  <cols>
    <col min="1" max="2" width="2.77734375" style="35" customWidth="1"/>
    <col min="3" max="3" width="10.6640625" style="1" customWidth="1"/>
    <col min="4" max="4" width="16.109375" style="36" customWidth="1"/>
    <col min="5" max="5" width="21.5546875" style="36" customWidth="1"/>
    <col min="6" max="6" width="95.6640625" style="35" customWidth="1"/>
    <col min="7" max="7" width="18.44140625" style="35" customWidth="1"/>
    <col min="8" max="8" width="22.88671875" style="35" customWidth="1"/>
    <col min="9" max="9" width="27.77734375" style="35" customWidth="1"/>
    <col min="10" max="10" width="46.109375" style="35" customWidth="1"/>
    <col min="11" max="11" width="4" style="35" customWidth="1"/>
    <col min="12" max="12" width="51.109375" style="37" customWidth="1"/>
    <col min="13" max="16384" width="13.33203125" style="37"/>
  </cols>
  <sheetData>
    <row r="1" spans="1:12" x14ac:dyDescent="0.3">
      <c r="A1" s="1"/>
      <c r="B1" s="1"/>
      <c r="D1" s="2"/>
      <c r="E1" s="2"/>
      <c r="F1" s="1"/>
      <c r="G1" s="1"/>
      <c r="H1" s="1"/>
      <c r="I1" s="1"/>
      <c r="J1" s="1"/>
      <c r="K1" s="1"/>
    </row>
    <row r="2" spans="1:12" ht="16.2" thickBot="1" x14ac:dyDescent="0.35">
      <c r="A2" s="1"/>
      <c r="B2" s="1"/>
      <c r="D2" s="2"/>
      <c r="E2" s="2"/>
      <c r="F2" s="1"/>
      <c r="G2" s="1"/>
      <c r="H2" s="1"/>
      <c r="I2" s="1"/>
      <c r="J2" s="1"/>
      <c r="K2" s="1"/>
    </row>
    <row r="3" spans="1:12" ht="28.2" x14ac:dyDescent="0.5">
      <c r="A3" s="1"/>
      <c r="B3" s="1"/>
      <c r="C3" s="597" t="s">
        <v>90</v>
      </c>
      <c r="D3" s="598"/>
      <c r="E3" s="598"/>
      <c r="F3" s="598"/>
      <c r="G3" s="598"/>
      <c r="H3" s="598"/>
      <c r="I3" s="598"/>
      <c r="J3" s="599"/>
      <c r="K3" s="1"/>
    </row>
    <row r="4" spans="1:12" ht="25.2" x14ac:dyDescent="0.45">
      <c r="A4" s="1"/>
      <c r="B4" s="1"/>
      <c r="C4" s="600"/>
      <c r="D4" s="601"/>
      <c r="E4" s="601"/>
      <c r="F4" s="601"/>
      <c r="G4" s="601"/>
      <c r="H4" s="601"/>
      <c r="I4" s="601"/>
      <c r="J4" s="602"/>
      <c r="K4" s="1"/>
    </row>
    <row r="5" spans="1:12" ht="15" customHeight="1" x14ac:dyDescent="0.3">
      <c r="A5" s="1"/>
      <c r="B5" s="1"/>
      <c r="C5" s="603" t="s">
        <v>92</v>
      </c>
      <c r="D5" s="604"/>
      <c r="E5" s="604"/>
      <c r="F5" s="604"/>
      <c r="G5" s="604"/>
      <c r="H5" s="604"/>
      <c r="I5" s="604"/>
      <c r="J5" s="605"/>
      <c r="K5" s="1"/>
    </row>
    <row r="6" spans="1:12" ht="31.5" customHeight="1" x14ac:dyDescent="0.3">
      <c r="A6" s="1"/>
      <c r="B6" s="1"/>
      <c r="C6" s="603"/>
      <c r="D6" s="604"/>
      <c r="E6" s="604"/>
      <c r="F6" s="604"/>
      <c r="G6" s="604"/>
      <c r="H6" s="604"/>
      <c r="I6" s="604"/>
      <c r="J6" s="605"/>
      <c r="K6" s="1"/>
    </row>
    <row r="7" spans="1:12" ht="18" customHeight="1" x14ac:dyDescent="0.3">
      <c r="A7" s="1"/>
      <c r="B7" s="1"/>
      <c r="C7" s="603"/>
      <c r="D7" s="604"/>
      <c r="E7" s="604"/>
      <c r="F7" s="604"/>
      <c r="G7" s="604"/>
      <c r="H7" s="604"/>
      <c r="I7" s="604"/>
      <c r="J7" s="605"/>
      <c r="K7" s="1"/>
    </row>
    <row r="8" spans="1:12" ht="95.1" customHeight="1" x14ac:dyDescent="0.3">
      <c r="A8" s="55"/>
      <c r="B8" s="55"/>
      <c r="C8" s="3"/>
      <c r="D8" s="425"/>
      <c r="E8" s="606" t="s">
        <v>215</v>
      </c>
      <c r="F8" s="606"/>
      <c r="G8" s="606"/>
      <c r="H8" s="606"/>
      <c r="I8" s="606"/>
      <c r="J8" s="4"/>
      <c r="K8" s="55"/>
    </row>
    <row r="9" spans="1:12" ht="37.200000000000003" customHeight="1" thickBot="1" x14ac:dyDescent="0.35">
      <c r="A9" s="1"/>
      <c r="B9" s="1"/>
      <c r="C9" s="5"/>
      <c r="D9" s="426"/>
      <c r="E9" s="607"/>
      <c r="F9" s="607"/>
      <c r="G9" s="607"/>
      <c r="H9" s="607"/>
      <c r="I9" s="607"/>
      <c r="J9" s="6"/>
      <c r="K9" s="1"/>
    </row>
    <row r="10" spans="1:12" ht="30" customHeight="1" thickBot="1" x14ac:dyDescent="0.35">
      <c r="A10" s="1"/>
      <c r="B10" s="1"/>
      <c r="C10" s="608"/>
      <c r="D10" s="609"/>
      <c r="E10" s="609"/>
      <c r="F10" s="609"/>
      <c r="G10" s="609"/>
      <c r="H10" s="609"/>
      <c r="I10" s="609"/>
      <c r="J10" s="610"/>
      <c r="K10" s="1"/>
    </row>
    <row r="11" spans="1:12" ht="51.45" customHeight="1" thickBot="1" x14ac:dyDescent="0.35">
      <c r="A11" s="1"/>
      <c r="B11" s="2"/>
      <c r="C11" s="7" t="s">
        <v>0</v>
      </c>
      <c r="D11" s="8" t="s">
        <v>1</v>
      </c>
      <c r="E11" s="9" t="s">
        <v>2</v>
      </c>
      <c r="F11" s="10" t="s">
        <v>3</v>
      </c>
      <c r="G11" s="8" t="s">
        <v>4</v>
      </c>
      <c r="H11" s="8" t="s">
        <v>5</v>
      </c>
      <c r="I11" s="11" t="s">
        <v>6</v>
      </c>
      <c r="J11" s="12" t="s">
        <v>7</v>
      </c>
      <c r="K11" s="1"/>
      <c r="L11" s="37">
        <v>5.3</v>
      </c>
    </row>
    <row r="12" spans="1:12" ht="25.5" customHeight="1" thickBot="1" x14ac:dyDescent="0.35">
      <c r="A12" s="1"/>
      <c r="B12" s="1"/>
      <c r="C12" s="13" t="s">
        <v>8</v>
      </c>
      <c r="D12" s="418"/>
      <c r="E12" s="418"/>
      <c r="F12" s="14"/>
      <c r="G12" s="14"/>
      <c r="H12" s="14"/>
      <c r="I12" s="14"/>
      <c r="J12" s="15"/>
      <c r="K12" s="1"/>
    </row>
    <row r="13" spans="1:12" ht="39.9" customHeight="1" x14ac:dyDescent="0.3">
      <c r="A13" s="1"/>
      <c r="B13" s="1"/>
      <c r="C13" s="16">
        <v>1</v>
      </c>
      <c r="D13" s="433">
        <v>2.1</v>
      </c>
      <c r="E13" s="419">
        <v>600.20000000000005</v>
      </c>
      <c r="F13" s="17" t="s">
        <v>33</v>
      </c>
      <c r="G13" s="18" t="s">
        <v>11</v>
      </c>
      <c r="H13" s="19">
        <f>'CANTIDADES UNION'!D10</f>
        <v>2087.0073540635844</v>
      </c>
      <c r="I13" s="58">
        <f>82797*1.33</f>
        <v>110120.01000000001</v>
      </c>
      <c r="J13" s="20">
        <f>ROUND(H13*I13,0)</f>
        <v>229821271</v>
      </c>
      <c r="K13" s="1"/>
    </row>
    <row r="14" spans="1:12" ht="30" customHeight="1" thickBot="1" x14ac:dyDescent="0.35">
      <c r="A14" s="1"/>
      <c r="B14" s="1"/>
      <c r="C14" s="23" t="s">
        <v>15</v>
      </c>
      <c r="D14" s="420"/>
      <c r="E14" s="420"/>
      <c r="F14" s="24"/>
      <c r="G14" s="24"/>
      <c r="H14" s="24"/>
      <c r="I14" s="59"/>
      <c r="J14" s="25">
        <f>SUM(J13:J13)</f>
        <v>229821271</v>
      </c>
      <c r="K14" s="1"/>
    </row>
    <row r="15" spans="1:12" ht="29.4" customHeight="1" thickBot="1" x14ac:dyDescent="0.35">
      <c r="A15" s="1"/>
      <c r="B15" s="1"/>
      <c r="C15" s="13" t="s">
        <v>16</v>
      </c>
      <c r="D15" s="418"/>
      <c r="E15" s="418"/>
      <c r="F15" s="14" t="s">
        <v>17</v>
      </c>
      <c r="G15" s="14"/>
      <c r="H15" s="14"/>
      <c r="I15" s="60"/>
      <c r="J15" s="15"/>
      <c r="K15" s="1"/>
    </row>
    <row r="16" spans="1:12" ht="20.100000000000001" customHeight="1" x14ac:dyDescent="0.3">
      <c r="A16" s="1"/>
      <c r="B16" s="1"/>
      <c r="C16" s="21"/>
      <c r="D16" s="421">
        <v>3.22</v>
      </c>
      <c r="E16" s="421" t="s">
        <v>12</v>
      </c>
      <c r="F16" s="26" t="s">
        <v>20</v>
      </c>
      <c r="G16" s="22" t="s">
        <v>11</v>
      </c>
      <c r="H16" s="19">
        <f>'CANTIDADES UNION'!D9</f>
        <v>1256.016193064771</v>
      </c>
      <c r="I16" s="58">
        <f>105488*1.33</f>
        <v>140299.04</v>
      </c>
      <c r="J16" s="20">
        <f t="shared" ref="J16:J23" si="0">ROUND(H16*I16,0)</f>
        <v>176217866</v>
      </c>
      <c r="K16" s="1"/>
    </row>
    <row r="17" spans="1:12" ht="20.100000000000001" customHeight="1" x14ac:dyDescent="0.3">
      <c r="A17" s="1"/>
      <c r="B17" s="1"/>
      <c r="C17" s="21"/>
      <c r="D17" s="427">
        <v>3.2</v>
      </c>
      <c r="E17" s="422" t="s">
        <v>21</v>
      </c>
      <c r="F17" s="28" t="s">
        <v>22</v>
      </c>
      <c r="G17" s="22" t="s">
        <v>11</v>
      </c>
      <c r="H17" s="19">
        <f>'CANTIDADES UNION'!D8</f>
        <v>502.40647722590842</v>
      </c>
      <c r="I17" s="58">
        <f>146821*1.33</f>
        <v>195271.93000000002</v>
      </c>
      <c r="J17" s="20">
        <f t="shared" si="0"/>
        <v>98105882</v>
      </c>
      <c r="K17" s="1"/>
    </row>
    <row r="18" spans="1:12" ht="20.100000000000001" customHeight="1" x14ac:dyDescent="0.3">
      <c r="A18" s="1"/>
      <c r="B18" s="1"/>
      <c r="C18" s="21"/>
      <c r="D18" s="421">
        <v>3.3</v>
      </c>
      <c r="E18" s="421" t="s">
        <v>23</v>
      </c>
      <c r="F18" s="26" t="s">
        <v>24</v>
      </c>
      <c r="G18" s="22" t="s">
        <v>11</v>
      </c>
      <c r="H18" s="19">
        <f>'CANTIDADES UNION'!D7</f>
        <v>502.40647722590842</v>
      </c>
      <c r="I18" s="58">
        <f>171595*1.33</f>
        <v>228221.35</v>
      </c>
      <c r="J18" s="20">
        <f t="shared" si="0"/>
        <v>114659884</v>
      </c>
      <c r="K18" s="1"/>
    </row>
    <row r="19" spans="1:12" ht="20.100000000000001" customHeight="1" x14ac:dyDescent="0.3">
      <c r="A19" s="1"/>
      <c r="B19" s="1"/>
      <c r="C19" s="21"/>
      <c r="D19" s="421">
        <v>3.5</v>
      </c>
      <c r="E19" s="421" t="s">
        <v>25</v>
      </c>
      <c r="F19" s="26" t="s">
        <v>26</v>
      </c>
      <c r="G19" s="22" t="s">
        <v>27</v>
      </c>
      <c r="H19" s="19">
        <f>'CANTIDADES UNION'!D6</f>
        <v>2512.0323861295419</v>
      </c>
      <c r="I19" s="58">
        <f>5645*1.33</f>
        <v>7507.85</v>
      </c>
      <c r="J19" s="20">
        <f t="shared" si="0"/>
        <v>18859962</v>
      </c>
      <c r="K19" s="1"/>
    </row>
    <row r="20" spans="1:12" ht="20.100000000000001" customHeight="1" x14ac:dyDescent="0.3">
      <c r="A20" s="1"/>
      <c r="B20" s="1"/>
      <c r="C20" s="21"/>
      <c r="D20" s="421">
        <v>3.6</v>
      </c>
      <c r="E20" s="421" t="s">
        <v>28</v>
      </c>
      <c r="F20" s="26" t="s">
        <v>29</v>
      </c>
      <c r="G20" s="22" t="s">
        <v>27</v>
      </c>
      <c r="H20" s="19">
        <f>H19</f>
        <v>2512.0323861295419</v>
      </c>
      <c r="I20" s="58">
        <f>1533*1.33</f>
        <v>2038.89</v>
      </c>
      <c r="J20" s="20">
        <f t="shared" si="0"/>
        <v>5121758</v>
      </c>
      <c r="K20" s="1"/>
    </row>
    <row r="21" spans="1:12" ht="37.799999999999997" customHeight="1" x14ac:dyDescent="0.3">
      <c r="A21" s="1"/>
      <c r="B21" s="1"/>
      <c r="C21" s="435"/>
      <c r="D21" s="422">
        <v>3.1</v>
      </c>
      <c r="E21" s="421" t="s">
        <v>317</v>
      </c>
      <c r="F21" s="26" t="s">
        <v>30</v>
      </c>
      <c r="G21" s="22" t="s">
        <v>11</v>
      </c>
      <c r="H21" s="436">
        <f>'CANTIDADES UNION'!D5</f>
        <v>376.8048579194313</v>
      </c>
      <c r="I21" s="437">
        <f>1094369*1.33</f>
        <v>1455510.77</v>
      </c>
      <c r="J21" s="438">
        <f t="shared" si="0"/>
        <v>548443529</v>
      </c>
      <c r="K21" s="1"/>
    </row>
    <row r="22" spans="1:12" ht="36.6" customHeight="1" x14ac:dyDescent="0.3">
      <c r="A22" s="1"/>
      <c r="B22" s="1"/>
      <c r="C22" s="435"/>
      <c r="D22" s="422">
        <v>3.11</v>
      </c>
      <c r="E22" s="421" t="s">
        <v>352</v>
      </c>
      <c r="F22" s="26" t="s">
        <v>351</v>
      </c>
      <c r="G22" s="22" t="s">
        <v>11</v>
      </c>
      <c r="H22" s="436">
        <v>150</v>
      </c>
      <c r="I22" s="437">
        <f>1158952*1.33</f>
        <v>1541406.1600000001</v>
      </c>
      <c r="J22" s="438">
        <f t="shared" si="0"/>
        <v>231210924</v>
      </c>
      <c r="K22" s="1"/>
    </row>
    <row r="23" spans="1:12" ht="43.8" customHeight="1" x14ac:dyDescent="0.3">
      <c r="A23" s="1"/>
      <c r="B23" s="1"/>
      <c r="C23" s="435"/>
      <c r="D23" s="432">
        <v>4.4200000000000204</v>
      </c>
      <c r="E23" s="432" t="s">
        <v>12</v>
      </c>
      <c r="F23" s="439" t="s">
        <v>34</v>
      </c>
      <c r="G23" s="432" t="s">
        <v>27</v>
      </c>
      <c r="H23" s="436">
        <f>'CANTIDADES UNION'!D11</f>
        <v>2930.7044504844657</v>
      </c>
      <c r="I23" s="437">
        <f>11657*1.33</f>
        <v>15503.810000000001</v>
      </c>
      <c r="J23" s="438">
        <f t="shared" si="0"/>
        <v>45437085</v>
      </c>
      <c r="K23" s="1"/>
      <c r="L23" s="438">
        <v>52591647</v>
      </c>
    </row>
    <row r="24" spans="1:12" ht="30" customHeight="1" thickBot="1" x14ac:dyDescent="0.35">
      <c r="A24" s="1"/>
      <c r="B24" s="1"/>
      <c r="C24" s="23" t="s">
        <v>15</v>
      </c>
      <c r="D24" s="420"/>
      <c r="E24" s="420"/>
      <c r="F24" s="24" t="s">
        <v>17</v>
      </c>
      <c r="G24" s="24"/>
      <c r="H24" s="24"/>
      <c r="I24" s="59"/>
      <c r="J24" s="25">
        <f>SUM(J16:J23)</f>
        <v>1238056890</v>
      </c>
      <c r="K24" s="1"/>
    </row>
    <row r="25" spans="1:12" ht="25.5" customHeight="1" thickBot="1" x14ac:dyDescent="0.35">
      <c r="A25" s="1"/>
      <c r="B25" s="1"/>
      <c r="C25" s="13" t="s">
        <v>31</v>
      </c>
      <c r="D25" s="418"/>
      <c r="E25" s="418"/>
      <c r="F25" s="14"/>
      <c r="G25" s="14"/>
      <c r="H25" s="14"/>
      <c r="I25" s="60"/>
      <c r="J25" s="15"/>
      <c r="K25" s="1"/>
    </row>
    <row r="26" spans="1:12" ht="39.9" customHeight="1" x14ac:dyDescent="0.3">
      <c r="A26" s="1"/>
      <c r="B26" s="1"/>
      <c r="C26" s="16">
        <f>+C21+1</f>
        <v>1</v>
      </c>
      <c r="D26" s="419">
        <v>2.9</v>
      </c>
      <c r="E26" s="419" t="s">
        <v>9</v>
      </c>
      <c r="F26" s="17" t="s">
        <v>354</v>
      </c>
      <c r="G26" s="29" t="s">
        <v>11</v>
      </c>
      <c r="H26" s="19">
        <f>'CANTIDADES UNION'!D16</f>
        <v>31.400404826619276</v>
      </c>
      <c r="I26" s="58">
        <f>214897*1.33</f>
        <v>285813.01</v>
      </c>
      <c r="J26" s="20">
        <f t="shared" ref="J26:J29" si="1">ROUND(H26*I26,0)</f>
        <v>8974644</v>
      </c>
      <c r="K26" s="1"/>
    </row>
    <row r="27" spans="1:12" ht="39.9" customHeight="1" x14ac:dyDescent="0.3">
      <c r="A27" s="1"/>
      <c r="B27" s="1"/>
      <c r="C27" s="16">
        <f>+C22+1</f>
        <v>1</v>
      </c>
      <c r="D27" s="419">
        <v>2.9</v>
      </c>
      <c r="E27" s="419" t="s">
        <v>9</v>
      </c>
      <c r="F27" s="17" t="s">
        <v>10</v>
      </c>
      <c r="G27" s="29" t="s">
        <v>11</v>
      </c>
      <c r="H27" s="19">
        <f>'CANTIDADES UNION'!D14</f>
        <v>62.800809653238552</v>
      </c>
      <c r="I27" s="58">
        <f>28229*1.33</f>
        <v>37544.57</v>
      </c>
      <c r="J27" s="20">
        <f t="shared" ref="J27" si="2">ROUND(H27*I27,0)</f>
        <v>2357829</v>
      </c>
      <c r="K27" s="1"/>
    </row>
    <row r="28" spans="1:12" ht="20.100000000000001" customHeight="1" x14ac:dyDescent="0.3">
      <c r="A28" s="1"/>
      <c r="B28" s="1"/>
      <c r="C28" s="21" t="e">
        <f>#REF!+1</f>
        <v>#REF!</v>
      </c>
      <c r="D28" s="22" t="s">
        <v>91</v>
      </c>
      <c r="E28" s="22"/>
      <c r="F28" s="30" t="s">
        <v>39</v>
      </c>
      <c r="G28" s="22" t="s">
        <v>11</v>
      </c>
      <c r="H28" s="19">
        <f>'CANTIDADES UNION'!D16</f>
        <v>31.400404826619276</v>
      </c>
      <c r="I28" s="58">
        <f>545338*1.33</f>
        <v>725299.54</v>
      </c>
      <c r="J28" s="20">
        <f t="shared" si="1"/>
        <v>22774699</v>
      </c>
      <c r="K28" s="1"/>
    </row>
    <row r="29" spans="1:12" ht="20.100000000000001" customHeight="1" x14ac:dyDescent="0.3">
      <c r="A29" s="1"/>
      <c r="B29" s="1"/>
      <c r="C29" s="21" t="e">
        <f>C28+1</f>
        <v>#REF!</v>
      </c>
      <c r="D29" s="22">
        <v>4.5200000000000298</v>
      </c>
      <c r="E29" s="22" t="s">
        <v>40</v>
      </c>
      <c r="F29" s="30" t="s">
        <v>41</v>
      </c>
      <c r="G29" s="22" t="s">
        <v>42</v>
      </c>
      <c r="H29" s="19">
        <f>H28*80</f>
        <v>2512.0323861295419</v>
      </c>
      <c r="I29" s="58">
        <f>7577*1.33</f>
        <v>10077.41</v>
      </c>
      <c r="J29" s="20">
        <f t="shared" si="1"/>
        <v>25314780</v>
      </c>
      <c r="K29" s="1"/>
    </row>
    <row r="30" spans="1:12" ht="30" customHeight="1" thickBot="1" x14ac:dyDescent="0.35">
      <c r="A30" s="1"/>
      <c r="B30" s="1"/>
      <c r="C30" s="23" t="s">
        <v>15</v>
      </c>
      <c r="D30" s="420"/>
      <c r="E30" s="420"/>
      <c r="F30" s="24" t="s">
        <v>17</v>
      </c>
      <c r="G30" s="24"/>
      <c r="H30" s="24"/>
      <c r="I30" s="59"/>
      <c r="J30" s="25">
        <f>SUM(J26:J29)</f>
        <v>59421952</v>
      </c>
      <c r="K30" s="1"/>
    </row>
    <row r="31" spans="1:12" ht="25.5" customHeight="1" thickBot="1" x14ac:dyDescent="0.35">
      <c r="A31" s="1"/>
      <c r="B31" s="1"/>
      <c r="C31" s="13" t="s">
        <v>350</v>
      </c>
      <c r="D31" s="418"/>
      <c r="E31" s="418"/>
      <c r="F31" s="14"/>
      <c r="G31" s="14"/>
      <c r="H31" s="14"/>
      <c r="I31" s="60"/>
      <c r="J31" s="15"/>
      <c r="K31" s="1"/>
    </row>
    <row r="32" spans="1:12" ht="22.2" customHeight="1" x14ac:dyDescent="0.3">
      <c r="A32" s="1"/>
      <c r="B32" s="1"/>
      <c r="C32" s="16"/>
      <c r="D32" s="22">
        <v>4.2300000000000102</v>
      </c>
      <c r="E32" s="22" t="s">
        <v>49</v>
      </c>
      <c r="F32" s="30" t="s">
        <v>50</v>
      </c>
      <c r="G32" s="22" t="s">
        <v>11</v>
      </c>
      <c r="H32" s="19">
        <f>(551*1.3)</f>
        <v>716.30000000000007</v>
      </c>
      <c r="I32" s="58">
        <f>76311*1.33</f>
        <v>101493.63</v>
      </c>
      <c r="J32" s="20">
        <f t="shared" ref="J32" si="3">ROUND(H32*I32,0)</f>
        <v>72699887</v>
      </c>
      <c r="K32" s="1"/>
    </row>
    <row r="33" spans="1:12" ht="30" customHeight="1" thickBot="1" x14ac:dyDescent="0.35">
      <c r="A33" s="1"/>
      <c r="B33" s="1"/>
      <c r="C33" s="23" t="s">
        <v>15</v>
      </c>
      <c r="D33" s="420"/>
      <c r="E33" s="420"/>
      <c r="F33" s="24" t="s">
        <v>17</v>
      </c>
      <c r="G33" s="24"/>
      <c r="H33" s="24"/>
      <c r="I33" s="59"/>
      <c r="J33" s="25">
        <f>SUM(J32:J32)</f>
        <v>72699887</v>
      </c>
      <c r="K33" s="1"/>
    </row>
    <row r="34" spans="1:12" ht="39.9" customHeight="1" thickBot="1" x14ac:dyDescent="0.35">
      <c r="A34" s="56"/>
      <c r="B34" s="56"/>
      <c r="C34" s="31"/>
      <c r="D34" s="423"/>
      <c r="E34" s="423"/>
      <c r="F34" s="32"/>
      <c r="G34" s="32"/>
      <c r="H34" s="32"/>
      <c r="I34" s="33" t="s">
        <v>70</v>
      </c>
      <c r="J34" s="34">
        <f>SUM(J13:J33)/2</f>
        <v>1600000000</v>
      </c>
      <c r="K34" s="56"/>
    </row>
    <row r="35" spans="1:12" ht="15" customHeight="1" thickBot="1" x14ac:dyDescent="0.35">
      <c r="A35" s="56"/>
      <c r="B35" s="56"/>
      <c r="K35" s="56"/>
    </row>
    <row r="36" spans="1:12" ht="35.1" customHeight="1" x14ac:dyDescent="0.3">
      <c r="A36" s="56"/>
      <c r="B36" s="56"/>
      <c r="C36" s="37"/>
      <c r="D36" s="424"/>
      <c r="E36" s="424"/>
      <c r="F36" s="611" t="s">
        <v>71</v>
      </c>
      <c r="G36" s="612"/>
      <c r="H36" s="612"/>
      <c r="I36" s="613"/>
      <c r="J36" s="38">
        <f>J34</f>
        <v>1600000000</v>
      </c>
      <c r="K36" s="56"/>
    </row>
    <row r="37" spans="1:12" ht="63.6" customHeight="1" x14ac:dyDescent="0.3">
      <c r="A37" s="56"/>
      <c r="B37" s="56"/>
      <c r="C37" s="37"/>
      <c r="D37" s="424"/>
      <c r="E37" s="424"/>
      <c r="F37" s="614" t="s">
        <v>226</v>
      </c>
      <c r="G37" s="615"/>
      <c r="H37" s="615"/>
      <c r="I37" s="616"/>
      <c r="J37" s="39"/>
      <c r="K37" s="56"/>
      <c r="L37" s="57" t="s">
        <v>89</v>
      </c>
    </row>
    <row r="38" spans="1:12" ht="35.1" customHeight="1" x14ac:dyDescent="0.3">
      <c r="A38" s="56"/>
      <c r="B38" s="56"/>
      <c r="C38" s="37"/>
      <c r="D38" s="424"/>
      <c r="E38" s="424"/>
      <c r="F38" s="617" t="s">
        <v>72</v>
      </c>
      <c r="G38" s="618"/>
      <c r="H38" s="618"/>
      <c r="I38" s="619"/>
      <c r="J38" s="39"/>
      <c r="K38" s="56"/>
      <c r="L38" s="57" t="s">
        <v>89</v>
      </c>
    </row>
    <row r="39" spans="1:12" ht="35.1" customHeight="1" x14ac:dyDescent="0.3">
      <c r="A39" s="56"/>
      <c r="B39" s="56"/>
      <c r="C39" s="37"/>
      <c r="D39" s="424"/>
      <c r="E39" s="424"/>
      <c r="F39" s="617" t="s">
        <v>214</v>
      </c>
      <c r="G39" s="618"/>
      <c r="H39" s="618"/>
      <c r="I39" s="619"/>
      <c r="J39" s="39"/>
      <c r="K39" s="56"/>
      <c r="L39" s="57" t="s">
        <v>89</v>
      </c>
    </row>
    <row r="40" spans="1:12" ht="35.1" customHeight="1" x14ac:dyDescent="0.3">
      <c r="A40" s="56"/>
      <c r="B40" s="56"/>
      <c r="C40" s="37"/>
      <c r="D40" s="424"/>
      <c r="E40" s="424"/>
      <c r="F40" s="617"/>
      <c r="G40" s="618"/>
      <c r="H40" s="618"/>
      <c r="I40" s="619"/>
      <c r="J40" s="39"/>
      <c r="K40" s="56"/>
      <c r="L40" s="57"/>
    </row>
    <row r="41" spans="1:12" ht="35.1" customHeight="1" thickBot="1" x14ac:dyDescent="0.35">
      <c r="A41" s="56"/>
      <c r="B41" s="56"/>
      <c r="C41" s="37"/>
      <c r="D41" s="424"/>
      <c r="E41" s="424"/>
      <c r="F41" s="594" t="s">
        <v>73</v>
      </c>
      <c r="G41" s="595"/>
      <c r="H41" s="595"/>
      <c r="I41" s="596"/>
      <c r="J41" s="40">
        <f>SUM(J36:J40)</f>
        <v>1600000000</v>
      </c>
      <c r="K41" s="56"/>
    </row>
    <row r="42" spans="1:12" ht="15" customHeight="1" x14ac:dyDescent="0.3">
      <c r="A42" s="56"/>
      <c r="B42" s="56"/>
      <c r="C42" s="41"/>
      <c r="D42" s="42"/>
      <c r="E42" s="42"/>
      <c r="F42" s="41"/>
      <c r="G42" s="43"/>
      <c r="H42" s="44"/>
      <c r="I42" s="45"/>
      <c r="J42" s="46"/>
      <c r="K42" s="56"/>
    </row>
    <row r="43" spans="1:12" ht="16.95" customHeight="1" x14ac:dyDescent="0.3">
      <c r="J43" s="47"/>
    </row>
    <row r="44" spans="1:12" ht="52.5" customHeight="1" x14ac:dyDescent="0.25">
      <c r="C44" s="586" t="s">
        <v>74</v>
      </c>
      <c r="D44" s="587"/>
      <c r="E44" s="587"/>
      <c r="F44" s="588"/>
      <c r="G44" s="549" t="s">
        <v>75</v>
      </c>
      <c r="H44" s="549"/>
      <c r="I44" s="549"/>
      <c r="J44" s="48" t="s">
        <v>76</v>
      </c>
    </row>
    <row r="45" spans="1:12" ht="50.55" customHeight="1" x14ac:dyDescent="0.25">
      <c r="C45" s="572" t="s">
        <v>77</v>
      </c>
      <c r="D45" s="573"/>
      <c r="E45" s="573"/>
      <c r="F45" s="574"/>
      <c r="G45" s="549" t="s">
        <v>78</v>
      </c>
      <c r="H45" s="549"/>
      <c r="I45" s="49" t="s">
        <v>79</v>
      </c>
      <c r="J45" s="50">
        <v>0.28000000000000003</v>
      </c>
    </row>
    <row r="46" spans="1:12" ht="25.2" x14ac:dyDescent="0.25">
      <c r="C46" s="572" t="s">
        <v>80</v>
      </c>
      <c r="D46" s="573"/>
      <c r="E46" s="573"/>
      <c r="F46" s="574"/>
      <c r="G46" s="550" t="s">
        <v>81</v>
      </c>
      <c r="H46" s="550"/>
      <c r="I46" s="51" t="s">
        <v>82</v>
      </c>
      <c r="J46" s="50">
        <v>0.01</v>
      </c>
    </row>
    <row r="47" spans="1:12" ht="60" customHeight="1" x14ac:dyDescent="0.25">
      <c r="C47" s="572" t="s">
        <v>93</v>
      </c>
      <c r="D47" s="573"/>
      <c r="E47" s="573"/>
      <c r="F47" s="574"/>
      <c r="G47" s="549" t="s">
        <v>83</v>
      </c>
      <c r="H47" s="549"/>
      <c r="I47" s="49" t="s">
        <v>84</v>
      </c>
      <c r="J47" s="50">
        <v>0.04</v>
      </c>
    </row>
    <row r="48" spans="1:12" ht="204" customHeight="1" x14ac:dyDescent="0.25">
      <c r="C48" s="572" t="s">
        <v>85</v>
      </c>
      <c r="D48" s="573"/>
      <c r="E48" s="573"/>
      <c r="F48" s="574"/>
      <c r="G48" s="549" t="s">
        <v>86</v>
      </c>
      <c r="H48" s="549"/>
      <c r="I48" s="49" t="s">
        <v>87</v>
      </c>
      <c r="J48" s="52">
        <f>SUM(J45:J47)</f>
        <v>0.33</v>
      </c>
    </row>
    <row r="49" spans="3:10" ht="96" customHeight="1" x14ac:dyDescent="0.25">
      <c r="C49" s="572" t="s">
        <v>88</v>
      </c>
      <c r="D49" s="573"/>
      <c r="E49" s="573"/>
      <c r="F49" s="573"/>
      <c r="G49" s="53"/>
      <c r="H49" s="53"/>
      <c r="I49" s="53"/>
      <c r="J49" s="54"/>
    </row>
  </sheetData>
  <mergeCells count="23">
    <mergeCell ref="C47:F47"/>
    <mergeCell ref="G47:H47"/>
    <mergeCell ref="C48:F48"/>
    <mergeCell ref="G48:H48"/>
    <mergeCell ref="C49:F49"/>
    <mergeCell ref="C44:F44"/>
    <mergeCell ref="G44:I44"/>
    <mergeCell ref="C45:F45"/>
    <mergeCell ref="G45:H45"/>
    <mergeCell ref="C46:F46"/>
    <mergeCell ref="G46:H46"/>
    <mergeCell ref="F41:I41"/>
    <mergeCell ref="C3:J3"/>
    <mergeCell ref="C4:J4"/>
    <mergeCell ref="C5:J7"/>
    <mergeCell ref="E8:I8"/>
    <mergeCell ref="E9:I9"/>
    <mergeCell ref="C10:J10"/>
    <mergeCell ref="F36:I36"/>
    <mergeCell ref="F37:I37"/>
    <mergeCell ref="F38:I38"/>
    <mergeCell ref="F39:I39"/>
    <mergeCell ref="F40:I40"/>
  </mergeCells>
  <pageMargins left="0.7" right="0.7" top="0.75" bottom="0.75" header="0.3" footer="0.3"/>
  <pageSetup paperSize="14"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C68F89-33F0-4563-BD5F-9E21AA0DC032}">
  <dimension ref="A1:F17"/>
  <sheetViews>
    <sheetView workbookViewId="0">
      <selection activeCell="C11" sqref="C11"/>
    </sheetView>
  </sheetViews>
  <sheetFormatPr baseColWidth="10" defaultRowHeight="14.4" x14ac:dyDescent="0.3"/>
  <cols>
    <col min="1" max="4" width="11.5546875" style="62"/>
    <col min="5" max="5" width="20" style="62" bestFit="1" customWidth="1"/>
    <col min="6" max="6" width="11.5546875" style="62"/>
    <col min="7" max="16384" width="11.5546875" style="61"/>
  </cols>
  <sheetData>
    <row r="1" spans="1:6" x14ac:dyDescent="0.3">
      <c r="A1" s="590" t="s">
        <v>318</v>
      </c>
      <c r="B1" s="590"/>
      <c r="C1" s="590"/>
      <c r="D1" s="590"/>
      <c r="E1" s="590"/>
      <c r="F1" s="590"/>
    </row>
    <row r="2" spans="1:6" x14ac:dyDescent="0.3">
      <c r="A2" s="590" t="s">
        <v>329</v>
      </c>
      <c r="B2" s="590"/>
      <c r="C2" s="590"/>
      <c r="D2" s="590"/>
      <c r="E2" s="590"/>
      <c r="F2" s="590"/>
    </row>
    <row r="3" spans="1:6" x14ac:dyDescent="0.3">
      <c r="A3" s="428" t="s">
        <v>320</v>
      </c>
      <c r="B3" s="428" t="s">
        <v>319</v>
      </c>
      <c r="C3" s="428" t="s">
        <v>321</v>
      </c>
      <c r="D3" s="428" t="s">
        <v>327</v>
      </c>
      <c r="E3" s="428" t="s">
        <v>1</v>
      </c>
      <c r="F3" s="428" t="s">
        <v>328</v>
      </c>
    </row>
    <row r="4" spans="1:6" x14ac:dyDescent="0.3">
      <c r="A4" s="434">
        <v>2</v>
      </c>
      <c r="B4" s="434">
        <v>6</v>
      </c>
      <c r="C4" s="434">
        <v>0.12</v>
      </c>
      <c r="D4" s="429">
        <f>A4*B4*C4</f>
        <v>1.44</v>
      </c>
      <c r="E4" s="434" t="s">
        <v>353</v>
      </c>
      <c r="F4" s="434" t="s">
        <v>11</v>
      </c>
    </row>
    <row r="5" spans="1:6" x14ac:dyDescent="0.3">
      <c r="A5" s="429">
        <v>418.67206435492369</v>
      </c>
      <c r="B5" s="429">
        <v>6</v>
      </c>
      <c r="C5" s="429">
        <v>0.15</v>
      </c>
      <c r="D5" s="429">
        <f>A5*B5*C5</f>
        <v>376.8048579194313</v>
      </c>
      <c r="E5" s="429" t="s">
        <v>322</v>
      </c>
      <c r="F5" s="429" t="s">
        <v>11</v>
      </c>
    </row>
    <row r="6" spans="1:6" x14ac:dyDescent="0.3">
      <c r="A6" s="429">
        <f t="shared" ref="A6:B10" si="0">A5</f>
        <v>418.67206435492369</v>
      </c>
      <c r="B6" s="429">
        <f t="shared" si="0"/>
        <v>6</v>
      </c>
      <c r="C6" s="429">
        <v>0</v>
      </c>
      <c r="D6" s="429">
        <f>A6*B6</f>
        <v>2512.0323861295419</v>
      </c>
      <c r="E6" s="429" t="s">
        <v>337</v>
      </c>
      <c r="F6" s="429" t="s">
        <v>27</v>
      </c>
    </row>
    <row r="7" spans="1:6" x14ac:dyDescent="0.3">
      <c r="A7" s="429">
        <f t="shared" si="0"/>
        <v>418.67206435492369</v>
      </c>
      <c r="B7" s="429">
        <f t="shared" si="0"/>
        <v>6</v>
      </c>
      <c r="C7" s="429">
        <v>0.2</v>
      </c>
      <c r="D7" s="429">
        <f t="shared" ref="D7:D10" si="1">A7*B7*C7</f>
        <v>502.40647722590842</v>
      </c>
      <c r="E7" s="429" t="s">
        <v>323</v>
      </c>
      <c r="F7" s="429" t="s">
        <v>11</v>
      </c>
    </row>
    <row r="8" spans="1:6" x14ac:dyDescent="0.3">
      <c r="A8" s="429">
        <f t="shared" si="0"/>
        <v>418.67206435492369</v>
      </c>
      <c r="B8" s="429">
        <f t="shared" si="0"/>
        <v>6</v>
      </c>
      <c r="C8" s="429">
        <v>0.2</v>
      </c>
      <c r="D8" s="429">
        <f t="shared" si="1"/>
        <v>502.40647722590842</v>
      </c>
      <c r="E8" s="429" t="s">
        <v>324</v>
      </c>
      <c r="F8" s="429" t="s">
        <v>11</v>
      </c>
    </row>
    <row r="9" spans="1:6" x14ac:dyDescent="0.3">
      <c r="A9" s="429">
        <f t="shared" si="0"/>
        <v>418.67206435492369</v>
      </c>
      <c r="B9" s="429">
        <f t="shared" si="0"/>
        <v>6</v>
      </c>
      <c r="C9" s="429">
        <v>0.5</v>
      </c>
      <c r="D9" s="429">
        <f t="shared" si="1"/>
        <v>1256.016193064771</v>
      </c>
      <c r="E9" s="429" t="s">
        <v>325</v>
      </c>
      <c r="F9" s="429" t="s">
        <v>11</v>
      </c>
    </row>
    <row r="10" spans="1:6" x14ac:dyDescent="0.3">
      <c r="A10" s="429">
        <f t="shared" si="0"/>
        <v>418.67206435492369</v>
      </c>
      <c r="B10" s="429">
        <f t="shared" si="0"/>
        <v>6</v>
      </c>
      <c r="C10" s="429">
        <v>0.83080431828316414</v>
      </c>
      <c r="D10" s="429">
        <f t="shared" si="1"/>
        <v>2087.0073540635844</v>
      </c>
      <c r="E10" s="429" t="s">
        <v>330</v>
      </c>
      <c r="F10" s="429" t="s">
        <v>11</v>
      </c>
    </row>
    <row r="11" spans="1:6" x14ac:dyDescent="0.3">
      <c r="A11" s="62">
        <f>A10</f>
        <v>418.67206435492369</v>
      </c>
      <c r="B11" s="62">
        <v>7</v>
      </c>
      <c r="D11" s="62">
        <f>A11*B11</f>
        <v>2930.7044504844657</v>
      </c>
      <c r="E11" s="62" t="s">
        <v>326</v>
      </c>
      <c r="F11" s="62" t="s">
        <v>27</v>
      </c>
    </row>
    <row r="12" spans="1:6" x14ac:dyDescent="0.3">
      <c r="A12" s="591" t="s">
        <v>331</v>
      </c>
      <c r="B12" s="592"/>
      <c r="C12" s="592"/>
      <c r="D12" s="592"/>
      <c r="E12" s="592"/>
      <c r="F12" s="593"/>
    </row>
    <row r="13" spans="1:6" x14ac:dyDescent="0.3">
      <c r="A13" s="428" t="s">
        <v>320</v>
      </c>
      <c r="B13" s="428" t="s">
        <v>319</v>
      </c>
      <c r="C13" s="428" t="s">
        <v>321</v>
      </c>
      <c r="D13" s="428" t="s">
        <v>327</v>
      </c>
      <c r="E13" s="428" t="s">
        <v>1</v>
      </c>
      <c r="F13" s="428" t="s">
        <v>328</v>
      </c>
    </row>
    <row r="14" spans="1:6" x14ac:dyDescent="0.3">
      <c r="A14" s="429">
        <f>A11</f>
        <v>418.67206435492369</v>
      </c>
      <c r="B14" s="429">
        <v>0.5</v>
      </c>
      <c r="C14" s="429">
        <v>0.3</v>
      </c>
      <c r="D14" s="429">
        <f>A14*B14*C14</f>
        <v>62.800809653238552</v>
      </c>
      <c r="E14" s="429" t="s">
        <v>330</v>
      </c>
      <c r="F14" s="429" t="s">
        <v>11</v>
      </c>
    </row>
    <row r="15" spans="1:6" x14ac:dyDescent="0.3">
      <c r="A15" s="429">
        <f>A14</f>
        <v>418.67206435492369</v>
      </c>
      <c r="B15" s="429">
        <v>0.5</v>
      </c>
      <c r="C15" s="429">
        <v>0.15</v>
      </c>
      <c r="D15" s="429">
        <f>A15*B15*C15</f>
        <v>31.400404826619276</v>
      </c>
      <c r="E15" s="429" t="s">
        <v>19</v>
      </c>
      <c r="F15" s="429" t="s">
        <v>11</v>
      </c>
    </row>
    <row r="16" spans="1:6" x14ac:dyDescent="0.3">
      <c r="A16" s="429">
        <f>A15</f>
        <v>418.67206435492369</v>
      </c>
      <c r="B16" s="429">
        <v>0.5</v>
      </c>
      <c r="C16" s="429">
        <v>0.15</v>
      </c>
      <c r="D16" s="429">
        <f>A16*B16*C16</f>
        <v>31.400404826619276</v>
      </c>
      <c r="E16" s="429" t="s">
        <v>332</v>
      </c>
      <c r="F16" s="429" t="s">
        <v>11</v>
      </c>
    </row>
    <row r="17" spans="1:6" x14ac:dyDescent="0.3">
      <c r="A17" s="429"/>
      <c r="B17" s="429"/>
      <c r="C17" s="429"/>
      <c r="D17" s="429">
        <f>D16*65.57</f>
        <v>2058.9245444814255</v>
      </c>
      <c r="E17" s="429" t="s">
        <v>333</v>
      </c>
      <c r="F17" s="429" t="s">
        <v>42</v>
      </c>
    </row>
  </sheetData>
  <mergeCells count="3">
    <mergeCell ref="A1:F1"/>
    <mergeCell ref="A2:F2"/>
    <mergeCell ref="A12:F1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F856AD-F37D-43BC-84BF-F719984F1232}">
  <dimension ref="A1:F33"/>
  <sheetViews>
    <sheetView workbookViewId="0">
      <selection activeCell="G24" sqref="G24"/>
    </sheetView>
  </sheetViews>
  <sheetFormatPr baseColWidth="10" defaultRowHeight="14.4" x14ac:dyDescent="0.3"/>
  <cols>
    <col min="2" max="2" width="48.109375" customWidth="1"/>
    <col min="3" max="3" width="36.88671875" customWidth="1"/>
    <col min="4" max="4" width="42.109375" customWidth="1"/>
  </cols>
  <sheetData>
    <row r="1" spans="1:6" x14ac:dyDescent="0.3">
      <c r="A1" s="61" t="s">
        <v>94</v>
      </c>
      <c r="B1" s="61"/>
      <c r="C1" s="61"/>
      <c r="D1" s="61"/>
      <c r="E1" s="61"/>
      <c r="F1" s="61"/>
    </row>
    <row r="2" spans="1:6" x14ac:dyDescent="0.3">
      <c r="A2" s="61"/>
      <c r="B2" s="209" t="s">
        <v>94</v>
      </c>
      <c r="C2" s="210"/>
      <c r="D2" s="209"/>
      <c r="E2" s="61"/>
      <c r="F2" s="61"/>
    </row>
    <row r="3" spans="1:6" s="251" customFormat="1" ht="45.6" customHeight="1" x14ac:dyDescent="0.3">
      <c r="B3" s="247"/>
      <c r="C3" s="620" t="s">
        <v>90</v>
      </c>
      <c r="D3" s="621"/>
    </row>
    <row r="4" spans="1:6" s="251" customFormat="1" ht="30" customHeight="1" x14ac:dyDescent="0.3">
      <c r="B4" s="248"/>
      <c r="C4" s="620" t="s">
        <v>228</v>
      </c>
      <c r="D4" s="621"/>
    </row>
    <row r="5" spans="1:6" s="251" customFormat="1" x14ac:dyDescent="0.3">
      <c r="B5" s="211"/>
      <c r="C5" s="212"/>
      <c r="D5" s="213"/>
    </row>
    <row r="6" spans="1:6" s="251" customFormat="1" ht="100.2" customHeight="1" x14ac:dyDescent="0.3">
      <c r="B6" s="225" t="s">
        <v>95</v>
      </c>
      <c r="C6" s="622" t="s">
        <v>367</v>
      </c>
      <c r="D6" s="623"/>
    </row>
    <row r="7" spans="1:6" s="251" customFormat="1" x14ac:dyDescent="0.3">
      <c r="B7" s="252"/>
      <c r="C7" s="253"/>
      <c r="D7" s="252"/>
    </row>
    <row r="8" spans="1:6" s="251" customFormat="1" x14ac:dyDescent="0.3">
      <c r="B8" s="225" t="s">
        <v>96</v>
      </c>
      <c r="C8" s="249"/>
      <c r="D8" s="250"/>
    </row>
    <row r="9" spans="1:6" s="251" customFormat="1" ht="14.4" customHeight="1" x14ac:dyDescent="0.3">
      <c r="B9" s="225" t="s">
        <v>97</v>
      </c>
      <c r="C9" s="622" t="s">
        <v>98</v>
      </c>
      <c r="D9" s="623"/>
    </row>
    <row r="10" spans="1:6" s="251" customFormat="1" ht="14.4" customHeight="1" x14ac:dyDescent="0.3">
      <c r="B10" s="254" t="s">
        <v>99</v>
      </c>
      <c r="C10" s="624" t="s">
        <v>368</v>
      </c>
      <c r="D10" s="625"/>
    </row>
    <row r="11" spans="1:6" s="251" customFormat="1" x14ac:dyDescent="0.3">
      <c r="B11" s="252"/>
      <c r="C11" s="253"/>
      <c r="D11" s="252"/>
    </row>
    <row r="12" spans="1:6" s="251" customFormat="1" x14ac:dyDescent="0.3">
      <c r="B12" s="255" t="s">
        <v>100</v>
      </c>
      <c r="C12" s="256" t="s">
        <v>101</v>
      </c>
      <c r="D12" s="255" t="s">
        <v>102</v>
      </c>
    </row>
    <row r="13" spans="1:6" s="251" customFormat="1" x14ac:dyDescent="0.3">
      <c r="B13" s="257" t="s">
        <v>103</v>
      </c>
      <c r="C13" s="515">
        <v>12</v>
      </c>
      <c r="D13" s="229" t="e">
        <f>'PRESUPUESTO UNIFICADO'!#REF!</f>
        <v>#REF!</v>
      </c>
      <c r="F13" s="215"/>
    </row>
    <row r="14" spans="1:6" s="251" customFormat="1" x14ac:dyDescent="0.3">
      <c r="B14" s="257" t="s">
        <v>104</v>
      </c>
      <c r="C14" s="258">
        <v>0.33</v>
      </c>
      <c r="D14" s="229" t="e">
        <f>'PRESUPUESTO UNIFICADO'!#REF!</f>
        <v>#REF!</v>
      </c>
      <c r="F14" s="214"/>
    </row>
    <row r="15" spans="1:6" s="251" customFormat="1" ht="15.6" x14ac:dyDescent="0.3">
      <c r="B15" s="257" t="s">
        <v>105</v>
      </c>
      <c r="C15" s="258"/>
      <c r="D15" s="264" t="e">
        <f>'PRESUPUESTO UNIFICADO'!#REF!</f>
        <v>#REF!</v>
      </c>
      <c r="F15" s="241"/>
    </row>
    <row r="16" spans="1:6" s="251" customFormat="1" x14ac:dyDescent="0.3">
      <c r="B16" s="257" t="s">
        <v>106</v>
      </c>
      <c r="C16" s="259" t="e">
        <f>+D16/D15</f>
        <v>#REF!</v>
      </c>
      <c r="D16" s="229">
        <f>'PRESUPUESTO UNIFICADO'!J77</f>
        <v>0</v>
      </c>
    </row>
    <row r="17" spans="1:6" s="251" customFormat="1" x14ac:dyDescent="0.3">
      <c r="B17" s="257" t="s">
        <v>107</v>
      </c>
      <c r="C17" s="259" t="e">
        <f>+D17/D15</f>
        <v>#REF!</v>
      </c>
      <c r="D17" s="229">
        <f>'PRESUPUESTO UNIFICADO'!J76</f>
        <v>0</v>
      </c>
      <c r="F17" s="260"/>
    </row>
    <row r="18" spans="1:6" s="251" customFormat="1" x14ac:dyDescent="0.3">
      <c r="B18" s="225" t="s">
        <v>111</v>
      </c>
      <c r="C18" s="259"/>
      <c r="D18" s="229">
        <v>126050420.16806723</v>
      </c>
    </row>
    <row r="19" spans="1:6" s="251" customFormat="1" x14ac:dyDescent="0.3">
      <c r="B19" s="225" t="s">
        <v>108</v>
      </c>
      <c r="C19" s="259">
        <v>0.19</v>
      </c>
      <c r="D19" s="229">
        <f>D18*C19</f>
        <v>23949579.831932776</v>
      </c>
    </row>
    <row r="20" spans="1:6" s="251" customFormat="1" x14ac:dyDescent="0.3">
      <c r="B20" s="225" t="s">
        <v>109</v>
      </c>
      <c r="C20" s="259"/>
      <c r="D20" s="229">
        <f>D18+D19</f>
        <v>150000000</v>
      </c>
    </row>
    <row r="21" spans="1:6" s="251" customFormat="1" x14ac:dyDescent="0.3">
      <c r="B21" s="257" t="s">
        <v>110</v>
      </c>
      <c r="C21" s="225"/>
      <c r="D21" s="242" t="e">
        <f>D15+D16+D17+D20</f>
        <v>#REF!</v>
      </c>
      <c r="E21" s="261"/>
    </row>
    <row r="22" spans="1:6" s="251" customFormat="1" x14ac:dyDescent="0.3">
      <c r="B22" s="257" t="s">
        <v>112</v>
      </c>
      <c r="C22" s="225"/>
      <c r="D22" s="240" t="e">
        <f>+D21/1423500</f>
        <v>#REF!</v>
      </c>
    </row>
    <row r="23" spans="1:6" s="251" customFormat="1" x14ac:dyDescent="0.3">
      <c r="B23" s="225"/>
      <c r="C23" s="262"/>
      <c r="D23" s="263"/>
    </row>
    <row r="24" spans="1:6" x14ac:dyDescent="0.3">
      <c r="A24" s="61"/>
      <c r="B24" s="209"/>
      <c r="C24" s="210"/>
      <c r="D24" s="209"/>
      <c r="E24" s="61"/>
      <c r="F24" s="61"/>
    </row>
    <row r="25" spans="1:6" x14ac:dyDescent="0.3">
      <c r="A25" s="61"/>
      <c r="B25" s="61"/>
      <c r="C25" s="61"/>
      <c r="D25" s="219"/>
      <c r="E25" s="61"/>
      <c r="F25" s="61"/>
    </row>
    <row r="26" spans="1:6" x14ac:dyDescent="0.3">
      <c r="A26" s="61"/>
      <c r="B26" s="61"/>
      <c r="C26" s="61"/>
      <c r="D26" s="61"/>
      <c r="E26" s="61"/>
      <c r="F26" s="61"/>
    </row>
    <row r="27" spans="1:6" x14ac:dyDescent="0.3">
      <c r="A27" s="61"/>
      <c r="B27" s="61"/>
      <c r="C27" s="61"/>
      <c r="D27" s="61"/>
      <c r="E27" s="61"/>
      <c r="F27" s="61"/>
    </row>
    <row r="28" spans="1:6" x14ac:dyDescent="0.3">
      <c r="A28" s="61"/>
      <c r="B28" s="61"/>
      <c r="C28" s="61"/>
      <c r="D28" s="61"/>
      <c r="E28" s="61"/>
      <c r="F28" s="61"/>
    </row>
    <row r="29" spans="1:6" x14ac:dyDescent="0.3">
      <c r="A29" s="61"/>
      <c r="B29" s="61"/>
      <c r="C29" s="61"/>
      <c r="D29" s="61"/>
      <c r="E29" s="61"/>
      <c r="F29" s="61"/>
    </row>
    <row r="30" spans="1:6" x14ac:dyDescent="0.3">
      <c r="A30" s="61"/>
      <c r="B30" s="61"/>
      <c r="C30" s="61"/>
      <c r="D30" s="61"/>
      <c r="E30" s="61"/>
      <c r="F30" s="61"/>
    </row>
    <row r="31" spans="1:6" x14ac:dyDescent="0.3">
      <c r="A31" s="61"/>
      <c r="B31" s="61"/>
      <c r="C31" s="61"/>
      <c r="D31" s="61"/>
      <c r="E31" s="61"/>
      <c r="F31" s="61"/>
    </row>
    <row r="32" spans="1:6" x14ac:dyDescent="0.3">
      <c r="A32" s="61"/>
      <c r="B32" s="61"/>
      <c r="C32" s="61"/>
      <c r="D32" s="61"/>
      <c r="E32" s="61"/>
      <c r="F32" s="61"/>
    </row>
    <row r="33" spans="1:6" x14ac:dyDescent="0.3">
      <c r="A33" s="61"/>
      <c r="B33" s="61"/>
      <c r="C33" s="61"/>
      <c r="D33" s="61"/>
      <c r="E33" s="61"/>
      <c r="F33" s="61"/>
    </row>
  </sheetData>
  <mergeCells count="5">
    <mergeCell ref="C3:D3"/>
    <mergeCell ref="C4:D4"/>
    <mergeCell ref="C6:D6"/>
    <mergeCell ref="C9:D9"/>
    <mergeCell ref="C10:D10"/>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C19CA5-4C75-441B-A80F-8253F2D6E1FF}">
  <sheetPr>
    <pageSetUpPr fitToPage="1"/>
  </sheetPr>
  <dimension ref="B1:P108"/>
  <sheetViews>
    <sheetView view="pageBreakPreview" topLeftCell="A2" zoomScale="60" zoomScaleNormal="78" workbookViewId="0">
      <selection activeCell="U37" sqref="U37"/>
    </sheetView>
  </sheetViews>
  <sheetFormatPr baseColWidth="10" defaultColWidth="11.44140625" defaultRowHeight="13.8" x14ac:dyDescent="0.3"/>
  <cols>
    <col min="1" max="1" width="1.6640625" style="133" customWidth="1"/>
    <col min="2" max="2" width="0.33203125" style="133" customWidth="1"/>
    <col min="3" max="3" width="6.44140625" style="133" customWidth="1"/>
    <col min="4" max="5" width="11.44140625" style="133"/>
    <col min="6" max="6" width="19.33203125" style="133" customWidth="1"/>
    <col min="7" max="7" width="51.33203125" style="133" customWidth="1"/>
    <col min="8" max="8" width="9.109375" style="155" customWidth="1"/>
    <col min="9" max="9" width="5.88671875" style="133" customWidth="1"/>
    <col min="10" max="10" width="7.6640625" style="133" customWidth="1"/>
    <col min="11" max="11" width="7.5546875" style="133" bestFit="1" customWidth="1"/>
    <col min="12" max="12" width="7.5546875" style="133" customWidth="1"/>
    <col min="13" max="13" width="18" style="133" customWidth="1"/>
    <col min="14" max="14" width="8.88671875" style="133" customWidth="1"/>
    <col min="15" max="15" width="19.5546875" style="148" customWidth="1"/>
    <col min="16" max="16" width="8.44140625" style="133" customWidth="1"/>
    <col min="17" max="250" width="11.44140625" style="133"/>
    <col min="251" max="251" width="1.6640625" style="133" customWidth="1"/>
    <col min="252" max="252" width="16" style="133" customWidth="1"/>
    <col min="253" max="253" width="6.44140625" style="133" customWidth="1"/>
    <col min="254" max="255" width="11.44140625" style="133"/>
    <col min="256" max="256" width="19.33203125" style="133" customWidth="1"/>
    <col min="257" max="257" width="51.33203125" style="133" customWidth="1"/>
    <col min="258" max="258" width="9.109375" style="133" customWidth="1"/>
    <col min="259" max="259" width="5.88671875" style="133" customWidth="1"/>
    <col min="260" max="260" width="7.6640625" style="133" customWidth="1"/>
    <col min="261" max="261" width="7.5546875" style="133" bestFit="1" customWidth="1"/>
    <col min="262" max="262" width="7.5546875" style="133" customWidth="1"/>
    <col min="263" max="263" width="18" style="133" customWidth="1"/>
    <col min="264" max="264" width="8.88671875" style="133" customWidth="1"/>
    <col min="265" max="265" width="19.5546875" style="133" customWidth="1"/>
    <col min="266" max="266" width="8.44140625" style="133" customWidth="1"/>
    <col min="267" max="267" width="20.33203125" style="133" customWidth="1"/>
    <col min="268" max="268" width="21.5546875" style="133" customWidth="1"/>
    <col min="269" max="269" width="20.33203125" style="133" customWidth="1"/>
    <col min="270" max="270" width="10.109375" style="133" customWidth="1"/>
    <col min="271" max="271" width="17" style="133" customWidth="1"/>
    <col min="272" max="506" width="11.44140625" style="133"/>
    <col min="507" max="507" width="1.6640625" style="133" customWidth="1"/>
    <col min="508" max="508" width="16" style="133" customWidth="1"/>
    <col min="509" max="509" width="6.44140625" style="133" customWidth="1"/>
    <col min="510" max="511" width="11.44140625" style="133"/>
    <col min="512" max="512" width="19.33203125" style="133" customWidth="1"/>
    <col min="513" max="513" width="51.33203125" style="133" customWidth="1"/>
    <col min="514" max="514" width="9.109375" style="133" customWidth="1"/>
    <col min="515" max="515" width="5.88671875" style="133" customWidth="1"/>
    <col min="516" max="516" width="7.6640625" style="133" customWidth="1"/>
    <col min="517" max="517" width="7.5546875" style="133" bestFit="1" customWidth="1"/>
    <col min="518" max="518" width="7.5546875" style="133" customWidth="1"/>
    <col min="519" max="519" width="18" style="133" customWidth="1"/>
    <col min="520" max="520" width="8.88671875" style="133" customWidth="1"/>
    <col min="521" max="521" width="19.5546875" style="133" customWidth="1"/>
    <col min="522" max="522" width="8.44140625" style="133" customWidth="1"/>
    <col min="523" max="523" width="20.33203125" style="133" customWidth="1"/>
    <col min="524" max="524" width="21.5546875" style="133" customWidth="1"/>
    <col min="525" max="525" width="20.33203125" style="133" customWidth="1"/>
    <col min="526" max="526" width="10.109375" style="133" customWidth="1"/>
    <col min="527" max="527" width="17" style="133" customWidth="1"/>
    <col min="528" max="762" width="11.44140625" style="133"/>
    <col min="763" max="763" width="1.6640625" style="133" customWidth="1"/>
    <col min="764" max="764" width="16" style="133" customWidth="1"/>
    <col min="765" max="765" width="6.44140625" style="133" customWidth="1"/>
    <col min="766" max="767" width="11.44140625" style="133"/>
    <col min="768" max="768" width="19.33203125" style="133" customWidth="1"/>
    <col min="769" max="769" width="51.33203125" style="133" customWidth="1"/>
    <col min="770" max="770" width="9.109375" style="133" customWidth="1"/>
    <col min="771" max="771" width="5.88671875" style="133" customWidth="1"/>
    <col min="772" max="772" width="7.6640625" style="133" customWidth="1"/>
    <col min="773" max="773" width="7.5546875" style="133" bestFit="1" customWidth="1"/>
    <col min="774" max="774" width="7.5546875" style="133" customWidth="1"/>
    <col min="775" max="775" width="18" style="133" customWidth="1"/>
    <col min="776" max="776" width="8.88671875" style="133" customWidth="1"/>
    <col min="777" max="777" width="19.5546875" style="133" customWidth="1"/>
    <col min="778" max="778" width="8.44140625" style="133" customWidth="1"/>
    <col min="779" max="779" width="20.33203125" style="133" customWidth="1"/>
    <col min="780" max="780" width="21.5546875" style="133" customWidth="1"/>
    <col min="781" max="781" width="20.33203125" style="133" customWidth="1"/>
    <col min="782" max="782" width="10.109375" style="133" customWidth="1"/>
    <col min="783" max="783" width="17" style="133" customWidth="1"/>
    <col min="784" max="1018" width="11.44140625" style="133"/>
    <col min="1019" max="1019" width="1.6640625" style="133" customWidth="1"/>
    <col min="1020" max="1020" width="16" style="133" customWidth="1"/>
    <col min="1021" max="1021" width="6.44140625" style="133" customWidth="1"/>
    <col min="1022" max="1023" width="11.44140625" style="133"/>
    <col min="1024" max="1024" width="19.33203125" style="133" customWidth="1"/>
    <col min="1025" max="1025" width="51.33203125" style="133" customWidth="1"/>
    <col min="1026" max="1026" width="9.109375" style="133" customWidth="1"/>
    <col min="1027" max="1027" width="5.88671875" style="133" customWidth="1"/>
    <col min="1028" max="1028" width="7.6640625" style="133" customWidth="1"/>
    <col min="1029" max="1029" width="7.5546875" style="133" bestFit="1" customWidth="1"/>
    <col min="1030" max="1030" width="7.5546875" style="133" customWidth="1"/>
    <col min="1031" max="1031" width="18" style="133" customWidth="1"/>
    <col min="1032" max="1032" width="8.88671875" style="133" customWidth="1"/>
    <col min="1033" max="1033" width="19.5546875" style="133" customWidth="1"/>
    <col min="1034" max="1034" width="8.44140625" style="133" customWidth="1"/>
    <col min="1035" max="1035" width="20.33203125" style="133" customWidth="1"/>
    <col min="1036" max="1036" width="21.5546875" style="133" customWidth="1"/>
    <col min="1037" max="1037" width="20.33203125" style="133" customWidth="1"/>
    <col min="1038" max="1038" width="10.109375" style="133" customWidth="1"/>
    <col min="1039" max="1039" width="17" style="133" customWidth="1"/>
    <col min="1040" max="1274" width="11.44140625" style="133"/>
    <col min="1275" max="1275" width="1.6640625" style="133" customWidth="1"/>
    <col min="1276" max="1276" width="16" style="133" customWidth="1"/>
    <col min="1277" max="1277" width="6.44140625" style="133" customWidth="1"/>
    <col min="1278" max="1279" width="11.44140625" style="133"/>
    <col min="1280" max="1280" width="19.33203125" style="133" customWidth="1"/>
    <col min="1281" max="1281" width="51.33203125" style="133" customWidth="1"/>
    <col min="1282" max="1282" width="9.109375" style="133" customWidth="1"/>
    <col min="1283" max="1283" width="5.88671875" style="133" customWidth="1"/>
    <col min="1284" max="1284" width="7.6640625" style="133" customWidth="1"/>
    <col min="1285" max="1285" width="7.5546875" style="133" bestFit="1" customWidth="1"/>
    <col min="1286" max="1286" width="7.5546875" style="133" customWidth="1"/>
    <col min="1287" max="1287" width="18" style="133" customWidth="1"/>
    <col min="1288" max="1288" width="8.88671875" style="133" customWidth="1"/>
    <col min="1289" max="1289" width="19.5546875" style="133" customWidth="1"/>
    <col min="1290" max="1290" width="8.44140625" style="133" customWidth="1"/>
    <col min="1291" max="1291" width="20.33203125" style="133" customWidth="1"/>
    <col min="1292" max="1292" width="21.5546875" style="133" customWidth="1"/>
    <col min="1293" max="1293" width="20.33203125" style="133" customWidth="1"/>
    <col min="1294" max="1294" width="10.109375" style="133" customWidth="1"/>
    <col min="1295" max="1295" width="17" style="133" customWidth="1"/>
    <col min="1296" max="1530" width="11.44140625" style="133"/>
    <col min="1531" max="1531" width="1.6640625" style="133" customWidth="1"/>
    <col min="1532" max="1532" width="16" style="133" customWidth="1"/>
    <col min="1533" max="1533" width="6.44140625" style="133" customWidth="1"/>
    <col min="1534" max="1535" width="11.44140625" style="133"/>
    <col min="1536" max="1536" width="19.33203125" style="133" customWidth="1"/>
    <col min="1537" max="1537" width="51.33203125" style="133" customWidth="1"/>
    <col min="1538" max="1538" width="9.109375" style="133" customWidth="1"/>
    <col min="1539" max="1539" width="5.88671875" style="133" customWidth="1"/>
    <col min="1540" max="1540" width="7.6640625" style="133" customWidth="1"/>
    <col min="1541" max="1541" width="7.5546875" style="133" bestFit="1" customWidth="1"/>
    <col min="1542" max="1542" width="7.5546875" style="133" customWidth="1"/>
    <col min="1543" max="1543" width="18" style="133" customWidth="1"/>
    <col min="1544" max="1544" width="8.88671875" style="133" customWidth="1"/>
    <col min="1545" max="1545" width="19.5546875" style="133" customWidth="1"/>
    <col min="1546" max="1546" width="8.44140625" style="133" customWidth="1"/>
    <col min="1547" max="1547" width="20.33203125" style="133" customWidth="1"/>
    <col min="1548" max="1548" width="21.5546875" style="133" customWidth="1"/>
    <col min="1549" max="1549" width="20.33203125" style="133" customWidth="1"/>
    <col min="1550" max="1550" width="10.109375" style="133" customWidth="1"/>
    <col min="1551" max="1551" width="17" style="133" customWidth="1"/>
    <col min="1552" max="1786" width="11.44140625" style="133"/>
    <col min="1787" max="1787" width="1.6640625" style="133" customWidth="1"/>
    <col min="1788" max="1788" width="16" style="133" customWidth="1"/>
    <col min="1789" max="1789" width="6.44140625" style="133" customWidth="1"/>
    <col min="1790" max="1791" width="11.44140625" style="133"/>
    <col min="1792" max="1792" width="19.33203125" style="133" customWidth="1"/>
    <col min="1793" max="1793" width="51.33203125" style="133" customWidth="1"/>
    <col min="1794" max="1794" width="9.109375" style="133" customWidth="1"/>
    <col min="1795" max="1795" width="5.88671875" style="133" customWidth="1"/>
    <col min="1796" max="1796" width="7.6640625" style="133" customWidth="1"/>
    <col min="1797" max="1797" width="7.5546875" style="133" bestFit="1" customWidth="1"/>
    <col min="1798" max="1798" width="7.5546875" style="133" customWidth="1"/>
    <col min="1799" max="1799" width="18" style="133" customWidth="1"/>
    <col min="1800" max="1800" width="8.88671875" style="133" customWidth="1"/>
    <col min="1801" max="1801" width="19.5546875" style="133" customWidth="1"/>
    <col min="1802" max="1802" width="8.44140625" style="133" customWidth="1"/>
    <col min="1803" max="1803" width="20.33203125" style="133" customWidth="1"/>
    <col min="1804" max="1804" width="21.5546875" style="133" customWidth="1"/>
    <col min="1805" max="1805" width="20.33203125" style="133" customWidth="1"/>
    <col min="1806" max="1806" width="10.109375" style="133" customWidth="1"/>
    <col min="1807" max="1807" width="17" style="133" customWidth="1"/>
    <col min="1808" max="2042" width="11.44140625" style="133"/>
    <col min="2043" max="2043" width="1.6640625" style="133" customWidth="1"/>
    <col min="2044" max="2044" width="16" style="133" customWidth="1"/>
    <col min="2045" max="2045" width="6.44140625" style="133" customWidth="1"/>
    <col min="2046" max="2047" width="11.44140625" style="133"/>
    <col min="2048" max="2048" width="19.33203125" style="133" customWidth="1"/>
    <col min="2049" max="2049" width="51.33203125" style="133" customWidth="1"/>
    <col min="2050" max="2050" width="9.109375" style="133" customWidth="1"/>
    <col min="2051" max="2051" width="5.88671875" style="133" customWidth="1"/>
    <col min="2052" max="2052" width="7.6640625" style="133" customWidth="1"/>
    <col min="2053" max="2053" width="7.5546875" style="133" bestFit="1" customWidth="1"/>
    <col min="2054" max="2054" width="7.5546875" style="133" customWidth="1"/>
    <col min="2055" max="2055" width="18" style="133" customWidth="1"/>
    <col min="2056" max="2056" width="8.88671875" style="133" customWidth="1"/>
    <col min="2057" max="2057" width="19.5546875" style="133" customWidth="1"/>
    <col min="2058" max="2058" width="8.44140625" style="133" customWidth="1"/>
    <col min="2059" max="2059" width="20.33203125" style="133" customWidth="1"/>
    <col min="2060" max="2060" width="21.5546875" style="133" customWidth="1"/>
    <col min="2061" max="2061" width="20.33203125" style="133" customWidth="1"/>
    <col min="2062" max="2062" width="10.109375" style="133" customWidth="1"/>
    <col min="2063" max="2063" width="17" style="133" customWidth="1"/>
    <col min="2064" max="2298" width="11.44140625" style="133"/>
    <col min="2299" max="2299" width="1.6640625" style="133" customWidth="1"/>
    <col min="2300" max="2300" width="16" style="133" customWidth="1"/>
    <col min="2301" max="2301" width="6.44140625" style="133" customWidth="1"/>
    <col min="2302" max="2303" width="11.44140625" style="133"/>
    <col min="2304" max="2304" width="19.33203125" style="133" customWidth="1"/>
    <col min="2305" max="2305" width="51.33203125" style="133" customWidth="1"/>
    <col min="2306" max="2306" width="9.109375" style="133" customWidth="1"/>
    <col min="2307" max="2307" width="5.88671875" style="133" customWidth="1"/>
    <col min="2308" max="2308" width="7.6640625" style="133" customWidth="1"/>
    <col min="2309" max="2309" width="7.5546875" style="133" bestFit="1" customWidth="1"/>
    <col min="2310" max="2310" width="7.5546875" style="133" customWidth="1"/>
    <col min="2311" max="2311" width="18" style="133" customWidth="1"/>
    <col min="2312" max="2312" width="8.88671875" style="133" customWidth="1"/>
    <col min="2313" max="2313" width="19.5546875" style="133" customWidth="1"/>
    <col min="2314" max="2314" width="8.44140625" style="133" customWidth="1"/>
    <col min="2315" max="2315" width="20.33203125" style="133" customWidth="1"/>
    <col min="2316" max="2316" width="21.5546875" style="133" customWidth="1"/>
    <col min="2317" max="2317" width="20.33203125" style="133" customWidth="1"/>
    <col min="2318" max="2318" width="10.109375" style="133" customWidth="1"/>
    <col min="2319" max="2319" width="17" style="133" customWidth="1"/>
    <col min="2320" max="2554" width="11.44140625" style="133"/>
    <col min="2555" max="2555" width="1.6640625" style="133" customWidth="1"/>
    <col min="2556" max="2556" width="16" style="133" customWidth="1"/>
    <col min="2557" max="2557" width="6.44140625" style="133" customWidth="1"/>
    <col min="2558" max="2559" width="11.44140625" style="133"/>
    <col min="2560" max="2560" width="19.33203125" style="133" customWidth="1"/>
    <col min="2561" max="2561" width="51.33203125" style="133" customWidth="1"/>
    <col min="2562" max="2562" width="9.109375" style="133" customWidth="1"/>
    <col min="2563" max="2563" width="5.88671875" style="133" customWidth="1"/>
    <col min="2564" max="2564" width="7.6640625" style="133" customWidth="1"/>
    <col min="2565" max="2565" width="7.5546875" style="133" bestFit="1" customWidth="1"/>
    <col min="2566" max="2566" width="7.5546875" style="133" customWidth="1"/>
    <col min="2567" max="2567" width="18" style="133" customWidth="1"/>
    <col min="2568" max="2568" width="8.88671875" style="133" customWidth="1"/>
    <col min="2569" max="2569" width="19.5546875" style="133" customWidth="1"/>
    <col min="2570" max="2570" width="8.44140625" style="133" customWidth="1"/>
    <col min="2571" max="2571" width="20.33203125" style="133" customWidth="1"/>
    <col min="2572" max="2572" width="21.5546875" style="133" customWidth="1"/>
    <col min="2573" max="2573" width="20.33203125" style="133" customWidth="1"/>
    <col min="2574" max="2574" width="10.109375" style="133" customWidth="1"/>
    <col min="2575" max="2575" width="17" style="133" customWidth="1"/>
    <col min="2576" max="2810" width="11.44140625" style="133"/>
    <col min="2811" max="2811" width="1.6640625" style="133" customWidth="1"/>
    <col min="2812" max="2812" width="16" style="133" customWidth="1"/>
    <col min="2813" max="2813" width="6.44140625" style="133" customWidth="1"/>
    <col min="2814" max="2815" width="11.44140625" style="133"/>
    <col min="2816" max="2816" width="19.33203125" style="133" customWidth="1"/>
    <col min="2817" max="2817" width="51.33203125" style="133" customWidth="1"/>
    <col min="2818" max="2818" width="9.109375" style="133" customWidth="1"/>
    <col min="2819" max="2819" width="5.88671875" style="133" customWidth="1"/>
    <col min="2820" max="2820" width="7.6640625" style="133" customWidth="1"/>
    <col min="2821" max="2821" width="7.5546875" style="133" bestFit="1" customWidth="1"/>
    <col min="2822" max="2822" width="7.5546875" style="133" customWidth="1"/>
    <col min="2823" max="2823" width="18" style="133" customWidth="1"/>
    <col min="2824" max="2824" width="8.88671875" style="133" customWidth="1"/>
    <col min="2825" max="2825" width="19.5546875" style="133" customWidth="1"/>
    <col min="2826" max="2826" width="8.44140625" style="133" customWidth="1"/>
    <col min="2827" max="2827" width="20.33203125" style="133" customWidth="1"/>
    <col min="2828" max="2828" width="21.5546875" style="133" customWidth="1"/>
    <col min="2829" max="2829" width="20.33203125" style="133" customWidth="1"/>
    <col min="2830" max="2830" width="10.109375" style="133" customWidth="1"/>
    <col min="2831" max="2831" width="17" style="133" customWidth="1"/>
    <col min="2832" max="3066" width="11.44140625" style="133"/>
    <col min="3067" max="3067" width="1.6640625" style="133" customWidth="1"/>
    <col min="3068" max="3068" width="16" style="133" customWidth="1"/>
    <col min="3069" max="3069" width="6.44140625" style="133" customWidth="1"/>
    <col min="3070" max="3071" width="11.44140625" style="133"/>
    <col min="3072" max="3072" width="19.33203125" style="133" customWidth="1"/>
    <col min="3073" max="3073" width="51.33203125" style="133" customWidth="1"/>
    <col min="3074" max="3074" width="9.109375" style="133" customWidth="1"/>
    <col min="3075" max="3075" width="5.88671875" style="133" customWidth="1"/>
    <col min="3076" max="3076" width="7.6640625" style="133" customWidth="1"/>
    <col min="3077" max="3077" width="7.5546875" style="133" bestFit="1" customWidth="1"/>
    <col min="3078" max="3078" width="7.5546875" style="133" customWidth="1"/>
    <col min="3079" max="3079" width="18" style="133" customWidth="1"/>
    <col min="3080" max="3080" width="8.88671875" style="133" customWidth="1"/>
    <col min="3081" max="3081" width="19.5546875" style="133" customWidth="1"/>
    <col min="3082" max="3082" width="8.44140625" style="133" customWidth="1"/>
    <col min="3083" max="3083" width="20.33203125" style="133" customWidth="1"/>
    <col min="3084" max="3084" width="21.5546875" style="133" customWidth="1"/>
    <col min="3085" max="3085" width="20.33203125" style="133" customWidth="1"/>
    <col min="3086" max="3086" width="10.109375" style="133" customWidth="1"/>
    <col min="3087" max="3087" width="17" style="133" customWidth="1"/>
    <col min="3088" max="3322" width="11.44140625" style="133"/>
    <col min="3323" max="3323" width="1.6640625" style="133" customWidth="1"/>
    <col min="3324" max="3324" width="16" style="133" customWidth="1"/>
    <col min="3325" max="3325" width="6.44140625" style="133" customWidth="1"/>
    <col min="3326" max="3327" width="11.44140625" style="133"/>
    <col min="3328" max="3328" width="19.33203125" style="133" customWidth="1"/>
    <col min="3329" max="3329" width="51.33203125" style="133" customWidth="1"/>
    <col min="3330" max="3330" width="9.109375" style="133" customWidth="1"/>
    <col min="3331" max="3331" width="5.88671875" style="133" customWidth="1"/>
    <col min="3332" max="3332" width="7.6640625" style="133" customWidth="1"/>
    <col min="3333" max="3333" width="7.5546875" style="133" bestFit="1" customWidth="1"/>
    <col min="3334" max="3334" width="7.5546875" style="133" customWidth="1"/>
    <col min="3335" max="3335" width="18" style="133" customWidth="1"/>
    <col min="3336" max="3336" width="8.88671875" style="133" customWidth="1"/>
    <col min="3337" max="3337" width="19.5546875" style="133" customWidth="1"/>
    <col min="3338" max="3338" width="8.44140625" style="133" customWidth="1"/>
    <col min="3339" max="3339" width="20.33203125" style="133" customWidth="1"/>
    <col min="3340" max="3340" width="21.5546875" style="133" customWidth="1"/>
    <col min="3341" max="3341" width="20.33203125" style="133" customWidth="1"/>
    <col min="3342" max="3342" width="10.109375" style="133" customWidth="1"/>
    <col min="3343" max="3343" width="17" style="133" customWidth="1"/>
    <col min="3344" max="3578" width="11.44140625" style="133"/>
    <col min="3579" max="3579" width="1.6640625" style="133" customWidth="1"/>
    <col min="3580" max="3580" width="16" style="133" customWidth="1"/>
    <col min="3581" max="3581" width="6.44140625" style="133" customWidth="1"/>
    <col min="3582" max="3583" width="11.44140625" style="133"/>
    <col min="3584" max="3584" width="19.33203125" style="133" customWidth="1"/>
    <col min="3585" max="3585" width="51.33203125" style="133" customWidth="1"/>
    <col min="3586" max="3586" width="9.109375" style="133" customWidth="1"/>
    <col min="3587" max="3587" width="5.88671875" style="133" customWidth="1"/>
    <col min="3588" max="3588" width="7.6640625" style="133" customWidth="1"/>
    <col min="3589" max="3589" width="7.5546875" style="133" bestFit="1" customWidth="1"/>
    <col min="3590" max="3590" width="7.5546875" style="133" customWidth="1"/>
    <col min="3591" max="3591" width="18" style="133" customWidth="1"/>
    <col min="3592" max="3592" width="8.88671875" style="133" customWidth="1"/>
    <col min="3593" max="3593" width="19.5546875" style="133" customWidth="1"/>
    <col min="3594" max="3594" width="8.44140625" style="133" customWidth="1"/>
    <col min="3595" max="3595" width="20.33203125" style="133" customWidth="1"/>
    <col min="3596" max="3596" width="21.5546875" style="133" customWidth="1"/>
    <col min="3597" max="3597" width="20.33203125" style="133" customWidth="1"/>
    <col min="3598" max="3598" width="10.109375" style="133" customWidth="1"/>
    <col min="3599" max="3599" width="17" style="133" customWidth="1"/>
    <col min="3600" max="3834" width="11.44140625" style="133"/>
    <col min="3835" max="3835" width="1.6640625" style="133" customWidth="1"/>
    <col min="3836" max="3836" width="16" style="133" customWidth="1"/>
    <col min="3837" max="3837" width="6.44140625" style="133" customWidth="1"/>
    <col min="3838" max="3839" width="11.44140625" style="133"/>
    <col min="3840" max="3840" width="19.33203125" style="133" customWidth="1"/>
    <col min="3841" max="3841" width="51.33203125" style="133" customWidth="1"/>
    <col min="3842" max="3842" width="9.109375" style="133" customWidth="1"/>
    <col min="3843" max="3843" width="5.88671875" style="133" customWidth="1"/>
    <col min="3844" max="3844" width="7.6640625" style="133" customWidth="1"/>
    <col min="3845" max="3845" width="7.5546875" style="133" bestFit="1" customWidth="1"/>
    <col min="3846" max="3846" width="7.5546875" style="133" customWidth="1"/>
    <col min="3847" max="3847" width="18" style="133" customWidth="1"/>
    <col min="3848" max="3848" width="8.88671875" style="133" customWidth="1"/>
    <col min="3849" max="3849" width="19.5546875" style="133" customWidth="1"/>
    <col min="3850" max="3850" width="8.44140625" style="133" customWidth="1"/>
    <col min="3851" max="3851" width="20.33203125" style="133" customWidth="1"/>
    <col min="3852" max="3852" width="21.5546875" style="133" customWidth="1"/>
    <col min="3853" max="3853" width="20.33203125" style="133" customWidth="1"/>
    <col min="3854" max="3854" width="10.109375" style="133" customWidth="1"/>
    <col min="3855" max="3855" width="17" style="133" customWidth="1"/>
    <col min="3856" max="4090" width="11.44140625" style="133"/>
    <col min="4091" max="4091" width="1.6640625" style="133" customWidth="1"/>
    <col min="4092" max="4092" width="16" style="133" customWidth="1"/>
    <col min="4093" max="4093" width="6.44140625" style="133" customWidth="1"/>
    <col min="4094" max="4095" width="11.44140625" style="133"/>
    <col min="4096" max="4096" width="19.33203125" style="133" customWidth="1"/>
    <col min="4097" max="4097" width="51.33203125" style="133" customWidth="1"/>
    <col min="4098" max="4098" width="9.109375" style="133" customWidth="1"/>
    <col min="4099" max="4099" width="5.88671875" style="133" customWidth="1"/>
    <col min="4100" max="4100" width="7.6640625" style="133" customWidth="1"/>
    <col min="4101" max="4101" width="7.5546875" style="133" bestFit="1" customWidth="1"/>
    <col min="4102" max="4102" width="7.5546875" style="133" customWidth="1"/>
    <col min="4103" max="4103" width="18" style="133" customWidth="1"/>
    <col min="4104" max="4104" width="8.88671875" style="133" customWidth="1"/>
    <col min="4105" max="4105" width="19.5546875" style="133" customWidth="1"/>
    <col min="4106" max="4106" width="8.44140625" style="133" customWidth="1"/>
    <col min="4107" max="4107" width="20.33203125" style="133" customWidth="1"/>
    <col min="4108" max="4108" width="21.5546875" style="133" customWidth="1"/>
    <col min="4109" max="4109" width="20.33203125" style="133" customWidth="1"/>
    <col min="4110" max="4110" width="10.109375" style="133" customWidth="1"/>
    <col min="4111" max="4111" width="17" style="133" customWidth="1"/>
    <col min="4112" max="4346" width="11.44140625" style="133"/>
    <col min="4347" max="4347" width="1.6640625" style="133" customWidth="1"/>
    <col min="4348" max="4348" width="16" style="133" customWidth="1"/>
    <col min="4349" max="4349" width="6.44140625" style="133" customWidth="1"/>
    <col min="4350" max="4351" width="11.44140625" style="133"/>
    <col min="4352" max="4352" width="19.33203125" style="133" customWidth="1"/>
    <col min="4353" max="4353" width="51.33203125" style="133" customWidth="1"/>
    <col min="4354" max="4354" width="9.109375" style="133" customWidth="1"/>
    <col min="4355" max="4355" width="5.88671875" style="133" customWidth="1"/>
    <col min="4356" max="4356" width="7.6640625" style="133" customWidth="1"/>
    <col min="4357" max="4357" width="7.5546875" style="133" bestFit="1" customWidth="1"/>
    <col min="4358" max="4358" width="7.5546875" style="133" customWidth="1"/>
    <col min="4359" max="4359" width="18" style="133" customWidth="1"/>
    <col min="4360" max="4360" width="8.88671875" style="133" customWidth="1"/>
    <col min="4361" max="4361" width="19.5546875" style="133" customWidth="1"/>
    <col min="4362" max="4362" width="8.44140625" style="133" customWidth="1"/>
    <col min="4363" max="4363" width="20.33203125" style="133" customWidth="1"/>
    <col min="4364" max="4364" width="21.5546875" style="133" customWidth="1"/>
    <col min="4365" max="4365" width="20.33203125" style="133" customWidth="1"/>
    <col min="4366" max="4366" width="10.109375" style="133" customWidth="1"/>
    <col min="4367" max="4367" width="17" style="133" customWidth="1"/>
    <col min="4368" max="4602" width="11.44140625" style="133"/>
    <col min="4603" max="4603" width="1.6640625" style="133" customWidth="1"/>
    <col min="4604" max="4604" width="16" style="133" customWidth="1"/>
    <col min="4605" max="4605" width="6.44140625" style="133" customWidth="1"/>
    <col min="4606" max="4607" width="11.44140625" style="133"/>
    <col min="4608" max="4608" width="19.33203125" style="133" customWidth="1"/>
    <col min="4609" max="4609" width="51.33203125" style="133" customWidth="1"/>
    <col min="4610" max="4610" width="9.109375" style="133" customWidth="1"/>
    <col min="4611" max="4611" width="5.88671875" style="133" customWidth="1"/>
    <col min="4612" max="4612" width="7.6640625" style="133" customWidth="1"/>
    <col min="4613" max="4613" width="7.5546875" style="133" bestFit="1" customWidth="1"/>
    <col min="4614" max="4614" width="7.5546875" style="133" customWidth="1"/>
    <col min="4615" max="4615" width="18" style="133" customWidth="1"/>
    <col min="4616" max="4616" width="8.88671875" style="133" customWidth="1"/>
    <col min="4617" max="4617" width="19.5546875" style="133" customWidth="1"/>
    <col min="4618" max="4618" width="8.44140625" style="133" customWidth="1"/>
    <col min="4619" max="4619" width="20.33203125" style="133" customWidth="1"/>
    <col min="4620" max="4620" width="21.5546875" style="133" customWidth="1"/>
    <col min="4621" max="4621" width="20.33203125" style="133" customWidth="1"/>
    <col min="4622" max="4622" width="10.109375" style="133" customWidth="1"/>
    <col min="4623" max="4623" width="17" style="133" customWidth="1"/>
    <col min="4624" max="4858" width="11.44140625" style="133"/>
    <col min="4859" max="4859" width="1.6640625" style="133" customWidth="1"/>
    <col min="4860" max="4860" width="16" style="133" customWidth="1"/>
    <col min="4861" max="4861" width="6.44140625" style="133" customWidth="1"/>
    <col min="4862" max="4863" width="11.44140625" style="133"/>
    <col min="4864" max="4864" width="19.33203125" style="133" customWidth="1"/>
    <col min="4865" max="4865" width="51.33203125" style="133" customWidth="1"/>
    <col min="4866" max="4866" width="9.109375" style="133" customWidth="1"/>
    <col min="4867" max="4867" width="5.88671875" style="133" customWidth="1"/>
    <col min="4868" max="4868" width="7.6640625" style="133" customWidth="1"/>
    <col min="4869" max="4869" width="7.5546875" style="133" bestFit="1" customWidth="1"/>
    <col min="4870" max="4870" width="7.5546875" style="133" customWidth="1"/>
    <col min="4871" max="4871" width="18" style="133" customWidth="1"/>
    <col min="4872" max="4872" width="8.88671875" style="133" customWidth="1"/>
    <col min="4873" max="4873" width="19.5546875" style="133" customWidth="1"/>
    <col min="4874" max="4874" width="8.44140625" style="133" customWidth="1"/>
    <col min="4875" max="4875" width="20.33203125" style="133" customWidth="1"/>
    <col min="4876" max="4876" width="21.5546875" style="133" customWidth="1"/>
    <col min="4877" max="4877" width="20.33203125" style="133" customWidth="1"/>
    <col min="4878" max="4878" width="10.109375" style="133" customWidth="1"/>
    <col min="4879" max="4879" width="17" style="133" customWidth="1"/>
    <col min="4880" max="5114" width="11.44140625" style="133"/>
    <col min="5115" max="5115" width="1.6640625" style="133" customWidth="1"/>
    <col min="5116" max="5116" width="16" style="133" customWidth="1"/>
    <col min="5117" max="5117" width="6.44140625" style="133" customWidth="1"/>
    <col min="5118" max="5119" width="11.44140625" style="133"/>
    <col min="5120" max="5120" width="19.33203125" style="133" customWidth="1"/>
    <col min="5121" max="5121" width="51.33203125" style="133" customWidth="1"/>
    <col min="5122" max="5122" width="9.109375" style="133" customWidth="1"/>
    <col min="5123" max="5123" width="5.88671875" style="133" customWidth="1"/>
    <col min="5124" max="5124" width="7.6640625" style="133" customWidth="1"/>
    <col min="5125" max="5125" width="7.5546875" style="133" bestFit="1" customWidth="1"/>
    <col min="5126" max="5126" width="7.5546875" style="133" customWidth="1"/>
    <col min="5127" max="5127" width="18" style="133" customWidth="1"/>
    <col min="5128" max="5128" width="8.88671875" style="133" customWidth="1"/>
    <col min="5129" max="5129" width="19.5546875" style="133" customWidth="1"/>
    <col min="5130" max="5130" width="8.44140625" style="133" customWidth="1"/>
    <col min="5131" max="5131" width="20.33203125" style="133" customWidth="1"/>
    <col min="5132" max="5132" width="21.5546875" style="133" customWidth="1"/>
    <col min="5133" max="5133" width="20.33203125" style="133" customWidth="1"/>
    <col min="5134" max="5134" width="10.109375" style="133" customWidth="1"/>
    <col min="5135" max="5135" width="17" style="133" customWidth="1"/>
    <col min="5136" max="5370" width="11.44140625" style="133"/>
    <col min="5371" max="5371" width="1.6640625" style="133" customWidth="1"/>
    <col min="5372" max="5372" width="16" style="133" customWidth="1"/>
    <col min="5373" max="5373" width="6.44140625" style="133" customWidth="1"/>
    <col min="5374" max="5375" width="11.44140625" style="133"/>
    <col min="5376" max="5376" width="19.33203125" style="133" customWidth="1"/>
    <col min="5377" max="5377" width="51.33203125" style="133" customWidth="1"/>
    <col min="5378" max="5378" width="9.109375" style="133" customWidth="1"/>
    <col min="5379" max="5379" width="5.88671875" style="133" customWidth="1"/>
    <col min="5380" max="5380" width="7.6640625" style="133" customWidth="1"/>
    <col min="5381" max="5381" width="7.5546875" style="133" bestFit="1" customWidth="1"/>
    <col min="5382" max="5382" width="7.5546875" style="133" customWidth="1"/>
    <col min="5383" max="5383" width="18" style="133" customWidth="1"/>
    <col min="5384" max="5384" width="8.88671875" style="133" customWidth="1"/>
    <col min="5385" max="5385" width="19.5546875" style="133" customWidth="1"/>
    <col min="5386" max="5386" width="8.44140625" style="133" customWidth="1"/>
    <col min="5387" max="5387" width="20.33203125" style="133" customWidth="1"/>
    <col min="5388" max="5388" width="21.5546875" style="133" customWidth="1"/>
    <col min="5389" max="5389" width="20.33203125" style="133" customWidth="1"/>
    <col min="5390" max="5390" width="10.109375" style="133" customWidth="1"/>
    <col min="5391" max="5391" width="17" style="133" customWidth="1"/>
    <col min="5392" max="5626" width="11.44140625" style="133"/>
    <col min="5627" max="5627" width="1.6640625" style="133" customWidth="1"/>
    <col min="5628" max="5628" width="16" style="133" customWidth="1"/>
    <col min="5629" max="5629" width="6.44140625" style="133" customWidth="1"/>
    <col min="5630" max="5631" width="11.44140625" style="133"/>
    <col min="5632" max="5632" width="19.33203125" style="133" customWidth="1"/>
    <col min="5633" max="5633" width="51.33203125" style="133" customWidth="1"/>
    <col min="5634" max="5634" width="9.109375" style="133" customWidth="1"/>
    <col min="5635" max="5635" width="5.88671875" style="133" customWidth="1"/>
    <col min="5636" max="5636" width="7.6640625" style="133" customWidth="1"/>
    <col min="5637" max="5637" width="7.5546875" style="133" bestFit="1" customWidth="1"/>
    <col min="5638" max="5638" width="7.5546875" style="133" customWidth="1"/>
    <col min="5639" max="5639" width="18" style="133" customWidth="1"/>
    <col min="5640" max="5640" width="8.88671875" style="133" customWidth="1"/>
    <col min="5641" max="5641" width="19.5546875" style="133" customWidth="1"/>
    <col min="5642" max="5642" width="8.44140625" style="133" customWidth="1"/>
    <col min="5643" max="5643" width="20.33203125" style="133" customWidth="1"/>
    <col min="5644" max="5644" width="21.5546875" style="133" customWidth="1"/>
    <col min="5645" max="5645" width="20.33203125" style="133" customWidth="1"/>
    <col min="5646" max="5646" width="10.109375" style="133" customWidth="1"/>
    <col min="5647" max="5647" width="17" style="133" customWidth="1"/>
    <col min="5648" max="5882" width="11.44140625" style="133"/>
    <col min="5883" max="5883" width="1.6640625" style="133" customWidth="1"/>
    <col min="5884" max="5884" width="16" style="133" customWidth="1"/>
    <col min="5885" max="5885" width="6.44140625" style="133" customWidth="1"/>
    <col min="5886" max="5887" width="11.44140625" style="133"/>
    <col min="5888" max="5888" width="19.33203125" style="133" customWidth="1"/>
    <col min="5889" max="5889" width="51.33203125" style="133" customWidth="1"/>
    <col min="5890" max="5890" width="9.109375" style="133" customWidth="1"/>
    <col min="5891" max="5891" width="5.88671875" style="133" customWidth="1"/>
    <col min="5892" max="5892" width="7.6640625" style="133" customWidth="1"/>
    <col min="5893" max="5893" width="7.5546875" style="133" bestFit="1" customWidth="1"/>
    <col min="5894" max="5894" width="7.5546875" style="133" customWidth="1"/>
    <col min="5895" max="5895" width="18" style="133" customWidth="1"/>
    <col min="5896" max="5896" width="8.88671875" style="133" customWidth="1"/>
    <col min="5897" max="5897" width="19.5546875" style="133" customWidth="1"/>
    <col min="5898" max="5898" width="8.44140625" style="133" customWidth="1"/>
    <col min="5899" max="5899" width="20.33203125" style="133" customWidth="1"/>
    <col min="5900" max="5900" width="21.5546875" style="133" customWidth="1"/>
    <col min="5901" max="5901" width="20.33203125" style="133" customWidth="1"/>
    <col min="5902" max="5902" width="10.109375" style="133" customWidth="1"/>
    <col min="5903" max="5903" width="17" style="133" customWidth="1"/>
    <col min="5904" max="6138" width="11.44140625" style="133"/>
    <col min="6139" max="6139" width="1.6640625" style="133" customWidth="1"/>
    <col min="6140" max="6140" width="16" style="133" customWidth="1"/>
    <col min="6141" max="6141" width="6.44140625" style="133" customWidth="1"/>
    <col min="6142" max="6143" width="11.44140625" style="133"/>
    <col min="6144" max="6144" width="19.33203125" style="133" customWidth="1"/>
    <col min="6145" max="6145" width="51.33203125" style="133" customWidth="1"/>
    <col min="6146" max="6146" width="9.109375" style="133" customWidth="1"/>
    <col min="6147" max="6147" width="5.88671875" style="133" customWidth="1"/>
    <col min="6148" max="6148" width="7.6640625" style="133" customWidth="1"/>
    <col min="6149" max="6149" width="7.5546875" style="133" bestFit="1" customWidth="1"/>
    <col min="6150" max="6150" width="7.5546875" style="133" customWidth="1"/>
    <col min="6151" max="6151" width="18" style="133" customWidth="1"/>
    <col min="6152" max="6152" width="8.88671875" style="133" customWidth="1"/>
    <col min="6153" max="6153" width="19.5546875" style="133" customWidth="1"/>
    <col min="6154" max="6154" width="8.44140625" style="133" customWidth="1"/>
    <col min="6155" max="6155" width="20.33203125" style="133" customWidth="1"/>
    <col min="6156" max="6156" width="21.5546875" style="133" customWidth="1"/>
    <col min="6157" max="6157" width="20.33203125" style="133" customWidth="1"/>
    <col min="6158" max="6158" width="10.109375" style="133" customWidth="1"/>
    <col min="6159" max="6159" width="17" style="133" customWidth="1"/>
    <col min="6160" max="6394" width="11.44140625" style="133"/>
    <col min="6395" max="6395" width="1.6640625" style="133" customWidth="1"/>
    <col min="6396" max="6396" width="16" style="133" customWidth="1"/>
    <col min="6397" max="6397" width="6.44140625" style="133" customWidth="1"/>
    <col min="6398" max="6399" width="11.44140625" style="133"/>
    <col min="6400" max="6400" width="19.33203125" style="133" customWidth="1"/>
    <col min="6401" max="6401" width="51.33203125" style="133" customWidth="1"/>
    <col min="6402" max="6402" width="9.109375" style="133" customWidth="1"/>
    <col min="6403" max="6403" width="5.88671875" style="133" customWidth="1"/>
    <col min="6404" max="6404" width="7.6640625" style="133" customWidth="1"/>
    <col min="6405" max="6405" width="7.5546875" style="133" bestFit="1" customWidth="1"/>
    <col min="6406" max="6406" width="7.5546875" style="133" customWidth="1"/>
    <col min="6407" max="6407" width="18" style="133" customWidth="1"/>
    <col min="6408" max="6408" width="8.88671875" style="133" customWidth="1"/>
    <col min="6409" max="6409" width="19.5546875" style="133" customWidth="1"/>
    <col min="6410" max="6410" width="8.44140625" style="133" customWidth="1"/>
    <col min="6411" max="6411" width="20.33203125" style="133" customWidth="1"/>
    <col min="6412" max="6412" width="21.5546875" style="133" customWidth="1"/>
    <col min="6413" max="6413" width="20.33203125" style="133" customWidth="1"/>
    <col min="6414" max="6414" width="10.109375" style="133" customWidth="1"/>
    <col min="6415" max="6415" width="17" style="133" customWidth="1"/>
    <col min="6416" max="6650" width="11.44140625" style="133"/>
    <col min="6651" max="6651" width="1.6640625" style="133" customWidth="1"/>
    <col min="6652" max="6652" width="16" style="133" customWidth="1"/>
    <col min="6653" max="6653" width="6.44140625" style="133" customWidth="1"/>
    <col min="6654" max="6655" width="11.44140625" style="133"/>
    <col min="6656" max="6656" width="19.33203125" style="133" customWidth="1"/>
    <col min="6657" max="6657" width="51.33203125" style="133" customWidth="1"/>
    <col min="6658" max="6658" width="9.109375" style="133" customWidth="1"/>
    <col min="6659" max="6659" width="5.88671875" style="133" customWidth="1"/>
    <col min="6660" max="6660" width="7.6640625" style="133" customWidth="1"/>
    <col min="6661" max="6661" width="7.5546875" style="133" bestFit="1" customWidth="1"/>
    <col min="6662" max="6662" width="7.5546875" style="133" customWidth="1"/>
    <col min="6663" max="6663" width="18" style="133" customWidth="1"/>
    <col min="6664" max="6664" width="8.88671875" style="133" customWidth="1"/>
    <col min="6665" max="6665" width="19.5546875" style="133" customWidth="1"/>
    <col min="6666" max="6666" width="8.44140625" style="133" customWidth="1"/>
    <col min="6667" max="6667" width="20.33203125" style="133" customWidth="1"/>
    <col min="6668" max="6668" width="21.5546875" style="133" customWidth="1"/>
    <col min="6669" max="6669" width="20.33203125" style="133" customWidth="1"/>
    <col min="6670" max="6670" width="10.109375" style="133" customWidth="1"/>
    <col min="6671" max="6671" width="17" style="133" customWidth="1"/>
    <col min="6672" max="6906" width="11.44140625" style="133"/>
    <col min="6907" max="6907" width="1.6640625" style="133" customWidth="1"/>
    <col min="6908" max="6908" width="16" style="133" customWidth="1"/>
    <col min="6909" max="6909" width="6.44140625" style="133" customWidth="1"/>
    <col min="6910" max="6911" width="11.44140625" style="133"/>
    <col min="6912" max="6912" width="19.33203125" style="133" customWidth="1"/>
    <col min="6913" max="6913" width="51.33203125" style="133" customWidth="1"/>
    <col min="6914" max="6914" width="9.109375" style="133" customWidth="1"/>
    <col min="6915" max="6915" width="5.88671875" style="133" customWidth="1"/>
    <col min="6916" max="6916" width="7.6640625" style="133" customWidth="1"/>
    <col min="6917" max="6917" width="7.5546875" style="133" bestFit="1" customWidth="1"/>
    <col min="6918" max="6918" width="7.5546875" style="133" customWidth="1"/>
    <col min="6919" max="6919" width="18" style="133" customWidth="1"/>
    <col min="6920" max="6920" width="8.88671875" style="133" customWidth="1"/>
    <col min="6921" max="6921" width="19.5546875" style="133" customWidth="1"/>
    <col min="6922" max="6922" width="8.44140625" style="133" customWidth="1"/>
    <col min="6923" max="6923" width="20.33203125" style="133" customWidth="1"/>
    <col min="6924" max="6924" width="21.5546875" style="133" customWidth="1"/>
    <col min="6925" max="6925" width="20.33203125" style="133" customWidth="1"/>
    <col min="6926" max="6926" width="10.109375" style="133" customWidth="1"/>
    <col min="6927" max="6927" width="17" style="133" customWidth="1"/>
    <col min="6928" max="7162" width="11.44140625" style="133"/>
    <col min="7163" max="7163" width="1.6640625" style="133" customWidth="1"/>
    <col min="7164" max="7164" width="16" style="133" customWidth="1"/>
    <col min="7165" max="7165" width="6.44140625" style="133" customWidth="1"/>
    <col min="7166" max="7167" width="11.44140625" style="133"/>
    <col min="7168" max="7168" width="19.33203125" style="133" customWidth="1"/>
    <col min="7169" max="7169" width="51.33203125" style="133" customWidth="1"/>
    <col min="7170" max="7170" width="9.109375" style="133" customWidth="1"/>
    <col min="7171" max="7171" width="5.88671875" style="133" customWidth="1"/>
    <col min="7172" max="7172" width="7.6640625" style="133" customWidth="1"/>
    <col min="7173" max="7173" width="7.5546875" style="133" bestFit="1" customWidth="1"/>
    <col min="7174" max="7174" width="7.5546875" style="133" customWidth="1"/>
    <col min="7175" max="7175" width="18" style="133" customWidth="1"/>
    <col min="7176" max="7176" width="8.88671875" style="133" customWidth="1"/>
    <col min="7177" max="7177" width="19.5546875" style="133" customWidth="1"/>
    <col min="7178" max="7178" width="8.44140625" style="133" customWidth="1"/>
    <col min="7179" max="7179" width="20.33203125" style="133" customWidth="1"/>
    <col min="7180" max="7180" width="21.5546875" style="133" customWidth="1"/>
    <col min="7181" max="7181" width="20.33203125" style="133" customWidth="1"/>
    <col min="7182" max="7182" width="10.109375" style="133" customWidth="1"/>
    <col min="7183" max="7183" width="17" style="133" customWidth="1"/>
    <col min="7184" max="7418" width="11.44140625" style="133"/>
    <col min="7419" max="7419" width="1.6640625" style="133" customWidth="1"/>
    <col min="7420" max="7420" width="16" style="133" customWidth="1"/>
    <col min="7421" max="7421" width="6.44140625" style="133" customWidth="1"/>
    <col min="7422" max="7423" width="11.44140625" style="133"/>
    <col min="7424" max="7424" width="19.33203125" style="133" customWidth="1"/>
    <col min="7425" max="7425" width="51.33203125" style="133" customWidth="1"/>
    <col min="7426" max="7426" width="9.109375" style="133" customWidth="1"/>
    <col min="7427" max="7427" width="5.88671875" style="133" customWidth="1"/>
    <col min="7428" max="7428" width="7.6640625" style="133" customWidth="1"/>
    <col min="7429" max="7429" width="7.5546875" style="133" bestFit="1" customWidth="1"/>
    <col min="7430" max="7430" width="7.5546875" style="133" customWidth="1"/>
    <col min="7431" max="7431" width="18" style="133" customWidth="1"/>
    <col min="7432" max="7432" width="8.88671875" style="133" customWidth="1"/>
    <col min="7433" max="7433" width="19.5546875" style="133" customWidth="1"/>
    <col min="7434" max="7434" width="8.44140625" style="133" customWidth="1"/>
    <col min="7435" max="7435" width="20.33203125" style="133" customWidth="1"/>
    <col min="7436" max="7436" width="21.5546875" style="133" customWidth="1"/>
    <col min="7437" max="7437" width="20.33203125" style="133" customWidth="1"/>
    <col min="7438" max="7438" width="10.109375" style="133" customWidth="1"/>
    <col min="7439" max="7439" width="17" style="133" customWidth="1"/>
    <col min="7440" max="7674" width="11.44140625" style="133"/>
    <col min="7675" max="7675" width="1.6640625" style="133" customWidth="1"/>
    <col min="7676" max="7676" width="16" style="133" customWidth="1"/>
    <col min="7677" max="7677" width="6.44140625" style="133" customWidth="1"/>
    <col min="7678" max="7679" width="11.44140625" style="133"/>
    <col min="7680" max="7680" width="19.33203125" style="133" customWidth="1"/>
    <col min="7681" max="7681" width="51.33203125" style="133" customWidth="1"/>
    <col min="7682" max="7682" width="9.109375" style="133" customWidth="1"/>
    <col min="7683" max="7683" width="5.88671875" style="133" customWidth="1"/>
    <col min="7684" max="7684" width="7.6640625" style="133" customWidth="1"/>
    <col min="7685" max="7685" width="7.5546875" style="133" bestFit="1" customWidth="1"/>
    <col min="7686" max="7686" width="7.5546875" style="133" customWidth="1"/>
    <col min="7687" max="7687" width="18" style="133" customWidth="1"/>
    <col min="7688" max="7688" width="8.88671875" style="133" customWidth="1"/>
    <col min="7689" max="7689" width="19.5546875" style="133" customWidth="1"/>
    <col min="7690" max="7690" width="8.44140625" style="133" customWidth="1"/>
    <col min="7691" max="7691" width="20.33203125" style="133" customWidth="1"/>
    <col min="7692" max="7692" width="21.5546875" style="133" customWidth="1"/>
    <col min="7693" max="7693" width="20.33203125" style="133" customWidth="1"/>
    <col min="7694" max="7694" width="10.109375" style="133" customWidth="1"/>
    <col min="7695" max="7695" width="17" style="133" customWidth="1"/>
    <col min="7696" max="7930" width="11.44140625" style="133"/>
    <col min="7931" max="7931" width="1.6640625" style="133" customWidth="1"/>
    <col min="7932" max="7932" width="16" style="133" customWidth="1"/>
    <col min="7933" max="7933" width="6.44140625" style="133" customWidth="1"/>
    <col min="7934" max="7935" width="11.44140625" style="133"/>
    <col min="7936" max="7936" width="19.33203125" style="133" customWidth="1"/>
    <col min="7937" max="7937" width="51.33203125" style="133" customWidth="1"/>
    <col min="7938" max="7938" width="9.109375" style="133" customWidth="1"/>
    <col min="7939" max="7939" width="5.88671875" style="133" customWidth="1"/>
    <col min="7940" max="7940" width="7.6640625" style="133" customWidth="1"/>
    <col min="7941" max="7941" width="7.5546875" style="133" bestFit="1" customWidth="1"/>
    <col min="7942" max="7942" width="7.5546875" style="133" customWidth="1"/>
    <col min="7943" max="7943" width="18" style="133" customWidth="1"/>
    <col min="7944" max="7944" width="8.88671875" style="133" customWidth="1"/>
    <col min="7945" max="7945" width="19.5546875" style="133" customWidth="1"/>
    <col min="7946" max="7946" width="8.44140625" style="133" customWidth="1"/>
    <col min="7947" max="7947" width="20.33203125" style="133" customWidth="1"/>
    <col min="7948" max="7948" width="21.5546875" style="133" customWidth="1"/>
    <col min="7949" max="7949" width="20.33203125" style="133" customWidth="1"/>
    <col min="7950" max="7950" width="10.109375" style="133" customWidth="1"/>
    <col min="7951" max="7951" width="17" style="133" customWidth="1"/>
    <col min="7952" max="8186" width="11.44140625" style="133"/>
    <col min="8187" max="8187" width="1.6640625" style="133" customWidth="1"/>
    <col min="8188" max="8188" width="16" style="133" customWidth="1"/>
    <col min="8189" max="8189" width="6.44140625" style="133" customWidth="1"/>
    <col min="8190" max="8191" width="11.44140625" style="133"/>
    <col min="8192" max="8192" width="19.33203125" style="133" customWidth="1"/>
    <col min="8193" max="8193" width="51.33203125" style="133" customWidth="1"/>
    <col min="8194" max="8194" width="9.109375" style="133" customWidth="1"/>
    <col min="8195" max="8195" width="5.88671875" style="133" customWidth="1"/>
    <col min="8196" max="8196" width="7.6640625" style="133" customWidth="1"/>
    <col min="8197" max="8197" width="7.5546875" style="133" bestFit="1" customWidth="1"/>
    <col min="8198" max="8198" width="7.5546875" style="133" customWidth="1"/>
    <col min="8199" max="8199" width="18" style="133" customWidth="1"/>
    <col min="8200" max="8200" width="8.88671875" style="133" customWidth="1"/>
    <col min="8201" max="8201" width="19.5546875" style="133" customWidth="1"/>
    <col min="8202" max="8202" width="8.44140625" style="133" customWidth="1"/>
    <col min="8203" max="8203" width="20.33203125" style="133" customWidth="1"/>
    <col min="8204" max="8204" width="21.5546875" style="133" customWidth="1"/>
    <col min="8205" max="8205" width="20.33203125" style="133" customWidth="1"/>
    <col min="8206" max="8206" width="10.109375" style="133" customWidth="1"/>
    <col min="8207" max="8207" width="17" style="133" customWidth="1"/>
    <col min="8208" max="8442" width="11.44140625" style="133"/>
    <col min="8443" max="8443" width="1.6640625" style="133" customWidth="1"/>
    <col min="8444" max="8444" width="16" style="133" customWidth="1"/>
    <col min="8445" max="8445" width="6.44140625" style="133" customWidth="1"/>
    <col min="8446" max="8447" width="11.44140625" style="133"/>
    <col min="8448" max="8448" width="19.33203125" style="133" customWidth="1"/>
    <col min="8449" max="8449" width="51.33203125" style="133" customWidth="1"/>
    <col min="8450" max="8450" width="9.109375" style="133" customWidth="1"/>
    <col min="8451" max="8451" width="5.88671875" style="133" customWidth="1"/>
    <col min="8452" max="8452" width="7.6640625" style="133" customWidth="1"/>
    <col min="8453" max="8453" width="7.5546875" style="133" bestFit="1" customWidth="1"/>
    <col min="8454" max="8454" width="7.5546875" style="133" customWidth="1"/>
    <col min="8455" max="8455" width="18" style="133" customWidth="1"/>
    <col min="8456" max="8456" width="8.88671875" style="133" customWidth="1"/>
    <col min="8457" max="8457" width="19.5546875" style="133" customWidth="1"/>
    <col min="8458" max="8458" width="8.44140625" style="133" customWidth="1"/>
    <col min="8459" max="8459" width="20.33203125" style="133" customWidth="1"/>
    <col min="8460" max="8460" width="21.5546875" style="133" customWidth="1"/>
    <col min="8461" max="8461" width="20.33203125" style="133" customWidth="1"/>
    <col min="8462" max="8462" width="10.109375" style="133" customWidth="1"/>
    <col min="8463" max="8463" width="17" style="133" customWidth="1"/>
    <col min="8464" max="8698" width="11.44140625" style="133"/>
    <col min="8699" max="8699" width="1.6640625" style="133" customWidth="1"/>
    <col min="8700" max="8700" width="16" style="133" customWidth="1"/>
    <col min="8701" max="8701" width="6.44140625" style="133" customWidth="1"/>
    <col min="8702" max="8703" width="11.44140625" style="133"/>
    <col min="8704" max="8704" width="19.33203125" style="133" customWidth="1"/>
    <col min="8705" max="8705" width="51.33203125" style="133" customWidth="1"/>
    <col min="8706" max="8706" width="9.109375" style="133" customWidth="1"/>
    <col min="8707" max="8707" width="5.88671875" style="133" customWidth="1"/>
    <col min="8708" max="8708" width="7.6640625" style="133" customWidth="1"/>
    <col min="8709" max="8709" width="7.5546875" style="133" bestFit="1" customWidth="1"/>
    <col min="8710" max="8710" width="7.5546875" style="133" customWidth="1"/>
    <col min="8711" max="8711" width="18" style="133" customWidth="1"/>
    <col min="8712" max="8712" width="8.88671875" style="133" customWidth="1"/>
    <col min="8713" max="8713" width="19.5546875" style="133" customWidth="1"/>
    <col min="8714" max="8714" width="8.44140625" style="133" customWidth="1"/>
    <col min="8715" max="8715" width="20.33203125" style="133" customWidth="1"/>
    <col min="8716" max="8716" width="21.5546875" style="133" customWidth="1"/>
    <col min="8717" max="8717" width="20.33203125" style="133" customWidth="1"/>
    <col min="8718" max="8718" width="10.109375" style="133" customWidth="1"/>
    <col min="8719" max="8719" width="17" style="133" customWidth="1"/>
    <col min="8720" max="8954" width="11.44140625" style="133"/>
    <col min="8955" max="8955" width="1.6640625" style="133" customWidth="1"/>
    <col min="8956" max="8956" width="16" style="133" customWidth="1"/>
    <col min="8957" max="8957" width="6.44140625" style="133" customWidth="1"/>
    <col min="8958" max="8959" width="11.44140625" style="133"/>
    <col min="8960" max="8960" width="19.33203125" style="133" customWidth="1"/>
    <col min="8961" max="8961" width="51.33203125" style="133" customWidth="1"/>
    <col min="8962" max="8962" width="9.109375" style="133" customWidth="1"/>
    <col min="8963" max="8963" width="5.88671875" style="133" customWidth="1"/>
    <col min="8964" max="8964" width="7.6640625" style="133" customWidth="1"/>
    <col min="8965" max="8965" width="7.5546875" style="133" bestFit="1" customWidth="1"/>
    <col min="8966" max="8966" width="7.5546875" style="133" customWidth="1"/>
    <col min="8967" max="8967" width="18" style="133" customWidth="1"/>
    <col min="8968" max="8968" width="8.88671875" style="133" customWidth="1"/>
    <col min="8969" max="8969" width="19.5546875" style="133" customWidth="1"/>
    <col min="8970" max="8970" width="8.44140625" style="133" customWidth="1"/>
    <col min="8971" max="8971" width="20.33203125" style="133" customWidth="1"/>
    <col min="8972" max="8972" width="21.5546875" style="133" customWidth="1"/>
    <col min="8973" max="8973" width="20.33203125" style="133" customWidth="1"/>
    <col min="8974" max="8974" width="10.109375" style="133" customWidth="1"/>
    <col min="8975" max="8975" width="17" style="133" customWidth="1"/>
    <col min="8976" max="9210" width="11.44140625" style="133"/>
    <col min="9211" max="9211" width="1.6640625" style="133" customWidth="1"/>
    <col min="9212" max="9212" width="16" style="133" customWidth="1"/>
    <col min="9213" max="9213" width="6.44140625" style="133" customWidth="1"/>
    <col min="9214" max="9215" width="11.44140625" style="133"/>
    <col min="9216" max="9216" width="19.33203125" style="133" customWidth="1"/>
    <col min="9217" max="9217" width="51.33203125" style="133" customWidth="1"/>
    <col min="9218" max="9218" width="9.109375" style="133" customWidth="1"/>
    <col min="9219" max="9219" width="5.88671875" style="133" customWidth="1"/>
    <col min="9220" max="9220" width="7.6640625" style="133" customWidth="1"/>
    <col min="9221" max="9221" width="7.5546875" style="133" bestFit="1" customWidth="1"/>
    <col min="9222" max="9222" width="7.5546875" style="133" customWidth="1"/>
    <col min="9223" max="9223" width="18" style="133" customWidth="1"/>
    <col min="9224" max="9224" width="8.88671875" style="133" customWidth="1"/>
    <col min="9225" max="9225" width="19.5546875" style="133" customWidth="1"/>
    <col min="9226" max="9226" width="8.44140625" style="133" customWidth="1"/>
    <col min="9227" max="9227" width="20.33203125" style="133" customWidth="1"/>
    <col min="9228" max="9228" width="21.5546875" style="133" customWidth="1"/>
    <col min="9229" max="9229" width="20.33203125" style="133" customWidth="1"/>
    <col min="9230" max="9230" width="10.109375" style="133" customWidth="1"/>
    <col min="9231" max="9231" width="17" style="133" customWidth="1"/>
    <col min="9232" max="9466" width="11.44140625" style="133"/>
    <col min="9467" max="9467" width="1.6640625" style="133" customWidth="1"/>
    <col min="9468" max="9468" width="16" style="133" customWidth="1"/>
    <col min="9469" max="9469" width="6.44140625" style="133" customWidth="1"/>
    <col min="9470" max="9471" width="11.44140625" style="133"/>
    <col min="9472" max="9472" width="19.33203125" style="133" customWidth="1"/>
    <col min="9473" max="9473" width="51.33203125" style="133" customWidth="1"/>
    <col min="9474" max="9474" width="9.109375" style="133" customWidth="1"/>
    <col min="9475" max="9475" width="5.88671875" style="133" customWidth="1"/>
    <col min="9476" max="9476" width="7.6640625" style="133" customWidth="1"/>
    <col min="9477" max="9477" width="7.5546875" style="133" bestFit="1" customWidth="1"/>
    <col min="9478" max="9478" width="7.5546875" style="133" customWidth="1"/>
    <col min="9479" max="9479" width="18" style="133" customWidth="1"/>
    <col min="9480" max="9480" width="8.88671875" style="133" customWidth="1"/>
    <col min="9481" max="9481" width="19.5546875" style="133" customWidth="1"/>
    <col min="9482" max="9482" width="8.44140625" style="133" customWidth="1"/>
    <col min="9483" max="9483" width="20.33203125" style="133" customWidth="1"/>
    <col min="9484" max="9484" width="21.5546875" style="133" customWidth="1"/>
    <col min="9485" max="9485" width="20.33203125" style="133" customWidth="1"/>
    <col min="9486" max="9486" width="10.109375" style="133" customWidth="1"/>
    <col min="9487" max="9487" width="17" style="133" customWidth="1"/>
    <col min="9488" max="9722" width="11.44140625" style="133"/>
    <col min="9723" max="9723" width="1.6640625" style="133" customWidth="1"/>
    <col min="9724" max="9724" width="16" style="133" customWidth="1"/>
    <col min="9725" max="9725" width="6.44140625" style="133" customWidth="1"/>
    <col min="9726" max="9727" width="11.44140625" style="133"/>
    <col min="9728" max="9728" width="19.33203125" style="133" customWidth="1"/>
    <col min="9729" max="9729" width="51.33203125" style="133" customWidth="1"/>
    <col min="9730" max="9730" width="9.109375" style="133" customWidth="1"/>
    <col min="9731" max="9731" width="5.88671875" style="133" customWidth="1"/>
    <col min="9732" max="9732" width="7.6640625" style="133" customWidth="1"/>
    <col min="9733" max="9733" width="7.5546875" style="133" bestFit="1" customWidth="1"/>
    <col min="9734" max="9734" width="7.5546875" style="133" customWidth="1"/>
    <col min="9735" max="9735" width="18" style="133" customWidth="1"/>
    <col min="9736" max="9736" width="8.88671875" style="133" customWidth="1"/>
    <col min="9737" max="9737" width="19.5546875" style="133" customWidth="1"/>
    <col min="9738" max="9738" width="8.44140625" style="133" customWidth="1"/>
    <col min="9739" max="9739" width="20.33203125" style="133" customWidth="1"/>
    <col min="9740" max="9740" width="21.5546875" style="133" customWidth="1"/>
    <col min="9741" max="9741" width="20.33203125" style="133" customWidth="1"/>
    <col min="9742" max="9742" width="10.109375" style="133" customWidth="1"/>
    <col min="9743" max="9743" width="17" style="133" customWidth="1"/>
    <col min="9744" max="9978" width="11.44140625" style="133"/>
    <col min="9979" max="9979" width="1.6640625" style="133" customWidth="1"/>
    <col min="9980" max="9980" width="16" style="133" customWidth="1"/>
    <col min="9981" max="9981" width="6.44140625" style="133" customWidth="1"/>
    <col min="9982" max="9983" width="11.44140625" style="133"/>
    <col min="9984" max="9984" width="19.33203125" style="133" customWidth="1"/>
    <col min="9985" max="9985" width="51.33203125" style="133" customWidth="1"/>
    <col min="9986" max="9986" width="9.109375" style="133" customWidth="1"/>
    <col min="9987" max="9987" width="5.88671875" style="133" customWidth="1"/>
    <col min="9988" max="9988" width="7.6640625" style="133" customWidth="1"/>
    <col min="9989" max="9989" width="7.5546875" style="133" bestFit="1" customWidth="1"/>
    <col min="9990" max="9990" width="7.5546875" style="133" customWidth="1"/>
    <col min="9991" max="9991" width="18" style="133" customWidth="1"/>
    <col min="9992" max="9992" width="8.88671875" style="133" customWidth="1"/>
    <col min="9993" max="9993" width="19.5546875" style="133" customWidth="1"/>
    <col min="9994" max="9994" width="8.44140625" style="133" customWidth="1"/>
    <col min="9995" max="9995" width="20.33203125" style="133" customWidth="1"/>
    <col min="9996" max="9996" width="21.5546875" style="133" customWidth="1"/>
    <col min="9997" max="9997" width="20.33203125" style="133" customWidth="1"/>
    <col min="9998" max="9998" width="10.109375" style="133" customWidth="1"/>
    <col min="9999" max="9999" width="17" style="133" customWidth="1"/>
    <col min="10000" max="10234" width="11.44140625" style="133"/>
    <col min="10235" max="10235" width="1.6640625" style="133" customWidth="1"/>
    <col min="10236" max="10236" width="16" style="133" customWidth="1"/>
    <col min="10237" max="10237" width="6.44140625" style="133" customWidth="1"/>
    <col min="10238" max="10239" width="11.44140625" style="133"/>
    <col min="10240" max="10240" width="19.33203125" style="133" customWidth="1"/>
    <col min="10241" max="10241" width="51.33203125" style="133" customWidth="1"/>
    <col min="10242" max="10242" width="9.109375" style="133" customWidth="1"/>
    <col min="10243" max="10243" width="5.88671875" style="133" customWidth="1"/>
    <col min="10244" max="10244" width="7.6640625" style="133" customWidth="1"/>
    <col min="10245" max="10245" width="7.5546875" style="133" bestFit="1" customWidth="1"/>
    <col min="10246" max="10246" width="7.5546875" style="133" customWidth="1"/>
    <col min="10247" max="10247" width="18" style="133" customWidth="1"/>
    <col min="10248" max="10248" width="8.88671875" style="133" customWidth="1"/>
    <col min="10249" max="10249" width="19.5546875" style="133" customWidth="1"/>
    <col min="10250" max="10250" width="8.44140625" style="133" customWidth="1"/>
    <col min="10251" max="10251" width="20.33203125" style="133" customWidth="1"/>
    <col min="10252" max="10252" width="21.5546875" style="133" customWidth="1"/>
    <col min="10253" max="10253" width="20.33203125" style="133" customWidth="1"/>
    <col min="10254" max="10254" width="10.109375" style="133" customWidth="1"/>
    <col min="10255" max="10255" width="17" style="133" customWidth="1"/>
    <col min="10256" max="10490" width="11.44140625" style="133"/>
    <col min="10491" max="10491" width="1.6640625" style="133" customWidth="1"/>
    <col min="10492" max="10492" width="16" style="133" customWidth="1"/>
    <col min="10493" max="10493" width="6.44140625" style="133" customWidth="1"/>
    <col min="10494" max="10495" width="11.44140625" style="133"/>
    <col min="10496" max="10496" width="19.33203125" style="133" customWidth="1"/>
    <col min="10497" max="10497" width="51.33203125" style="133" customWidth="1"/>
    <col min="10498" max="10498" width="9.109375" style="133" customWidth="1"/>
    <col min="10499" max="10499" width="5.88671875" style="133" customWidth="1"/>
    <col min="10500" max="10500" width="7.6640625" style="133" customWidth="1"/>
    <col min="10501" max="10501" width="7.5546875" style="133" bestFit="1" customWidth="1"/>
    <col min="10502" max="10502" width="7.5546875" style="133" customWidth="1"/>
    <col min="10503" max="10503" width="18" style="133" customWidth="1"/>
    <col min="10504" max="10504" width="8.88671875" style="133" customWidth="1"/>
    <col min="10505" max="10505" width="19.5546875" style="133" customWidth="1"/>
    <col min="10506" max="10506" width="8.44140625" style="133" customWidth="1"/>
    <col min="10507" max="10507" width="20.33203125" style="133" customWidth="1"/>
    <col min="10508" max="10508" width="21.5546875" style="133" customWidth="1"/>
    <col min="10509" max="10509" width="20.33203125" style="133" customWidth="1"/>
    <col min="10510" max="10510" width="10.109375" style="133" customWidth="1"/>
    <col min="10511" max="10511" width="17" style="133" customWidth="1"/>
    <col min="10512" max="10746" width="11.44140625" style="133"/>
    <col min="10747" max="10747" width="1.6640625" style="133" customWidth="1"/>
    <col min="10748" max="10748" width="16" style="133" customWidth="1"/>
    <col min="10749" max="10749" width="6.44140625" style="133" customWidth="1"/>
    <col min="10750" max="10751" width="11.44140625" style="133"/>
    <col min="10752" max="10752" width="19.33203125" style="133" customWidth="1"/>
    <col min="10753" max="10753" width="51.33203125" style="133" customWidth="1"/>
    <col min="10754" max="10754" width="9.109375" style="133" customWidth="1"/>
    <col min="10755" max="10755" width="5.88671875" style="133" customWidth="1"/>
    <col min="10756" max="10756" width="7.6640625" style="133" customWidth="1"/>
    <col min="10757" max="10757" width="7.5546875" style="133" bestFit="1" customWidth="1"/>
    <col min="10758" max="10758" width="7.5546875" style="133" customWidth="1"/>
    <col min="10759" max="10759" width="18" style="133" customWidth="1"/>
    <col min="10760" max="10760" width="8.88671875" style="133" customWidth="1"/>
    <col min="10761" max="10761" width="19.5546875" style="133" customWidth="1"/>
    <col min="10762" max="10762" width="8.44140625" style="133" customWidth="1"/>
    <col min="10763" max="10763" width="20.33203125" style="133" customWidth="1"/>
    <col min="10764" max="10764" width="21.5546875" style="133" customWidth="1"/>
    <col min="10765" max="10765" width="20.33203125" style="133" customWidth="1"/>
    <col min="10766" max="10766" width="10.109375" style="133" customWidth="1"/>
    <col min="10767" max="10767" width="17" style="133" customWidth="1"/>
    <col min="10768" max="11002" width="11.44140625" style="133"/>
    <col min="11003" max="11003" width="1.6640625" style="133" customWidth="1"/>
    <col min="11004" max="11004" width="16" style="133" customWidth="1"/>
    <col min="11005" max="11005" width="6.44140625" style="133" customWidth="1"/>
    <col min="11006" max="11007" width="11.44140625" style="133"/>
    <col min="11008" max="11008" width="19.33203125" style="133" customWidth="1"/>
    <col min="11009" max="11009" width="51.33203125" style="133" customWidth="1"/>
    <col min="11010" max="11010" width="9.109375" style="133" customWidth="1"/>
    <col min="11011" max="11011" width="5.88671875" style="133" customWidth="1"/>
    <col min="11012" max="11012" width="7.6640625" style="133" customWidth="1"/>
    <col min="11013" max="11013" width="7.5546875" style="133" bestFit="1" customWidth="1"/>
    <col min="11014" max="11014" width="7.5546875" style="133" customWidth="1"/>
    <col min="11015" max="11015" width="18" style="133" customWidth="1"/>
    <col min="11016" max="11016" width="8.88671875" style="133" customWidth="1"/>
    <col min="11017" max="11017" width="19.5546875" style="133" customWidth="1"/>
    <col min="11018" max="11018" width="8.44140625" style="133" customWidth="1"/>
    <col min="11019" max="11019" width="20.33203125" style="133" customWidth="1"/>
    <col min="11020" max="11020" width="21.5546875" style="133" customWidth="1"/>
    <col min="11021" max="11021" width="20.33203125" style="133" customWidth="1"/>
    <col min="11022" max="11022" width="10.109375" style="133" customWidth="1"/>
    <col min="11023" max="11023" width="17" style="133" customWidth="1"/>
    <col min="11024" max="11258" width="11.44140625" style="133"/>
    <col min="11259" max="11259" width="1.6640625" style="133" customWidth="1"/>
    <col min="11260" max="11260" width="16" style="133" customWidth="1"/>
    <col min="11261" max="11261" width="6.44140625" style="133" customWidth="1"/>
    <col min="11262" max="11263" width="11.44140625" style="133"/>
    <col min="11264" max="11264" width="19.33203125" style="133" customWidth="1"/>
    <col min="11265" max="11265" width="51.33203125" style="133" customWidth="1"/>
    <col min="11266" max="11266" width="9.109375" style="133" customWidth="1"/>
    <col min="11267" max="11267" width="5.88671875" style="133" customWidth="1"/>
    <col min="11268" max="11268" width="7.6640625" style="133" customWidth="1"/>
    <col min="11269" max="11269" width="7.5546875" style="133" bestFit="1" customWidth="1"/>
    <col min="11270" max="11270" width="7.5546875" style="133" customWidth="1"/>
    <col min="11271" max="11271" width="18" style="133" customWidth="1"/>
    <col min="11272" max="11272" width="8.88671875" style="133" customWidth="1"/>
    <col min="11273" max="11273" width="19.5546875" style="133" customWidth="1"/>
    <col min="11274" max="11274" width="8.44140625" style="133" customWidth="1"/>
    <col min="11275" max="11275" width="20.33203125" style="133" customWidth="1"/>
    <col min="11276" max="11276" width="21.5546875" style="133" customWidth="1"/>
    <col min="11277" max="11277" width="20.33203125" style="133" customWidth="1"/>
    <col min="11278" max="11278" width="10.109375" style="133" customWidth="1"/>
    <col min="11279" max="11279" width="17" style="133" customWidth="1"/>
    <col min="11280" max="11514" width="11.44140625" style="133"/>
    <col min="11515" max="11515" width="1.6640625" style="133" customWidth="1"/>
    <col min="11516" max="11516" width="16" style="133" customWidth="1"/>
    <col min="11517" max="11517" width="6.44140625" style="133" customWidth="1"/>
    <col min="11518" max="11519" width="11.44140625" style="133"/>
    <col min="11520" max="11520" width="19.33203125" style="133" customWidth="1"/>
    <col min="11521" max="11521" width="51.33203125" style="133" customWidth="1"/>
    <col min="11522" max="11522" width="9.109375" style="133" customWidth="1"/>
    <col min="11523" max="11523" width="5.88671875" style="133" customWidth="1"/>
    <col min="11524" max="11524" width="7.6640625" style="133" customWidth="1"/>
    <col min="11525" max="11525" width="7.5546875" style="133" bestFit="1" customWidth="1"/>
    <col min="11526" max="11526" width="7.5546875" style="133" customWidth="1"/>
    <col min="11527" max="11527" width="18" style="133" customWidth="1"/>
    <col min="11528" max="11528" width="8.88671875" style="133" customWidth="1"/>
    <col min="11529" max="11529" width="19.5546875" style="133" customWidth="1"/>
    <col min="11530" max="11530" width="8.44140625" style="133" customWidth="1"/>
    <col min="11531" max="11531" width="20.33203125" style="133" customWidth="1"/>
    <col min="11532" max="11532" width="21.5546875" style="133" customWidth="1"/>
    <col min="11533" max="11533" width="20.33203125" style="133" customWidth="1"/>
    <col min="11534" max="11534" width="10.109375" style="133" customWidth="1"/>
    <col min="11535" max="11535" width="17" style="133" customWidth="1"/>
    <col min="11536" max="11770" width="11.44140625" style="133"/>
    <col min="11771" max="11771" width="1.6640625" style="133" customWidth="1"/>
    <col min="11772" max="11772" width="16" style="133" customWidth="1"/>
    <col min="11773" max="11773" width="6.44140625" style="133" customWidth="1"/>
    <col min="11774" max="11775" width="11.44140625" style="133"/>
    <col min="11776" max="11776" width="19.33203125" style="133" customWidth="1"/>
    <col min="11777" max="11777" width="51.33203125" style="133" customWidth="1"/>
    <col min="11778" max="11778" width="9.109375" style="133" customWidth="1"/>
    <col min="11779" max="11779" width="5.88671875" style="133" customWidth="1"/>
    <col min="11780" max="11780" width="7.6640625" style="133" customWidth="1"/>
    <col min="11781" max="11781" width="7.5546875" style="133" bestFit="1" customWidth="1"/>
    <col min="11782" max="11782" width="7.5546875" style="133" customWidth="1"/>
    <col min="11783" max="11783" width="18" style="133" customWidth="1"/>
    <col min="11784" max="11784" width="8.88671875" style="133" customWidth="1"/>
    <col min="11785" max="11785" width="19.5546875" style="133" customWidth="1"/>
    <col min="11786" max="11786" width="8.44140625" style="133" customWidth="1"/>
    <col min="11787" max="11787" width="20.33203125" style="133" customWidth="1"/>
    <col min="11788" max="11788" width="21.5546875" style="133" customWidth="1"/>
    <col min="11789" max="11789" width="20.33203125" style="133" customWidth="1"/>
    <col min="11790" max="11790" width="10.109375" style="133" customWidth="1"/>
    <col min="11791" max="11791" width="17" style="133" customWidth="1"/>
    <col min="11792" max="12026" width="11.44140625" style="133"/>
    <col min="12027" max="12027" width="1.6640625" style="133" customWidth="1"/>
    <col min="12028" max="12028" width="16" style="133" customWidth="1"/>
    <col min="12029" max="12029" width="6.44140625" style="133" customWidth="1"/>
    <col min="12030" max="12031" width="11.44140625" style="133"/>
    <col min="12032" max="12032" width="19.33203125" style="133" customWidth="1"/>
    <col min="12033" max="12033" width="51.33203125" style="133" customWidth="1"/>
    <col min="12034" max="12034" width="9.109375" style="133" customWidth="1"/>
    <col min="12035" max="12035" width="5.88671875" style="133" customWidth="1"/>
    <col min="12036" max="12036" width="7.6640625" style="133" customWidth="1"/>
    <col min="12037" max="12037" width="7.5546875" style="133" bestFit="1" customWidth="1"/>
    <col min="12038" max="12038" width="7.5546875" style="133" customWidth="1"/>
    <col min="12039" max="12039" width="18" style="133" customWidth="1"/>
    <col min="12040" max="12040" width="8.88671875" style="133" customWidth="1"/>
    <col min="12041" max="12041" width="19.5546875" style="133" customWidth="1"/>
    <col min="12042" max="12042" width="8.44140625" style="133" customWidth="1"/>
    <col min="12043" max="12043" width="20.33203125" style="133" customWidth="1"/>
    <col min="12044" max="12044" width="21.5546875" style="133" customWidth="1"/>
    <col min="12045" max="12045" width="20.33203125" style="133" customWidth="1"/>
    <col min="12046" max="12046" width="10.109375" style="133" customWidth="1"/>
    <col min="12047" max="12047" width="17" style="133" customWidth="1"/>
    <col min="12048" max="12282" width="11.44140625" style="133"/>
    <col min="12283" max="12283" width="1.6640625" style="133" customWidth="1"/>
    <col min="12284" max="12284" width="16" style="133" customWidth="1"/>
    <col min="12285" max="12285" width="6.44140625" style="133" customWidth="1"/>
    <col min="12286" max="12287" width="11.44140625" style="133"/>
    <col min="12288" max="12288" width="19.33203125" style="133" customWidth="1"/>
    <col min="12289" max="12289" width="51.33203125" style="133" customWidth="1"/>
    <col min="12290" max="12290" width="9.109375" style="133" customWidth="1"/>
    <col min="12291" max="12291" width="5.88671875" style="133" customWidth="1"/>
    <col min="12292" max="12292" width="7.6640625" style="133" customWidth="1"/>
    <col min="12293" max="12293" width="7.5546875" style="133" bestFit="1" customWidth="1"/>
    <col min="12294" max="12294" width="7.5546875" style="133" customWidth="1"/>
    <col min="12295" max="12295" width="18" style="133" customWidth="1"/>
    <col min="12296" max="12296" width="8.88671875" style="133" customWidth="1"/>
    <col min="12297" max="12297" width="19.5546875" style="133" customWidth="1"/>
    <col min="12298" max="12298" width="8.44140625" style="133" customWidth="1"/>
    <col min="12299" max="12299" width="20.33203125" style="133" customWidth="1"/>
    <col min="12300" max="12300" width="21.5546875" style="133" customWidth="1"/>
    <col min="12301" max="12301" width="20.33203125" style="133" customWidth="1"/>
    <col min="12302" max="12302" width="10.109375" style="133" customWidth="1"/>
    <col min="12303" max="12303" width="17" style="133" customWidth="1"/>
    <col min="12304" max="12538" width="11.44140625" style="133"/>
    <col min="12539" max="12539" width="1.6640625" style="133" customWidth="1"/>
    <col min="12540" max="12540" width="16" style="133" customWidth="1"/>
    <col min="12541" max="12541" width="6.44140625" style="133" customWidth="1"/>
    <col min="12542" max="12543" width="11.44140625" style="133"/>
    <col min="12544" max="12544" width="19.33203125" style="133" customWidth="1"/>
    <col min="12545" max="12545" width="51.33203125" style="133" customWidth="1"/>
    <col min="12546" max="12546" width="9.109375" style="133" customWidth="1"/>
    <col min="12547" max="12547" width="5.88671875" style="133" customWidth="1"/>
    <col min="12548" max="12548" width="7.6640625" style="133" customWidth="1"/>
    <col min="12549" max="12549" width="7.5546875" style="133" bestFit="1" customWidth="1"/>
    <col min="12550" max="12550" width="7.5546875" style="133" customWidth="1"/>
    <col min="12551" max="12551" width="18" style="133" customWidth="1"/>
    <col min="12552" max="12552" width="8.88671875" style="133" customWidth="1"/>
    <col min="12553" max="12553" width="19.5546875" style="133" customWidth="1"/>
    <col min="12554" max="12554" width="8.44140625" style="133" customWidth="1"/>
    <col min="12555" max="12555" width="20.33203125" style="133" customWidth="1"/>
    <col min="12556" max="12556" width="21.5546875" style="133" customWidth="1"/>
    <col min="12557" max="12557" width="20.33203125" style="133" customWidth="1"/>
    <col min="12558" max="12558" width="10.109375" style="133" customWidth="1"/>
    <col min="12559" max="12559" width="17" style="133" customWidth="1"/>
    <col min="12560" max="12794" width="11.44140625" style="133"/>
    <col min="12795" max="12795" width="1.6640625" style="133" customWidth="1"/>
    <col min="12796" max="12796" width="16" style="133" customWidth="1"/>
    <col min="12797" max="12797" width="6.44140625" style="133" customWidth="1"/>
    <col min="12798" max="12799" width="11.44140625" style="133"/>
    <col min="12800" max="12800" width="19.33203125" style="133" customWidth="1"/>
    <col min="12801" max="12801" width="51.33203125" style="133" customWidth="1"/>
    <col min="12802" max="12802" width="9.109375" style="133" customWidth="1"/>
    <col min="12803" max="12803" width="5.88671875" style="133" customWidth="1"/>
    <col min="12804" max="12804" width="7.6640625" style="133" customWidth="1"/>
    <col min="12805" max="12805" width="7.5546875" style="133" bestFit="1" customWidth="1"/>
    <col min="12806" max="12806" width="7.5546875" style="133" customWidth="1"/>
    <col min="12807" max="12807" width="18" style="133" customWidth="1"/>
    <col min="12808" max="12808" width="8.88671875" style="133" customWidth="1"/>
    <col min="12809" max="12809" width="19.5546875" style="133" customWidth="1"/>
    <col min="12810" max="12810" width="8.44140625" style="133" customWidth="1"/>
    <col min="12811" max="12811" width="20.33203125" style="133" customWidth="1"/>
    <col min="12812" max="12812" width="21.5546875" style="133" customWidth="1"/>
    <col min="12813" max="12813" width="20.33203125" style="133" customWidth="1"/>
    <col min="12814" max="12814" width="10.109375" style="133" customWidth="1"/>
    <col min="12815" max="12815" width="17" style="133" customWidth="1"/>
    <col min="12816" max="13050" width="11.44140625" style="133"/>
    <col min="13051" max="13051" width="1.6640625" style="133" customWidth="1"/>
    <col min="13052" max="13052" width="16" style="133" customWidth="1"/>
    <col min="13053" max="13053" width="6.44140625" style="133" customWidth="1"/>
    <col min="13054" max="13055" width="11.44140625" style="133"/>
    <col min="13056" max="13056" width="19.33203125" style="133" customWidth="1"/>
    <col min="13057" max="13057" width="51.33203125" style="133" customWidth="1"/>
    <col min="13058" max="13058" width="9.109375" style="133" customWidth="1"/>
    <col min="13059" max="13059" width="5.88671875" style="133" customWidth="1"/>
    <col min="13060" max="13060" width="7.6640625" style="133" customWidth="1"/>
    <col min="13061" max="13061" width="7.5546875" style="133" bestFit="1" customWidth="1"/>
    <col min="13062" max="13062" width="7.5546875" style="133" customWidth="1"/>
    <col min="13063" max="13063" width="18" style="133" customWidth="1"/>
    <col min="13064" max="13064" width="8.88671875" style="133" customWidth="1"/>
    <col min="13065" max="13065" width="19.5546875" style="133" customWidth="1"/>
    <col min="13066" max="13066" width="8.44140625" style="133" customWidth="1"/>
    <col min="13067" max="13067" width="20.33203125" style="133" customWidth="1"/>
    <col min="13068" max="13068" width="21.5546875" style="133" customWidth="1"/>
    <col min="13069" max="13069" width="20.33203125" style="133" customWidth="1"/>
    <col min="13070" max="13070" width="10.109375" style="133" customWidth="1"/>
    <col min="13071" max="13071" width="17" style="133" customWidth="1"/>
    <col min="13072" max="13306" width="11.44140625" style="133"/>
    <col min="13307" max="13307" width="1.6640625" style="133" customWidth="1"/>
    <col min="13308" max="13308" width="16" style="133" customWidth="1"/>
    <col min="13309" max="13309" width="6.44140625" style="133" customWidth="1"/>
    <col min="13310" max="13311" width="11.44140625" style="133"/>
    <col min="13312" max="13312" width="19.33203125" style="133" customWidth="1"/>
    <col min="13313" max="13313" width="51.33203125" style="133" customWidth="1"/>
    <col min="13314" max="13314" width="9.109375" style="133" customWidth="1"/>
    <col min="13315" max="13315" width="5.88671875" style="133" customWidth="1"/>
    <col min="13316" max="13316" width="7.6640625" style="133" customWidth="1"/>
    <col min="13317" max="13317" width="7.5546875" style="133" bestFit="1" customWidth="1"/>
    <col min="13318" max="13318" width="7.5546875" style="133" customWidth="1"/>
    <col min="13319" max="13319" width="18" style="133" customWidth="1"/>
    <col min="13320" max="13320" width="8.88671875" style="133" customWidth="1"/>
    <col min="13321" max="13321" width="19.5546875" style="133" customWidth="1"/>
    <col min="13322" max="13322" width="8.44140625" style="133" customWidth="1"/>
    <col min="13323" max="13323" width="20.33203125" style="133" customWidth="1"/>
    <col min="13324" max="13324" width="21.5546875" style="133" customWidth="1"/>
    <col min="13325" max="13325" width="20.33203125" style="133" customWidth="1"/>
    <col min="13326" max="13326" width="10.109375" style="133" customWidth="1"/>
    <col min="13327" max="13327" width="17" style="133" customWidth="1"/>
    <col min="13328" max="13562" width="11.44140625" style="133"/>
    <col min="13563" max="13563" width="1.6640625" style="133" customWidth="1"/>
    <col min="13564" max="13564" width="16" style="133" customWidth="1"/>
    <col min="13565" max="13565" width="6.44140625" style="133" customWidth="1"/>
    <col min="13566" max="13567" width="11.44140625" style="133"/>
    <col min="13568" max="13568" width="19.33203125" style="133" customWidth="1"/>
    <col min="13569" max="13569" width="51.33203125" style="133" customWidth="1"/>
    <col min="13570" max="13570" width="9.109375" style="133" customWidth="1"/>
    <col min="13571" max="13571" width="5.88671875" style="133" customWidth="1"/>
    <col min="13572" max="13572" width="7.6640625" style="133" customWidth="1"/>
    <col min="13573" max="13573" width="7.5546875" style="133" bestFit="1" customWidth="1"/>
    <col min="13574" max="13574" width="7.5546875" style="133" customWidth="1"/>
    <col min="13575" max="13575" width="18" style="133" customWidth="1"/>
    <col min="13576" max="13576" width="8.88671875" style="133" customWidth="1"/>
    <col min="13577" max="13577" width="19.5546875" style="133" customWidth="1"/>
    <col min="13578" max="13578" width="8.44140625" style="133" customWidth="1"/>
    <col min="13579" max="13579" width="20.33203125" style="133" customWidth="1"/>
    <col min="13580" max="13580" width="21.5546875" style="133" customWidth="1"/>
    <col min="13581" max="13581" width="20.33203125" style="133" customWidth="1"/>
    <col min="13582" max="13582" width="10.109375" style="133" customWidth="1"/>
    <col min="13583" max="13583" width="17" style="133" customWidth="1"/>
    <col min="13584" max="13818" width="11.44140625" style="133"/>
    <col min="13819" max="13819" width="1.6640625" style="133" customWidth="1"/>
    <col min="13820" max="13820" width="16" style="133" customWidth="1"/>
    <col min="13821" max="13821" width="6.44140625" style="133" customWidth="1"/>
    <col min="13822" max="13823" width="11.44140625" style="133"/>
    <col min="13824" max="13824" width="19.33203125" style="133" customWidth="1"/>
    <col min="13825" max="13825" width="51.33203125" style="133" customWidth="1"/>
    <col min="13826" max="13826" width="9.109375" style="133" customWidth="1"/>
    <col min="13827" max="13827" width="5.88671875" style="133" customWidth="1"/>
    <col min="13828" max="13828" width="7.6640625" style="133" customWidth="1"/>
    <col min="13829" max="13829" width="7.5546875" style="133" bestFit="1" customWidth="1"/>
    <col min="13830" max="13830" width="7.5546875" style="133" customWidth="1"/>
    <col min="13831" max="13831" width="18" style="133" customWidth="1"/>
    <col min="13832" max="13832" width="8.88671875" style="133" customWidth="1"/>
    <col min="13833" max="13833" width="19.5546875" style="133" customWidth="1"/>
    <col min="13834" max="13834" width="8.44140625" style="133" customWidth="1"/>
    <col min="13835" max="13835" width="20.33203125" style="133" customWidth="1"/>
    <col min="13836" max="13836" width="21.5546875" style="133" customWidth="1"/>
    <col min="13837" max="13837" width="20.33203125" style="133" customWidth="1"/>
    <col min="13838" max="13838" width="10.109375" style="133" customWidth="1"/>
    <col min="13839" max="13839" width="17" style="133" customWidth="1"/>
    <col min="13840" max="14074" width="11.44140625" style="133"/>
    <col min="14075" max="14075" width="1.6640625" style="133" customWidth="1"/>
    <col min="14076" max="14076" width="16" style="133" customWidth="1"/>
    <col min="14077" max="14077" width="6.44140625" style="133" customWidth="1"/>
    <col min="14078" max="14079" width="11.44140625" style="133"/>
    <col min="14080" max="14080" width="19.33203125" style="133" customWidth="1"/>
    <col min="14081" max="14081" width="51.33203125" style="133" customWidth="1"/>
    <col min="14082" max="14082" width="9.109375" style="133" customWidth="1"/>
    <col min="14083" max="14083" width="5.88671875" style="133" customWidth="1"/>
    <col min="14084" max="14084" width="7.6640625" style="133" customWidth="1"/>
    <col min="14085" max="14085" width="7.5546875" style="133" bestFit="1" customWidth="1"/>
    <col min="14086" max="14086" width="7.5546875" style="133" customWidth="1"/>
    <col min="14087" max="14087" width="18" style="133" customWidth="1"/>
    <col min="14088" max="14088" width="8.88671875" style="133" customWidth="1"/>
    <col min="14089" max="14089" width="19.5546875" style="133" customWidth="1"/>
    <col min="14090" max="14090" width="8.44140625" style="133" customWidth="1"/>
    <col min="14091" max="14091" width="20.33203125" style="133" customWidth="1"/>
    <col min="14092" max="14092" width="21.5546875" style="133" customWidth="1"/>
    <col min="14093" max="14093" width="20.33203125" style="133" customWidth="1"/>
    <col min="14094" max="14094" width="10.109375" style="133" customWidth="1"/>
    <col min="14095" max="14095" width="17" style="133" customWidth="1"/>
    <col min="14096" max="14330" width="11.44140625" style="133"/>
    <col min="14331" max="14331" width="1.6640625" style="133" customWidth="1"/>
    <col min="14332" max="14332" width="16" style="133" customWidth="1"/>
    <col min="14333" max="14333" width="6.44140625" style="133" customWidth="1"/>
    <col min="14334" max="14335" width="11.44140625" style="133"/>
    <col min="14336" max="14336" width="19.33203125" style="133" customWidth="1"/>
    <col min="14337" max="14337" width="51.33203125" style="133" customWidth="1"/>
    <col min="14338" max="14338" width="9.109375" style="133" customWidth="1"/>
    <col min="14339" max="14339" width="5.88671875" style="133" customWidth="1"/>
    <col min="14340" max="14340" width="7.6640625" style="133" customWidth="1"/>
    <col min="14341" max="14341" width="7.5546875" style="133" bestFit="1" customWidth="1"/>
    <col min="14342" max="14342" width="7.5546875" style="133" customWidth="1"/>
    <col min="14343" max="14343" width="18" style="133" customWidth="1"/>
    <col min="14344" max="14344" width="8.88671875" style="133" customWidth="1"/>
    <col min="14345" max="14345" width="19.5546875" style="133" customWidth="1"/>
    <col min="14346" max="14346" width="8.44140625" style="133" customWidth="1"/>
    <col min="14347" max="14347" width="20.33203125" style="133" customWidth="1"/>
    <col min="14348" max="14348" width="21.5546875" style="133" customWidth="1"/>
    <col min="14349" max="14349" width="20.33203125" style="133" customWidth="1"/>
    <col min="14350" max="14350" width="10.109375" style="133" customWidth="1"/>
    <col min="14351" max="14351" width="17" style="133" customWidth="1"/>
    <col min="14352" max="14586" width="11.44140625" style="133"/>
    <col min="14587" max="14587" width="1.6640625" style="133" customWidth="1"/>
    <col min="14588" max="14588" width="16" style="133" customWidth="1"/>
    <col min="14589" max="14589" width="6.44140625" style="133" customWidth="1"/>
    <col min="14590" max="14591" width="11.44140625" style="133"/>
    <col min="14592" max="14592" width="19.33203125" style="133" customWidth="1"/>
    <col min="14593" max="14593" width="51.33203125" style="133" customWidth="1"/>
    <col min="14594" max="14594" width="9.109375" style="133" customWidth="1"/>
    <col min="14595" max="14595" width="5.88671875" style="133" customWidth="1"/>
    <col min="14596" max="14596" width="7.6640625" style="133" customWidth="1"/>
    <col min="14597" max="14597" width="7.5546875" style="133" bestFit="1" customWidth="1"/>
    <col min="14598" max="14598" width="7.5546875" style="133" customWidth="1"/>
    <col min="14599" max="14599" width="18" style="133" customWidth="1"/>
    <col min="14600" max="14600" width="8.88671875" style="133" customWidth="1"/>
    <col min="14601" max="14601" width="19.5546875" style="133" customWidth="1"/>
    <col min="14602" max="14602" width="8.44140625" style="133" customWidth="1"/>
    <col min="14603" max="14603" width="20.33203125" style="133" customWidth="1"/>
    <col min="14604" max="14604" width="21.5546875" style="133" customWidth="1"/>
    <col min="14605" max="14605" width="20.33203125" style="133" customWidth="1"/>
    <col min="14606" max="14606" width="10.109375" style="133" customWidth="1"/>
    <col min="14607" max="14607" width="17" style="133" customWidth="1"/>
    <col min="14608" max="14842" width="11.44140625" style="133"/>
    <col min="14843" max="14843" width="1.6640625" style="133" customWidth="1"/>
    <col min="14844" max="14844" width="16" style="133" customWidth="1"/>
    <col min="14845" max="14845" width="6.44140625" style="133" customWidth="1"/>
    <col min="14846" max="14847" width="11.44140625" style="133"/>
    <col min="14848" max="14848" width="19.33203125" style="133" customWidth="1"/>
    <col min="14849" max="14849" width="51.33203125" style="133" customWidth="1"/>
    <col min="14850" max="14850" width="9.109375" style="133" customWidth="1"/>
    <col min="14851" max="14851" width="5.88671875" style="133" customWidth="1"/>
    <col min="14852" max="14852" width="7.6640625" style="133" customWidth="1"/>
    <col min="14853" max="14853" width="7.5546875" style="133" bestFit="1" customWidth="1"/>
    <col min="14854" max="14854" width="7.5546875" style="133" customWidth="1"/>
    <col min="14855" max="14855" width="18" style="133" customWidth="1"/>
    <col min="14856" max="14856" width="8.88671875" style="133" customWidth="1"/>
    <col min="14857" max="14857" width="19.5546875" style="133" customWidth="1"/>
    <col min="14858" max="14858" width="8.44140625" style="133" customWidth="1"/>
    <col min="14859" max="14859" width="20.33203125" style="133" customWidth="1"/>
    <col min="14860" max="14860" width="21.5546875" style="133" customWidth="1"/>
    <col min="14861" max="14861" width="20.33203125" style="133" customWidth="1"/>
    <col min="14862" max="14862" width="10.109375" style="133" customWidth="1"/>
    <col min="14863" max="14863" width="17" style="133" customWidth="1"/>
    <col min="14864" max="15098" width="11.44140625" style="133"/>
    <col min="15099" max="15099" width="1.6640625" style="133" customWidth="1"/>
    <col min="15100" max="15100" width="16" style="133" customWidth="1"/>
    <col min="15101" max="15101" width="6.44140625" style="133" customWidth="1"/>
    <col min="15102" max="15103" width="11.44140625" style="133"/>
    <col min="15104" max="15104" width="19.33203125" style="133" customWidth="1"/>
    <col min="15105" max="15105" width="51.33203125" style="133" customWidth="1"/>
    <col min="15106" max="15106" width="9.109375" style="133" customWidth="1"/>
    <col min="15107" max="15107" width="5.88671875" style="133" customWidth="1"/>
    <col min="15108" max="15108" width="7.6640625" style="133" customWidth="1"/>
    <col min="15109" max="15109" width="7.5546875" style="133" bestFit="1" customWidth="1"/>
    <col min="15110" max="15110" width="7.5546875" style="133" customWidth="1"/>
    <col min="15111" max="15111" width="18" style="133" customWidth="1"/>
    <col min="15112" max="15112" width="8.88671875" style="133" customWidth="1"/>
    <col min="15113" max="15113" width="19.5546875" style="133" customWidth="1"/>
    <col min="15114" max="15114" width="8.44140625" style="133" customWidth="1"/>
    <col min="15115" max="15115" width="20.33203125" style="133" customWidth="1"/>
    <col min="15116" max="15116" width="21.5546875" style="133" customWidth="1"/>
    <col min="15117" max="15117" width="20.33203125" style="133" customWidth="1"/>
    <col min="15118" max="15118" width="10.109375" style="133" customWidth="1"/>
    <col min="15119" max="15119" width="17" style="133" customWidth="1"/>
    <col min="15120" max="15354" width="11.44140625" style="133"/>
    <col min="15355" max="15355" width="1.6640625" style="133" customWidth="1"/>
    <col min="15356" max="15356" width="16" style="133" customWidth="1"/>
    <col min="15357" max="15357" width="6.44140625" style="133" customWidth="1"/>
    <col min="15358" max="15359" width="11.44140625" style="133"/>
    <col min="15360" max="15360" width="19.33203125" style="133" customWidth="1"/>
    <col min="15361" max="15361" width="51.33203125" style="133" customWidth="1"/>
    <col min="15362" max="15362" width="9.109375" style="133" customWidth="1"/>
    <col min="15363" max="15363" width="5.88671875" style="133" customWidth="1"/>
    <col min="15364" max="15364" width="7.6640625" style="133" customWidth="1"/>
    <col min="15365" max="15365" width="7.5546875" style="133" bestFit="1" customWidth="1"/>
    <col min="15366" max="15366" width="7.5546875" style="133" customWidth="1"/>
    <col min="15367" max="15367" width="18" style="133" customWidth="1"/>
    <col min="15368" max="15368" width="8.88671875" style="133" customWidth="1"/>
    <col min="15369" max="15369" width="19.5546875" style="133" customWidth="1"/>
    <col min="15370" max="15370" width="8.44140625" style="133" customWidth="1"/>
    <col min="15371" max="15371" width="20.33203125" style="133" customWidth="1"/>
    <col min="15372" max="15372" width="21.5546875" style="133" customWidth="1"/>
    <col min="15373" max="15373" width="20.33203125" style="133" customWidth="1"/>
    <col min="15374" max="15374" width="10.109375" style="133" customWidth="1"/>
    <col min="15375" max="15375" width="17" style="133" customWidth="1"/>
    <col min="15376" max="15610" width="11.44140625" style="133"/>
    <col min="15611" max="15611" width="1.6640625" style="133" customWidth="1"/>
    <col min="15612" max="15612" width="16" style="133" customWidth="1"/>
    <col min="15613" max="15613" width="6.44140625" style="133" customWidth="1"/>
    <col min="15614" max="15615" width="11.44140625" style="133"/>
    <col min="15616" max="15616" width="19.33203125" style="133" customWidth="1"/>
    <col min="15617" max="15617" width="51.33203125" style="133" customWidth="1"/>
    <col min="15618" max="15618" width="9.109375" style="133" customWidth="1"/>
    <col min="15619" max="15619" width="5.88671875" style="133" customWidth="1"/>
    <col min="15620" max="15620" width="7.6640625" style="133" customWidth="1"/>
    <col min="15621" max="15621" width="7.5546875" style="133" bestFit="1" customWidth="1"/>
    <col min="15622" max="15622" width="7.5546875" style="133" customWidth="1"/>
    <col min="15623" max="15623" width="18" style="133" customWidth="1"/>
    <col min="15624" max="15624" width="8.88671875" style="133" customWidth="1"/>
    <col min="15625" max="15625" width="19.5546875" style="133" customWidth="1"/>
    <col min="15626" max="15626" width="8.44140625" style="133" customWidth="1"/>
    <col min="15627" max="15627" width="20.33203125" style="133" customWidth="1"/>
    <col min="15628" max="15628" width="21.5546875" style="133" customWidth="1"/>
    <col min="15629" max="15629" width="20.33203125" style="133" customWidth="1"/>
    <col min="15630" max="15630" width="10.109375" style="133" customWidth="1"/>
    <col min="15631" max="15631" width="17" style="133" customWidth="1"/>
    <col min="15632" max="15866" width="11.44140625" style="133"/>
    <col min="15867" max="15867" width="1.6640625" style="133" customWidth="1"/>
    <col min="15868" max="15868" width="16" style="133" customWidth="1"/>
    <col min="15869" max="15869" width="6.44140625" style="133" customWidth="1"/>
    <col min="15870" max="15871" width="11.44140625" style="133"/>
    <col min="15872" max="15872" width="19.33203125" style="133" customWidth="1"/>
    <col min="15873" max="15873" width="51.33203125" style="133" customWidth="1"/>
    <col min="15874" max="15874" width="9.109375" style="133" customWidth="1"/>
    <col min="15875" max="15875" width="5.88671875" style="133" customWidth="1"/>
    <col min="15876" max="15876" width="7.6640625" style="133" customWidth="1"/>
    <col min="15877" max="15877" width="7.5546875" style="133" bestFit="1" customWidth="1"/>
    <col min="15878" max="15878" width="7.5546875" style="133" customWidth="1"/>
    <col min="15879" max="15879" width="18" style="133" customWidth="1"/>
    <col min="15880" max="15880" width="8.88671875" style="133" customWidth="1"/>
    <col min="15881" max="15881" width="19.5546875" style="133" customWidth="1"/>
    <col min="15882" max="15882" width="8.44140625" style="133" customWidth="1"/>
    <col min="15883" max="15883" width="20.33203125" style="133" customWidth="1"/>
    <col min="15884" max="15884" width="21.5546875" style="133" customWidth="1"/>
    <col min="15885" max="15885" width="20.33203125" style="133" customWidth="1"/>
    <col min="15886" max="15886" width="10.109375" style="133" customWidth="1"/>
    <col min="15887" max="15887" width="17" style="133" customWidth="1"/>
    <col min="15888" max="16122" width="11.44140625" style="133"/>
    <col min="16123" max="16123" width="1.6640625" style="133" customWidth="1"/>
    <col min="16124" max="16124" width="16" style="133" customWidth="1"/>
    <col min="16125" max="16125" width="6.44140625" style="133" customWidth="1"/>
    <col min="16126" max="16127" width="11.44140625" style="133"/>
    <col min="16128" max="16128" width="19.33203125" style="133" customWidth="1"/>
    <col min="16129" max="16129" width="51.33203125" style="133" customWidth="1"/>
    <col min="16130" max="16130" width="9.109375" style="133" customWidth="1"/>
    <col min="16131" max="16131" width="5.88671875" style="133" customWidth="1"/>
    <col min="16132" max="16132" width="7.6640625" style="133" customWidth="1"/>
    <col min="16133" max="16133" width="7.5546875" style="133" bestFit="1" customWidth="1"/>
    <col min="16134" max="16134" width="7.5546875" style="133" customWidth="1"/>
    <col min="16135" max="16135" width="18" style="133" customWidth="1"/>
    <col min="16136" max="16136" width="8.88671875" style="133" customWidth="1"/>
    <col min="16137" max="16137" width="19.5546875" style="133" customWidth="1"/>
    <col min="16138" max="16138" width="8.44140625" style="133" customWidth="1"/>
    <col min="16139" max="16139" width="20.33203125" style="133" customWidth="1"/>
    <col min="16140" max="16140" width="21.5546875" style="133" customWidth="1"/>
    <col min="16141" max="16141" width="20.33203125" style="133" customWidth="1"/>
    <col min="16142" max="16142" width="10.109375" style="133" customWidth="1"/>
    <col min="16143" max="16143" width="17" style="133" customWidth="1"/>
    <col min="16144" max="16384" width="11.44140625" style="133"/>
  </cols>
  <sheetData>
    <row r="1" spans="2:16" ht="14.4" thickBot="1" x14ac:dyDescent="0.3">
      <c r="C1" s="131"/>
      <c r="D1" s="132"/>
      <c r="E1" s="132"/>
      <c r="F1" s="132"/>
      <c r="G1" s="132"/>
      <c r="H1" s="132"/>
      <c r="I1" s="132"/>
      <c r="J1" s="132"/>
      <c r="K1" s="132"/>
      <c r="L1" s="132"/>
      <c r="M1" s="132"/>
      <c r="N1" s="75"/>
      <c r="O1" s="75"/>
    </row>
    <row r="2" spans="2:16" ht="15" customHeight="1" x14ac:dyDescent="0.3">
      <c r="C2" s="628" t="s">
        <v>90</v>
      </c>
      <c r="D2" s="629"/>
      <c r="E2" s="629"/>
      <c r="F2" s="629"/>
      <c r="G2" s="629"/>
      <c r="H2" s="629"/>
      <c r="I2" s="629"/>
      <c r="J2" s="629"/>
      <c r="K2" s="629"/>
      <c r="L2" s="629"/>
      <c r="M2" s="629"/>
      <c r="N2" s="629"/>
      <c r="O2" s="630"/>
    </row>
    <row r="3" spans="2:16" ht="15" customHeight="1" x14ac:dyDescent="0.3">
      <c r="C3" s="631"/>
      <c r="D3" s="632"/>
      <c r="E3" s="632"/>
      <c r="F3" s="632"/>
      <c r="G3" s="632"/>
      <c r="H3" s="632"/>
      <c r="I3" s="632"/>
      <c r="J3" s="632"/>
      <c r="K3" s="632"/>
      <c r="L3" s="632"/>
      <c r="M3" s="632"/>
      <c r="N3" s="632"/>
      <c r="O3" s="633"/>
    </row>
    <row r="4" spans="2:16" ht="15" customHeight="1" x14ac:dyDescent="0.3">
      <c r="C4" s="631"/>
      <c r="D4" s="632"/>
      <c r="E4" s="632"/>
      <c r="F4" s="632"/>
      <c r="G4" s="632"/>
      <c r="H4" s="632"/>
      <c r="I4" s="632"/>
      <c r="J4" s="632"/>
      <c r="K4" s="632"/>
      <c r="L4" s="632"/>
      <c r="M4" s="632"/>
      <c r="N4" s="632"/>
      <c r="O4" s="633"/>
    </row>
    <row r="5" spans="2:16" ht="15.75" customHeight="1" thickBot="1" x14ac:dyDescent="0.35">
      <c r="C5" s="634"/>
      <c r="D5" s="635"/>
      <c r="E5" s="635"/>
      <c r="F5" s="635"/>
      <c r="G5" s="635"/>
      <c r="H5" s="635"/>
      <c r="I5" s="635"/>
      <c r="J5" s="635"/>
      <c r="K5" s="635"/>
      <c r="L5" s="635"/>
      <c r="M5" s="635"/>
      <c r="N5" s="635"/>
      <c r="O5" s="636"/>
    </row>
    <row r="6" spans="2:16" ht="45" customHeight="1" thickBot="1" x14ac:dyDescent="0.35">
      <c r="C6" s="714" t="str">
        <f>'[1]DATOS ENTRADA'!$B$7</f>
        <v>OBJETO DE LA LICITACIÓN:</v>
      </c>
      <c r="D6" s="715"/>
      <c r="E6" s="716"/>
      <c r="F6" s="717" t="str">
        <f>DISCRIMINACION!C6</f>
        <v>ESTUDIOS Y DISEÑOS, MEJORAMIENTO Y REHABILITACION DE LA MALLA VIAL RURAL DEL MUNICIPIO DE SIBATE - CUNDINAMARCA</v>
      </c>
      <c r="G6" s="718"/>
      <c r="H6" s="718"/>
      <c r="I6" s="718"/>
      <c r="J6" s="718"/>
      <c r="K6" s="718"/>
      <c r="L6" s="718"/>
      <c r="M6" s="718"/>
      <c r="N6" s="718"/>
      <c r="O6" s="719"/>
    </row>
    <row r="7" spans="2:16" x14ac:dyDescent="0.3">
      <c r="D7" s="134"/>
      <c r="E7" s="134"/>
      <c r="F7" s="134"/>
      <c r="G7" s="134"/>
      <c r="H7" s="134"/>
      <c r="I7" s="134"/>
      <c r="J7" s="134"/>
      <c r="K7" s="134"/>
      <c r="L7" s="134"/>
      <c r="M7" s="134"/>
      <c r="N7" s="134"/>
      <c r="O7" s="135"/>
    </row>
    <row r="8" spans="2:16" x14ac:dyDescent="0.3">
      <c r="C8" s="720" t="s">
        <v>113</v>
      </c>
      <c r="D8" s="720"/>
      <c r="E8" s="720"/>
      <c r="F8" s="720"/>
      <c r="G8" s="720"/>
      <c r="H8" s="720"/>
      <c r="I8" s="720"/>
      <c r="J8" s="720"/>
      <c r="K8" s="720"/>
      <c r="L8" s="720"/>
      <c r="M8" s="720"/>
      <c r="N8" s="720"/>
      <c r="O8" s="720"/>
    </row>
    <row r="9" spans="2:16" x14ac:dyDescent="0.3">
      <c r="C9" s="721" t="s">
        <v>114</v>
      </c>
      <c r="D9" s="722"/>
      <c r="E9" s="722"/>
      <c r="F9" s="722"/>
      <c r="G9" s="722"/>
      <c r="H9" s="722"/>
      <c r="I9" s="722"/>
      <c r="J9" s="722"/>
      <c r="K9" s="722"/>
      <c r="L9" s="722"/>
      <c r="M9" s="722"/>
      <c r="N9" s="722"/>
      <c r="O9" s="723"/>
    </row>
    <row r="10" spans="2:16" x14ac:dyDescent="0.3">
      <c r="C10" s="265"/>
      <c r="D10" s="266"/>
      <c r="E10" s="266"/>
      <c r="F10" s="266"/>
      <c r="G10" s="266"/>
      <c r="H10" s="267"/>
      <c r="I10" s="267"/>
      <c r="J10" s="268"/>
      <c r="K10" s="136"/>
      <c r="L10" s="269"/>
      <c r="M10" s="270"/>
      <c r="N10" s="271"/>
      <c r="O10" s="137"/>
    </row>
    <row r="11" spans="2:16" x14ac:dyDescent="0.3">
      <c r="C11" s="272"/>
      <c r="D11" s="273"/>
      <c r="E11" s="273"/>
      <c r="F11" s="273"/>
      <c r="G11" s="274"/>
      <c r="H11" s="274"/>
      <c r="I11" s="273"/>
      <c r="J11" s="273"/>
      <c r="K11" s="730" t="s">
        <v>115</v>
      </c>
      <c r="L11" s="730"/>
      <c r="M11" s="730"/>
      <c r="N11" s="274">
        <v>10</v>
      </c>
      <c r="O11" s="275" t="s">
        <v>101</v>
      </c>
    </row>
    <row r="12" spans="2:16" x14ac:dyDescent="0.3">
      <c r="C12" s="731" t="s">
        <v>116</v>
      </c>
      <c r="D12" s="732"/>
      <c r="E12" s="732"/>
      <c r="F12" s="732"/>
      <c r="G12" s="732"/>
      <c r="H12" s="732"/>
      <c r="I12" s="732"/>
      <c r="J12" s="732"/>
      <c r="K12" s="732"/>
      <c r="L12" s="732"/>
      <c r="M12" s="732"/>
      <c r="N12" s="732"/>
      <c r="O12" s="733"/>
    </row>
    <row r="13" spans="2:16" ht="34.5" customHeight="1" x14ac:dyDescent="0.3">
      <c r="B13" s="200"/>
      <c r="C13" s="734" t="s">
        <v>117</v>
      </c>
      <c r="D13" s="735"/>
      <c r="E13" s="735"/>
      <c r="F13" s="735"/>
      <c r="G13" s="736"/>
      <c r="H13" s="138" t="s">
        <v>118</v>
      </c>
      <c r="I13" s="139" t="s">
        <v>119</v>
      </c>
      <c r="J13" s="140" t="s">
        <v>120</v>
      </c>
      <c r="K13" s="140" t="s">
        <v>121</v>
      </c>
      <c r="L13" s="141" t="s">
        <v>122</v>
      </c>
      <c r="M13" s="142" t="s">
        <v>123</v>
      </c>
      <c r="N13" s="143" t="s">
        <v>124</v>
      </c>
      <c r="O13" s="142" t="s">
        <v>125</v>
      </c>
    </row>
    <row r="14" spans="2:16" ht="14.25" customHeight="1" x14ac:dyDescent="0.3">
      <c r="B14" s="199"/>
      <c r="C14" s="276">
        <v>1</v>
      </c>
      <c r="D14" s="737" t="s">
        <v>126</v>
      </c>
      <c r="E14" s="738"/>
      <c r="F14" s="738"/>
      <c r="G14" s="739"/>
      <c r="H14" s="277" t="s">
        <v>127</v>
      </c>
      <c r="I14" s="278">
        <v>10</v>
      </c>
      <c r="J14" s="279">
        <v>1</v>
      </c>
      <c r="K14" s="144">
        <v>0.25</v>
      </c>
      <c r="L14" s="280">
        <f>J14*K14*$N$11</f>
        <v>2.5</v>
      </c>
      <c r="M14" s="234">
        <f>1423500*2</f>
        <v>2847000</v>
      </c>
      <c r="N14" s="281">
        <v>1.58</v>
      </c>
      <c r="O14" s="145">
        <f>ROUND(L14*M14*N14,0)</f>
        <v>11245650</v>
      </c>
    </row>
    <row r="15" spans="2:16" ht="14.25" customHeight="1" x14ac:dyDescent="0.3">
      <c r="B15" s="199"/>
      <c r="C15" s="276">
        <v>2</v>
      </c>
      <c r="D15" s="737" t="s">
        <v>213</v>
      </c>
      <c r="E15" s="738"/>
      <c r="F15" s="738"/>
      <c r="G15" s="739"/>
      <c r="H15" s="277" t="s">
        <v>127</v>
      </c>
      <c r="I15" s="278">
        <v>10</v>
      </c>
      <c r="J15" s="279">
        <v>1</v>
      </c>
      <c r="K15" s="144">
        <v>0.30088506569246681</v>
      </c>
      <c r="L15" s="280">
        <f>J15*K15*$N$11</f>
        <v>3.0088506569246682</v>
      </c>
      <c r="M15" s="234">
        <f>1423500*1</f>
        <v>1423500</v>
      </c>
      <c r="N15" s="281">
        <v>1.58</v>
      </c>
      <c r="O15" s="145">
        <f>ROUND(L15*M15*N15,0)</f>
        <v>6767296</v>
      </c>
    </row>
    <row r="16" spans="2:16" x14ac:dyDescent="0.3">
      <c r="B16" s="199"/>
      <c r="C16" s="282"/>
      <c r="D16" s="727" t="s">
        <v>128</v>
      </c>
      <c r="E16" s="728"/>
      <c r="F16" s="728"/>
      <c r="G16" s="283"/>
      <c r="H16" s="284"/>
      <c r="I16" s="284"/>
      <c r="J16" s="285"/>
      <c r="K16" s="146"/>
      <c r="L16" s="286"/>
      <c r="M16" s="287"/>
      <c r="N16" s="288"/>
      <c r="O16" s="147"/>
      <c r="P16" s="148"/>
    </row>
    <row r="17" spans="2:16" x14ac:dyDescent="0.3">
      <c r="B17" s="199">
        <v>9455</v>
      </c>
      <c r="C17" s="276">
        <v>3</v>
      </c>
      <c r="D17" s="724" t="s">
        <v>195</v>
      </c>
      <c r="E17" s="725"/>
      <c r="F17" s="725"/>
      <c r="G17" s="726"/>
      <c r="H17" s="289" t="str">
        <f>VLOOKUP(B17,[1]INSUMOS!$B$3:$F$2468,3,FALSE)</f>
        <v>MES</v>
      </c>
      <c r="I17" s="290">
        <v>1</v>
      </c>
      <c r="J17" s="291">
        <v>2</v>
      </c>
      <c r="K17" s="149">
        <v>1</v>
      </c>
      <c r="L17" s="292">
        <v>8</v>
      </c>
      <c r="M17" s="362">
        <v>1575000</v>
      </c>
      <c r="N17" s="281">
        <v>1.58</v>
      </c>
      <c r="O17" s="150">
        <f>ROUND(L17*M17*N17,0)</f>
        <v>19908000</v>
      </c>
      <c r="P17" s="148"/>
    </row>
    <row r="18" spans="2:16" x14ac:dyDescent="0.3">
      <c r="B18" s="199"/>
      <c r="C18" s="282"/>
      <c r="D18" s="727"/>
      <c r="E18" s="728"/>
      <c r="F18" s="728"/>
      <c r="G18" s="283"/>
      <c r="H18" s="284"/>
      <c r="I18" s="284"/>
      <c r="J18" s="285"/>
      <c r="K18" s="146"/>
      <c r="L18" s="286"/>
      <c r="M18" s="234">
        <v>5604000</v>
      </c>
      <c r="N18" s="288"/>
      <c r="O18" s="147"/>
      <c r="P18" s="148"/>
    </row>
    <row r="19" spans="2:16" x14ac:dyDescent="0.3">
      <c r="D19" s="293"/>
      <c r="E19" s="293"/>
      <c r="F19" s="293"/>
      <c r="G19" s="293"/>
      <c r="H19" s="729" t="s">
        <v>129</v>
      </c>
      <c r="I19" s="729"/>
      <c r="J19" s="729"/>
      <c r="K19" s="729"/>
      <c r="L19" s="729"/>
      <c r="M19" s="729"/>
      <c r="N19" s="729"/>
      <c r="O19" s="151">
        <f>SUM(O14:O18)</f>
        <v>37920946</v>
      </c>
    </row>
    <row r="20" spans="2:16" x14ac:dyDescent="0.3">
      <c r="D20" s="293"/>
      <c r="E20" s="293"/>
      <c r="F20" s="293"/>
      <c r="G20" s="293"/>
      <c r="H20" s="294"/>
      <c r="I20" s="294"/>
      <c r="J20" s="294"/>
      <c r="K20" s="294"/>
      <c r="L20" s="294"/>
      <c r="M20" s="294"/>
      <c r="N20" s="294"/>
      <c r="O20" s="152"/>
    </row>
    <row r="21" spans="2:16" x14ac:dyDescent="0.3">
      <c r="C21" s="707" t="s">
        <v>130</v>
      </c>
      <c r="D21" s="708"/>
      <c r="E21" s="708"/>
      <c r="F21" s="708"/>
      <c r="G21" s="708"/>
      <c r="H21" s="708"/>
      <c r="I21" s="708"/>
      <c r="J21" s="708"/>
      <c r="K21" s="708"/>
      <c r="L21" s="708"/>
      <c r="M21" s="708"/>
      <c r="N21" s="708"/>
      <c r="O21" s="709"/>
    </row>
    <row r="22" spans="2:16" x14ac:dyDescent="0.3">
      <c r="C22" s="710" t="s">
        <v>117</v>
      </c>
      <c r="D22" s="710"/>
      <c r="E22" s="710"/>
      <c r="F22" s="710"/>
      <c r="G22" s="153" t="s">
        <v>131</v>
      </c>
      <c r="H22" s="153" t="s">
        <v>118</v>
      </c>
      <c r="I22" s="711" t="s">
        <v>132</v>
      </c>
      <c r="J22" s="711"/>
      <c r="K22" s="712" t="s">
        <v>6</v>
      </c>
      <c r="L22" s="712"/>
      <c r="M22" s="712"/>
      <c r="N22" s="713" t="s">
        <v>73</v>
      </c>
      <c r="O22" s="713"/>
    </row>
    <row r="23" spans="2:16" x14ac:dyDescent="0.3">
      <c r="C23" s="295" t="s">
        <v>133</v>
      </c>
      <c r="D23" s="704" t="s">
        <v>134</v>
      </c>
      <c r="E23" s="704"/>
      <c r="F23" s="704"/>
      <c r="G23" s="704"/>
      <c r="H23" s="704"/>
      <c r="I23" s="704"/>
      <c r="J23" s="704"/>
      <c r="K23" s="704"/>
      <c r="L23" s="704"/>
      <c r="M23" s="704"/>
      <c r="N23" s="704"/>
      <c r="O23" s="704"/>
    </row>
    <row r="24" spans="2:16" x14ac:dyDescent="0.3">
      <c r="B24" s="133">
        <v>7559</v>
      </c>
      <c r="C24" s="276">
        <v>1.1000000000000001</v>
      </c>
      <c r="D24" s="695" t="s">
        <v>135</v>
      </c>
      <c r="E24" s="695"/>
      <c r="F24" s="695"/>
      <c r="G24" s="296" t="s">
        <v>197</v>
      </c>
      <c r="H24" s="154" t="str">
        <f>VLOOKUP(B24,[1]INSUMOS!$B$3:$F$2468,3,FALSE)</f>
        <v>M2</v>
      </c>
      <c r="I24" s="692">
        <v>50</v>
      </c>
      <c r="J24" s="693"/>
      <c r="K24" s="654">
        <v>793</v>
      </c>
      <c r="L24" s="655"/>
      <c r="M24" s="656"/>
      <c r="N24" s="684">
        <f>ROUND(I24*K24,0)</f>
        <v>39650</v>
      </c>
      <c r="O24" s="684"/>
    </row>
    <row r="25" spans="2:16" x14ac:dyDescent="0.3">
      <c r="B25" s="133">
        <v>7285</v>
      </c>
      <c r="C25" s="276">
        <v>1.2</v>
      </c>
      <c r="D25" s="695" t="s">
        <v>136</v>
      </c>
      <c r="E25" s="695"/>
      <c r="F25" s="695"/>
      <c r="G25" s="296" t="s">
        <v>196</v>
      </c>
      <c r="H25" s="154" t="str">
        <f>VLOOKUP(B25,[1]INSUMOS!$B$3:$F$2468,3,FALSE)</f>
        <v>UN</v>
      </c>
      <c r="I25" s="692">
        <v>70</v>
      </c>
      <c r="J25" s="693"/>
      <c r="K25" s="654">
        <v>12390</v>
      </c>
      <c r="L25" s="655"/>
      <c r="M25" s="656"/>
      <c r="N25" s="684">
        <f>ROUND(I25*K25,0)</f>
        <v>867300</v>
      </c>
      <c r="O25" s="684"/>
    </row>
    <row r="26" spans="2:16" x14ac:dyDescent="0.3">
      <c r="C26" s="705"/>
      <c r="D26" s="705"/>
      <c r="E26" s="705"/>
      <c r="F26" s="705"/>
      <c r="G26" s="706"/>
      <c r="H26" s="637" t="s">
        <v>137</v>
      </c>
      <c r="I26" s="637"/>
      <c r="J26" s="637"/>
      <c r="K26" s="637"/>
      <c r="L26" s="637"/>
      <c r="M26" s="637"/>
      <c r="N26" s="671">
        <f>SUM(N24:O25)</f>
        <v>906950</v>
      </c>
      <c r="O26" s="671"/>
    </row>
    <row r="27" spans="2:16" x14ac:dyDescent="0.3">
      <c r="C27" s="696"/>
      <c r="D27" s="696"/>
      <c r="E27" s="696"/>
      <c r="F27" s="696"/>
      <c r="G27" s="696"/>
      <c r="H27" s="696"/>
      <c r="I27" s="696"/>
      <c r="J27" s="696"/>
      <c r="K27" s="696"/>
      <c r="L27" s="696"/>
      <c r="M27" s="696"/>
      <c r="N27" s="696"/>
      <c r="O27" s="696"/>
    </row>
    <row r="28" spans="2:16" x14ac:dyDescent="0.3">
      <c r="C28" s="707" t="s">
        <v>138</v>
      </c>
      <c r="D28" s="708"/>
      <c r="E28" s="708"/>
      <c r="F28" s="708"/>
      <c r="G28" s="708"/>
      <c r="H28" s="708"/>
      <c r="I28" s="708"/>
      <c r="J28" s="708"/>
      <c r="K28" s="708"/>
      <c r="L28" s="708"/>
      <c r="M28" s="708"/>
      <c r="N28" s="708"/>
      <c r="O28" s="709"/>
    </row>
    <row r="29" spans="2:16" ht="15" customHeight="1" x14ac:dyDescent="0.3">
      <c r="C29" s="710" t="s">
        <v>117</v>
      </c>
      <c r="D29" s="710"/>
      <c r="E29" s="710"/>
      <c r="F29" s="710"/>
      <c r="G29" s="153" t="s">
        <v>131</v>
      </c>
      <c r="H29" s="153" t="s">
        <v>118</v>
      </c>
      <c r="I29" s="711" t="s">
        <v>132</v>
      </c>
      <c r="J29" s="711"/>
      <c r="K29" s="712" t="s">
        <v>6</v>
      </c>
      <c r="L29" s="712"/>
      <c r="M29" s="712"/>
      <c r="N29" s="713" t="s">
        <v>73</v>
      </c>
      <c r="O29" s="713"/>
    </row>
    <row r="30" spans="2:16" ht="15" customHeight="1" x14ac:dyDescent="0.3">
      <c r="C30" s="295" t="s">
        <v>139</v>
      </c>
      <c r="D30" s="704" t="s">
        <v>140</v>
      </c>
      <c r="E30" s="704"/>
      <c r="F30" s="704"/>
      <c r="G30" s="704"/>
      <c r="H30" s="704"/>
      <c r="I30" s="704"/>
      <c r="J30" s="704"/>
      <c r="K30" s="704"/>
      <c r="L30" s="704"/>
      <c r="M30" s="704"/>
      <c r="N30" s="704"/>
      <c r="O30" s="704"/>
    </row>
    <row r="31" spans="2:16" ht="31.5" customHeight="1" x14ac:dyDescent="0.3">
      <c r="B31" s="133">
        <v>9290</v>
      </c>
      <c r="C31" s="276">
        <v>1.1000000000000001</v>
      </c>
      <c r="D31" s="695" t="s">
        <v>141</v>
      </c>
      <c r="E31" s="695"/>
      <c r="F31" s="695"/>
      <c r="G31" s="296" t="s">
        <v>198</v>
      </c>
      <c r="H31" s="154" t="str">
        <f>VLOOKUP(B31,[1]INSUMOS!$B$3:$F$2468,3,FALSE)</f>
        <v>UN</v>
      </c>
      <c r="I31" s="653">
        <v>10</v>
      </c>
      <c r="J31" s="653"/>
      <c r="K31" s="654">
        <v>122000</v>
      </c>
      <c r="L31" s="655"/>
      <c r="M31" s="656"/>
      <c r="N31" s="684">
        <f>ROUND(I31*K31,0)</f>
        <v>1220000</v>
      </c>
      <c r="O31" s="684"/>
    </row>
    <row r="32" spans="2:16" ht="15" customHeight="1" x14ac:dyDescent="0.3">
      <c r="C32" s="705"/>
      <c r="D32" s="705"/>
      <c r="E32" s="705"/>
      <c r="F32" s="705"/>
      <c r="G32" s="706"/>
      <c r="H32" s="637" t="s">
        <v>142</v>
      </c>
      <c r="I32" s="637"/>
      <c r="J32" s="637"/>
      <c r="K32" s="637"/>
      <c r="L32" s="637"/>
      <c r="M32" s="637"/>
      <c r="N32" s="671">
        <f>SUM(N31:N31)</f>
        <v>1220000</v>
      </c>
      <c r="O32" s="671"/>
    </row>
    <row r="33" spans="2:15" ht="13.5" customHeight="1" x14ac:dyDescent="0.3">
      <c r="C33" s="696"/>
      <c r="D33" s="696"/>
      <c r="E33" s="696"/>
      <c r="F33" s="696"/>
      <c r="G33" s="696"/>
      <c r="H33" s="696"/>
      <c r="I33" s="696"/>
      <c r="J33" s="696"/>
      <c r="K33" s="696"/>
      <c r="L33" s="696"/>
      <c r="M33" s="696"/>
      <c r="N33" s="696"/>
      <c r="O33" s="696"/>
    </row>
    <row r="34" spans="2:15" x14ac:dyDescent="0.3">
      <c r="C34" s="276" t="s">
        <v>143</v>
      </c>
      <c r="D34" s="660" t="s">
        <v>144</v>
      </c>
      <c r="E34" s="660"/>
      <c r="F34" s="660"/>
      <c r="G34" s="660"/>
      <c r="H34" s="660"/>
      <c r="I34" s="660"/>
      <c r="J34" s="660"/>
      <c r="K34" s="660"/>
      <c r="L34" s="660"/>
      <c r="M34" s="660"/>
      <c r="N34" s="660"/>
      <c r="O34" s="660"/>
    </row>
    <row r="35" spans="2:15" ht="14.25" customHeight="1" x14ac:dyDescent="0.3">
      <c r="B35" s="133">
        <v>7556</v>
      </c>
      <c r="C35" s="645">
        <v>2.1</v>
      </c>
      <c r="D35" s="698" t="s">
        <v>145</v>
      </c>
      <c r="E35" s="686"/>
      <c r="F35" s="699"/>
      <c r="G35" s="296" t="s">
        <v>199</v>
      </c>
      <c r="H35" s="154" t="str">
        <f>VLOOKUP(B35,[1]INSUMOS!$B$3:$F$2468,3,FALSE)</f>
        <v>M2</v>
      </c>
      <c r="I35" s="653">
        <v>250</v>
      </c>
      <c r="J35" s="653"/>
      <c r="K35" s="654">
        <v>1312</v>
      </c>
      <c r="L35" s="655"/>
      <c r="M35" s="656"/>
      <c r="N35" s="684">
        <f>ROUND(I35*K35,0)</f>
        <v>328000</v>
      </c>
      <c r="O35" s="684"/>
    </row>
    <row r="36" spans="2:15" x14ac:dyDescent="0.3">
      <c r="B36" s="133">
        <v>7554</v>
      </c>
      <c r="C36" s="697"/>
      <c r="D36" s="700"/>
      <c r="E36" s="687"/>
      <c r="F36" s="701"/>
      <c r="G36" s="296" t="s">
        <v>200</v>
      </c>
      <c r="H36" s="154" t="str">
        <f>VLOOKUP(B36,[1]INSUMOS!$B$3:$F$2468,3,FALSE)</f>
        <v>UN</v>
      </c>
      <c r="I36" s="653">
        <v>15</v>
      </c>
      <c r="J36" s="653"/>
      <c r="K36" s="654">
        <v>43962</v>
      </c>
      <c r="L36" s="655"/>
      <c r="M36" s="656"/>
      <c r="N36" s="677">
        <f>ROUND(I36*K36,0)</f>
        <v>659430</v>
      </c>
      <c r="O36" s="678"/>
    </row>
    <row r="37" spans="2:15" ht="31.8" customHeight="1" x14ac:dyDescent="0.3">
      <c r="B37" s="133">
        <v>7850</v>
      </c>
      <c r="C37" s="646"/>
      <c r="D37" s="702"/>
      <c r="E37" s="688"/>
      <c r="F37" s="703"/>
      <c r="G37" s="296" t="s">
        <v>201</v>
      </c>
      <c r="H37" s="154" t="str">
        <f>VLOOKUP(B37,[1]INSUMOS!$B$3:$F$2468,3,FALSE)</f>
        <v>ROLLO</v>
      </c>
      <c r="I37" s="653">
        <v>30</v>
      </c>
      <c r="J37" s="653"/>
      <c r="K37" s="654">
        <v>24285</v>
      </c>
      <c r="L37" s="655"/>
      <c r="M37" s="656"/>
      <c r="N37" s="677">
        <f>ROUND(I37*K37,0)</f>
        <v>728550</v>
      </c>
      <c r="O37" s="678"/>
    </row>
    <row r="38" spans="2:15" ht="15" customHeight="1" x14ac:dyDescent="0.3">
      <c r="D38" s="297"/>
      <c r="E38" s="297"/>
      <c r="F38" s="297"/>
      <c r="G38" s="297"/>
      <c r="H38" s="637" t="s">
        <v>142</v>
      </c>
      <c r="I38" s="637"/>
      <c r="J38" s="637"/>
      <c r="K38" s="637"/>
      <c r="L38" s="637"/>
      <c r="M38" s="637"/>
      <c r="N38" s="671">
        <f>SUM(N35:O37)</f>
        <v>1715980</v>
      </c>
      <c r="O38" s="671"/>
    </row>
    <row r="39" spans="2:15" ht="11.25" customHeight="1" x14ac:dyDescent="0.3">
      <c r="D39" s="297"/>
      <c r="E39" s="297"/>
      <c r="F39" s="297"/>
      <c r="G39" s="297"/>
      <c r="H39" s="298"/>
      <c r="I39" s="298"/>
      <c r="J39" s="298"/>
      <c r="K39" s="298"/>
      <c r="L39" s="298"/>
      <c r="M39" s="298"/>
      <c r="N39" s="152"/>
      <c r="O39" s="152"/>
    </row>
    <row r="40" spans="2:15" x14ac:dyDescent="0.3">
      <c r="C40" s="276" t="s">
        <v>146</v>
      </c>
      <c r="D40" s="660" t="s">
        <v>147</v>
      </c>
      <c r="E40" s="660"/>
      <c r="F40" s="660"/>
      <c r="G40" s="660"/>
      <c r="H40" s="660"/>
      <c r="I40" s="660"/>
      <c r="J40" s="660"/>
      <c r="K40" s="660"/>
      <c r="L40" s="660"/>
      <c r="M40" s="660"/>
      <c r="N40" s="660"/>
      <c r="O40" s="660"/>
    </row>
    <row r="41" spans="2:15" ht="28.5" customHeight="1" x14ac:dyDescent="0.3">
      <c r="B41" s="133">
        <v>7556</v>
      </c>
      <c r="C41" s="276">
        <v>3.1</v>
      </c>
      <c r="D41" s="694" t="s">
        <v>148</v>
      </c>
      <c r="E41" s="694"/>
      <c r="F41" s="694"/>
      <c r="G41" s="296" t="s">
        <v>199</v>
      </c>
      <c r="H41" s="154" t="str">
        <f>VLOOKUP(B41,[1]INSUMOS!$B$3:$F$2468,3,FALSE)</f>
        <v>M2</v>
      </c>
      <c r="I41" s="653">
        <v>400</v>
      </c>
      <c r="J41" s="653"/>
      <c r="K41" s="654">
        <v>1188</v>
      </c>
      <c r="L41" s="655"/>
      <c r="M41" s="656"/>
      <c r="N41" s="684">
        <f t="shared" ref="N41:N48" si="0">+ROUND(I41*K41,0)</f>
        <v>475200</v>
      </c>
      <c r="O41" s="684"/>
    </row>
    <row r="42" spans="2:15" ht="38.25" customHeight="1" x14ac:dyDescent="0.3">
      <c r="B42" s="133">
        <v>7812</v>
      </c>
      <c r="C42" s="637">
        <v>3.2</v>
      </c>
      <c r="D42" s="695" t="s">
        <v>149</v>
      </c>
      <c r="E42" s="695"/>
      <c r="F42" s="695"/>
      <c r="G42" s="296" t="s">
        <v>202</v>
      </c>
      <c r="H42" s="154" t="str">
        <f>VLOOKUP(B42,[1]INSUMOS!$B$3:$F$2468,3,FALSE)</f>
        <v>UN</v>
      </c>
      <c r="I42" s="653">
        <v>2</v>
      </c>
      <c r="J42" s="653"/>
      <c r="K42" s="654">
        <v>123283</v>
      </c>
      <c r="L42" s="655"/>
      <c r="M42" s="656"/>
      <c r="N42" s="684">
        <f t="shared" si="0"/>
        <v>246566</v>
      </c>
      <c r="O42" s="684"/>
    </row>
    <row r="43" spans="2:15" x14ac:dyDescent="0.3">
      <c r="B43" s="133">
        <v>9287</v>
      </c>
      <c r="C43" s="637"/>
      <c r="D43" s="695"/>
      <c r="E43" s="695"/>
      <c r="F43" s="695"/>
      <c r="G43" s="296" t="s">
        <v>203</v>
      </c>
      <c r="H43" s="154" t="str">
        <f>VLOOKUP(B43,[1]INSUMOS!$B$3:$F$2468,3,FALSE)</f>
        <v>UN</v>
      </c>
      <c r="I43" s="692">
        <v>5</v>
      </c>
      <c r="J43" s="693"/>
      <c r="K43" s="654">
        <v>31189</v>
      </c>
      <c r="L43" s="655"/>
      <c r="M43" s="656"/>
      <c r="N43" s="684">
        <f t="shared" si="0"/>
        <v>155945</v>
      </c>
      <c r="O43" s="684"/>
    </row>
    <row r="44" spans="2:15" ht="25.5" customHeight="1" x14ac:dyDescent="0.3">
      <c r="B44" s="133">
        <v>7811</v>
      </c>
      <c r="C44" s="637"/>
      <c r="D44" s="695"/>
      <c r="E44" s="695"/>
      <c r="F44" s="695"/>
      <c r="G44" s="296" t="s">
        <v>204</v>
      </c>
      <c r="H44" s="154" t="str">
        <f>VLOOKUP(B44,[1]INSUMOS!$B$3:$F$2468,3,FALSE)</f>
        <v>UN</v>
      </c>
      <c r="I44" s="692">
        <v>5</v>
      </c>
      <c r="J44" s="693"/>
      <c r="K44" s="654">
        <v>12910</v>
      </c>
      <c r="L44" s="655"/>
      <c r="M44" s="656"/>
      <c r="N44" s="684">
        <f t="shared" si="0"/>
        <v>64550</v>
      </c>
      <c r="O44" s="684"/>
    </row>
    <row r="45" spans="2:15" x14ac:dyDescent="0.3">
      <c r="B45" s="133">
        <v>7813</v>
      </c>
      <c r="C45" s="637"/>
      <c r="D45" s="695"/>
      <c r="E45" s="695"/>
      <c r="F45" s="695"/>
      <c r="G45" s="296" t="s">
        <v>205</v>
      </c>
      <c r="H45" s="154" t="str">
        <f>VLOOKUP(B45,[1]INSUMOS!$B$3:$F$2468,3,FALSE)</f>
        <v>UN</v>
      </c>
      <c r="I45" s="692">
        <v>5</v>
      </c>
      <c r="J45" s="693"/>
      <c r="K45" s="654">
        <v>87296</v>
      </c>
      <c r="L45" s="655"/>
      <c r="M45" s="656"/>
      <c r="N45" s="684">
        <f t="shared" si="0"/>
        <v>436480</v>
      </c>
      <c r="O45" s="684"/>
    </row>
    <row r="46" spans="2:15" x14ac:dyDescent="0.3">
      <c r="B46" s="133">
        <v>7814</v>
      </c>
      <c r="C46" s="637"/>
      <c r="D46" s="695"/>
      <c r="E46" s="695"/>
      <c r="F46" s="695"/>
      <c r="G46" s="296" t="s">
        <v>206</v>
      </c>
      <c r="H46" s="154" t="str">
        <f>VLOOKUP(B46,[1]INSUMOS!$B$3:$F$2468,3,FALSE)</f>
        <v>UN</v>
      </c>
      <c r="I46" s="692">
        <v>5</v>
      </c>
      <c r="J46" s="693"/>
      <c r="K46" s="654">
        <v>16964</v>
      </c>
      <c r="L46" s="655"/>
      <c r="M46" s="656"/>
      <c r="N46" s="684">
        <f t="shared" si="0"/>
        <v>84820</v>
      </c>
      <c r="O46" s="684"/>
    </row>
    <row r="47" spans="2:15" x14ac:dyDescent="0.3">
      <c r="B47" s="133">
        <v>7815</v>
      </c>
      <c r="C47" s="637"/>
      <c r="D47" s="695"/>
      <c r="E47" s="695"/>
      <c r="F47" s="695"/>
      <c r="G47" s="296" t="s">
        <v>207</v>
      </c>
      <c r="H47" s="154" t="str">
        <f>VLOOKUP(B47,[1]INSUMOS!$B$3:$F$2468,3,FALSE)</f>
        <v>UN</v>
      </c>
      <c r="I47" s="692">
        <v>5</v>
      </c>
      <c r="J47" s="693"/>
      <c r="K47" s="654">
        <v>37900</v>
      </c>
      <c r="L47" s="655"/>
      <c r="M47" s="656"/>
      <c r="N47" s="684">
        <f t="shared" si="0"/>
        <v>189500</v>
      </c>
      <c r="O47" s="684"/>
    </row>
    <row r="48" spans="2:15" ht="30" customHeight="1" x14ac:dyDescent="0.3">
      <c r="B48" s="133">
        <v>9280</v>
      </c>
      <c r="C48" s="637"/>
      <c r="D48" s="695"/>
      <c r="E48" s="695"/>
      <c r="F48" s="695"/>
      <c r="G48" s="296" t="s">
        <v>208</v>
      </c>
      <c r="H48" s="154" t="str">
        <f>VLOOKUP(B48,[1]INSUMOS!$B$3:$F$2468,3,FALSE)</f>
        <v>UN</v>
      </c>
      <c r="I48" s="692">
        <v>50</v>
      </c>
      <c r="J48" s="693"/>
      <c r="K48" s="654">
        <v>10042</v>
      </c>
      <c r="L48" s="655"/>
      <c r="M48" s="656"/>
      <c r="N48" s="684">
        <f t="shared" si="0"/>
        <v>502100</v>
      </c>
      <c r="O48" s="684"/>
    </row>
    <row r="49" spans="2:15" ht="15" customHeight="1" x14ac:dyDescent="0.3">
      <c r="C49" s="689"/>
      <c r="D49" s="689"/>
      <c r="E49" s="689"/>
      <c r="F49" s="689"/>
      <c r="G49" s="690"/>
      <c r="H49" s="646" t="s">
        <v>142</v>
      </c>
      <c r="I49" s="646"/>
      <c r="J49" s="646"/>
      <c r="K49" s="646"/>
      <c r="L49" s="646"/>
      <c r="M49" s="646"/>
      <c r="N49" s="691">
        <f>SUM(N41:O48)</f>
        <v>2155161</v>
      </c>
      <c r="O49" s="691"/>
    </row>
    <row r="50" spans="2:15" ht="9.75" customHeight="1" x14ac:dyDescent="0.3">
      <c r="D50" s="297"/>
      <c r="E50" s="297"/>
      <c r="F50" s="297"/>
      <c r="G50" s="297"/>
      <c r="H50" s="298"/>
      <c r="I50" s="298"/>
      <c r="J50" s="298"/>
      <c r="K50" s="298"/>
      <c r="L50" s="298"/>
      <c r="M50" s="298"/>
      <c r="N50" s="152"/>
      <c r="O50" s="152"/>
    </row>
    <row r="51" spans="2:15" x14ac:dyDescent="0.3">
      <c r="C51" s="276" t="s">
        <v>150</v>
      </c>
      <c r="D51" s="660" t="s">
        <v>151</v>
      </c>
      <c r="E51" s="660"/>
      <c r="F51" s="660"/>
      <c r="G51" s="660"/>
      <c r="H51" s="660"/>
      <c r="I51" s="660"/>
      <c r="J51" s="660"/>
      <c r="K51" s="660"/>
      <c r="L51" s="660"/>
      <c r="M51" s="660"/>
      <c r="N51" s="660"/>
      <c r="O51" s="660"/>
    </row>
    <row r="52" spans="2:15" ht="31.2" customHeight="1" x14ac:dyDescent="0.3">
      <c r="B52" s="133">
        <v>7573</v>
      </c>
      <c r="C52" s="276">
        <v>4.0999999999999996</v>
      </c>
      <c r="D52" s="667" t="s">
        <v>152</v>
      </c>
      <c r="E52" s="667"/>
      <c r="F52" s="667"/>
      <c r="G52" s="296" t="s">
        <v>209</v>
      </c>
      <c r="H52" s="154" t="str">
        <f>VLOOKUP(B52,[1]INSUMOS!$B$3:$F$2468,3,FALSE)</f>
        <v>UN/MES</v>
      </c>
      <c r="I52" s="653">
        <v>3.0072185624422896</v>
      </c>
      <c r="J52" s="653"/>
      <c r="K52" s="654">
        <v>1216000</v>
      </c>
      <c r="L52" s="655"/>
      <c r="M52" s="656"/>
      <c r="N52" s="659">
        <f>I52*K52</f>
        <v>3656777.7719298243</v>
      </c>
      <c r="O52" s="659"/>
    </row>
    <row r="53" spans="2:15" ht="39.75" customHeight="1" x14ac:dyDescent="0.3">
      <c r="B53" s="133">
        <v>5168</v>
      </c>
      <c r="C53" s="276">
        <v>4.2</v>
      </c>
      <c r="D53" s="686" t="s">
        <v>170</v>
      </c>
      <c r="E53" s="686"/>
      <c r="F53" s="686"/>
      <c r="G53" s="296" t="s">
        <v>211</v>
      </c>
      <c r="H53" s="154" t="str">
        <f>VLOOKUP(B53,[1]ITEMS!$B$5:$E$2469,3,FALSE)</f>
        <v>UN/MES</v>
      </c>
      <c r="I53" s="653">
        <v>10</v>
      </c>
      <c r="J53" s="653"/>
      <c r="K53" s="654">
        <v>9185</v>
      </c>
      <c r="L53" s="655"/>
      <c r="M53" s="656"/>
      <c r="N53" s="659">
        <f>+ROUND(I53*K53*$N$11,0)</f>
        <v>918500</v>
      </c>
      <c r="O53" s="659"/>
    </row>
    <row r="54" spans="2:15" ht="39.75" customHeight="1" x14ac:dyDescent="0.3">
      <c r="B54" s="133">
        <v>5169</v>
      </c>
      <c r="C54" s="276">
        <v>4.3</v>
      </c>
      <c r="D54" s="687"/>
      <c r="E54" s="687"/>
      <c r="F54" s="687"/>
      <c r="G54" s="296" t="s">
        <v>210</v>
      </c>
      <c r="H54" s="154" t="str">
        <f>VLOOKUP(B54,[1]ITEMS!$B$5:$E$2469,3,FALSE)</f>
        <v>UN</v>
      </c>
      <c r="I54" s="653">
        <v>1</v>
      </c>
      <c r="J54" s="653"/>
      <c r="K54" s="654">
        <v>118141</v>
      </c>
      <c r="L54" s="655"/>
      <c r="M54" s="656"/>
      <c r="N54" s="659">
        <f>+ROUND(I54*K54,0)</f>
        <v>118141</v>
      </c>
      <c r="O54" s="659"/>
    </row>
    <row r="55" spans="2:15" ht="38.25" customHeight="1" x14ac:dyDescent="0.3">
      <c r="B55" s="133">
        <v>5366</v>
      </c>
      <c r="C55" s="276">
        <v>4.4000000000000004</v>
      </c>
      <c r="D55" s="688"/>
      <c r="E55" s="688"/>
      <c r="F55" s="688"/>
      <c r="G55" s="296" t="s">
        <v>212</v>
      </c>
      <c r="H55" s="154" t="str">
        <f>VLOOKUP(B55,[1]ITEMS!$B$5:$E$2469,3,FALSE)</f>
        <v>M2</v>
      </c>
      <c r="I55" s="653">
        <v>200</v>
      </c>
      <c r="J55" s="653"/>
      <c r="K55" s="654">
        <v>2466</v>
      </c>
      <c r="L55" s="655"/>
      <c r="M55" s="656"/>
      <c r="N55" s="659">
        <f>+ROUND(I55*K55,0)</f>
        <v>493200</v>
      </c>
      <c r="O55" s="659"/>
    </row>
    <row r="56" spans="2:15" x14ac:dyDescent="0.3">
      <c r="C56" s="299"/>
      <c r="D56" s="300"/>
      <c r="E56" s="300"/>
      <c r="F56" s="300"/>
      <c r="G56" s="297"/>
      <c r="H56" s="637" t="s">
        <v>142</v>
      </c>
      <c r="I56" s="637"/>
      <c r="J56" s="637"/>
      <c r="K56" s="637"/>
      <c r="L56" s="637"/>
      <c r="M56" s="637"/>
      <c r="N56" s="642">
        <f>SUM(N52:O55)</f>
        <v>5186618.7719298247</v>
      </c>
      <c r="O56" s="642"/>
    </row>
    <row r="57" spans="2:15" ht="15" customHeight="1" x14ac:dyDescent="0.3">
      <c r="D57" s="297"/>
      <c r="E57" s="297"/>
      <c r="F57" s="297"/>
      <c r="G57" s="297"/>
      <c r="H57" s="637" t="s">
        <v>153</v>
      </c>
      <c r="I57" s="637"/>
      <c r="J57" s="637"/>
      <c r="K57" s="637"/>
      <c r="L57" s="637"/>
      <c r="M57" s="637"/>
      <c r="N57" s="642">
        <f>+N56+N49+N38+N32</f>
        <v>10277759.771929825</v>
      </c>
      <c r="O57" s="642"/>
    </row>
    <row r="58" spans="2:15" ht="12" customHeight="1" x14ac:dyDescent="0.3">
      <c r="D58" s="297"/>
      <c r="E58" s="297"/>
      <c r="F58" s="297"/>
      <c r="G58" s="297"/>
      <c r="H58" s="643"/>
      <c r="I58" s="643"/>
      <c r="J58" s="643"/>
      <c r="K58" s="643"/>
      <c r="L58" s="643"/>
      <c r="M58" s="643"/>
      <c r="N58" s="644"/>
      <c r="O58" s="644"/>
    </row>
    <row r="59" spans="2:15" x14ac:dyDescent="0.3">
      <c r="C59" s="685" t="s">
        <v>154</v>
      </c>
      <c r="D59" s="685"/>
      <c r="E59" s="685"/>
      <c r="F59" s="685"/>
      <c r="G59" s="685"/>
      <c r="H59" s="685"/>
      <c r="I59" s="685"/>
      <c r="J59" s="685"/>
      <c r="K59" s="685"/>
      <c r="L59" s="685"/>
      <c r="M59" s="685"/>
      <c r="N59" s="685"/>
      <c r="O59" s="685"/>
    </row>
    <row r="60" spans="2:15" x14ac:dyDescent="0.3">
      <c r="C60" s="668" t="s">
        <v>117</v>
      </c>
      <c r="D60" s="668"/>
      <c r="E60" s="668"/>
      <c r="F60" s="668"/>
      <c r="G60" s="668"/>
      <c r="H60" s="138" t="s">
        <v>118</v>
      </c>
      <c r="I60" s="668" t="s">
        <v>132</v>
      </c>
      <c r="J60" s="668"/>
      <c r="K60" s="669" t="s">
        <v>6</v>
      </c>
      <c r="L60" s="669"/>
      <c r="M60" s="669"/>
      <c r="N60" s="670" t="s">
        <v>73</v>
      </c>
      <c r="O60" s="670"/>
    </row>
    <row r="61" spans="2:15" x14ac:dyDescent="0.3">
      <c r="C61" s="276" t="s">
        <v>155</v>
      </c>
      <c r="D61" s="660" t="s">
        <v>156</v>
      </c>
      <c r="E61" s="660"/>
      <c r="F61" s="660"/>
      <c r="G61" s="660"/>
      <c r="H61" s="660"/>
      <c r="I61" s="660"/>
      <c r="J61" s="660"/>
      <c r="K61" s="660"/>
      <c r="L61" s="660"/>
      <c r="M61" s="660"/>
      <c r="N61" s="660"/>
      <c r="O61" s="660"/>
    </row>
    <row r="62" spans="2:15" ht="14.25" customHeight="1" x14ac:dyDescent="0.3">
      <c r="B62" s="133">
        <v>7569</v>
      </c>
      <c r="C62" s="301">
        <v>1.01</v>
      </c>
      <c r="D62" s="674" t="str">
        <f>VLOOKUP(B62,[1]INSUMOS!$B$3:$F$2467,2,FALSE)</f>
        <v>BOTIQUIN PRIMEROS AUXILIOS CON MEDICAMENTOS DE 22CM X 27CM</v>
      </c>
      <c r="E62" s="675"/>
      <c r="F62" s="675"/>
      <c r="G62" s="676"/>
      <c r="H62" s="154" t="str">
        <f>VLOOKUP(B62,[1]INSUMOS!$B$3:$F$2467,3,FALSE)</f>
        <v>UN</v>
      </c>
      <c r="I62" s="653">
        <v>2</v>
      </c>
      <c r="J62" s="653"/>
      <c r="K62" s="654">
        <v>51308</v>
      </c>
      <c r="L62" s="655"/>
      <c r="M62" s="656"/>
      <c r="N62" s="684">
        <f>+ROUND(I62*K62,0)</f>
        <v>102616</v>
      </c>
      <c r="O62" s="684"/>
    </row>
    <row r="63" spans="2:15" ht="14.25" customHeight="1" x14ac:dyDescent="0.3">
      <c r="B63" s="133">
        <v>7818</v>
      </c>
      <c r="C63" s="301">
        <f>C62+0.01</f>
        <v>1.02</v>
      </c>
      <c r="D63" s="674" t="str">
        <f>VLOOKUP(B63,[1]INSUMOS!$B$3:$F$2467,2,FALSE)</f>
        <v>CAMILLA MADERA PRIMEROS AUXILIOS INMOVILIZADOR CABEZA</v>
      </c>
      <c r="E63" s="675"/>
      <c r="F63" s="675"/>
      <c r="G63" s="676"/>
      <c r="H63" s="154" t="str">
        <f>VLOOKUP(B63,[1]INSUMOS!$B$3:$F$2467,3,FALSE)</f>
        <v>UN</v>
      </c>
      <c r="I63" s="653">
        <v>2</v>
      </c>
      <c r="J63" s="653"/>
      <c r="K63" s="654">
        <v>205195</v>
      </c>
      <c r="L63" s="655"/>
      <c r="M63" s="656"/>
      <c r="N63" s="677">
        <f>+ROUND(I63*K63,0)</f>
        <v>410390</v>
      </c>
      <c r="O63" s="678"/>
    </row>
    <row r="64" spans="2:15" ht="14.25" customHeight="1" x14ac:dyDescent="0.3">
      <c r="B64" s="133">
        <v>7819</v>
      </c>
      <c r="C64" s="301">
        <f t="shared" ref="C64:C80" si="1">C63+0.01</f>
        <v>1.03</v>
      </c>
      <c r="D64" s="674" t="str">
        <f>VLOOKUP(B64,[1]INSUMOS!$B$3:$F$2467,2,FALSE)</f>
        <v>EXTINTOR POLVO QUIMICO SECO DE 20LB TIPO ABC METALICO CON GANCHO Y AVISO</v>
      </c>
      <c r="E64" s="675"/>
      <c r="F64" s="675"/>
      <c r="G64" s="676"/>
      <c r="H64" s="154" t="str">
        <f>VLOOKUP(B64,[1]INSUMOS!$B$3:$F$2467,3,FALSE)</f>
        <v>UN</v>
      </c>
      <c r="I64" s="653">
        <v>2</v>
      </c>
      <c r="J64" s="653"/>
      <c r="K64" s="654">
        <v>56287</v>
      </c>
      <c r="L64" s="655"/>
      <c r="M64" s="656"/>
      <c r="N64" s="677">
        <f>+ROUND(I64*K64,0)</f>
        <v>112574</v>
      </c>
      <c r="O64" s="678"/>
    </row>
    <row r="65" spans="2:15" ht="14.25" customHeight="1" x14ac:dyDescent="0.3">
      <c r="B65" s="133">
        <v>7822</v>
      </c>
      <c r="C65" s="301">
        <f>C64+0.01</f>
        <v>1.04</v>
      </c>
      <c r="D65" s="674" t="str">
        <f>VLOOKUP(B65,[1]INSUMOS!$B$3:$F$2467,2,FALSE)</f>
        <v>BOTA CUERO LISA NEGRA SEGURIDAD PUNTERA DE ACERO</v>
      </c>
      <c r="E65" s="675"/>
      <c r="F65" s="675"/>
      <c r="G65" s="676"/>
      <c r="H65" s="154" t="str">
        <f>VLOOKUP(B65,[1]INSUMOS!$B$3:$F$2467,3,FALSE)</f>
        <v>PAR</v>
      </c>
      <c r="I65" s="653">
        <v>10</v>
      </c>
      <c r="J65" s="653"/>
      <c r="K65" s="654">
        <v>45101</v>
      </c>
      <c r="L65" s="655"/>
      <c r="M65" s="656"/>
      <c r="N65" s="677">
        <f t="shared" ref="N65:N85" si="2">+ROUND(I65*K65,0)</f>
        <v>451010</v>
      </c>
      <c r="O65" s="678"/>
    </row>
    <row r="66" spans="2:15" ht="14.25" customHeight="1" x14ac:dyDescent="0.3">
      <c r="B66" s="133">
        <v>7823</v>
      </c>
      <c r="C66" s="301">
        <f>C65+0.01</f>
        <v>1.05</v>
      </c>
      <c r="D66" s="674" t="str">
        <f>VLOOKUP(B66,[1]INSUMOS!$B$3:$F$2467,2,FALSE)</f>
        <v>BOTA DE CAUCHO, CINTA AMARILLA, PUNTERA Y PLANTILLA EN ACERO</v>
      </c>
      <c r="E66" s="675"/>
      <c r="F66" s="675"/>
      <c r="G66" s="676"/>
      <c r="H66" s="154" t="str">
        <f>VLOOKUP(B66,[1]INSUMOS!$B$3:$F$2467,3,FALSE)</f>
        <v>PAR</v>
      </c>
      <c r="I66" s="653">
        <v>20</v>
      </c>
      <c r="J66" s="653"/>
      <c r="K66" s="654">
        <v>105910</v>
      </c>
      <c r="L66" s="655"/>
      <c r="M66" s="656"/>
      <c r="N66" s="677">
        <f t="shared" si="2"/>
        <v>2118200</v>
      </c>
      <c r="O66" s="678"/>
    </row>
    <row r="67" spans="2:15" ht="14.25" customHeight="1" x14ac:dyDescent="0.3">
      <c r="B67" s="133">
        <v>7827</v>
      </c>
      <c r="C67" s="301">
        <f t="shared" si="1"/>
        <v>1.06</v>
      </c>
      <c r="D67" s="674" t="str">
        <f>VLOOKUP(B67,[1]INSUMOS!$B$3:$F$2467,2,FALSE)</f>
        <v>PROTECTOR AUDITIVO TIPO TAPON INSERCION EN SILICONA CON CORDEL EN ESTUCHE 25DB</v>
      </c>
      <c r="E67" s="675"/>
      <c r="F67" s="675"/>
      <c r="G67" s="676"/>
      <c r="H67" s="154" t="str">
        <f>VLOOKUP(B67,[1]INSUMOS!$B$3:$F$2467,3,FALSE)</f>
        <v>PAR</v>
      </c>
      <c r="I67" s="653">
        <v>40</v>
      </c>
      <c r="J67" s="653"/>
      <c r="K67" s="654">
        <v>2023</v>
      </c>
      <c r="L67" s="655"/>
      <c r="M67" s="656"/>
      <c r="N67" s="677">
        <f t="shared" si="2"/>
        <v>80920</v>
      </c>
      <c r="O67" s="678"/>
    </row>
    <row r="68" spans="2:15" ht="14.25" customHeight="1" x14ac:dyDescent="0.3">
      <c r="B68" s="133">
        <v>7583</v>
      </c>
      <c r="C68" s="301">
        <f t="shared" si="1"/>
        <v>1.07</v>
      </c>
      <c r="D68" s="674" t="str">
        <f>VLOOKUP(B68,[1]INSUMOS!$B$3:$F$2467,2,FALSE)</f>
        <v>PROTECTOR AUDITIVO TIPO COPA</v>
      </c>
      <c r="E68" s="675"/>
      <c r="F68" s="675"/>
      <c r="G68" s="676"/>
      <c r="H68" s="154" t="str">
        <f>VLOOKUP(B68,[1]INSUMOS!$B$3:$F$2467,3,FALSE)</f>
        <v>UN</v>
      </c>
      <c r="I68" s="653">
        <v>40</v>
      </c>
      <c r="J68" s="653"/>
      <c r="K68" s="654">
        <v>18921</v>
      </c>
      <c r="L68" s="655"/>
      <c r="M68" s="656"/>
      <c r="N68" s="677">
        <f t="shared" si="2"/>
        <v>756840</v>
      </c>
      <c r="O68" s="678"/>
    </row>
    <row r="69" spans="2:15" ht="14.25" customHeight="1" x14ac:dyDescent="0.3">
      <c r="B69" s="133">
        <v>7825</v>
      </c>
      <c r="C69" s="301">
        <f>C68+0.01</f>
        <v>1.08</v>
      </c>
      <c r="D69" s="674" t="str">
        <f>VLOOKUP(B69,[1]INSUMOS!$B$3:$F$2467,2,FALSE)</f>
        <v>MASCARILLA DESECHABLE CONTRA POLVOS Y PARTICULAS NO TOXICAS</v>
      </c>
      <c r="E69" s="675"/>
      <c r="F69" s="675"/>
      <c r="G69" s="676"/>
      <c r="H69" s="154" t="str">
        <f>VLOOKUP(B69,[1]INSUMOS!$B$3:$F$2467,3,FALSE)</f>
        <v>UN</v>
      </c>
      <c r="I69" s="653">
        <v>15</v>
      </c>
      <c r="J69" s="653"/>
      <c r="K69" s="654">
        <v>1785</v>
      </c>
      <c r="L69" s="655"/>
      <c r="M69" s="656"/>
      <c r="N69" s="677">
        <f t="shared" si="2"/>
        <v>26775</v>
      </c>
      <c r="O69" s="678"/>
    </row>
    <row r="70" spans="2:15" ht="14.25" customHeight="1" x14ac:dyDescent="0.3">
      <c r="B70" s="133">
        <v>7851</v>
      </c>
      <c r="C70" s="301">
        <f t="shared" si="1"/>
        <v>1.0900000000000001</v>
      </c>
      <c r="D70" s="674" t="str">
        <f>VLOOKUP(B70,[1]INSUMOS!$B$3:$F$2467,2,FALSE)</f>
        <v>RESPIRADOR PARA GASES DOBLE SIN CARTUCHO</v>
      </c>
      <c r="E70" s="675"/>
      <c r="F70" s="675"/>
      <c r="G70" s="676"/>
      <c r="H70" s="154" t="str">
        <f>VLOOKUP(B70,[1]INSUMOS!$B$3:$F$2467,3,FALSE)</f>
        <v>UN</v>
      </c>
      <c r="I70" s="653">
        <v>15</v>
      </c>
      <c r="J70" s="653"/>
      <c r="K70" s="654">
        <v>42840</v>
      </c>
      <c r="L70" s="655"/>
      <c r="M70" s="656"/>
      <c r="N70" s="677">
        <f t="shared" si="2"/>
        <v>642600</v>
      </c>
      <c r="O70" s="678"/>
    </row>
    <row r="71" spans="2:15" ht="14.25" customHeight="1" x14ac:dyDescent="0.3">
      <c r="B71" s="133">
        <v>9289</v>
      </c>
      <c r="C71" s="301">
        <f t="shared" si="1"/>
        <v>1.1000000000000001</v>
      </c>
      <c r="D71" s="674" t="str">
        <f>VLOOKUP(B71,[1]INSUMOS!$B$3:$F$2467,2,FALSE)</f>
        <v>FILTRO CONTRA POLVO PARA RESPIRADORES</v>
      </c>
      <c r="E71" s="675"/>
      <c r="F71" s="675"/>
      <c r="G71" s="676"/>
      <c r="H71" s="154" t="str">
        <f>VLOOKUP(B71,[1]INSUMOS!$B$3:$F$2467,3,FALSE)</f>
        <v>UN</v>
      </c>
      <c r="I71" s="653">
        <v>10</v>
      </c>
      <c r="J71" s="653"/>
      <c r="K71" s="654">
        <v>1904</v>
      </c>
      <c r="L71" s="655"/>
      <c r="M71" s="656"/>
      <c r="N71" s="677">
        <f t="shared" si="2"/>
        <v>19040</v>
      </c>
      <c r="O71" s="678"/>
    </row>
    <row r="72" spans="2:15" ht="14.25" customHeight="1" x14ac:dyDescent="0.3">
      <c r="B72" s="133">
        <v>7580</v>
      </c>
      <c r="C72" s="301">
        <f>C71+0.01</f>
        <v>1.1100000000000001</v>
      </c>
      <c r="D72" s="674" t="str">
        <f>VLOOKUP(B72,[1]INSUMOS!$B$3:$F$2467,2,FALSE)</f>
        <v>CASCO DE SEGURIDAD DIELECTRICO</v>
      </c>
      <c r="E72" s="675"/>
      <c r="F72" s="675"/>
      <c r="G72" s="676"/>
      <c r="H72" s="154" t="str">
        <f>VLOOKUP(B72,[1]INSUMOS!$B$3:$F$2467,3,FALSE)</f>
        <v>UN</v>
      </c>
      <c r="I72" s="653">
        <v>40</v>
      </c>
      <c r="J72" s="653"/>
      <c r="K72" s="654">
        <v>20111</v>
      </c>
      <c r="L72" s="655"/>
      <c r="M72" s="656"/>
      <c r="N72" s="677">
        <f t="shared" si="2"/>
        <v>804440</v>
      </c>
      <c r="O72" s="678"/>
    </row>
    <row r="73" spans="2:15" ht="14.25" customHeight="1" x14ac:dyDescent="0.3">
      <c r="B73" s="133">
        <v>7832</v>
      </c>
      <c r="C73" s="301">
        <f t="shared" si="1"/>
        <v>1.1200000000000001</v>
      </c>
      <c r="D73" s="674" t="str">
        <f>VLOOKUP(B73,[1]INSUMOS!$B$3:$F$2467,2,FALSE)</f>
        <v>BARBUQUEJO EN REATA CON MENTONERA CON TRES APOYOS PARA CASCO</v>
      </c>
      <c r="E73" s="675"/>
      <c r="F73" s="675"/>
      <c r="G73" s="676"/>
      <c r="H73" s="154" t="str">
        <f>VLOOKUP(B73,[1]INSUMOS!$B$3:$F$2467,3,FALSE)</f>
        <v>UN</v>
      </c>
      <c r="I73" s="653">
        <v>70</v>
      </c>
      <c r="J73" s="653"/>
      <c r="K73" s="654">
        <v>4165</v>
      </c>
      <c r="L73" s="655"/>
      <c r="M73" s="656"/>
      <c r="N73" s="677">
        <f t="shared" si="2"/>
        <v>291550</v>
      </c>
      <c r="O73" s="678"/>
    </row>
    <row r="74" spans="2:15" ht="14.25" customHeight="1" x14ac:dyDescent="0.3">
      <c r="B74" s="133">
        <v>7577</v>
      </c>
      <c r="C74" s="301">
        <f t="shared" si="1"/>
        <v>1.1300000000000001</v>
      </c>
      <c r="D74" s="674" t="str">
        <f>VLOOKUP(B74,[1]INSUMOS!$B$3:$F$2467,2,FALSE)</f>
        <v>GAFAS DE SEGURIDAD</v>
      </c>
      <c r="E74" s="675"/>
      <c r="F74" s="675"/>
      <c r="G74" s="676"/>
      <c r="H74" s="154" t="str">
        <f>VLOOKUP(B74,[1]INSUMOS!$B$3:$F$2467,3,FALSE)</f>
        <v>UN</v>
      </c>
      <c r="I74" s="653">
        <v>90</v>
      </c>
      <c r="J74" s="653"/>
      <c r="K74" s="654">
        <v>4641</v>
      </c>
      <c r="L74" s="655"/>
      <c r="M74" s="656"/>
      <c r="N74" s="677">
        <f t="shared" si="2"/>
        <v>417690</v>
      </c>
      <c r="O74" s="678"/>
    </row>
    <row r="75" spans="2:15" ht="14.25" customHeight="1" x14ac:dyDescent="0.3">
      <c r="B75" s="133">
        <v>9286</v>
      </c>
      <c r="C75" s="301">
        <f t="shared" si="1"/>
        <v>1.1400000000000001</v>
      </c>
      <c r="D75" s="674" t="str">
        <f>VLOOKUP(B75,[1]INSUMOS!$B$3:$F$2467,2,FALSE)</f>
        <v>OVEROL EN DRILL DOS PIEZAS, CAMISA Y PANTALÓN</v>
      </c>
      <c r="E75" s="675"/>
      <c r="F75" s="675"/>
      <c r="G75" s="676"/>
      <c r="H75" s="154" t="str">
        <f>VLOOKUP(B75,[1]INSUMOS!$B$3:$F$2467,3,FALSE)</f>
        <v>UN</v>
      </c>
      <c r="I75" s="653">
        <v>20</v>
      </c>
      <c r="J75" s="653"/>
      <c r="K75" s="654">
        <v>44500</v>
      </c>
      <c r="L75" s="655"/>
      <c r="M75" s="656"/>
      <c r="N75" s="677">
        <f t="shared" si="2"/>
        <v>890000</v>
      </c>
      <c r="O75" s="678"/>
    </row>
    <row r="76" spans="2:15" ht="14.25" customHeight="1" x14ac:dyDescent="0.3">
      <c r="B76" s="133">
        <v>7839</v>
      </c>
      <c r="C76" s="301">
        <f t="shared" si="1"/>
        <v>1.1500000000000001</v>
      </c>
      <c r="D76" s="674" t="str">
        <f>VLOOKUP(B76,[1]INSUMOS!$B$3:$F$2467,2,FALSE)</f>
        <v>OVEROL IMPERMEABLE INDUSTRIAL AMARILLO 2 PIEZAS CON CAPUCHA</v>
      </c>
      <c r="E76" s="675"/>
      <c r="F76" s="675"/>
      <c r="G76" s="676"/>
      <c r="H76" s="154" t="str">
        <f>VLOOKUP(B76,[1]INSUMOS!$B$3:$F$2467,3,FALSE)</f>
        <v>UN</v>
      </c>
      <c r="I76" s="653">
        <v>40</v>
      </c>
      <c r="J76" s="653"/>
      <c r="K76" s="654">
        <v>49980</v>
      </c>
      <c r="L76" s="655"/>
      <c r="M76" s="656"/>
      <c r="N76" s="677">
        <f t="shared" si="2"/>
        <v>1999200</v>
      </c>
      <c r="O76" s="678"/>
    </row>
    <row r="77" spans="2:15" ht="14.25" customHeight="1" x14ac:dyDescent="0.3">
      <c r="B77" s="133">
        <v>7846</v>
      </c>
      <c r="C77" s="301">
        <f t="shared" si="1"/>
        <v>1.1600000000000001</v>
      </c>
      <c r="D77" s="674" t="str">
        <f>VLOOKUP(B77,[1]INSUMOS!$B$3:$F$2467,2,FALSE)</f>
        <v>GUANTE CARNAZA REFORZADO EN CARNAZA LARGO</v>
      </c>
      <c r="E77" s="675"/>
      <c r="F77" s="675"/>
      <c r="G77" s="676"/>
      <c r="H77" s="154" t="str">
        <f>VLOOKUP(B77,[1]INSUMOS!$B$3:$F$2467,3,FALSE)</f>
        <v>PAR</v>
      </c>
      <c r="I77" s="653">
        <v>50</v>
      </c>
      <c r="J77" s="653"/>
      <c r="K77" s="654">
        <v>7735</v>
      </c>
      <c r="L77" s="655"/>
      <c r="M77" s="656"/>
      <c r="N77" s="677">
        <f t="shared" si="2"/>
        <v>386750</v>
      </c>
      <c r="O77" s="678"/>
    </row>
    <row r="78" spans="2:15" ht="14.25" customHeight="1" x14ac:dyDescent="0.3">
      <c r="B78" s="133">
        <v>7578</v>
      </c>
      <c r="C78" s="301">
        <f t="shared" si="1"/>
        <v>1.1700000000000002</v>
      </c>
      <c r="D78" s="674" t="str">
        <f>VLOOKUP(B78,[1]INSUMOS!$B$3:$F$2467,2,FALSE)</f>
        <v>GUANTES DE VAQUETA</v>
      </c>
      <c r="E78" s="675"/>
      <c r="F78" s="675"/>
      <c r="G78" s="676"/>
      <c r="H78" s="154" t="str">
        <f>VLOOKUP(B78,[1]INSUMOS!$B$3:$F$2467,3,FALSE)</f>
        <v>UN</v>
      </c>
      <c r="I78" s="653">
        <v>50</v>
      </c>
      <c r="J78" s="653"/>
      <c r="K78" s="654">
        <v>5831</v>
      </c>
      <c r="L78" s="655"/>
      <c r="M78" s="656"/>
      <c r="N78" s="677">
        <f t="shared" si="2"/>
        <v>291550</v>
      </c>
      <c r="O78" s="678"/>
    </row>
    <row r="79" spans="2:15" ht="14.25" customHeight="1" x14ac:dyDescent="0.3">
      <c r="B79" s="133">
        <v>9283</v>
      </c>
      <c r="C79" s="301">
        <f t="shared" si="1"/>
        <v>1.1800000000000002</v>
      </c>
      <c r="D79" s="674" t="str">
        <f>VLOOKUP(B79,[1]INSUMOS!$B$3:$F$2467,2,FALSE)</f>
        <v>GUANTE CAUCHO NEGRO CORRUGADO CALIBRE 35</v>
      </c>
      <c r="E79" s="675"/>
      <c r="F79" s="675"/>
      <c r="G79" s="676"/>
      <c r="H79" s="154" t="str">
        <f>VLOOKUP(B79,[1]INSUMOS!$B$3:$F$2467,3,FALSE)</f>
        <v>PAR</v>
      </c>
      <c r="I79" s="653">
        <v>50</v>
      </c>
      <c r="J79" s="653"/>
      <c r="K79" s="654">
        <v>4641</v>
      </c>
      <c r="L79" s="655"/>
      <c r="M79" s="656"/>
      <c r="N79" s="677">
        <f t="shared" si="2"/>
        <v>232050</v>
      </c>
      <c r="O79" s="678"/>
    </row>
    <row r="80" spans="2:15" ht="14.25" customHeight="1" x14ac:dyDescent="0.3">
      <c r="B80" s="133">
        <v>7844</v>
      </c>
      <c r="C80" s="301">
        <f t="shared" si="1"/>
        <v>1.1900000000000002</v>
      </c>
      <c r="D80" s="674" t="str">
        <f>VLOOKUP(B80,[1]INSUMOS!$B$3:$F$2467,2,FALSE)</f>
        <v>GUANTE NITRILO 13" RESISTENTE CONTRA QUIMICOS COMBUSTIBLES SOLVENTES GRASAS</v>
      </c>
      <c r="E80" s="675"/>
      <c r="F80" s="675"/>
      <c r="G80" s="676"/>
      <c r="H80" s="154" t="str">
        <f>VLOOKUP(B80,[1]INSUMOS!$B$3:$F$2467,3,FALSE)</f>
        <v>PAR</v>
      </c>
      <c r="I80" s="653">
        <v>50</v>
      </c>
      <c r="J80" s="653"/>
      <c r="K80" s="654">
        <v>7021</v>
      </c>
      <c r="L80" s="655"/>
      <c r="M80" s="656"/>
      <c r="N80" s="677">
        <f t="shared" si="2"/>
        <v>351050</v>
      </c>
      <c r="O80" s="678"/>
    </row>
    <row r="81" spans="2:15" x14ac:dyDescent="0.3">
      <c r="C81" s="156"/>
      <c r="D81" s="157" t="s">
        <v>157</v>
      </c>
      <c r="E81" s="158"/>
      <c r="F81" s="302"/>
      <c r="G81" s="303"/>
      <c r="H81" s="159"/>
      <c r="I81" s="304"/>
      <c r="J81" s="305"/>
      <c r="K81" s="679"/>
      <c r="L81" s="680"/>
      <c r="M81" s="681"/>
      <c r="N81" s="682"/>
      <c r="O81" s="683"/>
    </row>
    <row r="82" spans="2:15" ht="14.25" customHeight="1" x14ac:dyDescent="0.3">
      <c r="B82" s="133">
        <v>7904</v>
      </c>
      <c r="C82" s="301">
        <f>C80+0.01</f>
        <v>1.2000000000000002</v>
      </c>
      <c r="D82" s="674" t="str">
        <f>VLOOKUP(B82,[1]INSUMOS!$B$3:$F$2467,2,FALSE)</f>
        <v>EXÁMEN MÉDICO OCUPACIONAL DE INGRESO O RETIRO</v>
      </c>
      <c r="E82" s="675"/>
      <c r="F82" s="675"/>
      <c r="G82" s="676"/>
      <c r="H82" s="154" t="str">
        <f>VLOOKUP(B82,[1]INSUMOS!$B$3:$F$2467,3,FALSE)</f>
        <v>UN</v>
      </c>
      <c r="I82" s="653">
        <v>10</v>
      </c>
      <c r="J82" s="653"/>
      <c r="K82" s="654">
        <v>32000</v>
      </c>
      <c r="L82" s="655"/>
      <c r="M82" s="656"/>
      <c r="N82" s="677">
        <f t="shared" si="2"/>
        <v>320000</v>
      </c>
      <c r="O82" s="678"/>
    </row>
    <row r="83" spans="2:15" ht="14.25" customHeight="1" x14ac:dyDescent="0.3">
      <c r="B83" s="133">
        <v>7906</v>
      </c>
      <c r="C83" s="301">
        <f>C82+0.01</f>
        <v>1.2100000000000002</v>
      </c>
      <c r="D83" s="674" t="str">
        <f>VLOOKUP(B83,[1]INSUMOS!$B$3:$F$2467,2,FALSE)</f>
        <v>EXAMEN DE AUDIOMETRÍA DE INGRESO O EGRESO</v>
      </c>
      <c r="E83" s="675"/>
      <c r="F83" s="675"/>
      <c r="G83" s="676"/>
      <c r="H83" s="154" t="str">
        <f>VLOOKUP(B83,[1]INSUMOS!$B$3:$F$2467,3,FALSE)</f>
        <v>UN</v>
      </c>
      <c r="I83" s="653">
        <v>10</v>
      </c>
      <c r="J83" s="653"/>
      <c r="K83" s="654">
        <v>18000</v>
      </c>
      <c r="L83" s="655"/>
      <c r="M83" s="656"/>
      <c r="N83" s="677">
        <f t="shared" si="2"/>
        <v>180000</v>
      </c>
      <c r="O83" s="678"/>
    </row>
    <row r="84" spans="2:15" ht="14.25" customHeight="1" x14ac:dyDescent="0.3">
      <c r="B84" s="133">
        <v>7908</v>
      </c>
      <c r="C84" s="301">
        <f>C83+0.01</f>
        <v>1.2200000000000002</v>
      </c>
      <c r="D84" s="674" t="str">
        <f>VLOOKUP(B84,[1]INSUMOS!$B$3:$F$2467,2,FALSE)</f>
        <v>EXAMEN DE OPTOMETRÍA DE INGRESO O EGRESO</v>
      </c>
      <c r="E84" s="675"/>
      <c r="F84" s="675"/>
      <c r="G84" s="676"/>
      <c r="H84" s="154" t="str">
        <f>VLOOKUP(B84,[1]INSUMOS!$B$3:$F$2467,3,FALSE)</f>
        <v>UN</v>
      </c>
      <c r="I84" s="653">
        <v>10</v>
      </c>
      <c r="J84" s="653"/>
      <c r="K84" s="654">
        <v>30000</v>
      </c>
      <c r="L84" s="655"/>
      <c r="M84" s="656"/>
      <c r="N84" s="677">
        <f t="shared" si="2"/>
        <v>300000</v>
      </c>
      <c r="O84" s="678"/>
    </row>
    <row r="85" spans="2:15" ht="14.25" customHeight="1" x14ac:dyDescent="0.3">
      <c r="B85" s="133">
        <v>7910</v>
      </c>
      <c r="C85" s="301">
        <f>C84+0.01</f>
        <v>1.2300000000000002</v>
      </c>
      <c r="D85" s="674" t="str">
        <f>VLOOKUP(B85,[1]INSUMOS!$B$3:$F$2467,2,FALSE)</f>
        <v>EXAMEN DE ESPIROMETRÍA DE INGRESO O EGRESO</v>
      </c>
      <c r="E85" s="675"/>
      <c r="F85" s="675"/>
      <c r="G85" s="676"/>
      <c r="H85" s="154" t="str">
        <f>VLOOKUP(B85,[1]INSUMOS!$B$3:$F$2467,3,FALSE)</f>
        <v>UN</v>
      </c>
      <c r="I85" s="653">
        <v>10</v>
      </c>
      <c r="J85" s="653"/>
      <c r="K85" s="654">
        <v>20500</v>
      </c>
      <c r="L85" s="655"/>
      <c r="M85" s="656"/>
      <c r="N85" s="677">
        <f t="shared" si="2"/>
        <v>205000</v>
      </c>
      <c r="O85" s="678"/>
    </row>
    <row r="86" spans="2:15" ht="15" customHeight="1" x14ac:dyDescent="0.3">
      <c r="D86" s="297"/>
      <c r="E86" s="297"/>
      <c r="F86" s="297"/>
      <c r="G86" s="297"/>
      <c r="H86" s="637" t="s">
        <v>142</v>
      </c>
      <c r="I86" s="637"/>
      <c r="J86" s="637"/>
      <c r="K86" s="637"/>
      <c r="L86" s="637"/>
      <c r="M86" s="637"/>
      <c r="N86" s="671">
        <f>SUM(N62:O85)</f>
        <v>11390245</v>
      </c>
      <c r="O86" s="671"/>
    </row>
    <row r="87" spans="2:15" ht="15" customHeight="1" x14ac:dyDescent="0.3">
      <c r="D87" s="297"/>
      <c r="E87" s="297"/>
      <c r="F87" s="297"/>
      <c r="G87" s="297"/>
      <c r="H87" s="639" t="s">
        <v>158</v>
      </c>
      <c r="I87" s="640"/>
      <c r="J87" s="640"/>
      <c r="K87" s="640"/>
      <c r="L87" s="640"/>
      <c r="M87" s="641"/>
      <c r="N87" s="672">
        <f>N86</f>
        <v>11390245</v>
      </c>
      <c r="O87" s="673"/>
    </row>
    <row r="88" spans="2:15" x14ac:dyDescent="0.3">
      <c r="D88" s="297"/>
      <c r="E88" s="297"/>
      <c r="F88" s="297"/>
      <c r="G88" s="297"/>
      <c r="H88" s="643"/>
      <c r="I88" s="643"/>
      <c r="J88" s="643"/>
      <c r="K88" s="643"/>
      <c r="L88" s="643"/>
      <c r="M88" s="643"/>
      <c r="N88" s="644"/>
      <c r="O88" s="644"/>
    </row>
    <row r="89" spans="2:15" ht="24" hidden="1" customHeight="1" x14ac:dyDescent="0.3">
      <c r="C89" s="667" t="s">
        <v>159</v>
      </c>
      <c r="D89" s="667"/>
      <c r="E89" s="667"/>
      <c r="F89" s="667"/>
      <c r="G89" s="667"/>
      <c r="H89" s="667"/>
      <c r="I89" s="667"/>
      <c r="J89" s="667"/>
      <c r="K89" s="667"/>
      <c r="L89" s="667"/>
      <c r="M89" s="667"/>
      <c r="N89" s="667"/>
      <c r="O89" s="667"/>
    </row>
    <row r="90" spans="2:15" hidden="1" x14ac:dyDescent="0.3"/>
    <row r="91" spans="2:15" x14ac:dyDescent="0.3">
      <c r="C91" s="660" t="s">
        <v>160</v>
      </c>
      <c r="D91" s="660"/>
      <c r="E91" s="660"/>
      <c r="F91" s="660"/>
      <c r="G91" s="660"/>
      <c r="H91" s="660"/>
      <c r="I91" s="660"/>
      <c r="J91" s="660"/>
      <c r="K91" s="660"/>
      <c r="L91" s="660"/>
      <c r="M91" s="660"/>
      <c r="N91" s="660"/>
      <c r="O91" s="660"/>
    </row>
    <row r="92" spans="2:15" x14ac:dyDescent="0.3">
      <c r="C92" s="668" t="s">
        <v>117</v>
      </c>
      <c r="D92" s="668"/>
      <c r="E92" s="668"/>
      <c r="F92" s="668"/>
      <c r="G92" s="138" t="s">
        <v>131</v>
      </c>
      <c r="H92" s="138" t="s">
        <v>118</v>
      </c>
      <c r="I92" s="668" t="s">
        <v>132</v>
      </c>
      <c r="J92" s="668"/>
      <c r="K92" s="669" t="s">
        <v>6</v>
      </c>
      <c r="L92" s="669"/>
      <c r="M92" s="669"/>
      <c r="N92" s="670" t="s">
        <v>73</v>
      </c>
      <c r="O92" s="670"/>
    </row>
    <row r="93" spans="2:15" x14ac:dyDescent="0.3">
      <c r="C93" s="276" t="s">
        <v>161</v>
      </c>
      <c r="D93" s="660" t="s">
        <v>162</v>
      </c>
      <c r="E93" s="660"/>
      <c r="F93" s="660"/>
      <c r="G93" s="660"/>
      <c r="H93" s="660"/>
      <c r="I93" s="660"/>
      <c r="J93" s="660"/>
      <c r="K93" s="660"/>
      <c r="L93" s="660"/>
      <c r="M93" s="660"/>
      <c r="N93" s="660"/>
      <c r="O93" s="660"/>
    </row>
    <row r="94" spans="2:15" x14ac:dyDescent="0.3">
      <c r="B94" s="133">
        <v>7554</v>
      </c>
      <c r="C94" s="645">
        <v>1.1000000000000001</v>
      </c>
      <c r="D94" s="661" t="s">
        <v>163</v>
      </c>
      <c r="E94" s="662"/>
      <c r="F94" s="663"/>
      <c r="G94" s="296" t="str">
        <f>VLOOKUP(B94,[1]INSUMOS!$B$3:$F$2468,2,FALSE)</f>
        <v>SEÑALIZACION TUBULAR COLOMBINA PLASTICA</v>
      </c>
      <c r="H94" s="154" t="str">
        <f>VLOOKUP(B94,[1]INSUMOS!$B$3:$F$2468,3,FALSE)</f>
        <v>UN</v>
      </c>
      <c r="I94" s="653">
        <v>8</v>
      </c>
      <c r="J94" s="653"/>
      <c r="K94" s="654">
        <v>28560</v>
      </c>
      <c r="L94" s="655"/>
      <c r="M94" s="656"/>
      <c r="N94" s="659">
        <f>+ROUND(I94*K94,0)</f>
        <v>228480</v>
      </c>
      <c r="O94" s="659"/>
    </row>
    <row r="95" spans="2:15" ht="27.75" customHeight="1" x14ac:dyDescent="0.3">
      <c r="B95" s="133">
        <v>7850</v>
      </c>
      <c r="C95" s="646"/>
      <c r="D95" s="664"/>
      <c r="E95" s="665"/>
      <c r="F95" s="666"/>
      <c r="G95" s="296" t="str">
        <f>VLOOKUP(B95,[1]INSUMOS!$B$3:$F$2468,2,FALSE)</f>
        <v>CINTA PARA SEÑALIZACION DE 500MT X 4" PELIGO CALIBRE 3.5</v>
      </c>
      <c r="H95" s="154" t="str">
        <f>VLOOKUP(B95,[1]INSUMOS!$B$3:$F$2468,3,FALSE)</f>
        <v>ROLLO</v>
      </c>
      <c r="I95" s="653">
        <v>8</v>
      </c>
      <c r="J95" s="653"/>
      <c r="K95" s="654">
        <v>19441</v>
      </c>
      <c r="L95" s="655"/>
      <c r="M95" s="656"/>
      <c r="N95" s="657">
        <f>+ROUND(I95*K95,0)</f>
        <v>155528</v>
      </c>
      <c r="O95" s="658"/>
    </row>
    <row r="96" spans="2:15" ht="27.75" customHeight="1" x14ac:dyDescent="0.3">
      <c r="B96" s="133">
        <v>9985</v>
      </c>
      <c r="C96" s="645">
        <v>1.2</v>
      </c>
      <c r="D96" s="647" t="s">
        <v>164</v>
      </c>
      <c r="E96" s="648"/>
      <c r="F96" s="649"/>
      <c r="G96" s="296" t="str">
        <f>VLOOKUP(B96,[1]INSUMOS!$B$3:$F$2468,2,FALSE)</f>
        <v>SEÑAL EN POLIESTRIENO (30cm x 20cm) FOTOLUMINISCENTE - NORMA NTC - ISO</v>
      </c>
      <c r="H96" s="154" t="str">
        <f>VLOOKUP(B96,[1]INSUMOS!$B$3:$F$2468,3,FALSE)</f>
        <v>UN</v>
      </c>
      <c r="I96" s="653">
        <v>8</v>
      </c>
      <c r="J96" s="653"/>
      <c r="K96" s="654">
        <f>VLOOKUP(B96,[1]INSUMOS!$B$3:$F$2468,4,FALSE)</f>
        <v>11900</v>
      </c>
      <c r="L96" s="655"/>
      <c r="M96" s="656"/>
      <c r="N96" s="657">
        <f>+ROUND(I96*K96,0)</f>
        <v>95200</v>
      </c>
      <c r="O96" s="658"/>
    </row>
    <row r="97" spans="2:16" ht="28.5" customHeight="1" x14ac:dyDescent="0.3">
      <c r="B97" s="133">
        <v>9986</v>
      </c>
      <c r="C97" s="646"/>
      <c r="D97" s="650"/>
      <c r="E97" s="651"/>
      <c r="F97" s="652"/>
      <c r="G97" s="296" t="str">
        <f>VLOOKUP(B97,[1]INSUMOS!$B$3:$F$2468,2,FALSE)</f>
        <v>SEÑAL EN POLIESTRIENO (30cm x 45cm) REFLECTIVO GRADO INGENIERÍA - NORMA ISO</v>
      </c>
      <c r="H97" s="154" t="str">
        <f>VLOOKUP(B97,[1]INSUMOS!$B$3:$F$2468,3,FALSE)</f>
        <v>UN</v>
      </c>
      <c r="I97" s="653">
        <v>8</v>
      </c>
      <c r="J97" s="653"/>
      <c r="K97" s="654">
        <f>VLOOKUP(B97,[1]INSUMOS!$B$3:$F$2468,4,FALSE)</f>
        <v>53550</v>
      </c>
      <c r="L97" s="655"/>
      <c r="M97" s="656"/>
      <c r="N97" s="659">
        <f>+ROUND(I97*K97,0)</f>
        <v>428400</v>
      </c>
      <c r="O97" s="659"/>
    </row>
    <row r="98" spans="2:16" ht="15" customHeight="1" x14ac:dyDescent="0.3">
      <c r="D98" s="297"/>
      <c r="E98" s="297"/>
      <c r="F98" s="297"/>
      <c r="G98" s="297"/>
      <c r="H98" s="637" t="s">
        <v>142</v>
      </c>
      <c r="I98" s="637"/>
      <c r="J98" s="637"/>
      <c r="K98" s="637"/>
      <c r="L98" s="637"/>
      <c r="M98" s="637"/>
      <c r="N98" s="642">
        <f>SUM(N94:O97)</f>
        <v>907608</v>
      </c>
      <c r="O98" s="642"/>
    </row>
    <row r="99" spans="2:16" x14ac:dyDescent="0.3">
      <c r="D99" s="297"/>
      <c r="E99" s="297"/>
      <c r="F99" s="297"/>
      <c r="G99" s="297"/>
      <c r="H99" s="637" t="s">
        <v>165</v>
      </c>
      <c r="I99" s="637"/>
      <c r="J99" s="637"/>
      <c r="K99" s="637"/>
      <c r="L99" s="637"/>
      <c r="M99" s="637"/>
      <c r="N99" s="642">
        <f>+N98</f>
        <v>907608</v>
      </c>
      <c r="O99" s="642"/>
    </row>
    <row r="100" spans="2:16" x14ac:dyDescent="0.3">
      <c r="D100" s="297"/>
      <c r="E100" s="297"/>
      <c r="F100" s="297"/>
      <c r="G100" s="297"/>
      <c r="H100" s="298"/>
      <c r="I100" s="298"/>
      <c r="J100" s="298"/>
      <c r="K100" s="298"/>
      <c r="L100" s="298"/>
      <c r="M100" s="298"/>
      <c r="N100" s="152"/>
      <c r="O100" s="152"/>
    </row>
    <row r="101" spans="2:16" x14ac:dyDescent="0.3">
      <c r="D101" s="297"/>
      <c r="E101" s="297"/>
      <c r="F101" s="297"/>
      <c r="G101" s="297"/>
      <c r="H101" s="643"/>
      <c r="I101" s="643"/>
      <c r="J101" s="643"/>
      <c r="K101" s="643"/>
      <c r="L101" s="643"/>
      <c r="M101" s="643"/>
      <c r="N101" s="644"/>
      <c r="O101" s="644"/>
    </row>
    <row r="102" spans="2:16" x14ac:dyDescent="0.3">
      <c r="C102" s="637" t="s">
        <v>166</v>
      </c>
      <c r="D102" s="637"/>
      <c r="E102" s="637"/>
      <c r="F102" s="637"/>
      <c r="G102" s="637"/>
      <c r="H102" s="637"/>
      <c r="I102" s="637"/>
      <c r="J102" s="637"/>
      <c r="K102" s="637"/>
      <c r="L102" s="637"/>
      <c r="M102" s="637"/>
      <c r="N102" s="638">
        <f>O19+N26+N57+N87+N99</f>
        <v>61403508.771929823</v>
      </c>
      <c r="O102" s="638"/>
    </row>
    <row r="103" spans="2:16" x14ac:dyDescent="0.3">
      <c r="C103" s="639" t="s">
        <v>167</v>
      </c>
      <c r="D103" s="640"/>
      <c r="E103" s="640"/>
      <c r="F103" s="640"/>
      <c r="G103" s="640"/>
      <c r="H103" s="640"/>
      <c r="I103" s="640"/>
      <c r="J103" s="640"/>
      <c r="K103" s="640"/>
      <c r="L103" s="641"/>
      <c r="M103" s="160">
        <v>0.14000000000000001</v>
      </c>
      <c r="N103" s="638">
        <f>ROUND(N102*M103,4)</f>
        <v>8596491.2280999999</v>
      </c>
      <c r="O103" s="638"/>
    </row>
    <row r="104" spans="2:16" x14ac:dyDescent="0.3">
      <c r="C104" s="637" t="s">
        <v>168</v>
      </c>
      <c r="D104" s="637"/>
      <c r="E104" s="637"/>
      <c r="F104" s="637"/>
      <c r="G104" s="637"/>
      <c r="H104" s="637"/>
      <c r="I104" s="637"/>
      <c r="J104" s="637"/>
      <c r="K104" s="637"/>
      <c r="L104" s="637"/>
      <c r="M104" s="637"/>
      <c r="N104" s="638">
        <f>+N102+N103</f>
        <v>70000000.000029817</v>
      </c>
      <c r="O104" s="638"/>
      <c r="P104" s="306"/>
    </row>
    <row r="106" spans="2:16" ht="15" customHeight="1" x14ac:dyDescent="0.3">
      <c r="C106" s="626" t="s">
        <v>169</v>
      </c>
      <c r="D106" s="626"/>
      <c r="E106" s="626"/>
      <c r="F106" s="626"/>
      <c r="G106" s="626"/>
      <c r="H106" s="626"/>
      <c r="I106" s="626"/>
      <c r="J106" s="626"/>
      <c r="K106" s="626"/>
      <c r="L106" s="626"/>
      <c r="M106" s="626"/>
      <c r="N106" s="626"/>
      <c r="O106" s="626"/>
    </row>
    <row r="107" spans="2:16" x14ac:dyDescent="0.3">
      <c r="C107" s="626"/>
      <c r="D107" s="626"/>
      <c r="E107" s="626"/>
      <c r="F107" s="626"/>
      <c r="G107" s="626"/>
      <c r="H107" s="626"/>
      <c r="I107" s="626"/>
      <c r="J107" s="626"/>
      <c r="K107" s="626"/>
      <c r="L107" s="626"/>
      <c r="M107" s="626"/>
      <c r="N107" s="626"/>
      <c r="O107" s="626"/>
    </row>
    <row r="108" spans="2:16" x14ac:dyDescent="0.3">
      <c r="O108" s="627"/>
      <c r="P108" s="627"/>
    </row>
  </sheetData>
  <mergeCells count="255">
    <mergeCell ref="C6:E6"/>
    <mergeCell ref="F6:O6"/>
    <mergeCell ref="C8:O8"/>
    <mergeCell ref="C9:O9"/>
    <mergeCell ref="D17:G17"/>
    <mergeCell ref="D18:F18"/>
    <mergeCell ref="H19:N19"/>
    <mergeCell ref="C21:O21"/>
    <mergeCell ref="C22:F22"/>
    <mergeCell ref="I22:J22"/>
    <mergeCell ref="K22:M22"/>
    <mergeCell ref="N22:O22"/>
    <mergeCell ref="K11:M11"/>
    <mergeCell ref="C12:O12"/>
    <mergeCell ref="C13:G13"/>
    <mergeCell ref="D14:G14"/>
    <mergeCell ref="D15:G15"/>
    <mergeCell ref="D16:F16"/>
    <mergeCell ref="D23:O23"/>
    <mergeCell ref="D24:F24"/>
    <mergeCell ref="I24:J24"/>
    <mergeCell ref="K24:M24"/>
    <mergeCell ref="N24:O24"/>
    <mergeCell ref="D25:F25"/>
    <mergeCell ref="I25:J25"/>
    <mergeCell ref="K25:M25"/>
    <mergeCell ref="N25:O25"/>
    <mergeCell ref="D30:O30"/>
    <mergeCell ref="D31:F31"/>
    <mergeCell ref="I31:J31"/>
    <mergeCell ref="K31:M31"/>
    <mergeCell ref="N31:O31"/>
    <mergeCell ref="C32:G32"/>
    <mergeCell ref="H32:M32"/>
    <mergeCell ref="N32:O32"/>
    <mergeCell ref="C26:G26"/>
    <mergeCell ref="H26:M26"/>
    <mergeCell ref="N26:O26"/>
    <mergeCell ref="C27:O27"/>
    <mergeCell ref="C28:O28"/>
    <mergeCell ref="C29:F29"/>
    <mergeCell ref="I29:J29"/>
    <mergeCell ref="K29:M29"/>
    <mergeCell ref="N29:O29"/>
    <mergeCell ref="I37:J37"/>
    <mergeCell ref="K37:M37"/>
    <mergeCell ref="N37:O37"/>
    <mergeCell ref="H38:M38"/>
    <mergeCell ref="N38:O38"/>
    <mergeCell ref="D40:O40"/>
    <mergeCell ref="C33:O33"/>
    <mergeCell ref="D34:O34"/>
    <mergeCell ref="C35:C37"/>
    <mergeCell ref="D35:F37"/>
    <mergeCell ref="I35:J35"/>
    <mergeCell ref="K35:M35"/>
    <mergeCell ref="N35:O35"/>
    <mergeCell ref="I36:J36"/>
    <mergeCell ref="K36:M36"/>
    <mergeCell ref="N36:O36"/>
    <mergeCell ref="D41:F41"/>
    <mergeCell ref="I41:J41"/>
    <mergeCell ref="K41:M41"/>
    <mergeCell ref="N41:O41"/>
    <mergeCell ref="D42:F48"/>
    <mergeCell ref="I42:J42"/>
    <mergeCell ref="K42:M42"/>
    <mergeCell ref="N42:O42"/>
    <mergeCell ref="I43:J43"/>
    <mergeCell ref="I48:J48"/>
    <mergeCell ref="K48:M48"/>
    <mergeCell ref="N48:O48"/>
    <mergeCell ref="C49:G49"/>
    <mergeCell ref="H49:M49"/>
    <mergeCell ref="N49:O49"/>
    <mergeCell ref="I46:J46"/>
    <mergeCell ref="K46:M46"/>
    <mergeCell ref="N46:O46"/>
    <mergeCell ref="I47:J47"/>
    <mergeCell ref="K47:M47"/>
    <mergeCell ref="N47:O47"/>
    <mergeCell ref="C42:C48"/>
    <mergeCell ref="K43:M43"/>
    <mergeCell ref="N43:O43"/>
    <mergeCell ref="I44:J44"/>
    <mergeCell ref="K44:M44"/>
    <mergeCell ref="N44:O44"/>
    <mergeCell ref="I45:J45"/>
    <mergeCell ref="K45:M45"/>
    <mergeCell ref="N45:O45"/>
    <mergeCell ref="K54:M54"/>
    <mergeCell ref="N54:O54"/>
    <mergeCell ref="I55:J55"/>
    <mergeCell ref="K55:M55"/>
    <mergeCell ref="N55:O55"/>
    <mergeCell ref="H56:M56"/>
    <mergeCell ref="N56:O56"/>
    <mergeCell ref="D51:O51"/>
    <mergeCell ref="D52:F52"/>
    <mergeCell ref="I52:J52"/>
    <mergeCell ref="K52:M52"/>
    <mergeCell ref="N52:O52"/>
    <mergeCell ref="D53:F55"/>
    <mergeCell ref="I53:J53"/>
    <mergeCell ref="K53:M53"/>
    <mergeCell ref="N53:O53"/>
    <mergeCell ref="I54:J54"/>
    <mergeCell ref="H57:M57"/>
    <mergeCell ref="N57:O57"/>
    <mergeCell ref="H58:M58"/>
    <mergeCell ref="N58:O58"/>
    <mergeCell ref="C59:O59"/>
    <mergeCell ref="C60:G60"/>
    <mergeCell ref="I60:J60"/>
    <mergeCell ref="K60:M60"/>
    <mergeCell ref="N60:O60"/>
    <mergeCell ref="D61:O61"/>
    <mergeCell ref="D62:G62"/>
    <mergeCell ref="I62:J62"/>
    <mergeCell ref="K62:M62"/>
    <mergeCell ref="N62:O62"/>
    <mergeCell ref="D63:G63"/>
    <mergeCell ref="I63:J63"/>
    <mergeCell ref="K63:M63"/>
    <mergeCell ref="N63:O63"/>
    <mergeCell ref="D66:G66"/>
    <mergeCell ref="I66:J66"/>
    <mergeCell ref="K66:M66"/>
    <mergeCell ref="N66:O66"/>
    <mergeCell ref="D67:G67"/>
    <mergeCell ref="I67:J67"/>
    <mergeCell ref="K67:M67"/>
    <mergeCell ref="N67:O67"/>
    <mergeCell ref="D64:G64"/>
    <mergeCell ref="I64:J64"/>
    <mergeCell ref="K64:M64"/>
    <mergeCell ref="N64:O64"/>
    <mergeCell ref="D65:G65"/>
    <mergeCell ref="I65:J65"/>
    <mergeCell ref="K65:M65"/>
    <mergeCell ref="N65:O65"/>
    <mergeCell ref="D70:G70"/>
    <mergeCell ref="I70:J70"/>
    <mergeCell ref="K70:M70"/>
    <mergeCell ref="N70:O70"/>
    <mergeCell ref="D71:G71"/>
    <mergeCell ref="I71:J71"/>
    <mergeCell ref="K71:M71"/>
    <mergeCell ref="N71:O71"/>
    <mergeCell ref="D68:G68"/>
    <mergeCell ref="I68:J68"/>
    <mergeCell ref="K68:M68"/>
    <mergeCell ref="N68:O68"/>
    <mergeCell ref="D69:G69"/>
    <mergeCell ref="I69:J69"/>
    <mergeCell ref="K69:M69"/>
    <mergeCell ref="N69:O69"/>
    <mergeCell ref="D74:G74"/>
    <mergeCell ref="I74:J74"/>
    <mergeCell ref="K74:M74"/>
    <mergeCell ref="N74:O74"/>
    <mergeCell ref="D75:G75"/>
    <mergeCell ref="I75:J75"/>
    <mergeCell ref="K75:M75"/>
    <mergeCell ref="N75:O75"/>
    <mergeCell ref="D72:G72"/>
    <mergeCell ref="I72:J72"/>
    <mergeCell ref="K72:M72"/>
    <mergeCell ref="N72:O72"/>
    <mergeCell ref="D73:G73"/>
    <mergeCell ref="I73:J73"/>
    <mergeCell ref="K73:M73"/>
    <mergeCell ref="N73:O73"/>
    <mergeCell ref="D78:G78"/>
    <mergeCell ref="I78:J78"/>
    <mergeCell ref="K78:M78"/>
    <mergeCell ref="N78:O78"/>
    <mergeCell ref="D79:G79"/>
    <mergeCell ref="I79:J79"/>
    <mergeCell ref="K79:M79"/>
    <mergeCell ref="N79:O79"/>
    <mergeCell ref="D76:G76"/>
    <mergeCell ref="I76:J76"/>
    <mergeCell ref="K76:M76"/>
    <mergeCell ref="N76:O76"/>
    <mergeCell ref="D77:G77"/>
    <mergeCell ref="I77:J77"/>
    <mergeCell ref="K77:M77"/>
    <mergeCell ref="N77:O77"/>
    <mergeCell ref="D82:G82"/>
    <mergeCell ref="I82:J82"/>
    <mergeCell ref="K82:M82"/>
    <mergeCell ref="N82:O82"/>
    <mergeCell ref="D83:G83"/>
    <mergeCell ref="I83:J83"/>
    <mergeCell ref="K83:M83"/>
    <mergeCell ref="N83:O83"/>
    <mergeCell ref="D80:G80"/>
    <mergeCell ref="I80:J80"/>
    <mergeCell ref="K80:M80"/>
    <mergeCell ref="N80:O80"/>
    <mergeCell ref="K81:M81"/>
    <mergeCell ref="N81:O81"/>
    <mergeCell ref="H86:M86"/>
    <mergeCell ref="N86:O86"/>
    <mergeCell ref="H87:M87"/>
    <mergeCell ref="N87:O87"/>
    <mergeCell ref="H88:M88"/>
    <mergeCell ref="N88:O88"/>
    <mergeCell ref="D84:G84"/>
    <mergeCell ref="I84:J84"/>
    <mergeCell ref="K84:M84"/>
    <mergeCell ref="N84:O84"/>
    <mergeCell ref="D85:G85"/>
    <mergeCell ref="I85:J85"/>
    <mergeCell ref="K85:M85"/>
    <mergeCell ref="N85:O85"/>
    <mergeCell ref="C94:C95"/>
    <mergeCell ref="D94:F95"/>
    <mergeCell ref="I94:J94"/>
    <mergeCell ref="K94:M94"/>
    <mergeCell ref="N94:O94"/>
    <mergeCell ref="I95:J95"/>
    <mergeCell ref="K95:M95"/>
    <mergeCell ref="N95:O95"/>
    <mergeCell ref="C89:O89"/>
    <mergeCell ref="C91:O91"/>
    <mergeCell ref="C92:F92"/>
    <mergeCell ref="I92:J92"/>
    <mergeCell ref="K92:M92"/>
    <mergeCell ref="N92:O92"/>
    <mergeCell ref="C106:O107"/>
    <mergeCell ref="O108:P108"/>
    <mergeCell ref="C2:O5"/>
    <mergeCell ref="C102:M102"/>
    <mergeCell ref="N102:O102"/>
    <mergeCell ref="C103:L103"/>
    <mergeCell ref="N103:O103"/>
    <mergeCell ref="C104:M104"/>
    <mergeCell ref="N104:O104"/>
    <mergeCell ref="H98:M98"/>
    <mergeCell ref="N98:O98"/>
    <mergeCell ref="H99:M99"/>
    <mergeCell ref="N99:O99"/>
    <mergeCell ref="H101:M101"/>
    <mergeCell ref="N101:O101"/>
    <mergeCell ref="C96:C97"/>
    <mergeCell ref="D96:F97"/>
    <mergeCell ref="I96:J96"/>
    <mergeCell ref="K96:M96"/>
    <mergeCell ref="N96:O96"/>
    <mergeCell ref="I97:J97"/>
    <mergeCell ref="K97:M97"/>
    <mergeCell ref="N97:O97"/>
    <mergeCell ref="D93:O93"/>
  </mergeCells>
  <pageMargins left="0.7" right="0.7" top="0.75" bottom="0.75" header="0.3" footer="0.3"/>
  <pageSetup paperSize="119" scale="49" fitToHeight="0" orientation="portrait" horizontalDpi="1200" verticalDpi="12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264AA8-9CF1-4D59-B272-09C94360E3F8}">
  <sheetPr>
    <pageSetUpPr fitToPage="1"/>
  </sheetPr>
  <dimension ref="B1:Y36"/>
  <sheetViews>
    <sheetView view="pageBreakPreview" topLeftCell="C1" zoomScale="60" zoomScaleNormal="100" workbookViewId="0">
      <selection activeCell="AA25" sqref="AA25"/>
    </sheetView>
  </sheetViews>
  <sheetFormatPr baseColWidth="10" defaultColWidth="11.44140625" defaultRowHeight="13.8" x14ac:dyDescent="0.25"/>
  <cols>
    <col min="1" max="1" width="1.5546875" style="161" customWidth="1"/>
    <col min="2" max="2" width="26.33203125" style="169" customWidth="1"/>
    <col min="3" max="3" width="6.109375" style="161" customWidth="1"/>
    <col min="4" max="4" width="58.44140625" style="161" customWidth="1"/>
    <col min="5" max="5" width="8.33203125" style="161" bestFit="1" customWidth="1"/>
    <col min="6" max="6" width="6.109375" style="161" customWidth="1"/>
    <col min="7" max="7" width="6.6640625" style="161" customWidth="1"/>
    <col min="8" max="8" width="12.5546875" style="161" customWidth="1"/>
    <col min="9" max="9" width="9.5546875" style="161" customWidth="1"/>
    <col min="10" max="19" width="5.6640625" style="161" customWidth="1"/>
    <col min="20" max="20" width="9" style="161" customWidth="1"/>
    <col min="21" max="21" width="21.44140625" style="161" customWidth="1"/>
    <col min="22" max="22" width="11.44140625" style="161"/>
    <col min="23" max="23" width="19.88671875" style="161" customWidth="1"/>
    <col min="24" max="255" width="11.44140625" style="161"/>
    <col min="256" max="256" width="1.5546875" style="161" customWidth="1"/>
    <col min="257" max="257" width="26.33203125" style="161" customWidth="1"/>
    <col min="258" max="258" width="6.109375" style="161" customWidth="1"/>
    <col min="259" max="259" width="58.44140625" style="161" customWidth="1"/>
    <col min="260" max="260" width="8.33203125" style="161" bestFit="1" customWidth="1"/>
    <col min="261" max="261" width="6.109375" style="161" customWidth="1"/>
    <col min="262" max="262" width="6.6640625" style="161" customWidth="1"/>
    <col min="263" max="263" width="12.5546875" style="161" customWidth="1"/>
    <col min="264" max="264" width="9.5546875" style="161" customWidth="1"/>
    <col min="265" max="275" width="5.6640625" style="161" customWidth="1"/>
    <col min="276" max="276" width="9" style="161" customWidth="1"/>
    <col min="277" max="277" width="21.44140625" style="161" customWidth="1"/>
    <col min="278" max="278" width="11.44140625" style="161"/>
    <col min="279" max="279" width="19.88671875" style="161" customWidth="1"/>
    <col min="280" max="511" width="11.44140625" style="161"/>
    <col min="512" max="512" width="1.5546875" style="161" customWidth="1"/>
    <col min="513" max="513" width="26.33203125" style="161" customWidth="1"/>
    <col min="514" max="514" width="6.109375" style="161" customWidth="1"/>
    <col min="515" max="515" width="58.44140625" style="161" customWidth="1"/>
    <col min="516" max="516" width="8.33203125" style="161" bestFit="1" customWidth="1"/>
    <col min="517" max="517" width="6.109375" style="161" customWidth="1"/>
    <col min="518" max="518" width="6.6640625" style="161" customWidth="1"/>
    <col min="519" max="519" width="12.5546875" style="161" customWidth="1"/>
    <col min="520" max="520" width="9.5546875" style="161" customWidth="1"/>
    <col min="521" max="531" width="5.6640625" style="161" customWidth="1"/>
    <col min="532" max="532" width="9" style="161" customWidth="1"/>
    <col min="533" max="533" width="21.44140625" style="161" customWidth="1"/>
    <col min="534" max="534" width="11.44140625" style="161"/>
    <col min="535" max="535" width="19.88671875" style="161" customWidth="1"/>
    <col min="536" max="767" width="11.44140625" style="161"/>
    <col min="768" max="768" width="1.5546875" style="161" customWidth="1"/>
    <col min="769" max="769" width="26.33203125" style="161" customWidth="1"/>
    <col min="770" max="770" width="6.109375" style="161" customWidth="1"/>
    <col min="771" max="771" width="58.44140625" style="161" customWidth="1"/>
    <col min="772" max="772" width="8.33203125" style="161" bestFit="1" customWidth="1"/>
    <col min="773" max="773" width="6.109375" style="161" customWidth="1"/>
    <col min="774" max="774" width="6.6640625" style="161" customWidth="1"/>
    <col min="775" max="775" width="12.5546875" style="161" customWidth="1"/>
    <col min="776" max="776" width="9.5546875" style="161" customWidth="1"/>
    <col min="777" max="787" width="5.6640625" style="161" customWidth="1"/>
    <col min="788" max="788" width="9" style="161" customWidth="1"/>
    <col min="789" max="789" width="21.44140625" style="161" customWidth="1"/>
    <col min="790" max="790" width="11.44140625" style="161"/>
    <col min="791" max="791" width="19.88671875" style="161" customWidth="1"/>
    <col min="792" max="1023" width="11.44140625" style="161"/>
    <col min="1024" max="1024" width="1.5546875" style="161" customWidth="1"/>
    <col min="1025" max="1025" width="26.33203125" style="161" customWidth="1"/>
    <col min="1026" max="1026" width="6.109375" style="161" customWidth="1"/>
    <col min="1027" max="1027" width="58.44140625" style="161" customWidth="1"/>
    <col min="1028" max="1028" width="8.33203125" style="161" bestFit="1" customWidth="1"/>
    <col min="1029" max="1029" width="6.109375" style="161" customWidth="1"/>
    <col min="1030" max="1030" width="6.6640625" style="161" customWidth="1"/>
    <col min="1031" max="1031" width="12.5546875" style="161" customWidth="1"/>
    <col min="1032" max="1032" width="9.5546875" style="161" customWidth="1"/>
    <col min="1033" max="1043" width="5.6640625" style="161" customWidth="1"/>
    <col min="1044" max="1044" width="9" style="161" customWidth="1"/>
    <col min="1045" max="1045" width="21.44140625" style="161" customWidth="1"/>
    <col min="1046" max="1046" width="11.44140625" style="161"/>
    <col min="1047" max="1047" width="19.88671875" style="161" customWidth="1"/>
    <col min="1048" max="1279" width="11.44140625" style="161"/>
    <col min="1280" max="1280" width="1.5546875" style="161" customWidth="1"/>
    <col min="1281" max="1281" width="26.33203125" style="161" customWidth="1"/>
    <col min="1282" max="1282" width="6.109375" style="161" customWidth="1"/>
    <col min="1283" max="1283" width="58.44140625" style="161" customWidth="1"/>
    <col min="1284" max="1284" width="8.33203125" style="161" bestFit="1" customWidth="1"/>
    <col min="1285" max="1285" width="6.109375" style="161" customWidth="1"/>
    <col min="1286" max="1286" width="6.6640625" style="161" customWidth="1"/>
    <col min="1287" max="1287" width="12.5546875" style="161" customWidth="1"/>
    <col min="1288" max="1288" width="9.5546875" style="161" customWidth="1"/>
    <col min="1289" max="1299" width="5.6640625" style="161" customWidth="1"/>
    <col min="1300" max="1300" width="9" style="161" customWidth="1"/>
    <col min="1301" max="1301" width="21.44140625" style="161" customWidth="1"/>
    <col min="1302" max="1302" width="11.44140625" style="161"/>
    <col min="1303" max="1303" width="19.88671875" style="161" customWidth="1"/>
    <col min="1304" max="1535" width="11.44140625" style="161"/>
    <col min="1536" max="1536" width="1.5546875" style="161" customWidth="1"/>
    <col min="1537" max="1537" width="26.33203125" style="161" customWidth="1"/>
    <col min="1538" max="1538" width="6.109375" style="161" customWidth="1"/>
    <col min="1539" max="1539" width="58.44140625" style="161" customWidth="1"/>
    <col min="1540" max="1540" width="8.33203125" style="161" bestFit="1" customWidth="1"/>
    <col min="1541" max="1541" width="6.109375" style="161" customWidth="1"/>
    <col min="1542" max="1542" width="6.6640625" style="161" customWidth="1"/>
    <col min="1543" max="1543" width="12.5546875" style="161" customWidth="1"/>
    <col min="1544" max="1544" width="9.5546875" style="161" customWidth="1"/>
    <col min="1545" max="1555" width="5.6640625" style="161" customWidth="1"/>
    <col min="1556" max="1556" width="9" style="161" customWidth="1"/>
    <col min="1557" max="1557" width="21.44140625" style="161" customWidth="1"/>
    <col min="1558" max="1558" width="11.44140625" style="161"/>
    <col min="1559" max="1559" width="19.88671875" style="161" customWidth="1"/>
    <col min="1560" max="1791" width="11.44140625" style="161"/>
    <col min="1792" max="1792" width="1.5546875" style="161" customWidth="1"/>
    <col min="1793" max="1793" width="26.33203125" style="161" customWidth="1"/>
    <col min="1794" max="1794" width="6.109375" style="161" customWidth="1"/>
    <col min="1795" max="1795" width="58.44140625" style="161" customWidth="1"/>
    <col min="1796" max="1796" width="8.33203125" style="161" bestFit="1" customWidth="1"/>
    <col min="1797" max="1797" width="6.109375" style="161" customWidth="1"/>
    <col min="1798" max="1798" width="6.6640625" style="161" customWidth="1"/>
    <col min="1799" max="1799" width="12.5546875" style="161" customWidth="1"/>
    <col min="1800" max="1800" width="9.5546875" style="161" customWidth="1"/>
    <col min="1801" max="1811" width="5.6640625" style="161" customWidth="1"/>
    <col min="1812" max="1812" width="9" style="161" customWidth="1"/>
    <col min="1813" max="1813" width="21.44140625" style="161" customWidth="1"/>
    <col min="1814" max="1814" width="11.44140625" style="161"/>
    <col min="1815" max="1815" width="19.88671875" style="161" customWidth="1"/>
    <col min="1816" max="2047" width="11.44140625" style="161"/>
    <col min="2048" max="2048" width="1.5546875" style="161" customWidth="1"/>
    <col min="2049" max="2049" width="26.33203125" style="161" customWidth="1"/>
    <col min="2050" max="2050" width="6.109375" style="161" customWidth="1"/>
    <col min="2051" max="2051" width="58.44140625" style="161" customWidth="1"/>
    <col min="2052" max="2052" width="8.33203125" style="161" bestFit="1" customWidth="1"/>
    <col min="2053" max="2053" width="6.109375" style="161" customWidth="1"/>
    <col min="2054" max="2054" width="6.6640625" style="161" customWidth="1"/>
    <col min="2055" max="2055" width="12.5546875" style="161" customWidth="1"/>
    <col min="2056" max="2056" width="9.5546875" style="161" customWidth="1"/>
    <col min="2057" max="2067" width="5.6640625" style="161" customWidth="1"/>
    <col min="2068" max="2068" width="9" style="161" customWidth="1"/>
    <col min="2069" max="2069" width="21.44140625" style="161" customWidth="1"/>
    <col min="2070" max="2070" width="11.44140625" style="161"/>
    <col min="2071" max="2071" width="19.88671875" style="161" customWidth="1"/>
    <col min="2072" max="2303" width="11.44140625" style="161"/>
    <col min="2304" max="2304" width="1.5546875" style="161" customWidth="1"/>
    <col min="2305" max="2305" width="26.33203125" style="161" customWidth="1"/>
    <col min="2306" max="2306" width="6.109375" style="161" customWidth="1"/>
    <col min="2307" max="2307" width="58.44140625" style="161" customWidth="1"/>
    <col min="2308" max="2308" width="8.33203125" style="161" bestFit="1" customWidth="1"/>
    <col min="2309" max="2309" width="6.109375" style="161" customWidth="1"/>
    <col min="2310" max="2310" width="6.6640625" style="161" customWidth="1"/>
    <col min="2311" max="2311" width="12.5546875" style="161" customWidth="1"/>
    <col min="2312" max="2312" width="9.5546875" style="161" customWidth="1"/>
    <col min="2313" max="2323" width="5.6640625" style="161" customWidth="1"/>
    <col min="2324" max="2324" width="9" style="161" customWidth="1"/>
    <col min="2325" max="2325" width="21.44140625" style="161" customWidth="1"/>
    <col min="2326" max="2326" width="11.44140625" style="161"/>
    <col min="2327" max="2327" width="19.88671875" style="161" customWidth="1"/>
    <col min="2328" max="2559" width="11.44140625" style="161"/>
    <col min="2560" max="2560" width="1.5546875" style="161" customWidth="1"/>
    <col min="2561" max="2561" width="26.33203125" style="161" customWidth="1"/>
    <col min="2562" max="2562" width="6.109375" style="161" customWidth="1"/>
    <col min="2563" max="2563" width="58.44140625" style="161" customWidth="1"/>
    <col min="2564" max="2564" width="8.33203125" style="161" bestFit="1" customWidth="1"/>
    <col min="2565" max="2565" width="6.109375" style="161" customWidth="1"/>
    <col min="2566" max="2566" width="6.6640625" style="161" customWidth="1"/>
    <col min="2567" max="2567" width="12.5546875" style="161" customWidth="1"/>
    <col min="2568" max="2568" width="9.5546875" style="161" customWidth="1"/>
    <col min="2569" max="2579" width="5.6640625" style="161" customWidth="1"/>
    <col min="2580" max="2580" width="9" style="161" customWidth="1"/>
    <col min="2581" max="2581" width="21.44140625" style="161" customWidth="1"/>
    <col min="2582" max="2582" width="11.44140625" style="161"/>
    <col min="2583" max="2583" width="19.88671875" style="161" customWidth="1"/>
    <col min="2584" max="2815" width="11.44140625" style="161"/>
    <col min="2816" max="2816" width="1.5546875" style="161" customWidth="1"/>
    <col min="2817" max="2817" width="26.33203125" style="161" customWidth="1"/>
    <col min="2818" max="2818" width="6.109375" style="161" customWidth="1"/>
    <col min="2819" max="2819" width="58.44140625" style="161" customWidth="1"/>
    <col min="2820" max="2820" width="8.33203125" style="161" bestFit="1" customWidth="1"/>
    <col min="2821" max="2821" width="6.109375" style="161" customWidth="1"/>
    <col min="2822" max="2822" width="6.6640625" style="161" customWidth="1"/>
    <col min="2823" max="2823" width="12.5546875" style="161" customWidth="1"/>
    <col min="2824" max="2824" width="9.5546875" style="161" customWidth="1"/>
    <col min="2825" max="2835" width="5.6640625" style="161" customWidth="1"/>
    <col min="2836" max="2836" width="9" style="161" customWidth="1"/>
    <col min="2837" max="2837" width="21.44140625" style="161" customWidth="1"/>
    <col min="2838" max="2838" width="11.44140625" style="161"/>
    <col min="2839" max="2839" width="19.88671875" style="161" customWidth="1"/>
    <col min="2840" max="3071" width="11.44140625" style="161"/>
    <col min="3072" max="3072" width="1.5546875" style="161" customWidth="1"/>
    <col min="3073" max="3073" width="26.33203125" style="161" customWidth="1"/>
    <col min="3074" max="3074" width="6.109375" style="161" customWidth="1"/>
    <col min="3075" max="3075" width="58.44140625" style="161" customWidth="1"/>
    <col min="3076" max="3076" width="8.33203125" style="161" bestFit="1" customWidth="1"/>
    <col min="3077" max="3077" width="6.109375" style="161" customWidth="1"/>
    <col min="3078" max="3078" width="6.6640625" style="161" customWidth="1"/>
    <col min="3079" max="3079" width="12.5546875" style="161" customWidth="1"/>
    <col min="3080" max="3080" width="9.5546875" style="161" customWidth="1"/>
    <col min="3081" max="3091" width="5.6640625" style="161" customWidth="1"/>
    <col min="3092" max="3092" width="9" style="161" customWidth="1"/>
    <col min="3093" max="3093" width="21.44140625" style="161" customWidth="1"/>
    <col min="3094" max="3094" width="11.44140625" style="161"/>
    <col min="3095" max="3095" width="19.88671875" style="161" customWidth="1"/>
    <col min="3096" max="3327" width="11.44140625" style="161"/>
    <col min="3328" max="3328" width="1.5546875" style="161" customWidth="1"/>
    <col min="3329" max="3329" width="26.33203125" style="161" customWidth="1"/>
    <col min="3330" max="3330" width="6.109375" style="161" customWidth="1"/>
    <col min="3331" max="3331" width="58.44140625" style="161" customWidth="1"/>
    <col min="3332" max="3332" width="8.33203125" style="161" bestFit="1" customWidth="1"/>
    <col min="3333" max="3333" width="6.109375" style="161" customWidth="1"/>
    <col min="3334" max="3334" width="6.6640625" style="161" customWidth="1"/>
    <col min="3335" max="3335" width="12.5546875" style="161" customWidth="1"/>
    <col min="3336" max="3336" width="9.5546875" style="161" customWidth="1"/>
    <col min="3337" max="3347" width="5.6640625" style="161" customWidth="1"/>
    <col min="3348" max="3348" width="9" style="161" customWidth="1"/>
    <col min="3349" max="3349" width="21.44140625" style="161" customWidth="1"/>
    <col min="3350" max="3350" width="11.44140625" style="161"/>
    <col min="3351" max="3351" width="19.88671875" style="161" customWidth="1"/>
    <col min="3352" max="3583" width="11.44140625" style="161"/>
    <col min="3584" max="3584" width="1.5546875" style="161" customWidth="1"/>
    <col min="3585" max="3585" width="26.33203125" style="161" customWidth="1"/>
    <col min="3586" max="3586" width="6.109375" style="161" customWidth="1"/>
    <col min="3587" max="3587" width="58.44140625" style="161" customWidth="1"/>
    <col min="3588" max="3588" width="8.33203125" style="161" bestFit="1" customWidth="1"/>
    <col min="3589" max="3589" width="6.109375" style="161" customWidth="1"/>
    <col min="3590" max="3590" width="6.6640625" style="161" customWidth="1"/>
    <col min="3591" max="3591" width="12.5546875" style="161" customWidth="1"/>
    <col min="3592" max="3592" width="9.5546875" style="161" customWidth="1"/>
    <col min="3593" max="3603" width="5.6640625" style="161" customWidth="1"/>
    <col min="3604" max="3604" width="9" style="161" customWidth="1"/>
    <col min="3605" max="3605" width="21.44140625" style="161" customWidth="1"/>
    <col min="3606" max="3606" width="11.44140625" style="161"/>
    <col min="3607" max="3607" width="19.88671875" style="161" customWidth="1"/>
    <col min="3608" max="3839" width="11.44140625" style="161"/>
    <col min="3840" max="3840" width="1.5546875" style="161" customWidth="1"/>
    <col min="3841" max="3841" width="26.33203125" style="161" customWidth="1"/>
    <col min="3842" max="3842" width="6.109375" style="161" customWidth="1"/>
    <col min="3843" max="3843" width="58.44140625" style="161" customWidth="1"/>
    <col min="3844" max="3844" width="8.33203125" style="161" bestFit="1" customWidth="1"/>
    <col min="3845" max="3845" width="6.109375" style="161" customWidth="1"/>
    <col min="3846" max="3846" width="6.6640625" style="161" customWidth="1"/>
    <col min="3847" max="3847" width="12.5546875" style="161" customWidth="1"/>
    <col min="3848" max="3848" width="9.5546875" style="161" customWidth="1"/>
    <col min="3849" max="3859" width="5.6640625" style="161" customWidth="1"/>
    <col min="3860" max="3860" width="9" style="161" customWidth="1"/>
    <col min="3861" max="3861" width="21.44140625" style="161" customWidth="1"/>
    <col min="3862" max="3862" width="11.44140625" style="161"/>
    <col min="3863" max="3863" width="19.88671875" style="161" customWidth="1"/>
    <col min="3864" max="4095" width="11.44140625" style="161"/>
    <col min="4096" max="4096" width="1.5546875" style="161" customWidth="1"/>
    <col min="4097" max="4097" width="26.33203125" style="161" customWidth="1"/>
    <col min="4098" max="4098" width="6.109375" style="161" customWidth="1"/>
    <col min="4099" max="4099" width="58.44140625" style="161" customWidth="1"/>
    <col min="4100" max="4100" width="8.33203125" style="161" bestFit="1" customWidth="1"/>
    <col min="4101" max="4101" width="6.109375" style="161" customWidth="1"/>
    <col min="4102" max="4102" width="6.6640625" style="161" customWidth="1"/>
    <col min="4103" max="4103" width="12.5546875" style="161" customWidth="1"/>
    <col min="4104" max="4104" width="9.5546875" style="161" customWidth="1"/>
    <col min="4105" max="4115" width="5.6640625" style="161" customWidth="1"/>
    <col min="4116" max="4116" width="9" style="161" customWidth="1"/>
    <col min="4117" max="4117" width="21.44140625" style="161" customWidth="1"/>
    <col min="4118" max="4118" width="11.44140625" style="161"/>
    <col min="4119" max="4119" width="19.88671875" style="161" customWidth="1"/>
    <col min="4120" max="4351" width="11.44140625" style="161"/>
    <col min="4352" max="4352" width="1.5546875" style="161" customWidth="1"/>
    <col min="4353" max="4353" width="26.33203125" style="161" customWidth="1"/>
    <col min="4354" max="4354" width="6.109375" style="161" customWidth="1"/>
    <col min="4355" max="4355" width="58.44140625" style="161" customWidth="1"/>
    <col min="4356" max="4356" width="8.33203125" style="161" bestFit="1" customWidth="1"/>
    <col min="4357" max="4357" width="6.109375" style="161" customWidth="1"/>
    <col min="4358" max="4358" width="6.6640625" style="161" customWidth="1"/>
    <col min="4359" max="4359" width="12.5546875" style="161" customWidth="1"/>
    <col min="4360" max="4360" width="9.5546875" style="161" customWidth="1"/>
    <col min="4361" max="4371" width="5.6640625" style="161" customWidth="1"/>
    <col min="4372" max="4372" width="9" style="161" customWidth="1"/>
    <col min="4373" max="4373" width="21.44140625" style="161" customWidth="1"/>
    <col min="4374" max="4374" width="11.44140625" style="161"/>
    <col min="4375" max="4375" width="19.88671875" style="161" customWidth="1"/>
    <col min="4376" max="4607" width="11.44140625" style="161"/>
    <col min="4608" max="4608" width="1.5546875" style="161" customWidth="1"/>
    <col min="4609" max="4609" width="26.33203125" style="161" customWidth="1"/>
    <col min="4610" max="4610" width="6.109375" style="161" customWidth="1"/>
    <col min="4611" max="4611" width="58.44140625" style="161" customWidth="1"/>
    <col min="4612" max="4612" width="8.33203125" style="161" bestFit="1" customWidth="1"/>
    <col min="4613" max="4613" width="6.109375" style="161" customWidth="1"/>
    <col min="4614" max="4614" width="6.6640625" style="161" customWidth="1"/>
    <col min="4615" max="4615" width="12.5546875" style="161" customWidth="1"/>
    <col min="4616" max="4616" width="9.5546875" style="161" customWidth="1"/>
    <col min="4617" max="4627" width="5.6640625" style="161" customWidth="1"/>
    <col min="4628" max="4628" width="9" style="161" customWidth="1"/>
    <col min="4629" max="4629" width="21.44140625" style="161" customWidth="1"/>
    <col min="4630" max="4630" width="11.44140625" style="161"/>
    <col min="4631" max="4631" width="19.88671875" style="161" customWidth="1"/>
    <col min="4632" max="4863" width="11.44140625" style="161"/>
    <col min="4864" max="4864" width="1.5546875" style="161" customWidth="1"/>
    <col min="4865" max="4865" width="26.33203125" style="161" customWidth="1"/>
    <col min="4866" max="4866" width="6.109375" style="161" customWidth="1"/>
    <col min="4867" max="4867" width="58.44140625" style="161" customWidth="1"/>
    <col min="4868" max="4868" width="8.33203125" style="161" bestFit="1" customWidth="1"/>
    <col min="4869" max="4869" width="6.109375" style="161" customWidth="1"/>
    <col min="4870" max="4870" width="6.6640625" style="161" customWidth="1"/>
    <col min="4871" max="4871" width="12.5546875" style="161" customWidth="1"/>
    <col min="4872" max="4872" width="9.5546875" style="161" customWidth="1"/>
    <col min="4873" max="4883" width="5.6640625" style="161" customWidth="1"/>
    <col min="4884" max="4884" width="9" style="161" customWidth="1"/>
    <col min="4885" max="4885" width="21.44140625" style="161" customWidth="1"/>
    <col min="4886" max="4886" width="11.44140625" style="161"/>
    <col min="4887" max="4887" width="19.88671875" style="161" customWidth="1"/>
    <col min="4888" max="5119" width="11.44140625" style="161"/>
    <col min="5120" max="5120" width="1.5546875" style="161" customWidth="1"/>
    <col min="5121" max="5121" width="26.33203125" style="161" customWidth="1"/>
    <col min="5122" max="5122" width="6.109375" style="161" customWidth="1"/>
    <col min="5123" max="5123" width="58.44140625" style="161" customWidth="1"/>
    <col min="5124" max="5124" width="8.33203125" style="161" bestFit="1" customWidth="1"/>
    <col min="5125" max="5125" width="6.109375" style="161" customWidth="1"/>
    <col min="5126" max="5126" width="6.6640625" style="161" customWidth="1"/>
    <col min="5127" max="5127" width="12.5546875" style="161" customWidth="1"/>
    <col min="5128" max="5128" width="9.5546875" style="161" customWidth="1"/>
    <col min="5129" max="5139" width="5.6640625" style="161" customWidth="1"/>
    <col min="5140" max="5140" width="9" style="161" customWidth="1"/>
    <col min="5141" max="5141" width="21.44140625" style="161" customWidth="1"/>
    <col min="5142" max="5142" width="11.44140625" style="161"/>
    <col min="5143" max="5143" width="19.88671875" style="161" customWidth="1"/>
    <col min="5144" max="5375" width="11.44140625" style="161"/>
    <col min="5376" max="5376" width="1.5546875" style="161" customWidth="1"/>
    <col min="5377" max="5377" width="26.33203125" style="161" customWidth="1"/>
    <col min="5378" max="5378" width="6.109375" style="161" customWidth="1"/>
    <col min="5379" max="5379" width="58.44140625" style="161" customWidth="1"/>
    <col min="5380" max="5380" width="8.33203125" style="161" bestFit="1" customWidth="1"/>
    <col min="5381" max="5381" width="6.109375" style="161" customWidth="1"/>
    <col min="5382" max="5382" width="6.6640625" style="161" customWidth="1"/>
    <col min="5383" max="5383" width="12.5546875" style="161" customWidth="1"/>
    <col min="5384" max="5384" width="9.5546875" style="161" customWidth="1"/>
    <col min="5385" max="5395" width="5.6640625" style="161" customWidth="1"/>
    <col min="5396" max="5396" width="9" style="161" customWidth="1"/>
    <col min="5397" max="5397" width="21.44140625" style="161" customWidth="1"/>
    <col min="5398" max="5398" width="11.44140625" style="161"/>
    <col min="5399" max="5399" width="19.88671875" style="161" customWidth="1"/>
    <col min="5400" max="5631" width="11.44140625" style="161"/>
    <col min="5632" max="5632" width="1.5546875" style="161" customWidth="1"/>
    <col min="5633" max="5633" width="26.33203125" style="161" customWidth="1"/>
    <col min="5634" max="5634" width="6.109375" style="161" customWidth="1"/>
    <col min="5635" max="5635" width="58.44140625" style="161" customWidth="1"/>
    <col min="5636" max="5636" width="8.33203125" style="161" bestFit="1" customWidth="1"/>
    <col min="5637" max="5637" width="6.109375" style="161" customWidth="1"/>
    <col min="5638" max="5638" width="6.6640625" style="161" customWidth="1"/>
    <col min="5639" max="5639" width="12.5546875" style="161" customWidth="1"/>
    <col min="5640" max="5640" width="9.5546875" style="161" customWidth="1"/>
    <col min="5641" max="5651" width="5.6640625" style="161" customWidth="1"/>
    <col min="5652" max="5652" width="9" style="161" customWidth="1"/>
    <col min="5653" max="5653" width="21.44140625" style="161" customWidth="1"/>
    <col min="5654" max="5654" width="11.44140625" style="161"/>
    <col min="5655" max="5655" width="19.88671875" style="161" customWidth="1"/>
    <col min="5656" max="5887" width="11.44140625" style="161"/>
    <col min="5888" max="5888" width="1.5546875" style="161" customWidth="1"/>
    <col min="5889" max="5889" width="26.33203125" style="161" customWidth="1"/>
    <col min="5890" max="5890" width="6.109375" style="161" customWidth="1"/>
    <col min="5891" max="5891" width="58.44140625" style="161" customWidth="1"/>
    <col min="5892" max="5892" width="8.33203125" style="161" bestFit="1" customWidth="1"/>
    <col min="5893" max="5893" width="6.109375" style="161" customWidth="1"/>
    <col min="5894" max="5894" width="6.6640625" style="161" customWidth="1"/>
    <col min="5895" max="5895" width="12.5546875" style="161" customWidth="1"/>
    <col min="5896" max="5896" width="9.5546875" style="161" customWidth="1"/>
    <col min="5897" max="5907" width="5.6640625" style="161" customWidth="1"/>
    <col min="5908" max="5908" width="9" style="161" customWidth="1"/>
    <col min="5909" max="5909" width="21.44140625" style="161" customWidth="1"/>
    <col min="5910" max="5910" width="11.44140625" style="161"/>
    <col min="5911" max="5911" width="19.88671875" style="161" customWidth="1"/>
    <col min="5912" max="6143" width="11.44140625" style="161"/>
    <col min="6144" max="6144" width="1.5546875" style="161" customWidth="1"/>
    <col min="6145" max="6145" width="26.33203125" style="161" customWidth="1"/>
    <col min="6146" max="6146" width="6.109375" style="161" customWidth="1"/>
    <col min="6147" max="6147" width="58.44140625" style="161" customWidth="1"/>
    <col min="6148" max="6148" width="8.33203125" style="161" bestFit="1" customWidth="1"/>
    <col min="6149" max="6149" width="6.109375" style="161" customWidth="1"/>
    <col min="6150" max="6150" width="6.6640625" style="161" customWidth="1"/>
    <col min="6151" max="6151" width="12.5546875" style="161" customWidth="1"/>
    <col min="6152" max="6152" width="9.5546875" style="161" customWidth="1"/>
    <col min="6153" max="6163" width="5.6640625" style="161" customWidth="1"/>
    <col min="6164" max="6164" width="9" style="161" customWidth="1"/>
    <col min="6165" max="6165" width="21.44140625" style="161" customWidth="1"/>
    <col min="6166" max="6166" width="11.44140625" style="161"/>
    <col min="6167" max="6167" width="19.88671875" style="161" customWidth="1"/>
    <col min="6168" max="6399" width="11.44140625" style="161"/>
    <col min="6400" max="6400" width="1.5546875" style="161" customWidth="1"/>
    <col min="6401" max="6401" width="26.33203125" style="161" customWidth="1"/>
    <col min="6402" max="6402" width="6.109375" style="161" customWidth="1"/>
    <col min="6403" max="6403" width="58.44140625" style="161" customWidth="1"/>
    <col min="6404" max="6404" width="8.33203125" style="161" bestFit="1" customWidth="1"/>
    <col min="6405" max="6405" width="6.109375" style="161" customWidth="1"/>
    <col min="6406" max="6406" width="6.6640625" style="161" customWidth="1"/>
    <col min="6407" max="6407" width="12.5546875" style="161" customWidth="1"/>
    <col min="6408" max="6408" width="9.5546875" style="161" customWidth="1"/>
    <col min="6409" max="6419" width="5.6640625" style="161" customWidth="1"/>
    <col min="6420" max="6420" width="9" style="161" customWidth="1"/>
    <col min="6421" max="6421" width="21.44140625" style="161" customWidth="1"/>
    <col min="6422" max="6422" width="11.44140625" style="161"/>
    <col min="6423" max="6423" width="19.88671875" style="161" customWidth="1"/>
    <col min="6424" max="6655" width="11.44140625" style="161"/>
    <col min="6656" max="6656" width="1.5546875" style="161" customWidth="1"/>
    <col min="6657" max="6657" width="26.33203125" style="161" customWidth="1"/>
    <col min="6658" max="6658" width="6.109375" style="161" customWidth="1"/>
    <col min="6659" max="6659" width="58.44140625" style="161" customWidth="1"/>
    <col min="6660" max="6660" width="8.33203125" style="161" bestFit="1" customWidth="1"/>
    <col min="6661" max="6661" width="6.109375" style="161" customWidth="1"/>
    <col min="6662" max="6662" width="6.6640625" style="161" customWidth="1"/>
    <col min="6663" max="6663" width="12.5546875" style="161" customWidth="1"/>
    <col min="6664" max="6664" width="9.5546875" style="161" customWidth="1"/>
    <col min="6665" max="6675" width="5.6640625" style="161" customWidth="1"/>
    <col min="6676" max="6676" width="9" style="161" customWidth="1"/>
    <col min="6677" max="6677" width="21.44140625" style="161" customWidth="1"/>
    <col min="6678" max="6678" width="11.44140625" style="161"/>
    <col min="6679" max="6679" width="19.88671875" style="161" customWidth="1"/>
    <col min="6680" max="6911" width="11.44140625" style="161"/>
    <col min="6912" max="6912" width="1.5546875" style="161" customWidth="1"/>
    <col min="6913" max="6913" width="26.33203125" style="161" customWidth="1"/>
    <col min="6914" max="6914" width="6.109375" style="161" customWidth="1"/>
    <col min="6915" max="6915" width="58.44140625" style="161" customWidth="1"/>
    <col min="6916" max="6916" width="8.33203125" style="161" bestFit="1" customWidth="1"/>
    <col min="6917" max="6917" width="6.109375" style="161" customWidth="1"/>
    <col min="6918" max="6918" width="6.6640625" style="161" customWidth="1"/>
    <col min="6919" max="6919" width="12.5546875" style="161" customWidth="1"/>
    <col min="6920" max="6920" width="9.5546875" style="161" customWidth="1"/>
    <col min="6921" max="6931" width="5.6640625" style="161" customWidth="1"/>
    <col min="6932" max="6932" width="9" style="161" customWidth="1"/>
    <col min="6933" max="6933" width="21.44140625" style="161" customWidth="1"/>
    <col min="6934" max="6934" width="11.44140625" style="161"/>
    <col min="6935" max="6935" width="19.88671875" style="161" customWidth="1"/>
    <col min="6936" max="7167" width="11.44140625" style="161"/>
    <col min="7168" max="7168" width="1.5546875" style="161" customWidth="1"/>
    <col min="7169" max="7169" width="26.33203125" style="161" customWidth="1"/>
    <col min="7170" max="7170" width="6.109375" style="161" customWidth="1"/>
    <col min="7171" max="7171" width="58.44140625" style="161" customWidth="1"/>
    <col min="7172" max="7172" width="8.33203125" style="161" bestFit="1" customWidth="1"/>
    <col min="7173" max="7173" width="6.109375" style="161" customWidth="1"/>
    <col min="7174" max="7174" width="6.6640625" style="161" customWidth="1"/>
    <col min="7175" max="7175" width="12.5546875" style="161" customWidth="1"/>
    <col min="7176" max="7176" width="9.5546875" style="161" customWidth="1"/>
    <col min="7177" max="7187" width="5.6640625" style="161" customWidth="1"/>
    <col min="7188" max="7188" width="9" style="161" customWidth="1"/>
    <col min="7189" max="7189" width="21.44140625" style="161" customWidth="1"/>
    <col min="7190" max="7190" width="11.44140625" style="161"/>
    <col min="7191" max="7191" width="19.88671875" style="161" customWidth="1"/>
    <col min="7192" max="7423" width="11.44140625" style="161"/>
    <col min="7424" max="7424" width="1.5546875" style="161" customWidth="1"/>
    <col min="7425" max="7425" width="26.33203125" style="161" customWidth="1"/>
    <col min="7426" max="7426" width="6.109375" style="161" customWidth="1"/>
    <col min="7427" max="7427" width="58.44140625" style="161" customWidth="1"/>
    <col min="7428" max="7428" width="8.33203125" style="161" bestFit="1" customWidth="1"/>
    <col min="7429" max="7429" width="6.109375" style="161" customWidth="1"/>
    <col min="7430" max="7430" width="6.6640625" style="161" customWidth="1"/>
    <col min="7431" max="7431" width="12.5546875" style="161" customWidth="1"/>
    <col min="7432" max="7432" width="9.5546875" style="161" customWidth="1"/>
    <col min="7433" max="7443" width="5.6640625" style="161" customWidth="1"/>
    <col min="7444" max="7444" width="9" style="161" customWidth="1"/>
    <col min="7445" max="7445" width="21.44140625" style="161" customWidth="1"/>
    <col min="7446" max="7446" width="11.44140625" style="161"/>
    <col min="7447" max="7447" width="19.88671875" style="161" customWidth="1"/>
    <col min="7448" max="7679" width="11.44140625" style="161"/>
    <col min="7680" max="7680" width="1.5546875" style="161" customWidth="1"/>
    <col min="7681" max="7681" width="26.33203125" style="161" customWidth="1"/>
    <col min="7682" max="7682" width="6.109375" style="161" customWidth="1"/>
    <col min="7683" max="7683" width="58.44140625" style="161" customWidth="1"/>
    <col min="7684" max="7684" width="8.33203125" style="161" bestFit="1" customWidth="1"/>
    <col min="7685" max="7685" width="6.109375" style="161" customWidth="1"/>
    <col min="7686" max="7686" width="6.6640625" style="161" customWidth="1"/>
    <col min="7687" max="7687" width="12.5546875" style="161" customWidth="1"/>
    <col min="7688" max="7688" width="9.5546875" style="161" customWidth="1"/>
    <col min="7689" max="7699" width="5.6640625" style="161" customWidth="1"/>
    <col min="7700" max="7700" width="9" style="161" customWidth="1"/>
    <col min="7701" max="7701" width="21.44140625" style="161" customWidth="1"/>
    <col min="7702" max="7702" width="11.44140625" style="161"/>
    <col min="7703" max="7703" width="19.88671875" style="161" customWidth="1"/>
    <col min="7704" max="7935" width="11.44140625" style="161"/>
    <col min="7936" max="7936" width="1.5546875" style="161" customWidth="1"/>
    <col min="7937" max="7937" width="26.33203125" style="161" customWidth="1"/>
    <col min="7938" max="7938" width="6.109375" style="161" customWidth="1"/>
    <col min="7939" max="7939" width="58.44140625" style="161" customWidth="1"/>
    <col min="7940" max="7940" width="8.33203125" style="161" bestFit="1" customWidth="1"/>
    <col min="7941" max="7941" width="6.109375" style="161" customWidth="1"/>
    <col min="7942" max="7942" width="6.6640625" style="161" customWidth="1"/>
    <col min="7943" max="7943" width="12.5546875" style="161" customWidth="1"/>
    <col min="7944" max="7944" width="9.5546875" style="161" customWidth="1"/>
    <col min="7945" max="7955" width="5.6640625" style="161" customWidth="1"/>
    <col min="7956" max="7956" width="9" style="161" customWidth="1"/>
    <col min="7957" max="7957" width="21.44140625" style="161" customWidth="1"/>
    <col min="7958" max="7958" width="11.44140625" style="161"/>
    <col min="7959" max="7959" width="19.88671875" style="161" customWidth="1"/>
    <col min="7960" max="8191" width="11.44140625" style="161"/>
    <col min="8192" max="8192" width="1.5546875" style="161" customWidth="1"/>
    <col min="8193" max="8193" width="26.33203125" style="161" customWidth="1"/>
    <col min="8194" max="8194" width="6.109375" style="161" customWidth="1"/>
    <col min="8195" max="8195" width="58.44140625" style="161" customWidth="1"/>
    <col min="8196" max="8196" width="8.33203125" style="161" bestFit="1" customWidth="1"/>
    <col min="8197" max="8197" width="6.109375" style="161" customWidth="1"/>
    <col min="8198" max="8198" width="6.6640625" style="161" customWidth="1"/>
    <col min="8199" max="8199" width="12.5546875" style="161" customWidth="1"/>
    <col min="8200" max="8200" width="9.5546875" style="161" customWidth="1"/>
    <col min="8201" max="8211" width="5.6640625" style="161" customWidth="1"/>
    <col min="8212" max="8212" width="9" style="161" customWidth="1"/>
    <col min="8213" max="8213" width="21.44140625" style="161" customWidth="1"/>
    <col min="8214" max="8214" width="11.44140625" style="161"/>
    <col min="8215" max="8215" width="19.88671875" style="161" customWidth="1"/>
    <col min="8216" max="8447" width="11.44140625" style="161"/>
    <col min="8448" max="8448" width="1.5546875" style="161" customWidth="1"/>
    <col min="8449" max="8449" width="26.33203125" style="161" customWidth="1"/>
    <col min="8450" max="8450" width="6.109375" style="161" customWidth="1"/>
    <col min="8451" max="8451" width="58.44140625" style="161" customWidth="1"/>
    <col min="8452" max="8452" width="8.33203125" style="161" bestFit="1" customWidth="1"/>
    <col min="8453" max="8453" width="6.109375" style="161" customWidth="1"/>
    <col min="8454" max="8454" width="6.6640625" style="161" customWidth="1"/>
    <col min="8455" max="8455" width="12.5546875" style="161" customWidth="1"/>
    <col min="8456" max="8456" width="9.5546875" style="161" customWidth="1"/>
    <col min="8457" max="8467" width="5.6640625" style="161" customWidth="1"/>
    <col min="8468" max="8468" width="9" style="161" customWidth="1"/>
    <col min="8469" max="8469" width="21.44140625" style="161" customWidth="1"/>
    <col min="8470" max="8470" width="11.44140625" style="161"/>
    <col min="8471" max="8471" width="19.88671875" style="161" customWidth="1"/>
    <col min="8472" max="8703" width="11.44140625" style="161"/>
    <col min="8704" max="8704" width="1.5546875" style="161" customWidth="1"/>
    <col min="8705" max="8705" width="26.33203125" style="161" customWidth="1"/>
    <col min="8706" max="8706" width="6.109375" style="161" customWidth="1"/>
    <col min="8707" max="8707" width="58.44140625" style="161" customWidth="1"/>
    <col min="8708" max="8708" width="8.33203125" style="161" bestFit="1" customWidth="1"/>
    <col min="8709" max="8709" width="6.109375" style="161" customWidth="1"/>
    <col min="8710" max="8710" width="6.6640625" style="161" customWidth="1"/>
    <col min="8711" max="8711" width="12.5546875" style="161" customWidth="1"/>
    <col min="8712" max="8712" width="9.5546875" style="161" customWidth="1"/>
    <col min="8713" max="8723" width="5.6640625" style="161" customWidth="1"/>
    <col min="8724" max="8724" width="9" style="161" customWidth="1"/>
    <col min="8725" max="8725" width="21.44140625" style="161" customWidth="1"/>
    <col min="8726" max="8726" width="11.44140625" style="161"/>
    <col min="8727" max="8727" width="19.88671875" style="161" customWidth="1"/>
    <col min="8728" max="8959" width="11.44140625" style="161"/>
    <col min="8960" max="8960" width="1.5546875" style="161" customWidth="1"/>
    <col min="8961" max="8961" width="26.33203125" style="161" customWidth="1"/>
    <col min="8962" max="8962" width="6.109375" style="161" customWidth="1"/>
    <col min="8963" max="8963" width="58.44140625" style="161" customWidth="1"/>
    <col min="8964" max="8964" width="8.33203125" style="161" bestFit="1" customWidth="1"/>
    <col min="8965" max="8965" width="6.109375" style="161" customWidth="1"/>
    <col min="8966" max="8966" width="6.6640625" style="161" customWidth="1"/>
    <col min="8967" max="8967" width="12.5546875" style="161" customWidth="1"/>
    <col min="8968" max="8968" width="9.5546875" style="161" customWidth="1"/>
    <col min="8969" max="8979" width="5.6640625" style="161" customWidth="1"/>
    <col min="8980" max="8980" width="9" style="161" customWidth="1"/>
    <col min="8981" max="8981" width="21.44140625" style="161" customWidth="1"/>
    <col min="8982" max="8982" width="11.44140625" style="161"/>
    <col min="8983" max="8983" width="19.88671875" style="161" customWidth="1"/>
    <col min="8984" max="9215" width="11.44140625" style="161"/>
    <col min="9216" max="9216" width="1.5546875" style="161" customWidth="1"/>
    <col min="9217" max="9217" width="26.33203125" style="161" customWidth="1"/>
    <col min="9218" max="9218" width="6.109375" style="161" customWidth="1"/>
    <col min="9219" max="9219" width="58.44140625" style="161" customWidth="1"/>
    <col min="9220" max="9220" width="8.33203125" style="161" bestFit="1" customWidth="1"/>
    <col min="9221" max="9221" width="6.109375" style="161" customWidth="1"/>
    <col min="9222" max="9222" width="6.6640625" style="161" customWidth="1"/>
    <col min="9223" max="9223" width="12.5546875" style="161" customWidth="1"/>
    <col min="9224" max="9224" width="9.5546875" style="161" customWidth="1"/>
    <col min="9225" max="9235" width="5.6640625" style="161" customWidth="1"/>
    <col min="9236" max="9236" width="9" style="161" customWidth="1"/>
    <col min="9237" max="9237" width="21.44140625" style="161" customWidth="1"/>
    <col min="9238" max="9238" width="11.44140625" style="161"/>
    <col min="9239" max="9239" width="19.88671875" style="161" customWidth="1"/>
    <col min="9240" max="9471" width="11.44140625" style="161"/>
    <col min="9472" max="9472" width="1.5546875" style="161" customWidth="1"/>
    <col min="9473" max="9473" width="26.33203125" style="161" customWidth="1"/>
    <col min="9474" max="9474" width="6.109375" style="161" customWidth="1"/>
    <col min="9475" max="9475" width="58.44140625" style="161" customWidth="1"/>
    <col min="9476" max="9476" width="8.33203125" style="161" bestFit="1" customWidth="1"/>
    <col min="9477" max="9477" width="6.109375" style="161" customWidth="1"/>
    <col min="9478" max="9478" width="6.6640625" style="161" customWidth="1"/>
    <col min="9479" max="9479" width="12.5546875" style="161" customWidth="1"/>
    <col min="9480" max="9480" width="9.5546875" style="161" customWidth="1"/>
    <col min="9481" max="9491" width="5.6640625" style="161" customWidth="1"/>
    <col min="9492" max="9492" width="9" style="161" customWidth="1"/>
    <col min="9493" max="9493" width="21.44140625" style="161" customWidth="1"/>
    <col min="9494" max="9494" width="11.44140625" style="161"/>
    <col min="9495" max="9495" width="19.88671875" style="161" customWidth="1"/>
    <col min="9496" max="9727" width="11.44140625" style="161"/>
    <col min="9728" max="9728" width="1.5546875" style="161" customWidth="1"/>
    <col min="9729" max="9729" width="26.33203125" style="161" customWidth="1"/>
    <col min="9730" max="9730" width="6.109375" style="161" customWidth="1"/>
    <col min="9731" max="9731" width="58.44140625" style="161" customWidth="1"/>
    <col min="9732" max="9732" width="8.33203125" style="161" bestFit="1" customWidth="1"/>
    <col min="9733" max="9733" width="6.109375" style="161" customWidth="1"/>
    <col min="9734" max="9734" width="6.6640625" style="161" customWidth="1"/>
    <col min="9735" max="9735" width="12.5546875" style="161" customWidth="1"/>
    <col min="9736" max="9736" width="9.5546875" style="161" customWidth="1"/>
    <col min="9737" max="9747" width="5.6640625" style="161" customWidth="1"/>
    <col min="9748" max="9748" width="9" style="161" customWidth="1"/>
    <col min="9749" max="9749" width="21.44140625" style="161" customWidth="1"/>
    <col min="9750" max="9750" width="11.44140625" style="161"/>
    <col min="9751" max="9751" width="19.88671875" style="161" customWidth="1"/>
    <col min="9752" max="9983" width="11.44140625" style="161"/>
    <col min="9984" max="9984" width="1.5546875" style="161" customWidth="1"/>
    <col min="9985" max="9985" width="26.33203125" style="161" customWidth="1"/>
    <col min="9986" max="9986" width="6.109375" style="161" customWidth="1"/>
    <col min="9987" max="9987" width="58.44140625" style="161" customWidth="1"/>
    <col min="9988" max="9988" width="8.33203125" style="161" bestFit="1" customWidth="1"/>
    <col min="9989" max="9989" width="6.109375" style="161" customWidth="1"/>
    <col min="9990" max="9990" width="6.6640625" style="161" customWidth="1"/>
    <col min="9991" max="9991" width="12.5546875" style="161" customWidth="1"/>
    <col min="9992" max="9992" width="9.5546875" style="161" customWidth="1"/>
    <col min="9993" max="10003" width="5.6640625" style="161" customWidth="1"/>
    <col min="10004" max="10004" width="9" style="161" customWidth="1"/>
    <col min="10005" max="10005" width="21.44140625" style="161" customWidth="1"/>
    <col min="10006" max="10006" width="11.44140625" style="161"/>
    <col min="10007" max="10007" width="19.88671875" style="161" customWidth="1"/>
    <col min="10008" max="10239" width="11.44140625" style="161"/>
    <col min="10240" max="10240" width="1.5546875" style="161" customWidth="1"/>
    <col min="10241" max="10241" width="26.33203125" style="161" customWidth="1"/>
    <col min="10242" max="10242" width="6.109375" style="161" customWidth="1"/>
    <col min="10243" max="10243" width="58.44140625" style="161" customWidth="1"/>
    <col min="10244" max="10244" width="8.33203125" style="161" bestFit="1" customWidth="1"/>
    <col min="10245" max="10245" width="6.109375" style="161" customWidth="1"/>
    <col min="10246" max="10246" width="6.6640625" style="161" customWidth="1"/>
    <col min="10247" max="10247" width="12.5546875" style="161" customWidth="1"/>
    <col min="10248" max="10248" width="9.5546875" style="161" customWidth="1"/>
    <col min="10249" max="10259" width="5.6640625" style="161" customWidth="1"/>
    <col min="10260" max="10260" width="9" style="161" customWidth="1"/>
    <col min="10261" max="10261" width="21.44140625" style="161" customWidth="1"/>
    <col min="10262" max="10262" width="11.44140625" style="161"/>
    <col min="10263" max="10263" width="19.88671875" style="161" customWidth="1"/>
    <col min="10264" max="10495" width="11.44140625" style="161"/>
    <col min="10496" max="10496" width="1.5546875" style="161" customWidth="1"/>
    <col min="10497" max="10497" width="26.33203125" style="161" customWidth="1"/>
    <col min="10498" max="10498" width="6.109375" style="161" customWidth="1"/>
    <col min="10499" max="10499" width="58.44140625" style="161" customWidth="1"/>
    <col min="10500" max="10500" width="8.33203125" style="161" bestFit="1" customWidth="1"/>
    <col min="10501" max="10501" width="6.109375" style="161" customWidth="1"/>
    <col min="10502" max="10502" width="6.6640625" style="161" customWidth="1"/>
    <col min="10503" max="10503" width="12.5546875" style="161" customWidth="1"/>
    <col min="10504" max="10504" width="9.5546875" style="161" customWidth="1"/>
    <col min="10505" max="10515" width="5.6640625" style="161" customWidth="1"/>
    <col min="10516" max="10516" width="9" style="161" customWidth="1"/>
    <col min="10517" max="10517" width="21.44140625" style="161" customWidth="1"/>
    <col min="10518" max="10518" width="11.44140625" style="161"/>
    <col min="10519" max="10519" width="19.88671875" style="161" customWidth="1"/>
    <col min="10520" max="10751" width="11.44140625" style="161"/>
    <col min="10752" max="10752" width="1.5546875" style="161" customWidth="1"/>
    <col min="10753" max="10753" width="26.33203125" style="161" customWidth="1"/>
    <col min="10754" max="10754" width="6.109375" style="161" customWidth="1"/>
    <col min="10755" max="10755" width="58.44140625" style="161" customWidth="1"/>
    <col min="10756" max="10756" width="8.33203125" style="161" bestFit="1" customWidth="1"/>
    <col min="10757" max="10757" width="6.109375" style="161" customWidth="1"/>
    <col min="10758" max="10758" width="6.6640625" style="161" customWidth="1"/>
    <col min="10759" max="10759" width="12.5546875" style="161" customWidth="1"/>
    <col min="10760" max="10760" width="9.5546875" style="161" customWidth="1"/>
    <col min="10761" max="10771" width="5.6640625" style="161" customWidth="1"/>
    <col min="10772" max="10772" width="9" style="161" customWidth="1"/>
    <col min="10773" max="10773" width="21.44140625" style="161" customWidth="1"/>
    <col min="10774" max="10774" width="11.44140625" style="161"/>
    <col min="10775" max="10775" width="19.88671875" style="161" customWidth="1"/>
    <col min="10776" max="11007" width="11.44140625" style="161"/>
    <col min="11008" max="11008" width="1.5546875" style="161" customWidth="1"/>
    <col min="11009" max="11009" width="26.33203125" style="161" customWidth="1"/>
    <col min="11010" max="11010" width="6.109375" style="161" customWidth="1"/>
    <col min="11011" max="11011" width="58.44140625" style="161" customWidth="1"/>
    <col min="11012" max="11012" width="8.33203125" style="161" bestFit="1" customWidth="1"/>
    <col min="11013" max="11013" width="6.109375" style="161" customWidth="1"/>
    <col min="11014" max="11014" width="6.6640625" style="161" customWidth="1"/>
    <col min="11015" max="11015" width="12.5546875" style="161" customWidth="1"/>
    <col min="11016" max="11016" width="9.5546875" style="161" customWidth="1"/>
    <col min="11017" max="11027" width="5.6640625" style="161" customWidth="1"/>
    <col min="11028" max="11028" width="9" style="161" customWidth="1"/>
    <col min="11029" max="11029" width="21.44140625" style="161" customWidth="1"/>
    <col min="11030" max="11030" width="11.44140625" style="161"/>
    <col min="11031" max="11031" width="19.88671875" style="161" customWidth="1"/>
    <col min="11032" max="11263" width="11.44140625" style="161"/>
    <col min="11264" max="11264" width="1.5546875" style="161" customWidth="1"/>
    <col min="11265" max="11265" width="26.33203125" style="161" customWidth="1"/>
    <col min="11266" max="11266" width="6.109375" style="161" customWidth="1"/>
    <col min="11267" max="11267" width="58.44140625" style="161" customWidth="1"/>
    <col min="11268" max="11268" width="8.33203125" style="161" bestFit="1" customWidth="1"/>
    <col min="11269" max="11269" width="6.109375" style="161" customWidth="1"/>
    <col min="11270" max="11270" width="6.6640625" style="161" customWidth="1"/>
    <col min="11271" max="11271" width="12.5546875" style="161" customWidth="1"/>
    <col min="11272" max="11272" width="9.5546875" style="161" customWidth="1"/>
    <col min="11273" max="11283" width="5.6640625" style="161" customWidth="1"/>
    <col min="11284" max="11284" width="9" style="161" customWidth="1"/>
    <col min="11285" max="11285" width="21.44140625" style="161" customWidth="1"/>
    <col min="11286" max="11286" width="11.44140625" style="161"/>
    <col min="11287" max="11287" width="19.88671875" style="161" customWidth="1"/>
    <col min="11288" max="11519" width="11.44140625" style="161"/>
    <col min="11520" max="11520" width="1.5546875" style="161" customWidth="1"/>
    <col min="11521" max="11521" width="26.33203125" style="161" customWidth="1"/>
    <col min="11522" max="11522" width="6.109375" style="161" customWidth="1"/>
    <col min="11523" max="11523" width="58.44140625" style="161" customWidth="1"/>
    <col min="11524" max="11524" width="8.33203125" style="161" bestFit="1" customWidth="1"/>
    <col min="11525" max="11525" width="6.109375" style="161" customWidth="1"/>
    <col min="11526" max="11526" width="6.6640625" style="161" customWidth="1"/>
    <col min="11527" max="11527" width="12.5546875" style="161" customWidth="1"/>
    <col min="11528" max="11528" width="9.5546875" style="161" customWidth="1"/>
    <col min="11529" max="11539" width="5.6640625" style="161" customWidth="1"/>
    <col min="11540" max="11540" width="9" style="161" customWidth="1"/>
    <col min="11541" max="11541" width="21.44140625" style="161" customWidth="1"/>
    <col min="11542" max="11542" width="11.44140625" style="161"/>
    <col min="11543" max="11543" width="19.88671875" style="161" customWidth="1"/>
    <col min="11544" max="11775" width="11.44140625" style="161"/>
    <col min="11776" max="11776" width="1.5546875" style="161" customWidth="1"/>
    <col min="11777" max="11777" width="26.33203125" style="161" customWidth="1"/>
    <col min="11778" max="11778" width="6.109375" style="161" customWidth="1"/>
    <col min="11779" max="11779" width="58.44140625" style="161" customWidth="1"/>
    <col min="11780" max="11780" width="8.33203125" style="161" bestFit="1" customWidth="1"/>
    <col min="11781" max="11781" width="6.109375" style="161" customWidth="1"/>
    <col min="11782" max="11782" width="6.6640625" style="161" customWidth="1"/>
    <col min="11783" max="11783" width="12.5546875" style="161" customWidth="1"/>
    <col min="11784" max="11784" width="9.5546875" style="161" customWidth="1"/>
    <col min="11785" max="11795" width="5.6640625" style="161" customWidth="1"/>
    <col min="11796" max="11796" width="9" style="161" customWidth="1"/>
    <col min="11797" max="11797" width="21.44140625" style="161" customWidth="1"/>
    <col min="11798" max="11798" width="11.44140625" style="161"/>
    <col min="11799" max="11799" width="19.88671875" style="161" customWidth="1"/>
    <col min="11800" max="12031" width="11.44140625" style="161"/>
    <col min="12032" max="12032" width="1.5546875" style="161" customWidth="1"/>
    <col min="12033" max="12033" width="26.33203125" style="161" customWidth="1"/>
    <col min="12034" max="12034" width="6.109375" style="161" customWidth="1"/>
    <col min="12035" max="12035" width="58.44140625" style="161" customWidth="1"/>
    <col min="12036" max="12036" width="8.33203125" style="161" bestFit="1" customWidth="1"/>
    <col min="12037" max="12037" width="6.109375" style="161" customWidth="1"/>
    <col min="12038" max="12038" width="6.6640625" style="161" customWidth="1"/>
    <col min="12039" max="12039" width="12.5546875" style="161" customWidth="1"/>
    <col min="12040" max="12040" width="9.5546875" style="161" customWidth="1"/>
    <col min="12041" max="12051" width="5.6640625" style="161" customWidth="1"/>
    <col min="12052" max="12052" width="9" style="161" customWidth="1"/>
    <col min="12053" max="12053" width="21.44140625" style="161" customWidth="1"/>
    <col min="12054" max="12054" width="11.44140625" style="161"/>
    <col min="12055" max="12055" width="19.88671875" style="161" customWidth="1"/>
    <col min="12056" max="12287" width="11.44140625" style="161"/>
    <col min="12288" max="12288" width="1.5546875" style="161" customWidth="1"/>
    <col min="12289" max="12289" width="26.33203125" style="161" customWidth="1"/>
    <col min="12290" max="12290" width="6.109375" style="161" customWidth="1"/>
    <col min="12291" max="12291" width="58.44140625" style="161" customWidth="1"/>
    <col min="12292" max="12292" width="8.33203125" style="161" bestFit="1" customWidth="1"/>
    <col min="12293" max="12293" width="6.109375" style="161" customWidth="1"/>
    <col min="12294" max="12294" width="6.6640625" style="161" customWidth="1"/>
    <col min="12295" max="12295" width="12.5546875" style="161" customWidth="1"/>
    <col min="12296" max="12296" width="9.5546875" style="161" customWidth="1"/>
    <col min="12297" max="12307" width="5.6640625" style="161" customWidth="1"/>
    <col min="12308" max="12308" width="9" style="161" customWidth="1"/>
    <col min="12309" max="12309" width="21.44140625" style="161" customWidth="1"/>
    <col min="12310" max="12310" width="11.44140625" style="161"/>
    <col min="12311" max="12311" width="19.88671875" style="161" customWidth="1"/>
    <col min="12312" max="12543" width="11.44140625" style="161"/>
    <col min="12544" max="12544" width="1.5546875" style="161" customWidth="1"/>
    <col min="12545" max="12545" width="26.33203125" style="161" customWidth="1"/>
    <col min="12546" max="12546" width="6.109375" style="161" customWidth="1"/>
    <col min="12547" max="12547" width="58.44140625" style="161" customWidth="1"/>
    <col min="12548" max="12548" width="8.33203125" style="161" bestFit="1" customWidth="1"/>
    <col min="12549" max="12549" width="6.109375" style="161" customWidth="1"/>
    <col min="12550" max="12550" width="6.6640625" style="161" customWidth="1"/>
    <col min="12551" max="12551" width="12.5546875" style="161" customWidth="1"/>
    <col min="12552" max="12552" width="9.5546875" style="161" customWidth="1"/>
    <col min="12553" max="12563" width="5.6640625" style="161" customWidth="1"/>
    <col min="12564" max="12564" width="9" style="161" customWidth="1"/>
    <col min="12565" max="12565" width="21.44140625" style="161" customWidth="1"/>
    <col min="12566" max="12566" width="11.44140625" style="161"/>
    <col min="12567" max="12567" width="19.88671875" style="161" customWidth="1"/>
    <col min="12568" max="12799" width="11.44140625" style="161"/>
    <col min="12800" max="12800" width="1.5546875" style="161" customWidth="1"/>
    <col min="12801" max="12801" width="26.33203125" style="161" customWidth="1"/>
    <col min="12802" max="12802" width="6.109375" style="161" customWidth="1"/>
    <col min="12803" max="12803" width="58.44140625" style="161" customWidth="1"/>
    <col min="12804" max="12804" width="8.33203125" style="161" bestFit="1" customWidth="1"/>
    <col min="12805" max="12805" width="6.109375" style="161" customWidth="1"/>
    <col min="12806" max="12806" width="6.6640625" style="161" customWidth="1"/>
    <col min="12807" max="12807" width="12.5546875" style="161" customWidth="1"/>
    <col min="12808" max="12808" width="9.5546875" style="161" customWidth="1"/>
    <col min="12809" max="12819" width="5.6640625" style="161" customWidth="1"/>
    <col min="12820" max="12820" width="9" style="161" customWidth="1"/>
    <col min="12821" max="12821" width="21.44140625" style="161" customWidth="1"/>
    <col min="12822" max="12822" width="11.44140625" style="161"/>
    <col min="12823" max="12823" width="19.88671875" style="161" customWidth="1"/>
    <col min="12824" max="13055" width="11.44140625" style="161"/>
    <col min="13056" max="13056" width="1.5546875" style="161" customWidth="1"/>
    <col min="13057" max="13057" width="26.33203125" style="161" customWidth="1"/>
    <col min="13058" max="13058" width="6.109375" style="161" customWidth="1"/>
    <col min="13059" max="13059" width="58.44140625" style="161" customWidth="1"/>
    <col min="13060" max="13060" width="8.33203125" style="161" bestFit="1" customWidth="1"/>
    <col min="13061" max="13061" width="6.109375" style="161" customWidth="1"/>
    <col min="13062" max="13062" width="6.6640625" style="161" customWidth="1"/>
    <col min="13063" max="13063" width="12.5546875" style="161" customWidth="1"/>
    <col min="13064" max="13064" width="9.5546875" style="161" customWidth="1"/>
    <col min="13065" max="13075" width="5.6640625" style="161" customWidth="1"/>
    <col min="13076" max="13076" width="9" style="161" customWidth="1"/>
    <col min="13077" max="13077" width="21.44140625" style="161" customWidth="1"/>
    <col min="13078" max="13078" width="11.44140625" style="161"/>
    <col min="13079" max="13079" width="19.88671875" style="161" customWidth="1"/>
    <col min="13080" max="13311" width="11.44140625" style="161"/>
    <col min="13312" max="13312" width="1.5546875" style="161" customWidth="1"/>
    <col min="13313" max="13313" width="26.33203125" style="161" customWidth="1"/>
    <col min="13314" max="13314" width="6.109375" style="161" customWidth="1"/>
    <col min="13315" max="13315" width="58.44140625" style="161" customWidth="1"/>
    <col min="13316" max="13316" width="8.33203125" style="161" bestFit="1" customWidth="1"/>
    <col min="13317" max="13317" width="6.109375" style="161" customWidth="1"/>
    <col min="13318" max="13318" width="6.6640625" style="161" customWidth="1"/>
    <col min="13319" max="13319" width="12.5546875" style="161" customWidth="1"/>
    <col min="13320" max="13320" width="9.5546875" style="161" customWidth="1"/>
    <col min="13321" max="13331" width="5.6640625" style="161" customWidth="1"/>
    <col min="13332" max="13332" width="9" style="161" customWidth="1"/>
    <col min="13333" max="13333" width="21.44140625" style="161" customWidth="1"/>
    <col min="13334" max="13334" width="11.44140625" style="161"/>
    <col min="13335" max="13335" width="19.88671875" style="161" customWidth="1"/>
    <col min="13336" max="13567" width="11.44140625" style="161"/>
    <col min="13568" max="13568" width="1.5546875" style="161" customWidth="1"/>
    <col min="13569" max="13569" width="26.33203125" style="161" customWidth="1"/>
    <col min="13570" max="13570" width="6.109375" style="161" customWidth="1"/>
    <col min="13571" max="13571" width="58.44140625" style="161" customWidth="1"/>
    <col min="13572" max="13572" width="8.33203125" style="161" bestFit="1" customWidth="1"/>
    <col min="13573" max="13573" width="6.109375" style="161" customWidth="1"/>
    <col min="13574" max="13574" width="6.6640625" style="161" customWidth="1"/>
    <col min="13575" max="13575" width="12.5546875" style="161" customWidth="1"/>
    <col min="13576" max="13576" width="9.5546875" style="161" customWidth="1"/>
    <col min="13577" max="13587" width="5.6640625" style="161" customWidth="1"/>
    <col min="13588" max="13588" width="9" style="161" customWidth="1"/>
    <col min="13589" max="13589" width="21.44140625" style="161" customWidth="1"/>
    <col min="13590" max="13590" width="11.44140625" style="161"/>
    <col min="13591" max="13591" width="19.88671875" style="161" customWidth="1"/>
    <col min="13592" max="13823" width="11.44140625" style="161"/>
    <col min="13824" max="13824" width="1.5546875" style="161" customWidth="1"/>
    <col min="13825" max="13825" width="26.33203125" style="161" customWidth="1"/>
    <col min="13826" max="13826" width="6.109375" style="161" customWidth="1"/>
    <col min="13827" max="13827" width="58.44140625" style="161" customWidth="1"/>
    <col min="13828" max="13828" width="8.33203125" style="161" bestFit="1" customWidth="1"/>
    <col min="13829" max="13829" width="6.109375" style="161" customWidth="1"/>
    <col min="13830" max="13830" width="6.6640625" style="161" customWidth="1"/>
    <col min="13831" max="13831" width="12.5546875" style="161" customWidth="1"/>
    <col min="13832" max="13832" width="9.5546875" style="161" customWidth="1"/>
    <col min="13833" max="13843" width="5.6640625" style="161" customWidth="1"/>
    <col min="13844" max="13844" width="9" style="161" customWidth="1"/>
    <col min="13845" max="13845" width="21.44140625" style="161" customWidth="1"/>
    <col min="13846" max="13846" width="11.44140625" style="161"/>
    <col min="13847" max="13847" width="19.88671875" style="161" customWidth="1"/>
    <col min="13848" max="14079" width="11.44140625" style="161"/>
    <col min="14080" max="14080" width="1.5546875" style="161" customWidth="1"/>
    <col min="14081" max="14081" width="26.33203125" style="161" customWidth="1"/>
    <col min="14082" max="14082" width="6.109375" style="161" customWidth="1"/>
    <col min="14083" max="14083" width="58.44140625" style="161" customWidth="1"/>
    <col min="14084" max="14084" width="8.33203125" style="161" bestFit="1" customWidth="1"/>
    <col min="14085" max="14085" width="6.109375" style="161" customWidth="1"/>
    <col min="14086" max="14086" width="6.6640625" style="161" customWidth="1"/>
    <col min="14087" max="14087" width="12.5546875" style="161" customWidth="1"/>
    <col min="14088" max="14088" width="9.5546875" style="161" customWidth="1"/>
    <col min="14089" max="14099" width="5.6640625" style="161" customWidth="1"/>
    <col min="14100" max="14100" width="9" style="161" customWidth="1"/>
    <col min="14101" max="14101" width="21.44140625" style="161" customWidth="1"/>
    <col min="14102" max="14102" width="11.44140625" style="161"/>
    <col min="14103" max="14103" width="19.88671875" style="161" customWidth="1"/>
    <col min="14104" max="14335" width="11.44140625" style="161"/>
    <col min="14336" max="14336" width="1.5546875" style="161" customWidth="1"/>
    <col min="14337" max="14337" width="26.33203125" style="161" customWidth="1"/>
    <col min="14338" max="14338" width="6.109375" style="161" customWidth="1"/>
    <col min="14339" max="14339" width="58.44140625" style="161" customWidth="1"/>
    <col min="14340" max="14340" width="8.33203125" style="161" bestFit="1" customWidth="1"/>
    <col min="14341" max="14341" width="6.109375" style="161" customWidth="1"/>
    <col min="14342" max="14342" width="6.6640625" style="161" customWidth="1"/>
    <col min="14343" max="14343" width="12.5546875" style="161" customWidth="1"/>
    <col min="14344" max="14344" width="9.5546875" style="161" customWidth="1"/>
    <col min="14345" max="14355" width="5.6640625" style="161" customWidth="1"/>
    <col min="14356" max="14356" width="9" style="161" customWidth="1"/>
    <col min="14357" max="14357" width="21.44140625" style="161" customWidth="1"/>
    <col min="14358" max="14358" width="11.44140625" style="161"/>
    <col min="14359" max="14359" width="19.88671875" style="161" customWidth="1"/>
    <col min="14360" max="14591" width="11.44140625" style="161"/>
    <col min="14592" max="14592" width="1.5546875" style="161" customWidth="1"/>
    <col min="14593" max="14593" width="26.33203125" style="161" customWidth="1"/>
    <col min="14594" max="14594" width="6.109375" style="161" customWidth="1"/>
    <col min="14595" max="14595" width="58.44140625" style="161" customWidth="1"/>
    <col min="14596" max="14596" width="8.33203125" style="161" bestFit="1" customWidth="1"/>
    <col min="14597" max="14597" width="6.109375" style="161" customWidth="1"/>
    <col min="14598" max="14598" width="6.6640625" style="161" customWidth="1"/>
    <col min="14599" max="14599" width="12.5546875" style="161" customWidth="1"/>
    <col min="14600" max="14600" width="9.5546875" style="161" customWidth="1"/>
    <col min="14601" max="14611" width="5.6640625" style="161" customWidth="1"/>
    <col min="14612" max="14612" width="9" style="161" customWidth="1"/>
    <col min="14613" max="14613" width="21.44140625" style="161" customWidth="1"/>
    <col min="14614" max="14614" width="11.44140625" style="161"/>
    <col min="14615" max="14615" width="19.88671875" style="161" customWidth="1"/>
    <col min="14616" max="14847" width="11.44140625" style="161"/>
    <col min="14848" max="14848" width="1.5546875" style="161" customWidth="1"/>
    <col min="14849" max="14849" width="26.33203125" style="161" customWidth="1"/>
    <col min="14850" max="14850" width="6.109375" style="161" customWidth="1"/>
    <col min="14851" max="14851" width="58.44140625" style="161" customWidth="1"/>
    <col min="14852" max="14852" width="8.33203125" style="161" bestFit="1" customWidth="1"/>
    <col min="14853" max="14853" width="6.109375" style="161" customWidth="1"/>
    <col min="14854" max="14854" width="6.6640625" style="161" customWidth="1"/>
    <col min="14855" max="14855" width="12.5546875" style="161" customWidth="1"/>
    <col min="14856" max="14856" width="9.5546875" style="161" customWidth="1"/>
    <col min="14857" max="14867" width="5.6640625" style="161" customWidth="1"/>
    <col min="14868" max="14868" width="9" style="161" customWidth="1"/>
    <col min="14869" max="14869" width="21.44140625" style="161" customWidth="1"/>
    <col min="14870" max="14870" width="11.44140625" style="161"/>
    <col min="14871" max="14871" width="19.88671875" style="161" customWidth="1"/>
    <col min="14872" max="15103" width="11.44140625" style="161"/>
    <col min="15104" max="15104" width="1.5546875" style="161" customWidth="1"/>
    <col min="15105" max="15105" width="26.33203125" style="161" customWidth="1"/>
    <col min="15106" max="15106" width="6.109375" style="161" customWidth="1"/>
    <col min="15107" max="15107" width="58.44140625" style="161" customWidth="1"/>
    <col min="15108" max="15108" width="8.33203125" style="161" bestFit="1" customWidth="1"/>
    <col min="15109" max="15109" width="6.109375" style="161" customWidth="1"/>
    <col min="15110" max="15110" width="6.6640625" style="161" customWidth="1"/>
    <col min="15111" max="15111" width="12.5546875" style="161" customWidth="1"/>
    <col min="15112" max="15112" width="9.5546875" style="161" customWidth="1"/>
    <col min="15113" max="15123" width="5.6640625" style="161" customWidth="1"/>
    <col min="15124" max="15124" width="9" style="161" customWidth="1"/>
    <col min="15125" max="15125" width="21.44140625" style="161" customWidth="1"/>
    <col min="15126" max="15126" width="11.44140625" style="161"/>
    <col min="15127" max="15127" width="19.88671875" style="161" customWidth="1"/>
    <col min="15128" max="15359" width="11.44140625" style="161"/>
    <col min="15360" max="15360" width="1.5546875" style="161" customWidth="1"/>
    <col min="15361" max="15361" width="26.33203125" style="161" customWidth="1"/>
    <col min="15362" max="15362" width="6.109375" style="161" customWidth="1"/>
    <col min="15363" max="15363" width="58.44140625" style="161" customWidth="1"/>
    <col min="15364" max="15364" width="8.33203125" style="161" bestFit="1" customWidth="1"/>
    <col min="15365" max="15365" width="6.109375" style="161" customWidth="1"/>
    <col min="15366" max="15366" width="6.6640625" style="161" customWidth="1"/>
    <col min="15367" max="15367" width="12.5546875" style="161" customWidth="1"/>
    <col min="15368" max="15368" width="9.5546875" style="161" customWidth="1"/>
    <col min="15369" max="15379" width="5.6640625" style="161" customWidth="1"/>
    <col min="15380" max="15380" width="9" style="161" customWidth="1"/>
    <col min="15381" max="15381" width="21.44140625" style="161" customWidth="1"/>
    <col min="15382" max="15382" width="11.44140625" style="161"/>
    <col min="15383" max="15383" width="19.88671875" style="161" customWidth="1"/>
    <col min="15384" max="15615" width="11.44140625" style="161"/>
    <col min="15616" max="15616" width="1.5546875" style="161" customWidth="1"/>
    <col min="15617" max="15617" width="26.33203125" style="161" customWidth="1"/>
    <col min="15618" max="15618" width="6.109375" style="161" customWidth="1"/>
    <col min="15619" max="15619" width="58.44140625" style="161" customWidth="1"/>
    <col min="15620" max="15620" width="8.33203125" style="161" bestFit="1" customWidth="1"/>
    <col min="15621" max="15621" width="6.109375" style="161" customWidth="1"/>
    <col min="15622" max="15622" width="6.6640625" style="161" customWidth="1"/>
    <col min="15623" max="15623" width="12.5546875" style="161" customWidth="1"/>
    <col min="15624" max="15624" width="9.5546875" style="161" customWidth="1"/>
    <col min="15625" max="15635" width="5.6640625" style="161" customWidth="1"/>
    <col min="15636" max="15636" width="9" style="161" customWidth="1"/>
    <col min="15637" max="15637" width="21.44140625" style="161" customWidth="1"/>
    <col min="15638" max="15638" width="11.44140625" style="161"/>
    <col min="15639" max="15639" width="19.88671875" style="161" customWidth="1"/>
    <col min="15640" max="15871" width="11.44140625" style="161"/>
    <col min="15872" max="15872" width="1.5546875" style="161" customWidth="1"/>
    <col min="15873" max="15873" width="26.33203125" style="161" customWidth="1"/>
    <col min="15874" max="15874" width="6.109375" style="161" customWidth="1"/>
    <col min="15875" max="15875" width="58.44140625" style="161" customWidth="1"/>
    <col min="15876" max="15876" width="8.33203125" style="161" bestFit="1" customWidth="1"/>
    <col min="15877" max="15877" width="6.109375" style="161" customWidth="1"/>
    <col min="15878" max="15878" width="6.6640625" style="161" customWidth="1"/>
    <col min="15879" max="15879" width="12.5546875" style="161" customWidth="1"/>
    <col min="15880" max="15880" width="9.5546875" style="161" customWidth="1"/>
    <col min="15881" max="15891" width="5.6640625" style="161" customWidth="1"/>
    <col min="15892" max="15892" width="9" style="161" customWidth="1"/>
    <col min="15893" max="15893" width="21.44140625" style="161" customWidth="1"/>
    <col min="15894" max="15894" width="11.44140625" style="161"/>
    <col min="15895" max="15895" width="19.88671875" style="161" customWidth="1"/>
    <col min="15896" max="16127" width="11.44140625" style="161"/>
    <col min="16128" max="16128" width="1.5546875" style="161" customWidth="1"/>
    <col min="16129" max="16129" width="26.33203125" style="161" customWidth="1"/>
    <col min="16130" max="16130" width="6.109375" style="161" customWidth="1"/>
    <col min="16131" max="16131" width="58.44140625" style="161" customWidth="1"/>
    <col min="16132" max="16132" width="8.33203125" style="161" bestFit="1" customWidth="1"/>
    <col min="16133" max="16133" width="6.109375" style="161" customWidth="1"/>
    <col min="16134" max="16134" width="6.6640625" style="161" customWidth="1"/>
    <col min="16135" max="16135" width="12.5546875" style="161" customWidth="1"/>
    <col min="16136" max="16136" width="9.5546875" style="161" customWidth="1"/>
    <col min="16137" max="16147" width="5.6640625" style="161" customWidth="1"/>
    <col min="16148" max="16148" width="9" style="161" customWidth="1"/>
    <col min="16149" max="16149" width="21.44140625" style="161" customWidth="1"/>
    <col min="16150" max="16150" width="11.44140625" style="161"/>
    <col min="16151" max="16151" width="19.88671875" style="161" customWidth="1"/>
    <col min="16152" max="16384" width="11.44140625" style="161"/>
  </cols>
  <sheetData>
    <row r="1" spans="2:21" ht="7.5" customHeight="1" thickBot="1" x14ac:dyDescent="0.3"/>
    <row r="2" spans="2:21" ht="15" customHeight="1" x14ac:dyDescent="0.25">
      <c r="C2" s="758" t="s">
        <v>90</v>
      </c>
      <c r="D2" s="759"/>
      <c r="E2" s="759"/>
      <c r="F2" s="759"/>
      <c r="G2" s="759"/>
      <c r="H2" s="759"/>
      <c r="I2" s="759"/>
      <c r="J2" s="759"/>
      <c r="K2" s="759"/>
      <c r="L2" s="759"/>
      <c r="M2" s="186"/>
      <c r="N2" s="186"/>
      <c r="O2" s="186"/>
      <c r="P2" s="186"/>
      <c r="Q2" s="186"/>
      <c r="R2" s="186"/>
      <c r="S2" s="186"/>
      <c r="T2" s="764"/>
      <c r="U2" s="765"/>
    </row>
    <row r="3" spans="2:21" ht="15" customHeight="1" x14ac:dyDescent="0.25">
      <c r="C3" s="760"/>
      <c r="D3" s="761"/>
      <c r="E3" s="761"/>
      <c r="F3" s="761"/>
      <c r="G3" s="761"/>
      <c r="H3" s="761"/>
      <c r="I3" s="761"/>
      <c r="J3" s="761"/>
      <c r="K3" s="761"/>
      <c r="L3" s="761"/>
      <c r="M3" s="307"/>
      <c r="N3" s="307"/>
      <c r="O3" s="307"/>
      <c r="P3" s="307"/>
      <c r="Q3" s="307"/>
      <c r="R3" s="307"/>
      <c r="S3" s="307"/>
      <c r="T3" s="766"/>
      <c r="U3" s="767"/>
    </row>
    <row r="4" spans="2:21" ht="15" customHeight="1" x14ac:dyDescent="0.25">
      <c r="C4" s="760"/>
      <c r="D4" s="761"/>
      <c r="E4" s="761"/>
      <c r="F4" s="761"/>
      <c r="G4" s="761"/>
      <c r="H4" s="761"/>
      <c r="I4" s="761"/>
      <c r="J4" s="761"/>
      <c r="K4" s="761"/>
      <c r="L4" s="761"/>
      <c r="M4" s="307"/>
      <c r="N4" s="307"/>
      <c r="O4" s="307"/>
      <c r="P4" s="307"/>
      <c r="Q4" s="307"/>
      <c r="R4" s="307"/>
      <c r="S4" s="307"/>
      <c r="T4" s="766"/>
      <c r="U4" s="767"/>
    </row>
    <row r="5" spans="2:21" ht="15.75" customHeight="1" thickBot="1" x14ac:dyDescent="0.3">
      <c r="C5" s="762"/>
      <c r="D5" s="763"/>
      <c r="E5" s="763"/>
      <c r="F5" s="763"/>
      <c r="G5" s="763"/>
      <c r="H5" s="763"/>
      <c r="I5" s="763"/>
      <c r="J5" s="763"/>
      <c r="K5" s="763"/>
      <c r="L5" s="763"/>
      <c r="M5" s="187"/>
      <c r="N5" s="187"/>
      <c r="O5" s="187"/>
      <c r="P5" s="187"/>
      <c r="Q5" s="187"/>
      <c r="R5" s="187"/>
      <c r="S5" s="187"/>
      <c r="T5" s="768"/>
      <c r="U5" s="769"/>
    </row>
    <row r="6" spans="2:21" ht="38.25" customHeight="1" thickBot="1" x14ac:dyDescent="0.3">
      <c r="C6" s="770" t="str">
        <f>'[1]DATOS ENTRADA'!B7</f>
        <v>OBJETO DE LA LICITACIÓN:</v>
      </c>
      <c r="D6" s="771"/>
      <c r="E6" s="772" t="str">
        <f>DISCRIMINACION!C6</f>
        <v>ESTUDIOS Y DISEÑOS, MEJORAMIENTO Y REHABILITACION DE LA MALLA VIAL RURAL DEL MUNICIPIO DE SIBATE - CUNDINAMARCA</v>
      </c>
      <c r="F6" s="773"/>
      <c r="G6" s="773"/>
      <c r="H6" s="773"/>
      <c r="I6" s="773"/>
      <c r="J6" s="773"/>
      <c r="K6" s="773"/>
      <c r="L6" s="773"/>
      <c r="M6" s="773"/>
      <c r="N6" s="773"/>
      <c r="O6" s="773"/>
      <c r="P6" s="773"/>
      <c r="Q6" s="773"/>
      <c r="R6" s="773"/>
      <c r="S6" s="773"/>
      <c r="T6" s="773"/>
      <c r="U6" s="774"/>
    </row>
    <row r="7" spans="2:21" x14ac:dyDescent="0.25">
      <c r="D7" s="308"/>
      <c r="E7" s="308"/>
      <c r="F7" s="308"/>
      <c r="G7" s="308"/>
      <c r="H7" s="308"/>
      <c r="I7" s="308"/>
      <c r="J7" s="308"/>
      <c r="K7" s="308"/>
      <c r="L7" s="308"/>
      <c r="M7" s="308"/>
      <c r="N7" s="308"/>
      <c r="O7" s="308"/>
      <c r="P7" s="308"/>
      <c r="Q7" s="308"/>
      <c r="R7" s="308"/>
      <c r="S7" s="308"/>
      <c r="T7" s="308"/>
      <c r="U7" s="309"/>
    </row>
    <row r="8" spans="2:21" ht="15" customHeight="1" x14ac:dyDescent="0.25">
      <c r="C8" s="775" t="s">
        <v>172</v>
      </c>
      <c r="D8" s="776"/>
      <c r="E8" s="776"/>
      <c r="F8" s="776"/>
      <c r="G8" s="776"/>
      <c r="H8" s="776"/>
      <c r="I8" s="776"/>
      <c r="J8" s="776"/>
      <c r="K8" s="776"/>
      <c r="L8" s="776"/>
      <c r="M8" s="776"/>
      <c r="N8" s="776"/>
      <c r="O8" s="776"/>
      <c r="P8" s="776"/>
      <c r="Q8" s="776"/>
      <c r="R8" s="776"/>
      <c r="S8" s="776"/>
      <c r="T8" s="776"/>
      <c r="U8" s="777"/>
    </row>
    <row r="9" spans="2:21" x14ac:dyDescent="0.25">
      <c r="C9" s="310"/>
      <c r="D9" s="310"/>
      <c r="E9" s="310"/>
      <c r="F9" s="310"/>
      <c r="G9" s="310"/>
      <c r="H9" s="310"/>
      <c r="I9" s="310"/>
      <c r="J9" s="310"/>
      <c r="K9" s="310"/>
      <c r="L9" s="310"/>
      <c r="M9" s="310"/>
      <c r="N9" s="310"/>
      <c r="O9" s="310"/>
      <c r="P9" s="310"/>
      <c r="Q9" s="310"/>
      <c r="R9" s="310"/>
      <c r="S9" s="310"/>
      <c r="T9" s="310"/>
      <c r="U9" s="310"/>
    </row>
    <row r="10" spans="2:21" x14ac:dyDescent="0.25">
      <c r="C10" s="311"/>
      <c r="D10" s="162"/>
      <c r="E10" s="754" t="s">
        <v>173</v>
      </c>
      <c r="F10" s="754"/>
      <c r="G10" s="163">
        <v>10</v>
      </c>
      <c r="H10" s="755" t="s">
        <v>101</v>
      </c>
      <c r="I10" s="756"/>
      <c r="J10" s="164"/>
      <c r="K10" s="312"/>
      <c r="L10" s="312"/>
      <c r="M10" s="312"/>
      <c r="N10" s="312"/>
      <c r="O10" s="312"/>
      <c r="P10" s="312"/>
      <c r="Q10" s="312"/>
      <c r="R10" s="312"/>
      <c r="S10" s="312"/>
      <c r="T10" s="757"/>
      <c r="U10" s="757"/>
    </row>
    <row r="11" spans="2:21" ht="14.4" thickBot="1" x14ac:dyDescent="0.3">
      <c r="C11" s="311"/>
      <c r="D11" s="311"/>
      <c r="E11" s="311"/>
      <c r="F11" s="311"/>
      <c r="G11" s="311"/>
      <c r="H11" s="311"/>
      <c r="I11" s="311"/>
      <c r="J11" s="311"/>
      <c r="K11" s="311"/>
      <c r="L11" s="311"/>
      <c r="M11" s="311"/>
      <c r="N11" s="311"/>
      <c r="O11" s="311"/>
      <c r="P11" s="311"/>
      <c r="Q11" s="311"/>
      <c r="R11" s="311"/>
      <c r="S11" s="311"/>
      <c r="T11" s="311"/>
      <c r="U11" s="311"/>
    </row>
    <row r="12" spans="2:21" ht="20.100000000000001" customHeight="1" x14ac:dyDescent="0.25">
      <c r="C12" s="750" t="s">
        <v>174</v>
      </c>
      <c r="D12" s="752" t="s">
        <v>3</v>
      </c>
      <c r="E12" s="752" t="s">
        <v>175</v>
      </c>
      <c r="F12" s="752"/>
      <c r="G12" s="752" t="s">
        <v>119</v>
      </c>
      <c r="H12" s="742" t="s">
        <v>176</v>
      </c>
      <c r="I12" s="742" t="s">
        <v>177</v>
      </c>
      <c r="J12" s="740" t="s">
        <v>178</v>
      </c>
      <c r="K12" s="741"/>
      <c r="L12" s="741"/>
      <c r="M12" s="189"/>
      <c r="N12" s="189"/>
      <c r="O12" s="189"/>
      <c r="P12" s="189"/>
      <c r="Q12" s="189"/>
      <c r="R12" s="189"/>
      <c r="S12" s="189"/>
      <c r="T12" s="742" t="s">
        <v>179</v>
      </c>
      <c r="U12" s="744" t="s">
        <v>180</v>
      </c>
    </row>
    <row r="13" spans="2:21" ht="20.100000000000001" customHeight="1" x14ac:dyDescent="0.25">
      <c r="B13" s="201" t="s">
        <v>171</v>
      </c>
      <c r="C13" s="751"/>
      <c r="D13" s="753"/>
      <c r="E13" s="165" t="s">
        <v>181</v>
      </c>
      <c r="F13" s="166" t="s">
        <v>182</v>
      </c>
      <c r="G13" s="753"/>
      <c r="H13" s="753"/>
      <c r="I13" s="743"/>
      <c r="J13" s="167">
        <v>1</v>
      </c>
      <c r="K13" s="167">
        <v>2</v>
      </c>
      <c r="L13" s="167">
        <v>3</v>
      </c>
      <c r="M13" s="188">
        <v>4</v>
      </c>
      <c r="N13" s="188">
        <v>5</v>
      </c>
      <c r="O13" s="188">
        <v>6</v>
      </c>
      <c r="P13" s="188">
        <v>7</v>
      </c>
      <c r="Q13" s="188">
        <v>8</v>
      </c>
      <c r="R13" s="188">
        <v>9</v>
      </c>
      <c r="S13" s="188">
        <v>10</v>
      </c>
      <c r="T13" s="743"/>
      <c r="U13" s="745"/>
    </row>
    <row r="14" spans="2:21" x14ac:dyDescent="0.25">
      <c r="B14" s="203"/>
      <c r="C14" s="180">
        <v>1</v>
      </c>
      <c r="D14" s="168" t="s">
        <v>183</v>
      </c>
      <c r="E14" s="313"/>
      <c r="F14" s="313"/>
      <c r="G14" s="314"/>
      <c r="H14" s="315"/>
      <c r="I14" s="315"/>
      <c r="J14" s="315"/>
      <c r="K14" s="315"/>
      <c r="L14" s="315"/>
      <c r="M14" s="315"/>
      <c r="N14" s="315"/>
      <c r="O14" s="315"/>
      <c r="P14" s="315"/>
      <c r="Q14" s="315"/>
      <c r="R14" s="315"/>
      <c r="S14" s="315"/>
      <c r="T14" s="315"/>
      <c r="U14" s="316"/>
    </row>
    <row r="15" spans="2:21" x14ac:dyDescent="0.25">
      <c r="B15" s="203"/>
      <c r="C15" s="181"/>
      <c r="D15" s="168" t="s">
        <v>184</v>
      </c>
      <c r="E15" s="313"/>
      <c r="F15" s="313"/>
      <c r="G15" s="314"/>
      <c r="H15" s="315"/>
      <c r="I15" s="315"/>
      <c r="J15" s="315"/>
      <c r="K15" s="315"/>
      <c r="L15" s="315"/>
      <c r="M15" s="315"/>
      <c r="N15" s="315"/>
      <c r="O15" s="315"/>
      <c r="P15" s="315"/>
      <c r="Q15" s="315"/>
      <c r="R15" s="315"/>
      <c r="S15" s="315"/>
      <c r="T15" s="315"/>
      <c r="U15" s="316"/>
    </row>
    <row r="16" spans="2:21" x14ac:dyDescent="0.25">
      <c r="B16" s="203"/>
      <c r="C16" s="317">
        <v>1.1000000000000001</v>
      </c>
      <c r="D16" s="318" t="s">
        <v>185</v>
      </c>
      <c r="E16" s="319" t="s">
        <v>186</v>
      </c>
      <c r="F16" s="320">
        <v>1</v>
      </c>
      <c r="G16" s="321">
        <v>4</v>
      </c>
      <c r="H16" s="322">
        <f>1423500*3</f>
        <v>4270500</v>
      </c>
      <c r="I16" s="323">
        <v>1.58</v>
      </c>
      <c r="J16" s="324"/>
      <c r="K16" s="324"/>
      <c r="L16" s="324">
        <v>0.2</v>
      </c>
      <c r="M16" s="324">
        <v>0.2</v>
      </c>
      <c r="N16" s="324">
        <v>0.2</v>
      </c>
      <c r="O16" s="324">
        <v>0.2</v>
      </c>
      <c r="P16" s="324">
        <v>0.2</v>
      </c>
      <c r="Q16" s="324"/>
      <c r="R16" s="324"/>
      <c r="S16" s="324"/>
      <c r="T16" s="325">
        <f>F16*(SUM(J16:S16))</f>
        <v>1</v>
      </c>
      <c r="U16" s="326">
        <f>ROUND(T16*H16*I16,0)</f>
        <v>6747390</v>
      </c>
    </row>
    <row r="17" spans="2:25" x14ac:dyDescent="0.25">
      <c r="B17" s="204"/>
      <c r="C17" s="202"/>
      <c r="D17" s="170" t="s">
        <v>187</v>
      </c>
      <c r="E17" s="327"/>
      <c r="F17" s="328"/>
      <c r="G17" s="328"/>
      <c r="H17" s="329"/>
      <c r="I17" s="329"/>
      <c r="J17" s="329"/>
      <c r="K17" s="329"/>
      <c r="L17" s="329"/>
      <c r="M17" s="329"/>
      <c r="N17" s="329"/>
      <c r="O17" s="329"/>
      <c r="P17" s="329"/>
      <c r="Q17" s="329"/>
      <c r="R17" s="329"/>
      <c r="S17" s="329"/>
      <c r="T17" s="330"/>
      <c r="U17" s="331"/>
    </row>
    <row r="18" spans="2:25" x14ac:dyDescent="0.25">
      <c r="B18" s="204">
        <v>9455</v>
      </c>
      <c r="C18" s="332">
        <v>1.2</v>
      </c>
      <c r="D18" s="333" t="s">
        <v>224</v>
      </c>
      <c r="E18" s="319" t="s">
        <v>186</v>
      </c>
      <c r="F18" s="334">
        <v>1</v>
      </c>
      <c r="G18" s="335"/>
      <c r="H18" s="208">
        <v>1423500</v>
      </c>
      <c r="I18" s="323">
        <v>1.58</v>
      </c>
      <c r="J18" s="324"/>
      <c r="K18" s="324"/>
      <c r="L18" s="324">
        <v>1</v>
      </c>
      <c r="M18" s="324">
        <v>1</v>
      </c>
      <c r="N18" s="324"/>
      <c r="O18" s="324"/>
      <c r="P18" s="324"/>
      <c r="Q18" s="324"/>
      <c r="R18" s="324"/>
      <c r="S18" s="324"/>
      <c r="T18" s="325">
        <f>F18*(SUM(J18:S18))</f>
        <v>2</v>
      </c>
      <c r="U18" s="326">
        <f>ROUND(T18*H18*I18,0)</f>
        <v>4498260</v>
      </c>
    </row>
    <row r="19" spans="2:25" x14ac:dyDescent="0.25">
      <c r="B19" s="204"/>
      <c r="C19" s="332"/>
      <c r="D19" s="170" t="s">
        <v>188</v>
      </c>
      <c r="E19" s="319"/>
      <c r="F19" s="336"/>
      <c r="G19" s="335"/>
      <c r="H19" s="208"/>
      <c r="I19" s="323"/>
      <c r="J19" s="337"/>
      <c r="K19" s="337"/>
      <c r="L19" s="337"/>
      <c r="M19" s="337"/>
      <c r="N19" s="337"/>
      <c r="O19" s="337"/>
      <c r="P19" s="337"/>
      <c r="Q19" s="337"/>
      <c r="R19" s="337"/>
      <c r="S19" s="337"/>
      <c r="T19" s="325"/>
      <c r="U19" s="326"/>
    </row>
    <row r="20" spans="2:25" x14ac:dyDescent="0.25">
      <c r="B20" s="204">
        <v>9455</v>
      </c>
      <c r="C20" s="332">
        <v>1.2</v>
      </c>
      <c r="D20" s="333" t="s">
        <v>225</v>
      </c>
      <c r="E20" s="319" t="s">
        <v>186</v>
      </c>
      <c r="F20" s="338">
        <v>2</v>
      </c>
      <c r="G20" s="335"/>
      <c r="H20" s="208">
        <v>1423500</v>
      </c>
      <c r="I20" s="323">
        <v>1.58</v>
      </c>
      <c r="J20" s="324"/>
      <c r="K20" s="324"/>
      <c r="L20" s="324">
        <v>1</v>
      </c>
      <c r="M20" s="324">
        <v>1</v>
      </c>
      <c r="N20" s="324">
        <v>1</v>
      </c>
      <c r="O20" s="324">
        <v>1</v>
      </c>
      <c r="P20" s="324"/>
      <c r="Q20" s="324"/>
      <c r="R20" s="324"/>
      <c r="S20" s="324"/>
      <c r="T20" s="325">
        <f>F20*(SUM(J20:S20))</f>
        <v>8</v>
      </c>
      <c r="U20" s="326">
        <f>ROUND(T20*H20*I20,0)</f>
        <v>17993040</v>
      </c>
    </row>
    <row r="21" spans="2:25" ht="15" customHeight="1" x14ac:dyDescent="0.25">
      <c r="B21" s="203"/>
      <c r="C21" s="339"/>
      <c r="D21" s="171"/>
      <c r="E21" s="340"/>
      <c r="F21" s="341"/>
      <c r="G21" s="342"/>
      <c r="H21" s="343"/>
      <c r="I21" s="343"/>
      <c r="J21" s="343"/>
      <c r="K21" s="343"/>
      <c r="L21" s="343"/>
      <c r="M21" s="343"/>
      <c r="N21" s="343"/>
      <c r="O21" s="343"/>
      <c r="P21" s="343"/>
      <c r="Q21" s="343"/>
      <c r="R21" s="343"/>
      <c r="S21" s="343"/>
      <c r="T21" s="172" t="s">
        <v>189</v>
      </c>
      <c r="U21" s="173">
        <f>SUM(U16:U20)</f>
        <v>29238690</v>
      </c>
    </row>
    <row r="22" spans="2:25" x14ac:dyDescent="0.25">
      <c r="B22" s="203"/>
      <c r="C22" s="181">
        <v>2</v>
      </c>
      <c r="D22" s="168" t="s">
        <v>190</v>
      </c>
      <c r="E22" s="313"/>
      <c r="F22" s="313"/>
      <c r="G22" s="314"/>
      <c r="H22" s="315"/>
      <c r="I22" s="315"/>
      <c r="J22" s="315"/>
      <c r="K22" s="315"/>
      <c r="L22" s="315"/>
      <c r="M22" s="315"/>
      <c r="N22" s="315"/>
      <c r="O22" s="315"/>
      <c r="P22" s="315"/>
      <c r="Q22" s="315"/>
      <c r="R22" s="315"/>
      <c r="S22" s="315"/>
      <c r="T22" s="344"/>
      <c r="U22" s="316"/>
    </row>
    <row r="23" spans="2:25" ht="69" x14ac:dyDescent="0.25">
      <c r="B23" s="203">
        <v>6318</v>
      </c>
      <c r="C23" s="363">
        <v>2.2000000000000002</v>
      </c>
      <c r="D23" s="365" t="s">
        <v>216</v>
      </c>
      <c r="E23" s="317" t="str">
        <f>VLOOKUP(B23,[1]ITEMS!$B$5:$E$2466,3,FALSE)</f>
        <v>UN/MES</v>
      </c>
      <c r="F23" s="346">
        <v>1</v>
      </c>
      <c r="G23" s="345"/>
      <c r="H23" s="174">
        <f>VLOOKUP(B23,[2]ITEMS!$B$5:$E$2466,4,FALSE)</f>
        <v>142800</v>
      </c>
      <c r="I23" s="174"/>
      <c r="J23" s="324"/>
      <c r="K23" s="324"/>
      <c r="L23" s="324">
        <v>1</v>
      </c>
      <c r="M23" s="324">
        <v>1</v>
      </c>
      <c r="N23" s="324">
        <v>1</v>
      </c>
      <c r="O23" s="324">
        <v>1</v>
      </c>
      <c r="P23" s="324"/>
      <c r="Q23" s="324"/>
      <c r="R23" s="324"/>
      <c r="S23" s="324"/>
      <c r="T23" s="347">
        <f>F23*(SUM(J23:S23))</f>
        <v>4</v>
      </c>
      <c r="U23" s="348">
        <f>ROUND(T23*H23,0)</f>
        <v>571200</v>
      </c>
    </row>
    <row r="24" spans="2:25" x14ac:dyDescent="0.25">
      <c r="B24" s="203"/>
      <c r="C24" s="363"/>
      <c r="D24" s="365" t="s">
        <v>191</v>
      </c>
      <c r="E24" s="313"/>
      <c r="F24" s="313"/>
      <c r="G24" s="314"/>
      <c r="H24" s="315"/>
      <c r="I24" s="315"/>
      <c r="J24" s="315"/>
      <c r="K24" s="315"/>
      <c r="L24" s="315"/>
      <c r="M24" s="315"/>
      <c r="N24" s="315"/>
      <c r="O24" s="315"/>
      <c r="P24" s="315"/>
      <c r="Q24" s="315"/>
      <c r="R24" s="315"/>
      <c r="S24" s="315"/>
      <c r="T24" s="344"/>
      <c r="U24" s="349"/>
      <c r="X24" s="155"/>
      <c r="Y24" s="155"/>
    </row>
    <row r="25" spans="2:25" ht="76.2" customHeight="1" x14ac:dyDescent="0.25">
      <c r="B25" s="204">
        <v>4928</v>
      </c>
      <c r="C25" s="332">
        <v>2.2999999999999998</v>
      </c>
      <c r="D25" s="365" t="s">
        <v>217</v>
      </c>
      <c r="E25" s="317" t="str">
        <f>VLOOKUP(B25,[1]ITEMS!$B$5:$E$2466,3,FALSE)</f>
        <v>UN/MES</v>
      </c>
      <c r="F25" s="350">
        <v>4</v>
      </c>
      <c r="G25" s="319"/>
      <c r="H25" s="174">
        <v>4979</v>
      </c>
      <c r="I25" s="174"/>
      <c r="J25" s="324"/>
      <c r="K25" s="324"/>
      <c r="L25" s="324">
        <v>1</v>
      </c>
      <c r="M25" s="324">
        <v>1</v>
      </c>
      <c r="N25" s="324">
        <v>1</v>
      </c>
      <c r="O25" s="324">
        <v>1</v>
      </c>
      <c r="P25" s="324"/>
      <c r="Q25" s="324"/>
      <c r="R25" s="324"/>
      <c r="S25" s="324"/>
      <c r="T25" s="325">
        <f>F25*(SUM(J25:S25))</f>
        <v>16</v>
      </c>
      <c r="U25" s="326">
        <f t="shared" ref="U25:U31" si="0">ROUND(T25*H25,0)</f>
        <v>79664</v>
      </c>
      <c r="X25" s="351"/>
      <c r="Y25" s="351"/>
    </row>
    <row r="26" spans="2:25" ht="27.6" x14ac:dyDescent="0.25">
      <c r="B26" s="204">
        <v>6178</v>
      </c>
      <c r="C26" s="332">
        <v>2.4</v>
      </c>
      <c r="D26" s="365" t="s">
        <v>218</v>
      </c>
      <c r="E26" s="317" t="str">
        <f>VLOOKUP(B26,[1]ITEMS!$B$5:$E$2466,3,FALSE)</f>
        <v>UN/MES</v>
      </c>
      <c r="F26" s="350">
        <v>4</v>
      </c>
      <c r="G26" s="319"/>
      <c r="H26" s="174">
        <v>6290</v>
      </c>
      <c r="I26" s="174"/>
      <c r="J26" s="324"/>
      <c r="K26" s="324"/>
      <c r="L26" s="324">
        <v>1</v>
      </c>
      <c r="M26" s="324">
        <v>1</v>
      </c>
      <c r="N26" s="324">
        <v>1</v>
      </c>
      <c r="O26" s="324">
        <v>1</v>
      </c>
      <c r="P26" s="324"/>
      <c r="Q26" s="324"/>
      <c r="R26" s="324"/>
      <c r="S26" s="324"/>
      <c r="T26" s="325">
        <f>F26*(SUM(J26:S26))</f>
        <v>16</v>
      </c>
      <c r="U26" s="326">
        <f t="shared" si="0"/>
        <v>100640</v>
      </c>
      <c r="X26" s="351"/>
      <c r="Y26" s="351"/>
    </row>
    <row r="27" spans="2:25" ht="29.25" customHeight="1" x14ac:dyDescent="0.25">
      <c r="B27" s="204">
        <v>6186</v>
      </c>
      <c r="C27" s="332">
        <v>2.5</v>
      </c>
      <c r="D27" s="365" t="s">
        <v>219</v>
      </c>
      <c r="E27" s="317" t="str">
        <f>VLOOKUP(B27,[1]ITEMS!$B$5:$E$2466,3,FALSE)</f>
        <v>UN/MES</v>
      </c>
      <c r="F27" s="350">
        <v>-12.476290068939285</v>
      </c>
      <c r="G27" s="319"/>
      <c r="H27" s="174">
        <v>10108</v>
      </c>
      <c r="I27" s="174"/>
      <c r="J27" s="324"/>
      <c r="K27" s="324"/>
      <c r="L27" s="324">
        <v>1</v>
      </c>
      <c r="M27" s="324">
        <v>1</v>
      </c>
      <c r="N27" s="324">
        <v>1</v>
      </c>
      <c r="O27" s="324">
        <v>1</v>
      </c>
      <c r="P27" s="324"/>
      <c r="Q27" s="324"/>
      <c r="R27" s="324"/>
      <c r="S27" s="324"/>
      <c r="T27" s="325">
        <f>F27*(SUM(J27:S27))</f>
        <v>-49.90516027575714</v>
      </c>
      <c r="U27" s="326">
        <f t="shared" si="0"/>
        <v>-504441</v>
      </c>
      <c r="X27" s="351"/>
      <c r="Y27" s="351"/>
    </row>
    <row r="28" spans="2:25" s="175" customFormat="1" ht="41.4" x14ac:dyDescent="0.25">
      <c r="B28" s="205">
        <v>6187</v>
      </c>
      <c r="C28" s="332">
        <v>2.6</v>
      </c>
      <c r="D28" s="365" t="s">
        <v>220</v>
      </c>
      <c r="E28" s="317" t="str">
        <f>VLOOKUP(B28,[1]ITEMS!$B$5:$E$2466,3,FALSE)</f>
        <v>UN/MES</v>
      </c>
      <c r="F28" s="350">
        <v>6</v>
      </c>
      <c r="G28" s="319"/>
      <c r="H28" s="174">
        <v>151378</v>
      </c>
      <c r="I28" s="174"/>
      <c r="J28" s="324"/>
      <c r="K28" s="324"/>
      <c r="L28" s="324">
        <v>1</v>
      </c>
      <c r="M28" s="324">
        <v>1</v>
      </c>
      <c r="N28" s="324">
        <v>1</v>
      </c>
      <c r="O28" s="324">
        <v>1</v>
      </c>
      <c r="P28" s="324"/>
      <c r="Q28" s="324"/>
      <c r="R28" s="324"/>
      <c r="S28" s="324"/>
      <c r="T28" s="325">
        <f>F28*(SUM(J28:S28))</f>
        <v>24</v>
      </c>
      <c r="U28" s="326">
        <f t="shared" si="0"/>
        <v>3633072</v>
      </c>
      <c r="X28" s="351"/>
      <c r="Y28" s="351"/>
    </row>
    <row r="29" spans="2:25" ht="27.6" x14ac:dyDescent="0.25">
      <c r="B29" s="204">
        <v>9211</v>
      </c>
      <c r="C29" s="332">
        <v>2.7</v>
      </c>
      <c r="D29" s="365" t="s">
        <v>221</v>
      </c>
      <c r="E29" s="364" t="str">
        <f>VLOOKUP(B29,[1]INSUMOS!$B$3:$F$2467,3,FALSE)</f>
        <v>UN</v>
      </c>
      <c r="F29" s="350">
        <v>6</v>
      </c>
      <c r="G29" s="319"/>
      <c r="H29" s="322">
        <v>285705</v>
      </c>
      <c r="I29" s="174"/>
      <c r="J29" s="324"/>
      <c r="K29" s="324"/>
      <c r="L29" s="324">
        <v>1</v>
      </c>
      <c r="M29" s="324">
        <v>1</v>
      </c>
      <c r="N29" s="324">
        <v>1</v>
      </c>
      <c r="O29" s="324">
        <v>1</v>
      </c>
      <c r="P29" s="324"/>
      <c r="Q29" s="324"/>
      <c r="R29" s="324"/>
      <c r="S29" s="324"/>
      <c r="T29" s="325">
        <f>F29</f>
        <v>6</v>
      </c>
      <c r="U29" s="326">
        <f t="shared" si="0"/>
        <v>1714230</v>
      </c>
      <c r="X29" s="351"/>
      <c r="Y29" s="351"/>
    </row>
    <row r="30" spans="2:25" ht="23.25" customHeight="1" x14ac:dyDescent="0.25">
      <c r="B30" s="204">
        <v>7555</v>
      </c>
      <c r="C30" s="332">
        <v>2.8</v>
      </c>
      <c r="D30" s="365" t="s">
        <v>222</v>
      </c>
      <c r="E30" s="364" t="str">
        <f>VLOOKUP(B30,[1]INSUMOS!$B$3:$F$2467,3,FALSE)</f>
        <v>UN</v>
      </c>
      <c r="F30" s="350">
        <v>6</v>
      </c>
      <c r="G30" s="319"/>
      <c r="H30" s="322">
        <v>37188</v>
      </c>
      <c r="I30" s="174"/>
      <c r="J30" s="324"/>
      <c r="K30" s="324"/>
      <c r="L30" s="324">
        <v>1</v>
      </c>
      <c r="M30" s="324">
        <v>1</v>
      </c>
      <c r="N30" s="324">
        <v>1</v>
      </c>
      <c r="O30" s="324">
        <v>1</v>
      </c>
      <c r="P30" s="324"/>
      <c r="Q30" s="324"/>
      <c r="R30" s="324"/>
      <c r="S30" s="324"/>
      <c r="T30" s="325">
        <f>F30</f>
        <v>6</v>
      </c>
      <c r="U30" s="326">
        <f t="shared" si="0"/>
        <v>223128</v>
      </c>
      <c r="X30" s="351"/>
      <c r="Y30" s="351"/>
    </row>
    <row r="31" spans="2:25" ht="26.25" customHeight="1" x14ac:dyDescent="0.25">
      <c r="B31" s="204">
        <v>6181</v>
      </c>
      <c r="C31" s="332">
        <v>2.9</v>
      </c>
      <c r="D31" s="365" t="s">
        <v>223</v>
      </c>
      <c r="E31" s="317" t="str">
        <f>VLOOKUP(B31,[1]ITEMS!$B$5:$E$2466,3,FALSE)</f>
        <v>UN/MES</v>
      </c>
      <c r="F31" s="350">
        <v>6</v>
      </c>
      <c r="G31" s="319"/>
      <c r="H31" s="174">
        <v>1314</v>
      </c>
      <c r="I31" s="174"/>
      <c r="J31" s="324"/>
      <c r="K31" s="324"/>
      <c r="L31" s="324">
        <v>1</v>
      </c>
      <c r="M31" s="324">
        <v>1</v>
      </c>
      <c r="N31" s="324">
        <v>1</v>
      </c>
      <c r="O31" s="324">
        <v>1</v>
      </c>
      <c r="P31" s="324"/>
      <c r="Q31" s="324"/>
      <c r="R31" s="324"/>
      <c r="S31" s="324"/>
      <c r="T31" s="325">
        <f>F31*(SUM(J31:S31))</f>
        <v>24</v>
      </c>
      <c r="U31" s="326">
        <f t="shared" si="0"/>
        <v>31536</v>
      </c>
      <c r="X31" s="351"/>
      <c r="Y31" s="351"/>
    </row>
    <row r="32" spans="2:25" ht="15" thickBot="1" x14ac:dyDescent="0.3">
      <c r="C32" s="352"/>
      <c r="D32" s="176"/>
      <c r="E32" s="353"/>
      <c r="F32" s="354"/>
      <c r="G32" s="355"/>
      <c r="H32" s="356"/>
      <c r="I32" s="356"/>
      <c r="J32" s="356"/>
      <c r="K32" s="356"/>
      <c r="L32" s="356"/>
      <c r="M32" s="356"/>
      <c r="N32" s="356"/>
      <c r="O32" s="356"/>
      <c r="P32" s="356"/>
      <c r="Q32" s="356"/>
      <c r="R32" s="356"/>
      <c r="S32" s="356"/>
      <c r="T32" s="176" t="s">
        <v>192</v>
      </c>
      <c r="U32" s="177">
        <f>ROUND(SUM(U23:U31),0)</f>
        <v>5849029</v>
      </c>
      <c r="W32" s="226">
        <v>7048860000</v>
      </c>
      <c r="X32" s="217">
        <v>1</v>
      </c>
    </row>
    <row r="33" spans="3:24" x14ac:dyDescent="0.25">
      <c r="C33" s="357"/>
      <c r="D33" s="178"/>
      <c r="E33" s="179"/>
      <c r="F33" s="179"/>
      <c r="G33" s="358"/>
      <c r="H33" s="359"/>
      <c r="I33" s="359"/>
      <c r="J33" s="359"/>
      <c r="K33" s="359"/>
      <c r="L33" s="359"/>
      <c r="M33" s="359"/>
      <c r="N33" s="359"/>
      <c r="O33" s="359"/>
      <c r="P33" s="359"/>
      <c r="Q33" s="359"/>
      <c r="R33" s="359"/>
      <c r="S33" s="359"/>
      <c r="T33" s="359"/>
      <c r="U33" s="360"/>
      <c r="W33" s="133"/>
      <c r="X33" s="133"/>
    </row>
    <row r="34" spans="3:24" x14ac:dyDescent="0.25">
      <c r="C34" s="357"/>
      <c r="D34" s="178"/>
      <c r="E34" s="179"/>
      <c r="F34" s="179"/>
      <c r="G34" s="358"/>
      <c r="H34" s="746" t="s">
        <v>193</v>
      </c>
      <c r="I34" s="747"/>
      <c r="J34" s="180"/>
      <c r="K34" s="180"/>
      <c r="L34" s="180"/>
      <c r="M34" s="180"/>
      <c r="N34" s="180"/>
      <c r="O34" s="180"/>
      <c r="P34" s="180"/>
      <c r="Q34" s="180"/>
      <c r="R34" s="180"/>
      <c r="S34" s="180"/>
      <c r="T34" s="181"/>
      <c r="U34" s="182">
        <f>ROUND(U32+U21,0)</f>
        <v>35087719</v>
      </c>
      <c r="W34" s="133">
        <f>+(U36*X32)/W32</f>
        <v>5.6746764725076112E-3</v>
      </c>
      <c r="X34" s="133"/>
    </row>
    <row r="35" spans="3:24" x14ac:dyDescent="0.25">
      <c r="C35" s="357"/>
      <c r="D35" s="178"/>
      <c r="E35" s="179"/>
      <c r="F35" s="179"/>
      <c r="G35" s="358"/>
      <c r="H35" s="748" t="s">
        <v>194</v>
      </c>
      <c r="I35" s="749"/>
      <c r="J35" s="183"/>
      <c r="K35" s="183"/>
      <c r="L35" s="183"/>
      <c r="M35" s="183"/>
      <c r="N35" s="183"/>
      <c r="O35" s="183"/>
      <c r="P35" s="183"/>
      <c r="Q35" s="183"/>
      <c r="R35" s="183"/>
      <c r="S35" s="183"/>
      <c r="T35" s="184">
        <v>0.14000000000000001</v>
      </c>
      <c r="U35" s="182">
        <f>ROUND(U34*T35,0)</f>
        <v>4912281</v>
      </c>
      <c r="W35" s="133">
        <f>+W34*100</f>
        <v>0.56746764725076115</v>
      </c>
      <c r="X35" s="133"/>
    </row>
    <row r="36" spans="3:24" ht="15.6" x14ac:dyDescent="0.25">
      <c r="C36" s="361"/>
      <c r="D36" s="311"/>
      <c r="E36" s="361"/>
      <c r="F36" s="361"/>
      <c r="G36" s="361"/>
      <c r="H36" s="746" t="s">
        <v>73</v>
      </c>
      <c r="I36" s="747"/>
      <c r="J36" s="180"/>
      <c r="K36" s="180"/>
      <c r="L36" s="180"/>
      <c r="M36" s="180"/>
      <c r="N36" s="180"/>
      <c r="O36" s="180"/>
      <c r="P36" s="180"/>
      <c r="Q36" s="180"/>
      <c r="R36" s="180"/>
      <c r="S36" s="180"/>
      <c r="T36" s="181"/>
      <c r="U36" s="185">
        <f>ROUND(U35+U34,0)</f>
        <v>40000000</v>
      </c>
      <c r="W36" s="218">
        <v>2.2200000000000001E-2</v>
      </c>
      <c r="X36" s="133"/>
    </row>
  </sheetData>
  <mergeCells count="20">
    <mergeCell ref="E10:F10"/>
    <mergeCell ref="H10:I10"/>
    <mergeCell ref="T10:U10"/>
    <mergeCell ref="C2:L5"/>
    <mergeCell ref="T2:U5"/>
    <mergeCell ref="C6:D6"/>
    <mergeCell ref="E6:U6"/>
    <mergeCell ref="C8:U8"/>
    <mergeCell ref="H36:I36"/>
    <mergeCell ref="C12:C13"/>
    <mergeCell ref="D12:D13"/>
    <mergeCell ref="E12:F12"/>
    <mergeCell ref="G12:G13"/>
    <mergeCell ref="H12:H13"/>
    <mergeCell ref="I12:I13"/>
    <mergeCell ref="J12:L12"/>
    <mergeCell ref="T12:T13"/>
    <mergeCell ref="U12:U13"/>
    <mergeCell ref="H34:I34"/>
    <mergeCell ref="H35:I35"/>
  </mergeCells>
  <pageMargins left="0.7" right="0.7" top="0.75" bottom="0.75" header="0.3" footer="0.3"/>
  <pageSetup paperSize="119" scale="46" fitToHeight="0"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BE051F-2CE5-4EFE-9ACE-675F6BE015CB}">
  <dimension ref="A1:I94"/>
  <sheetViews>
    <sheetView topLeftCell="A55" zoomScale="69" zoomScaleNormal="69" workbookViewId="0">
      <selection activeCell="I90" sqref="I90"/>
    </sheetView>
  </sheetViews>
  <sheetFormatPr baseColWidth="10" defaultRowHeight="14.4" x14ac:dyDescent="0.3"/>
  <cols>
    <col min="1" max="1" width="11" style="62" customWidth="1"/>
    <col min="2" max="2" width="57.109375" style="61" customWidth="1"/>
    <col min="3" max="3" width="23.5546875" style="61" customWidth="1"/>
    <col min="4" max="4" width="0.109375" style="61" customWidth="1"/>
    <col min="5" max="5" width="29" style="68" customWidth="1"/>
    <col min="6" max="6" width="25.109375" style="61" customWidth="1"/>
    <col min="7" max="7" width="21.5546875" style="61" customWidth="1"/>
    <col min="8" max="8" width="17.5546875" style="61" customWidth="1"/>
    <col min="9" max="9" width="24.5546875" style="61" customWidth="1"/>
    <col min="10" max="242" width="11.5546875" style="61"/>
    <col min="243" max="243" width="25.5546875" style="61" customWidth="1"/>
    <col min="244" max="244" width="11" style="61" customWidth="1"/>
    <col min="245" max="245" width="57.109375" style="61" customWidth="1"/>
    <col min="246" max="246" width="23.5546875" style="61" customWidth="1"/>
    <col min="247" max="247" width="0.109375" style="61" customWidth="1"/>
    <col min="248" max="248" width="29" style="61" customWidth="1"/>
    <col min="249" max="249" width="25.109375" style="61" customWidth="1"/>
    <col min="250" max="250" width="21.5546875" style="61" customWidth="1"/>
    <col min="251" max="251" width="17.5546875" style="61" customWidth="1"/>
    <col min="252" max="252" width="24.5546875" style="61" customWidth="1"/>
    <col min="253" max="253" width="17.6640625" style="61" customWidth="1"/>
    <col min="254" max="254" width="30.5546875" style="61" customWidth="1"/>
    <col min="255" max="256" width="11.88671875" style="61" customWidth="1"/>
    <col min="257" max="257" width="20.33203125" style="61" customWidth="1"/>
    <col min="258" max="258" width="14.109375" style="61" customWidth="1"/>
    <col min="259" max="259" width="15.5546875" style="61" customWidth="1"/>
    <col min="260" max="260" width="12.109375" style="61" customWidth="1"/>
    <col min="261" max="498" width="11.5546875" style="61"/>
    <col min="499" max="499" width="25.5546875" style="61" customWidth="1"/>
    <col min="500" max="500" width="11" style="61" customWidth="1"/>
    <col min="501" max="501" width="57.109375" style="61" customWidth="1"/>
    <col min="502" max="502" width="23.5546875" style="61" customWidth="1"/>
    <col min="503" max="503" width="0.109375" style="61" customWidth="1"/>
    <col min="504" max="504" width="29" style="61" customWidth="1"/>
    <col min="505" max="505" width="25.109375" style="61" customWidth="1"/>
    <col min="506" max="506" width="21.5546875" style="61" customWidth="1"/>
    <col min="507" max="507" width="17.5546875" style="61" customWidth="1"/>
    <col min="508" max="508" width="24.5546875" style="61" customWidth="1"/>
    <col min="509" max="509" width="17.6640625" style="61" customWidth="1"/>
    <col min="510" max="510" width="30.5546875" style="61" customWidth="1"/>
    <col min="511" max="512" width="11.88671875" style="61" customWidth="1"/>
    <col min="513" max="513" width="20.33203125" style="61" customWidth="1"/>
    <col min="514" max="514" width="14.109375" style="61" customWidth="1"/>
    <col min="515" max="515" width="15.5546875" style="61" customWidth="1"/>
    <col min="516" max="516" width="12.109375" style="61" customWidth="1"/>
    <col min="517" max="754" width="11.5546875" style="61"/>
    <col min="755" max="755" width="25.5546875" style="61" customWidth="1"/>
    <col min="756" max="756" width="11" style="61" customWidth="1"/>
    <col min="757" max="757" width="57.109375" style="61" customWidth="1"/>
    <col min="758" max="758" width="23.5546875" style="61" customWidth="1"/>
    <col min="759" max="759" width="0.109375" style="61" customWidth="1"/>
    <col min="760" max="760" width="29" style="61" customWidth="1"/>
    <col min="761" max="761" width="25.109375" style="61" customWidth="1"/>
    <col min="762" max="762" width="21.5546875" style="61" customWidth="1"/>
    <col min="763" max="763" width="17.5546875" style="61" customWidth="1"/>
    <col min="764" max="764" width="24.5546875" style="61" customWidth="1"/>
    <col min="765" max="765" width="17.6640625" style="61" customWidth="1"/>
    <col min="766" max="766" width="30.5546875" style="61" customWidth="1"/>
    <col min="767" max="768" width="11.88671875" style="61" customWidth="1"/>
    <col min="769" max="769" width="20.33203125" style="61" customWidth="1"/>
    <col min="770" max="770" width="14.109375" style="61" customWidth="1"/>
    <col min="771" max="771" width="15.5546875" style="61" customWidth="1"/>
    <col min="772" max="772" width="12.109375" style="61" customWidth="1"/>
    <col min="773" max="1010" width="11.5546875" style="61"/>
    <col min="1011" max="1011" width="25.5546875" style="61" customWidth="1"/>
    <col min="1012" max="1012" width="11" style="61" customWidth="1"/>
    <col min="1013" max="1013" width="57.109375" style="61" customWidth="1"/>
    <col min="1014" max="1014" width="23.5546875" style="61" customWidth="1"/>
    <col min="1015" max="1015" width="0.109375" style="61" customWidth="1"/>
    <col min="1016" max="1016" width="29" style="61" customWidth="1"/>
    <col min="1017" max="1017" width="25.109375" style="61" customWidth="1"/>
    <col min="1018" max="1018" width="21.5546875" style="61" customWidth="1"/>
    <col min="1019" max="1019" width="17.5546875" style="61" customWidth="1"/>
    <col min="1020" max="1020" width="24.5546875" style="61" customWidth="1"/>
    <col min="1021" max="1021" width="17.6640625" style="61" customWidth="1"/>
    <col min="1022" max="1022" width="30.5546875" style="61" customWidth="1"/>
    <col min="1023" max="1024" width="11.88671875" style="61" customWidth="1"/>
    <col min="1025" max="1025" width="20.33203125" style="61" customWidth="1"/>
    <col min="1026" max="1026" width="14.109375" style="61" customWidth="1"/>
    <col min="1027" max="1027" width="15.5546875" style="61" customWidth="1"/>
    <col min="1028" max="1028" width="12.109375" style="61" customWidth="1"/>
    <col min="1029" max="1266" width="11.5546875" style="61"/>
    <col min="1267" max="1267" width="25.5546875" style="61" customWidth="1"/>
    <col min="1268" max="1268" width="11" style="61" customWidth="1"/>
    <col min="1269" max="1269" width="57.109375" style="61" customWidth="1"/>
    <col min="1270" max="1270" width="23.5546875" style="61" customWidth="1"/>
    <col min="1271" max="1271" width="0.109375" style="61" customWidth="1"/>
    <col min="1272" max="1272" width="29" style="61" customWidth="1"/>
    <col min="1273" max="1273" width="25.109375" style="61" customWidth="1"/>
    <col min="1274" max="1274" width="21.5546875" style="61" customWidth="1"/>
    <col min="1275" max="1275" width="17.5546875" style="61" customWidth="1"/>
    <col min="1276" max="1276" width="24.5546875" style="61" customWidth="1"/>
    <col min="1277" max="1277" width="17.6640625" style="61" customWidth="1"/>
    <col min="1278" max="1278" width="30.5546875" style="61" customWidth="1"/>
    <col min="1279" max="1280" width="11.88671875" style="61" customWidth="1"/>
    <col min="1281" max="1281" width="20.33203125" style="61" customWidth="1"/>
    <col min="1282" max="1282" width="14.109375" style="61" customWidth="1"/>
    <col min="1283" max="1283" width="15.5546875" style="61" customWidth="1"/>
    <col min="1284" max="1284" width="12.109375" style="61" customWidth="1"/>
    <col min="1285" max="1522" width="11.5546875" style="61"/>
    <col min="1523" max="1523" width="25.5546875" style="61" customWidth="1"/>
    <col min="1524" max="1524" width="11" style="61" customWidth="1"/>
    <col min="1525" max="1525" width="57.109375" style="61" customWidth="1"/>
    <col min="1526" max="1526" width="23.5546875" style="61" customWidth="1"/>
    <col min="1527" max="1527" width="0.109375" style="61" customWidth="1"/>
    <col min="1528" max="1528" width="29" style="61" customWidth="1"/>
    <col min="1529" max="1529" width="25.109375" style="61" customWidth="1"/>
    <col min="1530" max="1530" width="21.5546875" style="61" customWidth="1"/>
    <col min="1531" max="1531" width="17.5546875" style="61" customWidth="1"/>
    <col min="1532" max="1532" width="24.5546875" style="61" customWidth="1"/>
    <col min="1533" max="1533" width="17.6640625" style="61" customWidth="1"/>
    <col min="1534" max="1534" width="30.5546875" style="61" customWidth="1"/>
    <col min="1535" max="1536" width="11.88671875" style="61" customWidth="1"/>
    <col min="1537" max="1537" width="20.33203125" style="61" customWidth="1"/>
    <col min="1538" max="1538" width="14.109375" style="61" customWidth="1"/>
    <col min="1539" max="1539" width="15.5546875" style="61" customWidth="1"/>
    <col min="1540" max="1540" width="12.109375" style="61" customWidth="1"/>
    <col min="1541" max="1778" width="11.5546875" style="61"/>
    <col min="1779" max="1779" width="25.5546875" style="61" customWidth="1"/>
    <col min="1780" max="1780" width="11" style="61" customWidth="1"/>
    <col min="1781" max="1781" width="57.109375" style="61" customWidth="1"/>
    <col min="1782" max="1782" width="23.5546875" style="61" customWidth="1"/>
    <col min="1783" max="1783" width="0.109375" style="61" customWidth="1"/>
    <col min="1784" max="1784" width="29" style="61" customWidth="1"/>
    <col min="1785" max="1785" width="25.109375" style="61" customWidth="1"/>
    <col min="1786" max="1786" width="21.5546875" style="61" customWidth="1"/>
    <col min="1787" max="1787" width="17.5546875" style="61" customWidth="1"/>
    <col min="1788" max="1788" width="24.5546875" style="61" customWidth="1"/>
    <col min="1789" max="1789" width="17.6640625" style="61" customWidth="1"/>
    <col min="1790" max="1790" width="30.5546875" style="61" customWidth="1"/>
    <col min="1791" max="1792" width="11.88671875" style="61" customWidth="1"/>
    <col min="1793" max="1793" width="20.33203125" style="61" customWidth="1"/>
    <col min="1794" max="1794" width="14.109375" style="61" customWidth="1"/>
    <col min="1795" max="1795" width="15.5546875" style="61" customWidth="1"/>
    <col min="1796" max="1796" width="12.109375" style="61" customWidth="1"/>
    <col min="1797" max="2034" width="11.5546875" style="61"/>
    <col min="2035" max="2035" width="25.5546875" style="61" customWidth="1"/>
    <col min="2036" max="2036" width="11" style="61" customWidth="1"/>
    <col min="2037" max="2037" width="57.109375" style="61" customWidth="1"/>
    <col min="2038" max="2038" width="23.5546875" style="61" customWidth="1"/>
    <col min="2039" max="2039" width="0.109375" style="61" customWidth="1"/>
    <col min="2040" max="2040" width="29" style="61" customWidth="1"/>
    <col min="2041" max="2041" width="25.109375" style="61" customWidth="1"/>
    <col min="2042" max="2042" width="21.5546875" style="61" customWidth="1"/>
    <col min="2043" max="2043" width="17.5546875" style="61" customWidth="1"/>
    <col min="2044" max="2044" width="24.5546875" style="61" customWidth="1"/>
    <col min="2045" max="2045" width="17.6640625" style="61" customWidth="1"/>
    <col min="2046" max="2046" width="30.5546875" style="61" customWidth="1"/>
    <col min="2047" max="2048" width="11.88671875" style="61" customWidth="1"/>
    <col min="2049" max="2049" width="20.33203125" style="61" customWidth="1"/>
    <col min="2050" max="2050" width="14.109375" style="61" customWidth="1"/>
    <col min="2051" max="2051" width="15.5546875" style="61" customWidth="1"/>
    <col min="2052" max="2052" width="12.109375" style="61" customWidth="1"/>
    <col min="2053" max="2290" width="11.5546875" style="61"/>
    <col min="2291" max="2291" width="25.5546875" style="61" customWidth="1"/>
    <col min="2292" max="2292" width="11" style="61" customWidth="1"/>
    <col min="2293" max="2293" width="57.109375" style="61" customWidth="1"/>
    <col min="2294" max="2294" width="23.5546875" style="61" customWidth="1"/>
    <col min="2295" max="2295" width="0.109375" style="61" customWidth="1"/>
    <col min="2296" max="2296" width="29" style="61" customWidth="1"/>
    <col min="2297" max="2297" width="25.109375" style="61" customWidth="1"/>
    <col min="2298" max="2298" width="21.5546875" style="61" customWidth="1"/>
    <col min="2299" max="2299" width="17.5546875" style="61" customWidth="1"/>
    <col min="2300" max="2300" width="24.5546875" style="61" customWidth="1"/>
    <col min="2301" max="2301" width="17.6640625" style="61" customWidth="1"/>
    <col min="2302" max="2302" width="30.5546875" style="61" customWidth="1"/>
    <col min="2303" max="2304" width="11.88671875" style="61" customWidth="1"/>
    <col min="2305" max="2305" width="20.33203125" style="61" customWidth="1"/>
    <col min="2306" max="2306" width="14.109375" style="61" customWidth="1"/>
    <col min="2307" max="2307" width="15.5546875" style="61" customWidth="1"/>
    <col min="2308" max="2308" width="12.109375" style="61" customWidth="1"/>
    <col min="2309" max="2546" width="11.5546875" style="61"/>
    <col min="2547" max="2547" width="25.5546875" style="61" customWidth="1"/>
    <col min="2548" max="2548" width="11" style="61" customWidth="1"/>
    <col min="2549" max="2549" width="57.109375" style="61" customWidth="1"/>
    <col min="2550" max="2550" width="23.5546875" style="61" customWidth="1"/>
    <col min="2551" max="2551" width="0.109375" style="61" customWidth="1"/>
    <col min="2552" max="2552" width="29" style="61" customWidth="1"/>
    <col min="2553" max="2553" width="25.109375" style="61" customWidth="1"/>
    <col min="2554" max="2554" width="21.5546875" style="61" customWidth="1"/>
    <col min="2555" max="2555" width="17.5546875" style="61" customWidth="1"/>
    <col min="2556" max="2556" width="24.5546875" style="61" customWidth="1"/>
    <col min="2557" max="2557" width="17.6640625" style="61" customWidth="1"/>
    <col min="2558" max="2558" width="30.5546875" style="61" customWidth="1"/>
    <col min="2559" max="2560" width="11.88671875" style="61" customWidth="1"/>
    <col min="2561" max="2561" width="20.33203125" style="61" customWidth="1"/>
    <col min="2562" max="2562" width="14.109375" style="61" customWidth="1"/>
    <col min="2563" max="2563" width="15.5546875" style="61" customWidth="1"/>
    <col min="2564" max="2564" width="12.109375" style="61" customWidth="1"/>
    <col min="2565" max="2802" width="11.5546875" style="61"/>
    <col min="2803" max="2803" width="25.5546875" style="61" customWidth="1"/>
    <col min="2804" max="2804" width="11" style="61" customWidth="1"/>
    <col min="2805" max="2805" width="57.109375" style="61" customWidth="1"/>
    <col min="2806" max="2806" width="23.5546875" style="61" customWidth="1"/>
    <col min="2807" max="2807" width="0.109375" style="61" customWidth="1"/>
    <col min="2808" max="2808" width="29" style="61" customWidth="1"/>
    <col min="2809" max="2809" width="25.109375" style="61" customWidth="1"/>
    <col min="2810" max="2810" width="21.5546875" style="61" customWidth="1"/>
    <col min="2811" max="2811" width="17.5546875" style="61" customWidth="1"/>
    <col min="2812" max="2812" width="24.5546875" style="61" customWidth="1"/>
    <col min="2813" max="2813" width="17.6640625" style="61" customWidth="1"/>
    <col min="2814" max="2814" width="30.5546875" style="61" customWidth="1"/>
    <col min="2815" max="2816" width="11.88671875" style="61" customWidth="1"/>
    <col min="2817" max="2817" width="20.33203125" style="61" customWidth="1"/>
    <col min="2818" max="2818" width="14.109375" style="61" customWidth="1"/>
    <col min="2819" max="2819" width="15.5546875" style="61" customWidth="1"/>
    <col min="2820" max="2820" width="12.109375" style="61" customWidth="1"/>
    <col min="2821" max="3058" width="11.5546875" style="61"/>
    <col min="3059" max="3059" width="25.5546875" style="61" customWidth="1"/>
    <col min="3060" max="3060" width="11" style="61" customWidth="1"/>
    <col min="3061" max="3061" width="57.109375" style="61" customWidth="1"/>
    <col min="3062" max="3062" width="23.5546875" style="61" customWidth="1"/>
    <col min="3063" max="3063" width="0.109375" style="61" customWidth="1"/>
    <col min="3064" max="3064" width="29" style="61" customWidth="1"/>
    <col min="3065" max="3065" width="25.109375" style="61" customWidth="1"/>
    <col min="3066" max="3066" width="21.5546875" style="61" customWidth="1"/>
    <col min="3067" max="3067" width="17.5546875" style="61" customWidth="1"/>
    <col min="3068" max="3068" width="24.5546875" style="61" customWidth="1"/>
    <col min="3069" max="3069" width="17.6640625" style="61" customWidth="1"/>
    <col min="3070" max="3070" width="30.5546875" style="61" customWidth="1"/>
    <col min="3071" max="3072" width="11.88671875" style="61" customWidth="1"/>
    <col min="3073" max="3073" width="20.33203125" style="61" customWidth="1"/>
    <col min="3074" max="3074" width="14.109375" style="61" customWidth="1"/>
    <col min="3075" max="3075" width="15.5546875" style="61" customWidth="1"/>
    <col min="3076" max="3076" width="12.109375" style="61" customWidth="1"/>
    <col min="3077" max="3314" width="11.5546875" style="61"/>
    <col min="3315" max="3315" width="25.5546875" style="61" customWidth="1"/>
    <col min="3316" max="3316" width="11" style="61" customWidth="1"/>
    <col min="3317" max="3317" width="57.109375" style="61" customWidth="1"/>
    <col min="3318" max="3318" width="23.5546875" style="61" customWidth="1"/>
    <col min="3319" max="3319" width="0.109375" style="61" customWidth="1"/>
    <col min="3320" max="3320" width="29" style="61" customWidth="1"/>
    <col min="3321" max="3321" width="25.109375" style="61" customWidth="1"/>
    <col min="3322" max="3322" width="21.5546875" style="61" customWidth="1"/>
    <col min="3323" max="3323" width="17.5546875" style="61" customWidth="1"/>
    <col min="3324" max="3324" width="24.5546875" style="61" customWidth="1"/>
    <col min="3325" max="3325" width="17.6640625" style="61" customWidth="1"/>
    <col min="3326" max="3326" width="30.5546875" style="61" customWidth="1"/>
    <col min="3327" max="3328" width="11.88671875" style="61" customWidth="1"/>
    <col min="3329" max="3329" width="20.33203125" style="61" customWidth="1"/>
    <col min="3330" max="3330" width="14.109375" style="61" customWidth="1"/>
    <col min="3331" max="3331" width="15.5546875" style="61" customWidth="1"/>
    <col min="3332" max="3332" width="12.109375" style="61" customWidth="1"/>
    <col min="3333" max="3570" width="11.5546875" style="61"/>
    <col min="3571" max="3571" width="25.5546875" style="61" customWidth="1"/>
    <col min="3572" max="3572" width="11" style="61" customWidth="1"/>
    <col min="3573" max="3573" width="57.109375" style="61" customWidth="1"/>
    <col min="3574" max="3574" width="23.5546875" style="61" customWidth="1"/>
    <col min="3575" max="3575" width="0.109375" style="61" customWidth="1"/>
    <col min="3576" max="3576" width="29" style="61" customWidth="1"/>
    <col min="3577" max="3577" width="25.109375" style="61" customWidth="1"/>
    <col min="3578" max="3578" width="21.5546875" style="61" customWidth="1"/>
    <col min="3579" max="3579" width="17.5546875" style="61" customWidth="1"/>
    <col min="3580" max="3580" width="24.5546875" style="61" customWidth="1"/>
    <col min="3581" max="3581" width="17.6640625" style="61" customWidth="1"/>
    <col min="3582" max="3582" width="30.5546875" style="61" customWidth="1"/>
    <col min="3583" max="3584" width="11.88671875" style="61" customWidth="1"/>
    <col min="3585" max="3585" width="20.33203125" style="61" customWidth="1"/>
    <col min="3586" max="3586" width="14.109375" style="61" customWidth="1"/>
    <col min="3587" max="3587" width="15.5546875" style="61" customWidth="1"/>
    <col min="3588" max="3588" width="12.109375" style="61" customWidth="1"/>
    <col min="3589" max="3826" width="11.5546875" style="61"/>
    <col min="3827" max="3827" width="25.5546875" style="61" customWidth="1"/>
    <col min="3828" max="3828" width="11" style="61" customWidth="1"/>
    <col min="3829" max="3829" width="57.109375" style="61" customWidth="1"/>
    <col min="3830" max="3830" width="23.5546875" style="61" customWidth="1"/>
    <col min="3831" max="3831" width="0.109375" style="61" customWidth="1"/>
    <col min="3832" max="3832" width="29" style="61" customWidth="1"/>
    <col min="3833" max="3833" width="25.109375" style="61" customWidth="1"/>
    <col min="3834" max="3834" width="21.5546875" style="61" customWidth="1"/>
    <col min="3835" max="3835" width="17.5546875" style="61" customWidth="1"/>
    <col min="3836" max="3836" width="24.5546875" style="61" customWidth="1"/>
    <col min="3837" max="3837" width="17.6640625" style="61" customWidth="1"/>
    <col min="3838" max="3838" width="30.5546875" style="61" customWidth="1"/>
    <col min="3839" max="3840" width="11.88671875" style="61" customWidth="1"/>
    <col min="3841" max="3841" width="20.33203125" style="61" customWidth="1"/>
    <col min="3842" max="3842" width="14.109375" style="61" customWidth="1"/>
    <col min="3843" max="3843" width="15.5546875" style="61" customWidth="1"/>
    <col min="3844" max="3844" width="12.109375" style="61" customWidth="1"/>
    <col min="3845" max="4082" width="11.5546875" style="61"/>
    <col min="4083" max="4083" width="25.5546875" style="61" customWidth="1"/>
    <col min="4084" max="4084" width="11" style="61" customWidth="1"/>
    <col min="4085" max="4085" width="57.109375" style="61" customWidth="1"/>
    <col min="4086" max="4086" width="23.5546875" style="61" customWidth="1"/>
    <col min="4087" max="4087" width="0.109375" style="61" customWidth="1"/>
    <col min="4088" max="4088" width="29" style="61" customWidth="1"/>
    <col min="4089" max="4089" width="25.109375" style="61" customWidth="1"/>
    <col min="4090" max="4090" width="21.5546875" style="61" customWidth="1"/>
    <col min="4091" max="4091" width="17.5546875" style="61" customWidth="1"/>
    <col min="4092" max="4092" width="24.5546875" style="61" customWidth="1"/>
    <col min="4093" max="4093" width="17.6640625" style="61" customWidth="1"/>
    <col min="4094" max="4094" width="30.5546875" style="61" customWidth="1"/>
    <col min="4095" max="4096" width="11.88671875" style="61" customWidth="1"/>
    <col min="4097" max="4097" width="20.33203125" style="61" customWidth="1"/>
    <col min="4098" max="4098" width="14.109375" style="61" customWidth="1"/>
    <col min="4099" max="4099" width="15.5546875" style="61" customWidth="1"/>
    <col min="4100" max="4100" width="12.109375" style="61" customWidth="1"/>
    <col min="4101" max="4338" width="11.5546875" style="61"/>
    <col min="4339" max="4339" width="25.5546875" style="61" customWidth="1"/>
    <col min="4340" max="4340" width="11" style="61" customWidth="1"/>
    <col min="4341" max="4341" width="57.109375" style="61" customWidth="1"/>
    <col min="4342" max="4342" width="23.5546875" style="61" customWidth="1"/>
    <col min="4343" max="4343" width="0.109375" style="61" customWidth="1"/>
    <col min="4344" max="4344" width="29" style="61" customWidth="1"/>
    <col min="4345" max="4345" width="25.109375" style="61" customWidth="1"/>
    <col min="4346" max="4346" width="21.5546875" style="61" customWidth="1"/>
    <col min="4347" max="4347" width="17.5546875" style="61" customWidth="1"/>
    <col min="4348" max="4348" width="24.5546875" style="61" customWidth="1"/>
    <col min="4349" max="4349" width="17.6640625" style="61" customWidth="1"/>
    <col min="4350" max="4350" width="30.5546875" style="61" customWidth="1"/>
    <col min="4351" max="4352" width="11.88671875" style="61" customWidth="1"/>
    <col min="4353" max="4353" width="20.33203125" style="61" customWidth="1"/>
    <col min="4354" max="4354" width="14.109375" style="61" customWidth="1"/>
    <col min="4355" max="4355" width="15.5546875" style="61" customWidth="1"/>
    <col min="4356" max="4356" width="12.109375" style="61" customWidth="1"/>
    <col min="4357" max="4594" width="11.5546875" style="61"/>
    <col min="4595" max="4595" width="25.5546875" style="61" customWidth="1"/>
    <col min="4596" max="4596" width="11" style="61" customWidth="1"/>
    <col min="4597" max="4597" width="57.109375" style="61" customWidth="1"/>
    <col min="4598" max="4598" width="23.5546875" style="61" customWidth="1"/>
    <col min="4599" max="4599" width="0.109375" style="61" customWidth="1"/>
    <col min="4600" max="4600" width="29" style="61" customWidth="1"/>
    <col min="4601" max="4601" width="25.109375" style="61" customWidth="1"/>
    <col min="4602" max="4602" width="21.5546875" style="61" customWidth="1"/>
    <col min="4603" max="4603" width="17.5546875" style="61" customWidth="1"/>
    <col min="4604" max="4604" width="24.5546875" style="61" customWidth="1"/>
    <col min="4605" max="4605" width="17.6640625" style="61" customWidth="1"/>
    <col min="4606" max="4606" width="30.5546875" style="61" customWidth="1"/>
    <col min="4607" max="4608" width="11.88671875" style="61" customWidth="1"/>
    <col min="4609" max="4609" width="20.33203125" style="61" customWidth="1"/>
    <col min="4610" max="4610" width="14.109375" style="61" customWidth="1"/>
    <col min="4611" max="4611" width="15.5546875" style="61" customWidth="1"/>
    <col min="4612" max="4612" width="12.109375" style="61" customWidth="1"/>
    <col min="4613" max="4850" width="11.5546875" style="61"/>
    <col min="4851" max="4851" width="25.5546875" style="61" customWidth="1"/>
    <col min="4852" max="4852" width="11" style="61" customWidth="1"/>
    <col min="4853" max="4853" width="57.109375" style="61" customWidth="1"/>
    <col min="4854" max="4854" width="23.5546875" style="61" customWidth="1"/>
    <col min="4855" max="4855" width="0.109375" style="61" customWidth="1"/>
    <col min="4856" max="4856" width="29" style="61" customWidth="1"/>
    <col min="4857" max="4857" width="25.109375" style="61" customWidth="1"/>
    <col min="4858" max="4858" width="21.5546875" style="61" customWidth="1"/>
    <col min="4859" max="4859" width="17.5546875" style="61" customWidth="1"/>
    <col min="4860" max="4860" width="24.5546875" style="61" customWidth="1"/>
    <col min="4861" max="4861" width="17.6640625" style="61" customWidth="1"/>
    <col min="4862" max="4862" width="30.5546875" style="61" customWidth="1"/>
    <col min="4863" max="4864" width="11.88671875" style="61" customWidth="1"/>
    <col min="4865" max="4865" width="20.33203125" style="61" customWidth="1"/>
    <col min="4866" max="4866" width="14.109375" style="61" customWidth="1"/>
    <col min="4867" max="4867" width="15.5546875" style="61" customWidth="1"/>
    <col min="4868" max="4868" width="12.109375" style="61" customWidth="1"/>
    <col min="4869" max="5106" width="11.5546875" style="61"/>
    <col min="5107" max="5107" width="25.5546875" style="61" customWidth="1"/>
    <col min="5108" max="5108" width="11" style="61" customWidth="1"/>
    <col min="5109" max="5109" width="57.109375" style="61" customWidth="1"/>
    <col min="5110" max="5110" width="23.5546875" style="61" customWidth="1"/>
    <col min="5111" max="5111" width="0.109375" style="61" customWidth="1"/>
    <col min="5112" max="5112" width="29" style="61" customWidth="1"/>
    <col min="5113" max="5113" width="25.109375" style="61" customWidth="1"/>
    <col min="5114" max="5114" width="21.5546875" style="61" customWidth="1"/>
    <col min="5115" max="5115" width="17.5546875" style="61" customWidth="1"/>
    <col min="5116" max="5116" width="24.5546875" style="61" customWidth="1"/>
    <col min="5117" max="5117" width="17.6640625" style="61" customWidth="1"/>
    <col min="5118" max="5118" width="30.5546875" style="61" customWidth="1"/>
    <col min="5119" max="5120" width="11.88671875" style="61" customWidth="1"/>
    <col min="5121" max="5121" width="20.33203125" style="61" customWidth="1"/>
    <col min="5122" max="5122" width="14.109375" style="61" customWidth="1"/>
    <col min="5123" max="5123" width="15.5546875" style="61" customWidth="1"/>
    <col min="5124" max="5124" width="12.109375" style="61" customWidth="1"/>
    <col min="5125" max="5362" width="11.5546875" style="61"/>
    <col min="5363" max="5363" width="25.5546875" style="61" customWidth="1"/>
    <col min="5364" max="5364" width="11" style="61" customWidth="1"/>
    <col min="5365" max="5365" width="57.109375" style="61" customWidth="1"/>
    <col min="5366" max="5366" width="23.5546875" style="61" customWidth="1"/>
    <col min="5367" max="5367" width="0.109375" style="61" customWidth="1"/>
    <col min="5368" max="5368" width="29" style="61" customWidth="1"/>
    <col min="5369" max="5369" width="25.109375" style="61" customWidth="1"/>
    <col min="5370" max="5370" width="21.5546875" style="61" customWidth="1"/>
    <col min="5371" max="5371" width="17.5546875" style="61" customWidth="1"/>
    <col min="5372" max="5372" width="24.5546875" style="61" customWidth="1"/>
    <col min="5373" max="5373" width="17.6640625" style="61" customWidth="1"/>
    <col min="5374" max="5374" width="30.5546875" style="61" customWidth="1"/>
    <col min="5375" max="5376" width="11.88671875" style="61" customWidth="1"/>
    <col min="5377" max="5377" width="20.33203125" style="61" customWidth="1"/>
    <col min="5378" max="5378" width="14.109375" style="61" customWidth="1"/>
    <col min="5379" max="5379" width="15.5546875" style="61" customWidth="1"/>
    <col min="5380" max="5380" width="12.109375" style="61" customWidth="1"/>
    <col min="5381" max="5618" width="11.5546875" style="61"/>
    <col min="5619" max="5619" width="25.5546875" style="61" customWidth="1"/>
    <col min="5620" max="5620" width="11" style="61" customWidth="1"/>
    <col min="5621" max="5621" width="57.109375" style="61" customWidth="1"/>
    <col min="5622" max="5622" width="23.5546875" style="61" customWidth="1"/>
    <col min="5623" max="5623" width="0.109375" style="61" customWidth="1"/>
    <col min="5624" max="5624" width="29" style="61" customWidth="1"/>
    <col min="5625" max="5625" width="25.109375" style="61" customWidth="1"/>
    <col min="5626" max="5626" width="21.5546875" style="61" customWidth="1"/>
    <col min="5627" max="5627" width="17.5546875" style="61" customWidth="1"/>
    <col min="5628" max="5628" width="24.5546875" style="61" customWidth="1"/>
    <col min="5629" max="5629" width="17.6640625" style="61" customWidth="1"/>
    <col min="5630" max="5630" width="30.5546875" style="61" customWidth="1"/>
    <col min="5631" max="5632" width="11.88671875" style="61" customWidth="1"/>
    <col min="5633" max="5633" width="20.33203125" style="61" customWidth="1"/>
    <col min="5634" max="5634" width="14.109375" style="61" customWidth="1"/>
    <col min="5635" max="5635" width="15.5546875" style="61" customWidth="1"/>
    <col min="5636" max="5636" width="12.109375" style="61" customWidth="1"/>
    <col min="5637" max="5874" width="11.5546875" style="61"/>
    <col min="5875" max="5875" width="25.5546875" style="61" customWidth="1"/>
    <col min="5876" max="5876" width="11" style="61" customWidth="1"/>
    <col min="5877" max="5877" width="57.109375" style="61" customWidth="1"/>
    <col min="5878" max="5878" width="23.5546875" style="61" customWidth="1"/>
    <col min="5879" max="5879" width="0.109375" style="61" customWidth="1"/>
    <col min="5880" max="5880" width="29" style="61" customWidth="1"/>
    <col min="5881" max="5881" width="25.109375" style="61" customWidth="1"/>
    <col min="5882" max="5882" width="21.5546875" style="61" customWidth="1"/>
    <col min="5883" max="5883" width="17.5546875" style="61" customWidth="1"/>
    <col min="5884" max="5884" width="24.5546875" style="61" customWidth="1"/>
    <col min="5885" max="5885" width="17.6640625" style="61" customWidth="1"/>
    <col min="5886" max="5886" width="30.5546875" style="61" customWidth="1"/>
    <col min="5887" max="5888" width="11.88671875" style="61" customWidth="1"/>
    <col min="5889" max="5889" width="20.33203125" style="61" customWidth="1"/>
    <col min="5890" max="5890" width="14.109375" style="61" customWidth="1"/>
    <col min="5891" max="5891" width="15.5546875" style="61" customWidth="1"/>
    <col min="5892" max="5892" width="12.109375" style="61" customWidth="1"/>
    <col min="5893" max="6130" width="11.5546875" style="61"/>
    <col min="6131" max="6131" width="25.5546875" style="61" customWidth="1"/>
    <col min="6132" max="6132" width="11" style="61" customWidth="1"/>
    <col min="6133" max="6133" width="57.109375" style="61" customWidth="1"/>
    <col min="6134" max="6134" width="23.5546875" style="61" customWidth="1"/>
    <col min="6135" max="6135" width="0.109375" style="61" customWidth="1"/>
    <col min="6136" max="6136" width="29" style="61" customWidth="1"/>
    <col min="6137" max="6137" width="25.109375" style="61" customWidth="1"/>
    <col min="6138" max="6138" width="21.5546875" style="61" customWidth="1"/>
    <col min="6139" max="6139" width="17.5546875" style="61" customWidth="1"/>
    <col min="6140" max="6140" width="24.5546875" style="61" customWidth="1"/>
    <col min="6141" max="6141" width="17.6640625" style="61" customWidth="1"/>
    <col min="6142" max="6142" width="30.5546875" style="61" customWidth="1"/>
    <col min="6143" max="6144" width="11.88671875" style="61" customWidth="1"/>
    <col min="6145" max="6145" width="20.33203125" style="61" customWidth="1"/>
    <col min="6146" max="6146" width="14.109375" style="61" customWidth="1"/>
    <col min="6147" max="6147" width="15.5546875" style="61" customWidth="1"/>
    <col min="6148" max="6148" width="12.109375" style="61" customWidth="1"/>
    <col min="6149" max="6386" width="11.5546875" style="61"/>
    <col min="6387" max="6387" width="25.5546875" style="61" customWidth="1"/>
    <col min="6388" max="6388" width="11" style="61" customWidth="1"/>
    <col min="6389" max="6389" width="57.109375" style="61" customWidth="1"/>
    <col min="6390" max="6390" width="23.5546875" style="61" customWidth="1"/>
    <col min="6391" max="6391" width="0.109375" style="61" customWidth="1"/>
    <col min="6392" max="6392" width="29" style="61" customWidth="1"/>
    <col min="6393" max="6393" width="25.109375" style="61" customWidth="1"/>
    <col min="6394" max="6394" width="21.5546875" style="61" customWidth="1"/>
    <col min="6395" max="6395" width="17.5546875" style="61" customWidth="1"/>
    <col min="6396" max="6396" width="24.5546875" style="61" customWidth="1"/>
    <col min="6397" max="6397" width="17.6640625" style="61" customWidth="1"/>
    <col min="6398" max="6398" width="30.5546875" style="61" customWidth="1"/>
    <col min="6399" max="6400" width="11.88671875" style="61" customWidth="1"/>
    <col min="6401" max="6401" width="20.33203125" style="61" customWidth="1"/>
    <col min="6402" max="6402" width="14.109375" style="61" customWidth="1"/>
    <col min="6403" max="6403" width="15.5546875" style="61" customWidth="1"/>
    <col min="6404" max="6404" width="12.109375" style="61" customWidth="1"/>
    <col min="6405" max="6642" width="11.5546875" style="61"/>
    <col min="6643" max="6643" width="25.5546875" style="61" customWidth="1"/>
    <col min="6644" max="6644" width="11" style="61" customWidth="1"/>
    <col min="6645" max="6645" width="57.109375" style="61" customWidth="1"/>
    <col min="6646" max="6646" width="23.5546875" style="61" customWidth="1"/>
    <col min="6647" max="6647" width="0.109375" style="61" customWidth="1"/>
    <col min="6648" max="6648" width="29" style="61" customWidth="1"/>
    <col min="6649" max="6649" width="25.109375" style="61" customWidth="1"/>
    <col min="6650" max="6650" width="21.5546875" style="61" customWidth="1"/>
    <col min="6651" max="6651" width="17.5546875" style="61" customWidth="1"/>
    <col min="6652" max="6652" width="24.5546875" style="61" customWidth="1"/>
    <col min="6653" max="6653" width="17.6640625" style="61" customWidth="1"/>
    <col min="6654" max="6654" width="30.5546875" style="61" customWidth="1"/>
    <col min="6655" max="6656" width="11.88671875" style="61" customWidth="1"/>
    <col min="6657" max="6657" width="20.33203125" style="61" customWidth="1"/>
    <col min="6658" max="6658" width="14.109375" style="61" customWidth="1"/>
    <col min="6659" max="6659" width="15.5546875" style="61" customWidth="1"/>
    <col min="6660" max="6660" width="12.109375" style="61" customWidth="1"/>
    <col min="6661" max="6898" width="11.5546875" style="61"/>
    <col min="6899" max="6899" width="25.5546875" style="61" customWidth="1"/>
    <col min="6900" max="6900" width="11" style="61" customWidth="1"/>
    <col min="6901" max="6901" width="57.109375" style="61" customWidth="1"/>
    <col min="6902" max="6902" width="23.5546875" style="61" customWidth="1"/>
    <col min="6903" max="6903" width="0.109375" style="61" customWidth="1"/>
    <col min="6904" max="6904" width="29" style="61" customWidth="1"/>
    <col min="6905" max="6905" width="25.109375" style="61" customWidth="1"/>
    <col min="6906" max="6906" width="21.5546875" style="61" customWidth="1"/>
    <col min="6907" max="6907" width="17.5546875" style="61" customWidth="1"/>
    <col min="6908" max="6908" width="24.5546875" style="61" customWidth="1"/>
    <col min="6909" max="6909" width="17.6640625" style="61" customWidth="1"/>
    <col min="6910" max="6910" width="30.5546875" style="61" customWidth="1"/>
    <col min="6911" max="6912" width="11.88671875" style="61" customWidth="1"/>
    <col min="6913" max="6913" width="20.33203125" style="61" customWidth="1"/>
    <col min="6914" max="6914" width="14.109375" style="61" customWidth="1"/>
    <col min="6915" max="6915" width="15.5546875" style="61" customWidth="1"/>
    <col min="6916" max="6916" width="12.109375" style="61" customWidth="1"/>
    <col min="6917" max="7154" width="11.5546875" style="61"/>
    <col min="7155" max="7155" width="25.5546875" style="61" customWidth="1"/>
    <col min="7156" max="7156" width="11" style="61" customWidth="1"/>
    <col min="7157" max="7157" width="57.109375" style="61" customWidth="1"/>
    <col min="7158" max="7158" width="23.5546875" style="61" customWidth="1"/>
    <col min="7159" max="7159" width="0.109375" style="61" customWidth="1"/>
    <col min="7160" max="7160" width="29" style="61" customWidth="1"/>
    <col min="7161" max="7161" width="25.109375" style="61" customWidth="1"/>
    <col min="7162" max="7162" width="21.5546875" style="61" customWidth="1"/>
    <col min="7163" max="7163" width="17.5546875" style="61" customWidth="1"/>
    <col min="7164" max="7164" width="24.5546875" style="61" customWidth="1"/>
    <col min="7165" max="7165" width="17.6640625" style="61" customWidth="1"/>
    <col min="7166" max="7166" width="30.5546875" style="61" customWidth="1"/>
    <col min="7167" max="7168" width="11.88671875" style="61" customWidth="1"/>
    <col min="7169" max="7169" width="20.33203125" style="61" customWidth="1"/>
    <col min="7170" max="7170" width="14.109375" style="61" customWidth="1"/>
    <col min="7171" max="7171" width="15.5546875" style="61" customWidth="1"/>
    <col min="7172" max="7172" width="12.109375" style="61" customWidth="1"/>
    <col min="7173" max="7410" width="11.5546875" style="61"/>
    <col min="7411" max="7411" width="25.5546875" style="61" customWidth="1"/>
    <col min="7412" max="7412" width="11" style="61" customWidth="1"/>
    <col min="7413" max="7413" width="57.109375" style="61" customWidth="1"/>
    <col min="7414" max="7414" width="23.5546875" style="61" customWidth="1"/>
    <col min="7415" max="7415" width="0.109375" style="61" customWidth="1"/>
    <col min="7416" max="7416" width="29" style="61" customWidth="1"/>
    <col min="7417" max="7417" width="25.109375" style="61" customWidth="1"/>
    <col min="7418" max="7418" width="21.5546875" style="61" customWidth="1"/>
    <col min="7419" max="7419" width="17.5546875" style="61" customWidth="1"/>
    <col min="7420" max="7420" width="24.5546875" style="61" customWidth="1"/>
    <col min="7421" max="7421" width="17.6640625" style="61" customWidth="1"/>
    <col min="7422" max="7422" width="30.5546875" style="61" customWidth="1"/>
    <col min="7423" max="7424" width="11.88671875" style="61" customWidth="1"/>
    <col min="7425" max="7425" width="20.33203125" style="61" customWidth="1"/>
    <col min="7426" max="7426" width="14.109375" style="61" customWidth="1"/>
    <col min="7427" max="7427" width="15.5546875" style="61" customWidth="1"/>
    <col min="7428" max="7428" width="12.109375" style="61" customWidth="1"/>
    <col min="7429" max="7666" width="11.5546875" style="61"/>
    <col min="7667" max="7667" width="25.5546875" style="61" customWidth="1"/>
    <col min="7668" max="7668" width="11" style="61" customWidth="1"/>
    <col min="7669" max="7669" width="57.109375" style="61" customWidth="1"/>
    <col min="7670" max="7670" width="23.5546875" style="61" customWidth="1"/>
    <col min="7671" max="7671" width="0.109375" style="61" customWidth="1"/>
    <col min="7672" max="7672" width="29" style="61" customWidth="1"/>
    <col min="7673" max="7673" width="25.109375" style="61" customWidth="1"/>
    <col min="7674" max="7674" width="21.5546875" style="61" customWidth="1"/>
    <col min="7675" max="7675" width="17.5546875" style="61" customWidth="1"/>
    <col min="7676" max="7676" width="24.5546875" style="61" customWidth="1"/>
    <col min="7677" max="7677" width="17.6640625" style="61" customWidth="1"/>
    <col min="7678" max="7678" width="30.5546875" style="61" customWidth="1"/>
    <col min="7679" max="7680" width="11.88671875" style="61" customWidth="1"/>
    <col min="7681" max="7681" width="20.33203125" style="61" customWidth="1"/>
    <col min="7682" max="7682" width="14.109375" style="61" customWidth="1"/>
    <col min="7683" max="7683" width="15.5546875" style="61" customWidth="1"/>
    <col min="7684" max="7684" width="12.109375" style="61" customWidth="1"/>
    <col min="7685" max="7922" width="11.5546875" style="61"/>
    <col min="7923" max="7923" width="25.5546875" style="61" customWidth="1"/>
    <col min="7924" max="7924" width="11" style="61" customWidth="1"/>
    <col min="7925" max="7925" width="57.109375" style="61" customWidth="1"/>
    <col min="7926" max="7926" width="23.5546875" style="61" customWidth="1"/>
    <col min="7927" max="7927" width="0.109375" style="61" customWidth="1"/>
    <col min="7928" max="7928" width="29" style="61" customWidth="1"/>
    <col min="7929" max="7929" width="25.109375" style="61" customWidth="1"/>
    <col min="7930" max="7930" width="21.5546875" style="61" customWidth="1"/>
    <col min="7931" max="7931" width="17.5546875" style="61" customWidth="1"/>
    <col min="7932" max="7932" width="24.5546875" style="61" customWidth="1"/>
    <col min="7933" max="7933" width="17.6640625" style="61" customWidth="1"/>
    <col min="7934" max="7934" width="30.5546875" style="61" customWidth="1"/>
    <col min="7935" max="7936" width="11.88671875" style="61" customWidth="1"/>
    <col min="7937" max="7937" width="20.33203125" style="61" customWidth="1"/>
    <col min="7938" max="7938" width="14.109375" style="61" customWidth="1"/>
    <col min="7939" max="7939" width="15.5546875" style="61" customWidth="1"/>
    <col min="7940" max="7940" width="12.109375" style="61" customWidth="1"/>
    <col min="7941" max="8178" width="11.5546875" style="61"/>
    <col min="8179" max="8179" width="25.5546875" style="61" customWidth="1"/>
    <col min="8180" max="8180" width="11" style="61" customWidth="1"/>
    <col min="8181" max="8181" width="57.109375" style="61" customWidth="1"/>
    <col min="8182" max="8182" width="23.5546875" style="61" customWidth="1"/>
    <col min="8183" max="8183" width="0.109375" style="61" customWidth="1"/>
    <col min="8184" max="8184" width="29" style="61" customWidth="1"/>
    <col min="8185" max="8185" width="25.109375" style="61" customWidth="1"/>
    <col min="8186" max="8186" width="21.5546875" style="61" customWidth="1"/>
    <col min="8187" max="8187" width="17.5546875" style="61" customWidth="1"/>
    <col min="8188" max="8188" width="24.5546875" style="61" customWidth="1"/>
    <col min="8189" max="8189" width="17.6640625" style="61" customWidth="1"/>
    <col min="8190" max="8190" width="30.5546875" style="61" customWidth="1"/>
    <col min="8191" max="8192" width="11.88671875" style="61" customWidth="1"/>
    <col min="8193" max="8193" width="20.33203125" style="61" customWidth="1"/>
    <col min="8194" max="8194" width="14.109375" style="61" customWidth="1"/>
    <col min="8195" max="8195" width="15.5546875" style="61" customWidth="1"/>
    <col min="8196" max="8196" width="12.109375" style="61" customWidth="1"/>
    <col min="8197" max="8434" width="11.5546875" style="61"/>
    <col min="8435" max="8435" width="25.5546875" style="61" customWidth="1"/>
    <col min="8436" max="8436" width="11" style="61" customWidth="1"/>
    <col min="8437" max="8437" width="57.109375" style="61" customWidth="1"/>
    <col min="8438" max="8438" width="23.5546875" style="61" customWidth="1"/>
    <col min="8439" max="8439" width="0.109375" style="61" customWidth="1"/>
    <col min="8440" max="8440" width="29" style="61" customWidth="1"/>
    <col min="8441" max="8441" width="25.109375" style="61" customWidth="1"/>
    <col min="8442" max="8442" width="21.5546875" style="61" customWidth="1"/>
    <col min="8443" max="8443" width="17.5546875" style="61" customWidth="1"/>
    <col min="8444" max="8444" width="24.5546875" style="61" customWidth="1"/>
    <col min="8445" max="8445" width="17.6640625" style="61" customWidth="1"/>
    <col min="8446" max="8446" width="30.5546875" style="61" customWidth="1"/>
    <col min="8447" max="8448" width="11.88671875" style="61" customWidth="1"/>
    <col min="8449" max="8449" width="20.33203125" style="61" customWidth="1"/>
    <col min="8450" max="8450" width="14.109375" style="61" customWidth="1"/>
    <col min="8451" max="8451" width="15.5546875" style="61" customWidth="1"/>
    <col min="8452" max="8452" width="12.109375" style="61" customWidth="1"/>
    <col min="8453" max="8690" width="11.5546875" style="61"/>
    <col min="8691" max="8691" width="25.5546875" style="61" customWidth="1"/>
    <col min="8692" max="8692" width="11" style="61" customWidth="1"/>
    <col min="8693" max="8693" width="57.109375" style="61" customWidth="1"/>
    <col min="8694" max="8694" width="23.5546875" style="61" customWidth="1"/>
    <col min="8695" max="8695" width="0.109375" style="61" customWidth="1"/>
    <col min="8696" max="8696" width="29" style="61" customWidth="1"/>
    <col min="8697" max="8697" width="25.109375" style="61" customWidth="1"/>
    <col min="8698" max="8698" width="21.5546875" style="61" customWidth="1"/>
    <col min="8699" max="8699" width="17.5546875" style="61" customWidth="1"/>
    <col min="8700" max="8700" width="24.5546875" style="61" customWidth="1"/>
    <col min="8701" max="8701" width="17.6640625" style="61" customWidth="1"/>
    <col min="8702" max="8702" width="30.5546875" style="61" customWidth="1"/>
    <col min="8703" max="8704" width="11.88671875" style="61" customWidth="1"/>
    <col min="8705" max="8705" width="20.33203125" style="61" customWidth="1"/>
    <col min="8706" max="8706" width="14.109375" style="61" customWidth="1"/>
    <col min="8707" max="8707" width="15.5546875" style="61" customWidth="1"/>
    <col min="8708" max="8708" width="12.109375" style="61" customWidth="1"/>
    <col min="8709" max="8946" width="11.5546875" style="61"/>
    <col min="8947" max="8947" width="25.5546875" style="61" customWidth="1"/>
    <col min="8948" max="8948" width="11" style="61" customWidth="1"/>
    <col min="8949" max="8949" width="57.109375" style="61" customWidth="1"/>
    <col min="8950" max="8950" width="23.5546875" style="61" customWidth="1"/>
    <col min="8951" max="8951" width="0.109375" style="61" customWidth="1"/>
    <col min="8952" max="8952" width="29" style="61" customWidth="1"/>
    <col min="8953" max="8953" width="25.109375" style="61" customWidth="1"/>
    <col min="8954" max="8954" width="21.5546875" style="61" customWidth="1"/>
    <col min="8955" max="8955" width="17.5546875" style="61" customWidth="1"/>
    <col min="8956" max="8956" width="24.5546875" style="61" customWidth="1"/>
    <col min="8957" max="8957" width="17.6640625" style="61" customWidth="1"/>
    <col min="8958" max="8958" width="30.5546875" style="61" customWidth="1"/>
    <col min="8959" max="8960" width="11.88671875" style="61" customWidth="1"/>
    <col min="8961" max="8961" width="20.33203125" style="61" customWidth="1"/>
    <col min="8962" max="8962" width="14.109375" style="61" customWidth="1"/>
    <col min="8963" max="8963" width="15.5546875" style="61" customWidth="1"/>
    <col min="8964" max="8964" width="12.109375" style="61" customWidth="1"/>
    <col min="8965" max="9202" width="11.5546875" style="61"/>
    <col min="9203" max="9203" width="25.5546875" style="61" customWidth="1"/>
    <col min="9204" max="9204" width="11" style="61" customWidth="1"/>
    <col min="9205" max="9205" width="57.109375" style="61" customWidth="1"/>
    <col min="9206" max="9206" width="23.5546875" style="61" customWidth="1"/>
    <col min="9207" max="9207" width="0.109375" style="61" customWidth="1"/>
    <col min="9208" max="9208" width="29" style="61" customWidth="1"/>
    <col min="9209" max="9209" width="25.109375" style="61" customWidth="1"/>
    <col min="9210" max="9210" width="21.5546875" style="61" customWidth="1"/>
    <col min="9211" max="9211" width="17.5546875" style="61" customWidth="1"/>
    <col min="9212" max="9212" width="24.5546875" style="61" customWidth="1"/>
    <col min="9213" max="9213" width="17.6640625" style="61" customWidth="1"/>
    <col min="9214" max="9214" width="30.5546875" style="61" customWidth="1"/>
    <col min="9215" max="9216" width="11.88671875" style="61" customWidth="1"/>
    <col min="9217" max="9217" width="20.33203125" style="61" customWidth="1"/>
    <col min="9218" max="9218" width="14.109375" style="61" customWidth="1"/>
    <col min="9219" max="9219" width="15.5546875" style="61" customWidth="1"/>
    <col min="9220" max="9220" width="12.109375" style="61" customWidth="1"/>
    <col min="9221" max="9458" width="11.5546875" style="61"/>
    <col min="9459" max="9459" width="25.5546875" style="61" customWidth="1"/>
    <col min="9460" max="9460" width="11" style="61" customWidth="1"/>
    <col min="9461" max="9461" width="57.109375" style="61" customWidth="1"/>
    <col min="9462" max="9462" width="23.5546875" style="61" customWidth="1"/>
    <col min="9463" max="9463" width="0.109375" style="61" customWidth="1"/>
    <col min="9464" max="9464" width="29" style="61" customWidth="1"/>
    <col min="9465" max="9465" width="25.109375" style="61" customWidth="1"/>
    <col min="9466" max="9466" width="21.5546875" style="61" customWidth="1"/>
    <col min="9467" max="9467" width="17.5546875" style="61" customWidth="1"/>
    <col min="9468" max="9468" width="24.5546875" style="61" customWidth="1"/>
    <col min="9469" max="9469" width="17.6640625" style="61" customWidth="1"/>
    <col min="9470" max="9470" width="30.5546875" style="61" customWidth="1"/>
    <col min="9471" max="9472" width="11.88671875" style="61" customWidth="1"/>
    <col min="9473" max="9473" width="20.33203125" style="61" customWidth="1"/>
    <col min="9474" max="9474" width="14.109375" style="61" customWidth="1"/>
    <col min="9475" max="9475" width="15.5546875" style="61" customWidth="1"/>
    <col min="9476" max="9476" width="12.109375" style="61" customWidth="1"/>
    <col min="9477" max="9714" width="11.5546875" style="61"/>
    <col min="9715" max="9715" width="25.5546875" style="61" customWidth="1"/>
    <col min="9716" max="9716" width="11" style="61" customWidth="1"/>
    <col min="9717" max="9717" width="57.109375" style="61" customWidth="1"/>
    <col min="9718" max="9718" width="23.5546875" style="61" customWidth="1"/>
    <col min="9719" max="9719" width="0.109375" style="61" customWidth="1"/>
    <col min="9720" max="9720" width="29" style="61" customWidth="1"/>
    <col min="9721" max="9721" width="25.109375" style="61" customWidth="1"/>
    <col min="9722" max="9722" width="21.5546875" style="61" customWidth="1"/>
    <col min="9723" max="9723" width="17.5546875" style="61" customWidth="1"/>
    <col min="9724" max="9724" width="24.5546875" style="61" customWidth="1"/>
    <col min="9725" max="9725" width="17.6640625" style="61" customWidth="1"/>
    <col min="9726" max="9726" width="30.5546875" style="61" customWidth="1"/>
    <col min="9727" max="9728" width="11.88671875" style="61" customWidth="1"/>
    <col min="9729" max="9729" width="20.33203125" style="61" customWidth="1"/>
    <col min="9730" max="9730" width="14.109375" style="61" customWidth="1"/>
    <col min="9731" max="9731" width="15.5546875" style="61" customWidth="1"/>
    <col min="9732" max="9732" width="12.109375" style="61" customWidth="1"/>
    <col min="9733" max="9970" width="11.5546875" style="61"/>
    <col min="9971" max="9971" width="25.5546875" style="61" customWidth="1"/>
    <col min="9972" max="9972" width="11" style="61" customWidth="1"/>
    <col min="9973" max="9973" width="57.109375" style="61" customWidth="1"/>
    <col min="9974" max="9974" width="23.5546875" style="61" customWidth="1"/>
    <col min="9975" max="9975" width="0.109375" style="61" customWidth="1"/>
    <col min="9976" max="9976" width="29" style="61" customWidth="1"/>
    <col min="9977" max="9977" width="25.109375" style="61" customWidth="1"/>
    <col min="9978" max="9978" width="21.5546875" style="61" customWidth="1"/>
    <col min="9979" max="9979" width="17.5546875" style="61" customWidth="1"/>
    <col min="9980" max="9980" width="24.5546875" style="61" customWidth="1"/>
    <col min="9981" max="9981" width="17.6640625" style="61" customWidth="1"/>
    <col min="9982" max="9982" width="30.5546875" style="61" customWidth="1"/>
    <col min="9983" max="9984" width="11.88671875" style="61" customWidth="1"/>
    <col min="9985" max="9985" width="20.33203125" style="61" customWidth="1"/>
    <col min="9986" max="9986" width="14.109375" style="61" customWidth="1"/>
    <col min="9987" max="9987" width="15.5546875" style="61" customWidth="1"/>
    <col min="9988" max="9988" width="12.109375" style="61" customWidth="1"/>
    <col min="9989" max="10226" width="11.5546875" style="61"/>
    <col min="10227" max="10227" width="25.5546875" style="61" customWidth="1"/>
    <col min="10228" max="10228" width="11" style="61" customWidth="1"/>
    <col min="10229" max="10229" width="57.109375" style="61" customWidth="1"/>
    <col min="10230" max="10230" width="23.5546875" style="61" customWidth="1"/>
    <col min="10231" max="10231" width="0.109375" style="61" customWidth="1"/>
    <col min="10232" max="10232" width="29" style="61" customWidth="1"/>
    <col min="10233" max="10233" width="25.109375" style="61" customWidth="1"/>
    <col min="10234" max="10234" width="21.5546875" style="61" customWidth="1"/>
    <col min="10235" max="10235" width="17.5546875" style="61" customWidth="1"/>
    <col min="10236" max="10236" width="24.5546875" style="61" customWidth="1"/>
    <col min="10237" max="10237" width="17.6640625" style="61" customWidth="1"/>
    <col min="10238" max="10238" width="30.5546875" style="61" customWidth="1"/>
    <col min="10239" max="10240" width="11.88671875" style="61" customWidth="1"/>
    <col min="10241" max="10241" width="20.33203125" style="61" customWidth="1"/>
    <col min="10242" max="10242" width="14.109375" style="61" customWidth="1"/>
    <col min="10243" max="10243" width="15.5546875" style="61" customWidth="1"/>
    <col min="10244" max="10244" width="12.109375" style="61" customWidth="1"/>
    <col min="10245" max="10482" width="11.5546875" style="61"/>
    <col min="10483" max="10483" width="25.5546875" style="61" customWidth="1"/>
    <col min="10484" max="10484" width="11" style="61" customWidth="1"/>
    <col min="10485" max="10485" width="57.109375" style="61" customWidth="1"/>
    <col min="10486" max="10486" width="23.5546875" style="61" customWidth="1"/>
    <col min="10487" max="10487" width="0.109375" style="61" customWidth="1"/>
    <col min="10488" max="10488" width="29" style="61" customWidth="1"/>
    <col min="10489" max="10489" width="25.109375" style="61" customWidth="1"/>
    <col min="10490" max="10490" width="21.5546875" style="61" customWidth="1"/>
    <col min="10491" max="10491" width="17.5546875" style="61" customWidth="1"/>
    <col min="10492" max="10492" width="24.5546875" style="61" customWidth="1"/>
    <col min="10493" max="10493" width="17.6640625" style="61" customWidth="1"/>
    <col min="10494" max="10494" width="30.5546875" style="61" customWidth="1"/>
    <col min="10495" max="10496" width="11.88671875" style="61" customWidth="1"/>
    <col min="10497" max="10497" width="20.33203125" style="61" customWidth="1"/>
    <col min="10498" max="10498" width="14.109375" style="61" customWidth="1"/>
    <col min="10499" max="10499" width="15.5546875" style="61" customWidth="1"/>
    <col min="10500" max="10500" width="12.109375" style="61" customWidth="1"/>
    <col min="10501" max="10738" width="11.5546875" style="61"/>
    <col min="10739" max="10739" width="25.5546875" style="61" customWidth="1"/>
    <col min="10740" max="10740" width="11" style="61" customWidth="1"/>
    <col min="10741" max="10741" width="57.109375" style="61" customWidth="1"/>
    <col min="10742" max="10742" width="23.5546875" style="61" customWidth="1"/>
    <col min="10743" max="10743" width="0.109375" style="61" customWidth="1"/>
    <col min="10744" max="10744" width="29" style="61" customWidth="1"/>
    <col min="10745" max="10745" width="25.109375" style="61" customWidth="1"/>
    <col min="10746" max="10746" width="21.5546875" style="61" customWidth="1"/>
    <col min="10747" max="10747" width="17.5546875" style="61" customWidth="1"/>
    <col min="10748" max="10748" width="24.5546875" style="61" customWidth="1"/>
    <col min="10749" max="10749" width="17.6640625" style="61" customWidth="1"/>
    <col min="10750" max="10750" width="30.5546875" style="61" customWidth="1"/>
    <col min="10751" max="10752" width="11.88671875" style="61" customWidth="1"/>
    <col min="10753" max="10753" width="20.33203125" style="61" customWidth="1"/>
    <col min="10754" max="10754" width="14.109375" style="61" customWidth="1"/>
    <col min="10755" max="10755" width="15.5546875" style="61" customWidth="1"/>
    <col min="10756" max="10756" width="12.109375" style="61" customWidth="1"/>
    <col min="10757" max="10994" width="11.5546875" style="61"/>
    <col min="10995" max="10995" width="25.5546875" style="61" customWidth="1"/>
    <col min="10996" max="10996" width="11" style="61" customWidth="1"/>
    <col min="10997" max="10997" width="57.109375" style="61" customWidth="1"/>
    <col min="10998" max="10998" width="23.5546875" style="61" customWidth="1"/>
    <col min="10999" max="10999" width="0.109375" style="61" customWidth="1"/>
    <col min="11000" max="11000" width="29" style="61" customWidth="1"/>
    <col min="11001" max="11001" width="25.109375" style="61" customWidth="1"/>
    <col min="11002" max="11002" width="21.5546875" style="61" customWidth="1"/>
    <col min="11003" max="11003" width="17.5546875" style="61" customWidth="1"/>
    <col min="11004" max="11004" width="24.5546875" style="61" customWidth="1"/>
    <col min="11005" max="11005" width="17.6640625" style="61" customWidth="1"/>
    <col min="11006" max="11006" width="30.5546875" style="61" customWidth="1"/>
    <col min="11007" max="11008" width="11.88671875" style="61" customWidth="1"/>
    <col min="11009" max="11009" width="20.33203125" style="61" customWidth="1"/>
    <col min="11010" max="11010" width="14.109375" style="61" customWidth="1"/>
    <col min="11011" max="11011" width="15.5546875" style="61" customWidth="1"/>
    <col min="11012" max="11012" width="12.109375" style="61" customWidth="1"/>
    <col min="11013" max="11250" width="11.5546875" style="61"/>
    <col min="11251" max="11251" width="25.5546875" style="61" customWidth="1"/>
    <col min="11252" max="11252" width="11" style="61" customWidth="1"/>
    <col min="11253" max="11253" width="57.109375" style="61" customWidth="1"/>
    <col min="11254" max="11254" width="23.5546875" style="61" customWidth="1"/>
    <col min="11255" max="11255" width="0.109375" style="61" customWidth="1"/>
    <col min="11256" max="11256" width="29" style="61" customWidth="1"/>
    <col min="11257" max="11257" width="25.109375" style="61" customWidth="1"/>
    <col min="11258" max="11258" width="21.5546875" style="61" customWidth="1"/>
    <col min="11259" max="11259" width="17.5546875" style="61" customWidth="1"/>
    <col min="11260" max="11260" width="24.5546875" style="61" customWidth="1"/>
    <col min="11261" max="11261" width="17.6640625" style="61" customWidth="1"/>
    <col min="11262" max="11262" width="30.5546875" style="61" customWidth="1"/>
    <col min="11263" max="11264" width="11.88671875" style="61" customWidth="1"/>
    <col min="11265" max="11265" width="20.33203125" style="61" customWidth="1"/>
    <col min="11266" max="11266" width="14.109375" style="61" customWidth="1"/>
    <col min="11267" max="11267" width="15.5546875" style="61" customWidth="1"/>
    <col min="11268" max="11268" width="12.109375" style="61" customWidth="1"/>
    <col min="11269" max="11506" width="11.5546875" style="61"/>
    <col min="11507" max="11507" width="25.5546875" style="61" customWidth="1"/>
    <col min="11508" max="11508" width="11" style="61" customWidth="1"/>
    <col min="11509" max="11509" width="57.109375" style="61" customWidth="1"/>
    <col min="11510" max="11510" width="23.5546875" style="61" customWidth="1"/>
    <col min="11511" max="11511" width="0.109375" style="61" customWidth="1"/>
    <col min="11512" max="11512" width="29" style="61" customWidth="1"/>
    <col min="11513" max="11513" width="25.109375" style="61" customWidth="1"/>
    <col min="11514" max="11514" width="21.5546875" style="61" customWidth="1"/>
    <col min="11515" max="11515" width="17.5546875" style="61" customWidth="1"/>
    <col min="11516" max="11516" width="24.5546875" style="61" customWidth="1"/>
    <col min="11517" max="11517" width="17.6640625" style="61" customWidth="1"/>
    <col min="11518" max="11518" width="30.5546875" style="61" customWidth="1"/>
    <col min="11519" max="11520" width="11.88671875" style="61" customWidth="1"/>
    <col min="11521" max="11521" width="20.33203125" style="61" customWidth="1"/>
    <col min="11522" max="11522" width="14.109375" style="61" customWidth="1"/>
    <col min="11523" max="11523" width="15.5546875" style="61" customWidth="1"/>
    <col min="11524" max="11524" width="12.109375" style="61" customWidth="1"/>
    <col min="11525" max="11762" width="11.5546875" style="61"/>
    <col min="11763" max="11763" width="25.5546875" style="61" customWidth="1"/>
    <col min="11764" max="11764" width="11" style="61" customWidth="1"/>
    <col min="11765" max="11765" width="57.109375" style="61" customWidth="1"/>
    <col min="11766" max="11766" width="23.5546875" style="61" customWidth="1"/>
    <col min="11767" max="11767" width="0.109375" style="61" customWidth="1"/>
    <col min="11768" max="11768" width="29" style="61" customWidth="1"/>
    <col min="11769" max="11769" width="25.109375" style="61" customWidth="1"/>
    <col min="11770" max="11770" width="21.5546875" style="61" customWidth="1"/>
    <col min="11771" max="11771" width="17.5546875" style="61" customWidth="1"/>
    <col min="11772" max="11772" width="24.5546875" style="61" customWidth="1"/>
    <col min="11773" max="11773" width="17.6640625" style="61" customWidth="1"/>
    <col min="11774" max="11774" width="30.5546875" style="61" customWidth="1"/>
    <col min="11775" max="11776" width="11.88671875" style="61" customWidth="1"/>
    <col min="11777" max="11777" width="20.33203125" style="61" customWidth="1"/>
    <col min="11778" max="11778" width="14.109375" style="61" customWidth="1"/>
    <col min="11779" max="11779" width="15.5546875" style="61" customWidth="1"/>
    <col min="11780" max="11780" width="12.109375" style="61" customWidth="1"/>
    <col min="11781" max="12018" width="11.5546875" style="61"/>
    <col min="12019" max="12019" width="25.5546875" style="61" customWidth="1"/>
    <col min="12020" max="12020" width="11" style="61" customWidth="1"/>
    <col min="12021" max="12021" width="57.109375" style="61" customWidth="1"/>
    <col min="12022" max="12022" width="23.5546875" style="61" customWidth="1"/>
    <col min="12023" max="12023" width="0.109375" style="61" customWidth="1"/>
    <col min="12024" max="12024" width="29" style="61" customWidth="1"/>
    <col min="12025" max="12025" width="25.109375" style="61" customWidth="1"/>
    <col min="12026" max="12026" width="21.5546875" style="61" customWidth="1"/>
    <col min="12027" max="12027" width="17.5546875" style="61" customWidth="1"/>
    <col min="12028" max="12028" width="24.5546875" style="61" customWidth="1"/>
    <col min="12029" max="12029" width="17.6640625" style="61" customWidth="1"/>
    <col min="12030" max="12030" width="30.5546875" style="61" customWidth="1"/>
    <col min="12031" max="12032" width="11.88671875" style="61" customWidth="1"/>
    <col min="12033" max="12033" width="20.33203125" style="61" customWidth="1"/>
    <col min="12034" max="12034" width="14.109375" style="61" customWidth="1"/>
    <col min="12035" max="12035" width="15.5546875" style="61" customWidth="1"/>
    <col min="12036" max="12036" width="12.109375" style="61" customWidth="1"/>
    <col min="12037" max="12274" width="11.5546875" style="61"/>
    <col min="12275" max="12275" width="25.5546875" style="61" customWidth="1"/>
    <col min="12276" max="12276" width="11" style="61" customWidth="1"/>
    <col min="12277" max="12277" width="57.109375" style="61" customWidth="1"/>
    <col min="12278" max="12278" width="23.5546875" style="61" customWidth="1"/>
    <col min="12279" max="12279" width="0.109375" style="61" customWidth="1"/>
    <col min="12280" max="12280" width="29" style="61" customWidth="1"/>
    <col min="12281" max="12281" width="25.109375" style="61" customWidth="1"/>
    <col min="12282" max="12282" width="21.5546875" style="61" customWidth="1"/>
    <col min="12283" max="12283" width="17.5546875" style="61" customWidth="1"/>
    <col min="12284" max="12284" width="24.5546875" style="61" customWidth="1"/>
    <col min="12285" max="12285" width="17.6640625" style="61" customWidth="1"/>
    <col min="12286" max="12286" width="30.5546875" style="61" customWidth="1"/>
    <col min="12287" max="12288" width="11.88671875" style="61" customWidth="1"/>
    <col min="12289" max="12289" width="20.33203125" style="61" customWidth="1"/>
    <col min="12290" max="12290" width="14.109375" style="61" customWidth="1"/>
    <col min="12291" max="12291" width="15.5546875" style="61" customWidth="1"/>
    <col min="12292" max="12292" width="12.109375" style="61" customWidth="1"/>
    <col min="12293" max="12530" width="11.5546875" style="61"/>
    <col min="12531" max="12531" width="25.5546875" style="61" customWidth="1"/>
    <col min="12532" max="12532" width="11" style="61" customWidth="1"/>
    <col min="12533" max="12533" width="57.109375" style="61" customWidth="1"/>
    <col min="12534" max="12534" width="23.5546875" style="61" customWidth="1"/>
    <col min="12535" max="12535" width="0.109375" style="61" customWidth="1"/>
    <col min="12536" max="12536" width="29" style="61" customWidth="1"/>
    <col min="12537" max="12537" width="25.109375" style="61" customWidth="1"/>
    <col min="12538" max="12538" width="21.5546875" style="61" customWidth="1"/>
    <col min="12539" max="12539" width="17.5546875" style="61" customWidth="1"/>
    <col min="12540" max="12540" width="24.5546875" style="61" customWidth="1"/>
    <col min="12541" max="12541" width="17.6640625" style="61" customWidth="1"/>
    <col min="12542" max="12542" width="30.5546875" style="61" customWidth="1"/>
    <col min="12543" max="12544" width="11.88671875" style="61" customWidth="1"/>
    <col min="12545" max="12545" width="20.33203125" style="61" customWidth="1"/>
    <col min="12546" max="12546" width="14.109375" style="61" customWidth="1"/>
    <col min="12547" max="12547" width="15.5546875" style="61" customWidth="1"/>
    <col min="12548" max="12548" width="12.109375" style="61" customWidth="1"/>
    <col min="12549" max="12786" width="11.5546875" style="61"/>
    <col min="12787" max="12787" width="25.5546875" style="61" customWidth="1"/>
    <col min="12788" max="12788" width="11" style="61" customWidth="1"/>
    <col min="12789" max="12789" width="57.109375" style="61" customWidth="1"/>
    <col min="12790" max="12790" width="23.5546875" style="61" customWidth="1"/>
    <col min="12791" max="12791" width="0.109375" style="61" customWidth="1"/>
    <col min="12792" max="12792" width="29" style="61" customWidth="1"/>
    <col min="12793" max="12793" width="25.109375" style="61" customWidth="1"/>
    <col min="12794" max="12794" width="21.5546875" style="61" customWidth="1"/>
    <col min="12795" max="12795" width="17.5546875" style="61" customWidth="1"/>
    <col min="12796" max="12796" width="24.5546875" style="61" customWidth="1"/>
    <col min="12797" max="12797" width="17.6640625" style="61" customWidth="1"/>
    <col min="12798" max="12798" width="30.5546875" style="61" customWidth="1"/>
    <col min="12799" max="12800" width="11.88671875" style="61" customWidth="1"/>
    <col min="12801" max="12801" width="20.33203125" style="61" customWidth="1"/>
    <col min="12802" max="12802" width="14.109375" style="61" customWidth="1"/>
    <col min="12803" max="12803" width="15.5546875" style="61" customWidth="1"/>
    <col min="12804" max="12804" width="12.109375" style="61" customWidth="1"/>
    <col min="12805" max="13042" width="11.5546875" style="61"/>
    <col min="13043" max="13043" width="25.5546875" style="61" customWidth="1"/>
    <col min="13044" max="13044" width="11" style="61" customWidth="1"/>
    <col min="13045" max="13045" width="57.109375" style="61" customWidth="1"/>
    <col min="13046" max="13046" width="23.5546875" style="61" customWidth="1"/>
    <col min="13047" max="13047" width="0.109375" style="61" customWidth="1"/>
    <col min="13048" max="13048" width="29" style="61" customWidth="1"/>
    <col min="13049" max="13049" width="25.109375" style="61" customWidth="1"/>
    <col min="13050" max="13050" width="21.5546875" style="61" customWidth="1"/>
    <col min="13051" max="13051" width="17.5546875" style="61" customWidth="1"/>
    <col min="13052" max="13052" width="24.5546875" style="61" customWidth="1"/>
    <col min="13053" max="13053" width="17.6640625" style="61" customWidth="1"/>
    <col min="13054" max="13054" width="30.5546875" style="61" customWidth="1"/>
    <col min="13055" max="13056" width="11.88671875" style="61" customWidth="1"/>
    <col min="13057" max="13057" width="20.33203125" style="61" customWidth="1"/>
    <col min="13058" max="13058" width="14.109375" style="61" customWidth="1"/>
    <col min="13059" max="13059" width="15.5546875" style="61" customWidth="1"/>
    <col min="13060" max="13060" width="12.109375" style="61" customWidth="1"/>
    <col min="13061" max="13298" width="11.5546875" style="61"/>
    <col min="13299" max="13299" width="25.5546875" style="61" customWidth="1"/>
    <col min="13300" max="13300" width="11" style="61" customWidth="1"/>
    <col min="13301" max="13301" width="57.109375" style="61" customWidth="1"/>
    <col min="13302" max="13302" width="23.5546875" style="61" customWidth="1"/>
    <col min="13303" max="13303" width="0.109375" style="61" customWidth="1"/>
    <col min="13304" max="13304" width="29" style="61" customWidth="1"/>
    <col min="13305" max="13305" width="25.109375" style="61" customWidth="1"/>
    <col min="13306" max="13306" width="21.5546875" style="61" customWidth="1"/>
    <col min="13307" max="13307" width="17.5546875" style="61" customWidth="1"/>
    <col min="13308" max="13308" width="24.5546875" style="61" customWidth="1"/>
    <col min="13309" max="13309" width="17.6640625" style="61" customWidth="1"/>
    <col min="13310" max="13310" width="30.5546875" style="61" customWidth="1"/>
    <col min="13311" max="13312" width="11.88671875" style="61" customWidth="1"/>
    <col min="13313" max="13313" width="20.33203125" style="61" customWidth="1"/>
    <col min="13314" max="13314" width="14.109375" style="61" customWidth="1"/>
    <col min="13315" max="13315" width="15.5546875" style="61" customWidth="1"/>
    <col min="13316" max="13316" width="12.109375" style="61" customWidth="1"/>
    <col min="13317" max="13554" width="11.5546875" style="61"/>
    <col min="13555" max="13555" width="25.5546875" style="61" customWidth="1"/>
    <col min="13556" max="13556" width="11" style="61" customWidth="1"/>
    <col min="13557" max="13557" width="57.109375" style="61" customWidth="1"/>
    <col min="13558" max="13558" width="23.5546875" style="61" customWidth="1"/>
    <col min="13559" max="13559" width="0.109375" style="61" customWidth="1"/>
    <col min="13560" max="13560" width="29" style="61" customWidth="1"/>
    <col min="13561" max="13561" width="25.109375" style="61" customWidth="1"/>
    <col min="13562" max="13562" width="21.5546875" style="61" customWidth="1"/>
    <col min="13563" max="13563" width="17.5546875" style="61" customWidth="1"/>
    <col min="13564" max="13564" width="24.5546875" style="61" customWidth="1"/>
    <col min="13565" max="13565" width="17.6640625" style="61" customWidth="1"/>
    <col min="13566" max="13566" width="30.5546875" style="61" customWidth="1"/>
    <col min="13567" max="13568" width="11.88671875" style="61" customWidth="1"/>
    <col min="13569" max="13569" width="20.33203125" style="61" customWidth="1"/>
    <col min="13570" max="13570" width="14.109375" style="61" customWidth="1"/>
    <col min="13571" max="13571" width="15.5546875" style="61" customWidth="1"/>
    <col min="13572" max="13572" width="12.109375" style="61" customWidth="1"/>
    <col min="13573" max="13810" width="11.5546875" style="61"/>
    <col min="13811" max="13811" width="25.5546875" style="61" customWidth="1"/>
    <col min="13812" max="13812" width="11" style="61" customWidth="1"/>
    <col min="13813" max="13813" width="57.109375" style="61" customWidth="1"/>
    <col min="13814" max="13814" width="23.5546875" style="61" customWidth="1"/>
    <col min="13815" max="13815" width="0.109375" style="61" customWidth="1"/>
    <col min="13816" max="13816" width="29" style="61" customWidth="1"/>
    <col min="13817" max="13817" width="25.109375" style="61" customWidth="1"/>
    <col min="13818" max="13818" width="21.5546875" style="61" customWidth="1"/>
    <col min="13819" max="13819" width="17.5546875" style="61" customWidth="1"/>
    <col min="13820" max="13820" width="24.5546875" style="61" customWidth="1"/>
    <col min="13821" max="13821" width="17.6640625" style="61" customWidth="1"/>
    <col min="13822" max="13822" width="30.5546875" style="61" customWidth="1"/>
    <col min="13823" max="13824" width="11.88671875" style="61" customWidth="1"/>
    <col min="13825" max="13825" width="20.33203125" style="61" customWidth="1"/>
    <col min="13826" max="13826" width="14.109375" style="61" customWidth="1"/>
    <col min="13827" max="13827" width="15.5546875" style="61" customWidth="1"/>
    <col min="13828" max="13828" width="12.109375" style="61" customWidth="1"/>
    <col min="13829" max="14066" width="11.5546875" style="61"/>
    <col min="14067" max="14067" width="25.5546875" style="61" customWidth="1"/>
    <col min="14068" max="14068" width="11" style="61" customWidth="1"/>
    <col min="14069" max="14069" width="57.109375" style="61" customWidth="1"/>
    <col min="14070" max="14070" width="23.5546875" style="61" customWidth="1"/>
    <col min="14071" max="14071" width="0.109375" style="61" customWidth="1"/>
    <col min="14072" max="14072" width="29" style="61" customWidth="1"/>
    <col min="14073" max="14073" width="25.109375" style="61" customWidth="1"/>
    <col min="14074" max="14074" width="21.5546875" style="61" customWidth="1"/>
    <col min="14075" max="14075" width="17.5546875" style="61" customWidth="1"/>
    <col min="14076" max="14076" width="24.5546875" style="61" customWidth="1"/>
    <col min="14077" max="14077" width="17.6640625" style="61" customWidth="1"/>
    <col min="14078" max="14078" width="30.5546875" style="61" customWidth="1"/>
    <col min="14079" max="14080" width="11.88671875" style="61" customWidth="1"/>
    <col min="14081" max="14081" width="20.33203125" style="61" customWidth="1"/>
    <col min="14082" max="14082" width="14.109375" style="61" customWidth="1"/>
    <col min="14083" max="14083" width="15.5546875" style="61" customWidth="1"/>
    <col min="14084" max="14084" width="12.109375" style="61" customWidth="1"/>
    <col min="14085" max="14322" width="11.5546875" style="61"/>
    <col min="14323" max="14323" width="25.5546875" style="61" customWidth="1"/>
    <col min="14324" max="14324" width="11" style="61" customWidth="1"/>
    <col min="14325" max="14325" width="57.109375" style="61" customWidth="1"/>
    <col min="14326" max="14326" width="23.5546875" style="61" customWidth="1"/>
    <col min="14327" max="14327" width="0.109375" style="61" customWidth="1"/>
    <col min="14328" max="14328" width="29" style="61" customWidth="1"/>
    <col min="14329" max="14329" width="25.109375" style="61" customWidth="1"/>
    <col min="14330" max="14330" width="21.5546875" style="61" customWidth="1"/>
    <col min="14331" max="14331" width="17.5546875" style="61" customWidth="1"/>
    <col min="14332" max="14332" width="24.5546875" style="61" customWidth="1"/>
    <col min="14333" max="14333" width="17.6640625" style="61" customWidth="1"/>
    <col min="14334" max="14334" width="30.5546875" style="61" customWidth="1"/>
    <col min="14335" max="14336" width="11.88671875" style="61" customWidth="1"/>
    <col min="14337" max="14337" width="20.33203125" style="61" customWidth="1"/>
    <col min="14338" max="14338" width="14.109375" style="61" customWidth="1"/>
    <col min="14339" max="14339" width="15.5546875" style="61" customWidth="1"/>
    <col min="14340" max="14340" width="12.109375" style="61" customWidth="1"/>
    <col min="14341" max="14578" width="11.5546875" style="61"/>
    <col min="14579" max="14579" width="25.5546875" style="61" customWidth="1"/>
    <col min="14580" max="14580" width="11" style="61" customWidth="1"/>
    <col min="14581" max="14581" width="57.109375" style="61" customWidth="1"/>
    <col min="14582" max="14582" width="23.5546875" style="61" customWidth="1"/>
    <col min="14583" max="14583" width="0.109375" style="61" customWidth="1"/>
    <col min="14584" max="14584" width="29" style="61" customWidth="1"/>
    <col min="14585" max="14585" width="25.109375" style="61" customWidth="1"/>
    <col min="14586" max="14586" width="21.5546875" style="61" customWidth="1"/>
    <col min="14587" max="14587" width="17.5546875" style="61" customWidth="1"/>
    <col min="14588" max="14588" width="24.5546875" style="61" customWidth="1"/>
    <col min="14589" max="14589" width="17.6640625" style="61" customWidth="1"/>
    <col min="14590" max="14590" width="30.5546875" style="61" customWidth="1"/>
    <col min="14591" max="14592" width="11.88671875" style="61" customWidth="1"/>
    <col min="14593" max="14593" width="20.33203125" style="61" customWidth="1"/>
    <col min="14594" max="14594" width="14.109375" style="61" customWidth="1"/>
    <col min="14595" max="14595" width="15.5546875" style="61" customWidth="1"/>
    <col min="14596" max="14596" width="12.109375" style="61" customWidth="1"/>
    <col min="14597" max="14834" width="11.5546875" style="61"/>
    <col min="14835" max="14835" width="25.5546875" style="61" customWidth="1"/>
    <col min="14836" max="14836" width="11" style="61" customWidth="1"/>
    <col min="14837" max="14837" width="57.109375" style="61" customWidth="1"/>
    <col min="14838" max="14838" width="23.5546875" style="61" customWidth="1"/>
    <col min="14839" max="14839" width="0.109375" style="61" customWidth="1"/>
    <col min="14840" max="14840" width="29" style="61" customWidth="1"/>
    <col min="14841" max="14841" width="25.109375" style="61" customWidth="1"/>
    <col min="14842" max="14842" width="21.5546875" style="61" customWidth="1"/>
    <col min="14843" max="14843" width="17.5546875" style="61" customWidth="1"/>
    <col min="14844" max="14844" width="24.5546875" style="61" customWidth="1"/>
    <col min="14845" max="14845" width="17.6640625" style="61" customWidth="1"/>
    <col min="14846" max="14846" width="30.5546875" style="61" customWidth="1"/>
    <col min="14847" max="14848" width="11.88671875" style="61" customWidth="1"/>
    <col min="14849" max="14849" width="20.33203125" style="61" customWidth="1"/>
    <col min="14850" max="14850" width="14.109375" style="61" customWidth="1"/>
    <col min="14851" max="14851" width="15.5546875" style="61" customWidth="1"/>
    <col min="14852" max="14852" width="12.109375" style="61" customWidth="1"/>
    <col min="14853" max="15090" width="11.5546875" style="61"/>
    <col min="15091" max="15091" width="25.5546875" style="61" customWidth="1"/>
    <col min="15092" max="15092" width="11" style="61" customWidth="1"/>
    <col min="15093" max="15093" width="57.109375" style="61" customWidth="1"/>
    <col min="15094" max="15094" width="23.5546875" style="61" customWidth="1"/>
    <col min="15095" max="15095" width="0.109375" style="61" customWidth="1"/>
    <col min="15096" max="15096" width="29" style="61" customWidth="1"/>
    <col min="15097" max="15097" width="25.109375" style="61" customWidth="1"/>
    <col min="15098" max="15098" width="21.5546875" style="61" customWidth="1"/>
    <col min="15099" max="15099" width="17.5546875" style="61" customWidth="1"/>
    <col min="15100" max="15100" width="24.5546875" style="61" customWidth="1"/>
    <col min="15101" max="15101" width="17.6640625" style="61" customWidth="1"/>
    <col min="15102" max="15102" width="30.5546875" style="61" customWidth="1"/>
    <col min="15103" max="15104" width="11.88671875" style="61" customWidth="1"/>
    <col min="15105" max="15105" width="20.33203125" style="61" customWidth="1"/>
    <col min="15106" max="15106" width="14.109375" style="61" customWidth="1"/>
    <col min="15107" max="15107" width="15.5546875" style="61" customWidth="1"/>
    <col min="15108" max="15108" width="12.109375" style="61" customWidth="1"/>
    <col min="15109" max="15346" width="11.5546875" style="61"/>
    <col min="15347" max="15347" width="25.5546875" style="61" customWidth="1"/>
    <col min="15348" max="15348" width="11" style="61" customWidth="1"/>
    <col min="15349" max="15349" width="57.109375" style="61" customWidth="1"/>
    <col min="15350" max="15350" width="23.5546875" style="61" customWidth="1"/>
    <col min="15351" max="15351" width="0.109375" style="61" customWidth="1"/>
    <col min="15352" max="15352" width="29" style="61" customWidth="1"/>
    <col min="15353" max="15353" width="25.109375" style="61" customWidth="1"/>
    <col min="15354" max="15354" width="21.5546875" style="61" customWidth="1"/>
    <col min="15355" max="15355" width="17.5546875" style="61" customWidth="1"/>
    <col min="15356" max="15356" width="24.5546875" style="61" customWidth="1"/>
    <col min="15357" max="15357" width="17.6640625" style="61" customWidth="1"/>
    <col min="15358" max="15358" width="30.5546875" style="61" customWidth="1"/>
    <col min="15359" max="15360" width="11.88671875" style="61" customWidth="1"/>
    <col min="15361" max="15361" width="20.33203125" style="61" customWidth="1"/>
    <col min="15362" max="15362" width="14.109375" style="61" customWidth="1"/>
    <col min="15363" max="15363" width="15.5546875" style="61" customWidth="1"/>
    <col min="15364" max="15364" width="12.109375" style="61" customWidth="1"/>
    <col min="15365" max="15602" width="11.5546875" style="61"/>
    <col min="15603" max="15603" width="25.5546875" style="61" customWidth="1"/>
    <col min="15604" max="15604" width="11" style="61" customWidth="1"/>
    <col min="15605" max="15605" width="57.109375" style="61" customWidth="1"/>
    <col min="15606" max="15606" width="23.5546875" style="61" customWidth="1"/>
    <col min="15607" max="15607" width="0.109375" style="61" customWidth="1"/>
    <col min="15608" max="15608" width="29" style="61" customWidth="1"/>
    <col min="15609" max="15609" width="25.109375" style="61" customWidth="1"/>
    <col min="15610" max="15610" width="21.5546875" style="61" customWidth="1"/>
    <col min="15611" max="15611" width="17.5546875" style="61" customWidth="1"/>
    <col min="15612" max="15612" width="24.5546875" style="61" customWidth="1"/>
    <col min="15613" max="15613" width="17.6640625" style="61" customWidth="1"/>
    <col min="15614" max="15614" width="30.5546875" style="61" customWidth="1"/>
    <col min="15615" max="15616" width="11.88671875" style="61" customWidth="1"/>
    <col min="15617" max="15617" width="20.33203125" style="61" customWidth="1"/>
    <col min="15618" max="15618" width="14.109375" style="61" customWidth="1"/>
    <col min="15619" max="15619" width="15.5546875" style="61" customWidth="1"/>
    <col min="15620" max="15620" width="12.109375" style="61" customWidth="1"/>
    <col min="15621" max="15858" width="11.5546875" style="61"/>
    <col min="15859" max="15859" width="25.5546875" style="61" customWidth="1"/>
    <col min="15860" max="15860" width="11" style="61" customWidth="1"/>
    <col min="15861" max="15861" width="57.109375" style="61" customWidth="1"/>
    <col min="15862" max="15862" width="23.5546875" style="61" customWidth="1"/>
    <col min="15863" max="15863" width="0.109375" style="61" customWidth="1"/>
    <col min="15864" max="15864" width="29" style="61" customWidth="1"/>
    <col min="15865" max="15865" width="25.109375" style="61" customWidth="1"/>
    <col min="15866" max="15866" width="21.5546875" style="61" customWidth="1"/>
    <col min="15867" max="15867" width="17.5546875" style="61" customWidth="1"/>
    <col min="15868" max="15868" width="24.5546875" style="61" customWidth="1"/>
    <col min="15869" max="15869" width="17.6640625" style="61" customWidth="1"/>
    <col min="15870" max="15870" width="30.5546875" style="61" customWidth="1"/>
    <col min="15871" max="15872" width="11.88671875" style="61" customWidth="1"/>
    <col min="15873" max="15873" width="20.33203125" style="61" customWidth="1"/>
    <col min="15874" max="15874" width="14.109375" style="61" customWidth="1"/>
    <col min="15875" max="15875" width="15.5546875" style="61" customWidth="1"/>
    <col min="15876" max="15876" width="12.109375" style="61" customWidth="1"/>
    <col min="15877" max="16114" width="11.5546875" style="61"/>
    <col min="16115" max="16115" width="25.5546875" style="61" customWidth="1"/>
    <col min="16116" max="16116" width="11" style="61" customWidth="1"/>
    <col min="16117" max="16117" width="57.109375" style="61" customWidth="1"/>
    <col min="16118" max="16118" width="23.5546875" style="61" customWidth="1"/>
    <col min="16119" max="16119" width="0.109375" style="61" customWidth="1"/>
    <col min="16120" max="16120" width="29" style="61" customWidth="1"/>
    <col min="16121" max="16121" width="25.109375" style="61" customWidth="1"/>
    <col min="16122" max="16122" width="21.5546875" style="61" customWidth="1"/>
    <col min="16123" max="16123" width="17.5546875" style="61" customWidth="1"/>
    <col min="16124" max="16124" width="24.5546875" style="61" customWidth="1"/>
    <col min="16125" max="16125" width="17.6640625" style="61" customWidth="1"/>
    <col min="16126" max="16126" width="30.5546875" style="61" customWidth="1"/>
    <col min="16127" max="16128" width="11.88671875" style="61" customWidth="1"/>
    <col min="16129" max="16129" width="20.33203125" style="61" customWidth="1"/>
    <col min="16130" max="16130" width="14.109375" style="61" customWidth="1"/>
    <col min="16131" max="16131" width="15.5546875" style="61" customWidth="1"/>
    <col min="16132" max="16132" width="12.109375" style="61" customWidth="1"/>
    <col min="16133" max="16384" width="11.5546875" style="61"/>
  </cols>
  <sheetData>
    <row r="1" spans="1:9" ht="15" thickBot="1" x14ac:dyDescent="0.35">
      <c r="A1" s="62" t="s">
        <v>227</v>
      </c>
    </row>
    <row r="2" spans="1:9" x14ac:dyDescent="0.3">
      <c r="A2" s="790" t="s">
        <v>306</v>
      </c>
      <c r="B2" s="824"/>
      <c r="C2" s="824"/>
      <c r="D2" s="824"/>
      <c r="E2" s="824"/>
      <c r="F2" s="824"/>
      <c r="G2" s="824"/>
      <c r="H2" s="824"/>
      <c r="I2" s="825"/>
    </row>
    <row r="3" spans="1:9" ht="54" customHeight="1" thickBot="1" x14ac:dyDescent="0.35">
      <c r="A3" s="826"/>
      <c r="B3" s="827"/>
      <c r="C3" s="827"/>
      <c r="D3" s="827"/>
      <c r="E3" s="827"/>
      <c r="F3" s="827"/>
      <c r="G3" s="827"/>
      <c r="H3" s="827"/>
      <c r="I3" s="828"/>
    </row>
    <row r="4" spans="1:9" x14ac:dyDescent="0.3">
      <c r="A4" s="366"/>
      <c r="B4" s="366"/>
      <c r="C4" s="366"/>
      <c r="D4" s="366"/>
      <c r="E4" s="69"/>
      <c r="F4" s="366"/>
      <c r="G4" s="366"/>
      <c r="H4" s="366"/>
      <c r="I4" s="366"/>
    </row>
    <row r="5" spans="1:9" x14ac:dyDescent="0.3">
      <c r="A5" s="366"/>
      <c r="B5" s="829" t="s">
        <v>228</v>
      </c>
      <c r="C5" s="830"/>
      <c r="D5" s="830"/>
      <c r="E5" s="830"/>
      <c r="F5" s="830"/>
      <c r="G5" s="830"/>
      <c r="H5" s="830"/>
      <c r="I5" s="830"/>
    </row>
    <row r="6" spans="1:9" x14ac:dyDescent="0.3">
      <c r="A6" s="366"/>
      <c r="B6" s="366"/>
      <c r="C6" s="366"/>
      <c r="D6" s="366"/>
      <c r="E6" s="69"/>
      <c r="F6" s="366"/>
      <c r="G6" s="366"/>
      <c r="H6" s="366"/>
      <c r="I6" s="366"/>
    </row>
    <row r="7" spans="1:9" x14ac:dyDescent="0.3">
      <c r="A7" s="366"/>
      <c r="B7" s="366"/>
      <c r="C7" s="366"/>
      <c r="D7" s="366"/>
      <c r="E7" s="69"/>
      <c r="F7" s="366"/>
      <c r="G7" s="366"/>
      <c r="H7" s="366"/>
      <c r="I7" s="366"/>
    </row>
    <row r="8" spans="1:9" ht="15" thickBot="1" x14ac:dyDescent="0.35">
      <c r="A8" s="366"/>
      <c r="B8" s="831"/>
      <c r="C8" s="831"/>
      <c r="D8" s="831"/>
      <c r="E8" s="831"/>
      <c r="F8" s="831"/>
      <c r="G8" s="831"/>
      <c r="H8" s="831"/>
      <c r="I8" s="831"/>
    </row>
    <row r="9" spans="1:9" ht="15" customHeight="1" x14ac:dyDescent="0.3">
      <c r="A9" s="832" t="s">
        <v>229</v>
      </c>
      <c r="B9" s="833"/>
      <c r="C9" s="838" t="str">
        <f>+'PRESUPUESTO JAZMIN'!E8</f>
        <v>ESTUDIOS, DISEÑOS Y CONSTRUCCION PARA EL MEJORAMIENTO DE LA VÍAS RURALES DEL MUNICIPIO DE SIBATE, DEPARTAMENTO DE CUNDINAMARCA</v>
      </c>
      <c r="D9" s="839"/>
      <c r="E9" s="839"/>
      <c r="F9" s="839"/>
      <c r="G9" s="839"/>
      <c r="H9" s="839"/>
      <c r="I9" s="840"/>
    </row>
    <row r="10" spans="1:9" x14ac:dyDescent="0.3">
      <c r="A10" s="834"/>
      <c r="B10" s="835"/>
      <c r="C10" s="841"/>
      <c r="D10" s="842"/>
      <c r="E10" s="842"/>
      <c r="F10" s="842"/>
      <c r="G10" s="842"/>
      <c r="H10" s="842"/>
      <c r="I10" s="843"/>
    </row>
    <row r="11" spans="1:9" ht="32.25" customHeight="1" thickBot="1" x14ac:dyDescent="0.35">
      <c r="A11" s="836"/>
      <c r="B11" s="837"/>
      <c r="C11" s="844"/>
      <c r="D11" s="845"/>
      <c r="E11" s="845"/>
      <c r="F11" s="845"/>
      <c r="G11" s="845"/>
      <c r="H11" s="845"/>
      <c r="I11" s="845"/>
    </row>
    <row r="12" spans="1:9" x14ac:dyDescent="0.3">
      <c r="A12" s="366"/>
      <c r="B12" s="366"/>
      <c r="C12" s="366"/>
      <c r="D12" s="366"/>
      <c r="E12" s="69"/>
      <c r="F12" s="366"/>
      <c r="G12" s="366"/>
      <c r="H12" s="366"/>
      <c r="I12" s="366"/>
    </row>
    <row r="13" spans="1:9" x14ac:dyDescent="0.3">
      <c r="A13" s="366"/>
      <c r="B13" s="366"/>
      <c r="C13" s="366"/>
      <c r="D13" s="366"/>
      <c r="E13" s="69"/>
      <c r="F13" s="366"/>
      <c r="G13" s="366"/>
      <c r="H13" s="366"/>
      <c r="I13" s="366"/>
    </row>
    <row r="14" spans="1:9" x14ac:dyDescent="0.3">
      <c r="A14" s="366"/>
      <c r="B14" s="367"/>
      <c r="C14" s="367"/>
      <c r="D14" s="367"/>
      <c r="E14" s="367"/>
      <c r="F14" s="368"/>
      <c r="G14" s="216"/>
      <c r="H14" s="369"/>
      <c r="I14" s="370"/>
    </row>
    <row r="15" spans="1:9" ht="15.6" x14ac:dyDescent="0.3">
      <c r="A15" s="812" t="s">
        <v>230</v>
      </c>
      <c r="B15" s="812"/>
      <c r="C15" s="812"/>
      <c r="D15" s="812"/>
      <c r="E15" s="812"/>
      <c r="F15" s="243" t="e">
        <f>+DISCRIMINACION!D13</f>
        <v>#REF!</v>
      </c>
      <c r="G15" s="371"/>
      <c r="H15" s="372" t="s">
        <v>99</v>
      </c>
      <c r="I15" s="373">
        <v>45893</v>
      </c>
    </row>
    <row r="16" spans="1:9" ht="15.6" x14ac:dyDescent="0.3">
      <c r="A16" s="812" t="s">
        <v>104</v>
      </c>
      <c r="B16" s="812"/>
      <c r="C16" s="812"/>
      <c r="D16" s="812"/>
      <c r="E16" s="812"/>
      <c r="F16" s="243" t="e">
        <f>+DISCRIMINACION!D14</f>
        <v>#REF!</v>
      </c>
      <c r="G16" s="244">
        <v>0.33589999999999998</v>
      </c>
      <c r="H16" s="372"/>
      <c r="I16" s="374"/>
    </row>
    <row r="17" spans="1:9" ht="15.6" x14ac:dyDescent="0.3">
      <c r="A17" s="812" t="s">
        <v>231</v>
      </c>
      <c r="B17" s="812"/>
      <c r="C17" s="812"/>
      <c r="D17" s="812"/>
      <c r="E17" s="812"/>
      <c r="F17" s="243">
        <f>+ROUND(PMA!N104,0)</f>
        <v>70000000</v>
      </c>
      <c r="G17" s="375"/>
      <c r="H17" s="376"/>
      <c r="I17" s="377"/>
    </row>
    <row r="18" spans="1:9" ht="15.6" x14ac:dyDescent="0.3">
      <c r="A18" s="812" t="s">
        <v>232</v>
      </c>
      <c r="B18" s="812"/>
      <c r="C18" s="812"/>
      <c r="D18" s="812"/>
      <c r="E18" s="812"/>
      <c r="F18" s="243">
        <f>+PMT!U36</f>
        <v>40000000</v>
      </c>
      <c r="G18" s="375"/>
      <c r="H18" s="372"/>
      <c r="I18" s="378"/>
    </row>
    <row r="19" spans="1:9" ht="15.6" x14ac:dyDescent="0.3">
      <c r="A19" s="379"/>
      <c r="B19" s="821" t="str">
        <f>+'[3]DATOS DE ENTRADA'!B19</f>
        <v>DIAGNOSTICOS, ESTUDIOS Y DISEÑOS</v>
      </c>
      <c r="C19" s="822"/>
      <c r="D19" s="822"/>
      <c r="E19" s="823"/>
      <c r="F19" s="243">
        <f>+DISCRIMINACION!D20</f>
        <v>150000000</v>
      </c>
      <c r="G19" s="375"/>
      <c r="H19" s="375"/>
      <c r="I19" s="378"/>
    </row>
    <row r="20" spans="1:9" ht="15.6" x14ac:dyDescent="0.3">
      <c r="A20" s="812" t="s">
        <v>233</v>
      </c>
      <c r="B20" s="812"/>
      <c r="C20" s="812"/>
      <c r="D20" s="812"/>
      <c r="E20" s="812"/>
      <c r="F20" s="380" t="e">
        <f>SUM(F15:F19)</f>
        <v>#REF!</v>
      </c>
      <c r="G20" s="375"/>
      <c r="H20" s="372"/>
      <c r="I20" s="374"/>
    </row>
    <row r="21" spans="1:9" ht="15.6" x14ac:dyDescent="0.3">
      <c r="A21" s="812" t="s">
        <v>234</v>
      </c>
      <c r="B21" s="812"/>
      <c r="C21" s="812"/>
      <c r="D21" s="812"/>
      <c r="E21" s="812"/>
      <c r="F21" s="381">
        <v>6</v>
      </c>
      <c r="G21" s="379" t="s">
        <v>101</v>
      </c>
      <c r="H21" s="372" t="s">
        <v>235</v>
      </c>
      <c r="I21" s="245" t="e">
        <f>+F20</f>
        <v>#REF!</v>
      </c>
    </row>
    <row r="22" spans="1:9" ht="15.6" x14ac:dyDescent="0.3">
      <c r="A22" s="813"/>
      <c r="B22" s="813"/>
      <c r="C22" s="813"/>
      <c r="D22" s="813"/>
      <c r="E22" s="813"/>
      <c r="F22" s="382" t="e">
        <f>SUM(F15:F19)</f>
        <v>#REF!</v>
      </c>
      <c r="G22" s="375"/>
      <c r="H22" s="383"/>
      <c r="I22" s="246"/>
    </row>
    <row r="23" spans="1:9" ht="16.5" customHeight="1" thickBot="1" x14ac:dyDescent="0.35">
      <c r="A23" s="384"/>
      <c r="B23" s="385"/>
      <c r="C23" s="385"/>
      <c r="D23" s="385"/>
      <c r="E23" s="385"/>
      <c r="F23" s="386"/>
      <c r="G23" s="385"/>
      <c r="H23" s="386"/>
      <c r="I23" s="386"/>
    </row>
    <row r="24" spans="1:9" ht="22.5" customHeight="1" thickBot="1" x14ac:dyDescent="0.35">
      <c r="A24" s="790" t="s">
        <v>1</v>
      </c>
      <c r="B24" s="816"/>
      <c r="C24" s="817"/>
      <c r="D24" s="817"/>
      <c r="E24" s="817"/>
      <c r="F24" s="817"/>
      <c r="G24" s="817"/>
      <c r="H24" s="817"/>
      <c r="I24" s="818"/>
    </row>
    <row r="25" spans="1:9" ht="25.5" customHeight="1" thickBot="1" x14ac:dyDescent="0.35">
      <c r="A25" s="814"/>
      <c r="B25" s="788" t="s">
        <v>236</v>
      </c>
      <c r="C25" s="799"/>
      <c r="D25" s="799"/>
      <c r="E25" s="799"/>
      <c r="F25" s="799"/>
      <c r="G25" s="799"/>
      <c r="H25" s="799"/>
      <c r="I25" s="789"/>
    </row>
    <row r="26" spans="1:9" ht="36.75" customHeight="1" thickBot="1" x14ac:dyDescent="0.35">
      <c r="A26" s="814"/>
      <c r="B26" s="819" t="s">
        <v>237</v>
      </c>
      <c r="C26" s="387" t="s">
        <v>132</v>
      </c>
      <c r="D26" s="819" t="s">
        <v>238</v>
      </c>
      <c r="E26" s="84" t="s">
        <v>239</v>
      </c>
      <c r="F26" s="81" t="s">
        <v>240</v>
      </c>
      <c r="G26" s="387" t="s">
        <v>241</v>
      </c>
      <c r="H26" s="81" t="s">
        <v>242</v>
      </c>
      <c r="I26" s="87" t="s">
        <v>243</v>
      </c>
    </row>
    <row r="27" spans="1:9" ht="27" customHeight="1" thickBot="1" x14ac:dyDescent="0.35">
      <c r="A27" s="815"/>
      <c r="B27" s="820"/>
      <c r="C27" s="82" t="s">
        <v>244</v>
      </c>
      <c r="D27" s="820"/>
      <c r="E27" s="83" t="s">
        <v>245</v>
      </c>
      <c r="F27" s="81" t="s">
        <v>246</v>
      </c>
      <c r="G27" s="81" t="s">
        <v>247</v>
      </c>
      <c r="H27" s="85" t="s">
        <v>248</v>
      </c>
      <c r="I27" s="81" t="s">
        <v>249</v>
      </c>
    </row>
    <row r="28" spans="1:9" x14ac:dyDescent="0.3">
      <c r="A28" s="192">
        <v>1.1000000000000001</v>
      </c>
      <c r="B28" s="78" t="s">
        <v>250</v>
      </c>
      <c r="C28" s="78"/>
      <c r="D28" s="78"/>
      <c r="E28" s="79"/>
      <c r="F28" s="78"/>
      <c r="G28" s="78"/>
      <c r="H28" s="86"/>
      <c r="I28" s="80"/>
    </row>
    <row r="29" spans="1:9" x14ac:dyDescent="0.3">
      <c r="A29" s="195">
        <f>+A28+0.001</f>
        <v>1.101</v>
      </c>
      <c r="B29" s="388" t="s">
        <v>251</v>
      </c>
      <c r="C29" s="120">
        <v>1</v>
      </c>
      <c r="D29" s="120">
        <v>4</v>
      </c>
      <c r="E29" s="121">
        <v>0.4</v>
      </c>
      <c r="F29" s="234">
        <f>1423500*4</f>
        <v>5694000</v>
      </c>
      <c r="G29" s="389">
        <f>+'[3]CÁLCULO FACTOR MULTIPLICADOR'!$D$30</f>
        <v>1.58</v>
      </c>
      <c r="H29" s="390">
        <v>6</v>
      </c>
      <c r="I29" s="391">
        <f t="shared" ref="I29:I30" si="0">ROUND(C29*E29*F29*G29*H29,0)</f>
        <v>21591648</v>
      </c>
    </row>
    <row r="30" spans="1:9" x14ac:dyDescent="0.3">
      <c r="A30" s="195">
        <f>+A29+0.001</f>
        <v>1.1019999999999999</v>
      </c>
      <c r="B30" s="388" t="s">
        <v>252</v>
      </c>
      <c r="C30" s="120">
        <v>1</v>
      </c>
      <c r="D30" s="120">
        <v>6</v>
      </c>
      <c r="E30" s="121">
        <v>1</v>
      </c>
      <c r="F30" s="234">
        <f>1423500*2.5</f>
        <v>3558750</v>
      </c>
      <c r="G30" s="389">
        <f>+'[3]CÁLCULO FACTOR MULTIPLICADOR'!$D$30</f>
        <v>1.58</v>
      </c>
      <c r="H30" s="390">
        <v>6</v>
      </c>
      <c r="I30" s="391">
        <f t="shared" si="0"/>
        <v>33736950</v>
      </c>
    </row>
    <row r="31" spans="1:9" ht="15" customHeight="1" x14ac:dyDescent="0.3">
      <c r="A31" s="195">
        <f>+A30+0.001</f>
        <v>1.1029999999999998</v>
      </c>
      <c r="B31" s="388" t="s">
        <v>307</v>
      </c>
      <c r="C31" s="120">
        <v>1</v>
      </c>
      <c r="D31" s="120">
        <v>4</v>
      </c>
      <c r="E31" s="121">
        <v>0.1</v>
      </c>
      <c r="F31" s="234">
        <f>1423500*2.5</f>
        <v>3558750</v>
      </c>
      <c r="G31" s="389">
        <f>+'[3]CÁLCULO FACTOR MULTIPLICADOR'!$D$30</f>
        <v>1.58</v>
      </c>
      <c r="H31" s="390">
        <v>6</v>
      </c>
      <c r="I31" s="391">
        <f>ROUND(C31*E31*F31*G31*H31,0)</f>
        <v>3373695</v>
      </c>
    </row>
    <row r="32" spans="1:9" x14ac:dyDescent="0.3">
      <c r="A32" s="195">
        <f>+A31+0.001</f>
        <v>1.1039999999999996</v>
      </c>
      <c r="B32" s="388" t="s">
        <v>308</v>
      </c>
      <c r="C32" s="120">
        <v>1</v>
      </c>
      <c r="D32" s="120">
        <v>4</v>
      </c>
      <c r="E32" s="121">
        <v>0.5</v>
      </c>
      <c r="F32" s="234">
        <f>1423500*2.5</f>
        <v>3558750</v>
      </c>
      <c r="G32" s="389">
        <f>+'[3]CÁLCULO FACTOR MULTIPLICADOR'!$D$30</f>
        <v>1.58</v>
      </c>
      <c r="H32" s="390">
        <v>6</v>
      </c>
      <c r="I32" s="391">
        <f>ROUND(C32*E32*F32*G32*H32,0)</f>
        <v>16868475</v>
      </c>
    </row>
    <row r="33" spans="1:9" x14ac:dyDescent="0.3">
      <c r="A33" s="195"/>
      <c r="B33" s="388"/>
      <c r="C33" s="388"/>
      <c r="D33" s="392"/>
      <c r="E33" s="72"/>
      <c r="F33" s="392"/>
      <c r="G33" s="390"/>
      <c r="H33" s="393"/>
      <c r="I33" s="394"/>
    </row>
    <row r="34" spans="1:9" x14ac:dyDescent="0.3">
      <c r="A34" s="193">
        <v>1.2</v>
      </c>
      <c r="B34" s="65" t="s">
        <v>253</v>
      </c>
      <c r="C34" s="66"/>
      <c r="D34" s="66"/>
      <c r="E34" s="71"/>
      <c r="F34" s="66"/>
      <c r="G34" s="66"/>
      <c r="H34" s="66"/>
      <c r="I34" s="74"/>
    </row>
    <row r="35" spans="1:9" ht="41.4" x14ac:dyDescent="0.3">
      <c r="A35" s="195" t="s">
        <v>254</v>
      </c>
      <c r="B35" s="388" t="s">
        <v>255</v>
      </c>
      <c r="C35" s="120">
        <v>1</v>
      </c>
      <c r="D35" s="390" t="s">
        <v>256</v>
      </c>
      <c r="E35" s="121">
        <v>1</v>
      </c>
      <c r="F35" s="234">
        <v>1988000</v>
      </c>
      <c r="G35" s="389">
        <f>+'[3]CÁLCULO FACTOR MULTIPLICADOR'!$D$30</f>
        <v>1.58</v>
      </c>
      <c r="H35" s="390">
        <v>4</v>
      </c>
      <c r="I35" s="391">
        <f>ROUND(C35*E35*F35*G35*H35,0)</f>
        <v>12564160</v>
      </c>
    </row>
    <row r="36" spans="1:9" ht="41.4" x14ac:dyDescent="0.3">
      <c r="A36" s="195" t="s">
        <v>257</v>
      </c>
      <c r="B36" s="388" t="s">
        <v>258</v>
      </c>
      <c r="C36" s="120">
        <v>1</v>
      </c>
      <c r="D36" s="390" t="s">
        <v>256</v>
      </c>
      <c r="E36" s="121">
        <v>0.3</v>
      </c>
      <c r="F36" s="234">
        <v>2400000</v>
      </c>
      <c r="G36" s="389">
        <f>+'[3]CÁLCULO FACTOR MULTIPLICADOR'!$D$30</f>
        <v>1.58</v>
      </c>
      <c r="H36" s="390">
        <v>4</v>
      </c>
      <c r="I36" s="391">
        <f>ROUND(C36*E36*F36*G36*H36,0)</f>
        <v>4550400</v>
      </c>
    </row>
    <row r="37" spans="1:9" ht="41.4" x14ac:dyDescent="0.3">
      <c r="A37" s="195" t="s">
        <v>259</v>
      </c>
      <c r="B37" s="388" t="s">
        <v>260</v>
      </c>
      <c r="C37" s="120">
        <v>1</v>
      </c>
      <c r="D37" s="390" t="s">
        <v>256</v>
      </c>
      <c r="E37" s="121">
        <v>0.3</v>
      </c>
      <c r="F37" s="234">
        <v>1695000</v>
      </c>
      <c r="G37" s="389">
        <f>+'[3]CÁLCULO FACTOR MULTIPLICADOR'!$D$30</f>
        <v>1.58</v>
      </c>
      <c r="H37" s="390">
        <v>4</v>
      </c>
      <c r="I37" s="391">
        <f>ROUND(C37*E37*F37*G37*H37,0)</f>
        <v>3213720</v>
      </c>
    </row>
    <row r="38" spans="1:9" ht="41.4" x14ac:dyDescent="0.3">
      <c r="A38" s="195" t="s">
        <v>261</v>
      </c>
      <c r="B38" s="388" t="s">
        <v>262</v>
      </c>
      <c r="C38" s="120">
        <v>1</v>
      </c>
      <c r="D38" s="390">
        <v>2</v>
      </c>
      <c r="E38" s="121">
        <v>1</v>
      </c>
      <c r="F38" s="234">
        <v>1600000</v>
      </c>
      <c r="G38" s="389">
        <f>+'[3]CÁLCULO FACTOR MULTIPLICADOR'!$D$30</f>
        <v>1.58</v>
      </c>
      <c r="H38" s="390">
        <v>4</v>
      </c>
      <c r="I38" s="391">
        <f>ROUND(C38*E38*F38*G38*H38,0)</f>
        <v>10112000</v>
      </c>
    </row>
    <row r="39" spans="1:9" x14ac:dyDescent="0.3">
      <c r="A39" s="195"/>
      <c r="B39" s="395"/>
      <c r="C39" s="396"/>
      <c r="D39" s="397"/>
      <c r="E39" s="88"/>
      <c r="F39" s="397"/>
      <c r="G39" s="398"/>
      <c r="H39" s="398"/>
      <c r="I39" s="399"/>
    </row>
    <row r="40" spans="1:9" x14ac:dyDescent="0.3">
      <c r="A40" s="193">
        <v>1.3</v>
      </c>
      <c r="B40" s="65" t="s">
        <v>263</v>
      </c>
      <c r="C40" s="66"/>
      <c r="D40" s="67"/>
      <c r="E40" s="71"/>
      <c r="F40" s="67"/>
      <c r="G40" s="66"/>
      <c r="H40" s="66"/>
      <c r="I40" s="74"/>
    </row>
    <row r="41" spans="1:9" ht="41.4" x14ac:dyDescent="0.3">
      <c r="A41" s="195" t="s">
        <v>316</v>
      </c>
      <c r="B41" s="388" t="s">
        <v>264</v>
      </c>
      <c r="C41" s="390">
        <v>1</v>
      </c>
      <c r="D41" s="390" t="s">
        <v>256</v>
      </c>
      <c r="E41" s="72">
        <v>0.33</v>
      </c>
      <c r="F41" s="234">
        <v>1600000</v>
      </c>
      <c r="G41" s="389">
        <f>+'[3]CÁLCULO FACTOR MULTIPLICADOR'!$D$30</f>
        <v>1.58</v>
      </c>
      <c r="H41" s="390">
        <v>4</v>
      </c>
      <c r="I41" s="391">
        <f>ROUND(C41*E41*F41*G41*H41,0)</f>
        <v>3336960</v>
      </c>
    </row>
    <row r="42" spans="1:9" x14ac:dyDescent="0.3">
      <c r="A42" s="195"/>
      <c r="B42" s="388"/>
      <c r="C42" s="390"/>
      <c r="D42" s="390"/>
      <c r="E42" s="72"/>
      <c r="F42" s="234"/>
      <c r="G42" s="390"/>
      <c r="H42" s="393"/>
      <c r="I42" s="391"/>
    </row>
    <row r="43" spans="1:9" ht="15" thickBot="1" x14ac:dyDescent="0.35">
      <c r="A43" s="190" t="s">
        <v>265</v>
      </c>
      <c r="B43" s="809" t="s">
        <v>266</v>
      </c>
      <c r="C43" s="810"/>
      <c r="D43" s="810"/>
      <c r="E43" s="810"/>
      <c r="F43" s="810"/>
      <c r="G43" s="810"/>
      <c r="H43" s="811"/>
      <c r="I43" s="76">
        <f>SUM(I29:I41)</f>
        <v>109348008</v>
      </c>
    </row>
    <row r="44" spans="1:9" ht="15" thickBot="1" x14ac:dyDescent="0.35">
      <c r="A44" s="400"/>
      <c r="B44" s="401"/>
      <c r="C44" s="401"/>
      <c r="D44" s="401"/>
      <c r="E44" s="73"/>
      <c r="F44" s="401"/>
      <c r="G44" s="401"/>
      <c r="H44" s="401"/>
      <c r="I44" s="402"/>
    </row>
    <row r="45" spans="1:9" ht="111" thickBot="1" x14ac:dyDescent="0.35">
      <c r="A45" s="191">
        <v>2</v>
      </c>
      <c r="B45" s="81" t="s">
        <v>267</v>
      </c>
      <c r="C45" s="81" t="s">
        <v>132</v>
      </c>
      <c r="D45" s="81" t="s">
        <v>268</v>
      </c>
      <c r="E45" s="83" t="s">
        <v>239</v>
      </c>
      <c r="F45" s="81" t="s">
        <v>269</v>
      </c>
      <c r="G45" s="81" t="s">
        <v>270</v>
      </c>
      <c r="H45" s="81" t="s">
        <v>242</v>
      </c>
      <c r="I45" s="81" t="s">
        <v>271</v>
      </c>
    </row>
    <row r="46" spans="1:9" ht="41.4" x14ac:dyDescent="0.3">
      <c r="A46" s="194">
        <v>2.0099999999999998</v>
      </c>
      <c r="B46" s="403" t="s">
        <v>272</v>
      </c>
      <c r="C46" s="122">
        <v>1</v>
      </c>
      <c r="D46" s="124">
        <v>40</v>
      </c>
      <c r="E46" s="123">
        <v>0.4</v>
      </c>
      <c r="F46" s="126">
        <v>40</v>
      </c>
      <c r="G46" s="233">
        <v>18690</v>
      </c>
      <c r="H46" s="390">
        <v>6</v>
      </c>
      <c r="I46" s="96">
        <f>+F46*G46*H46</f>
        <v>4485600</v>
      </c>
    </row>
    <row r="47" spans="1:9" ht="27.6" x14ac:dyDescent="0.3">
      <c r="A47" s="195">
        <v>2.02</v>
      </c>
      <c r="B47" s="388" t="s">
        <v>273</v>
      </c>
      <c r="C47" s="120">
        <v>1</v>
      </c>
      <c r="D47" s="125">
        <v>60</v>
      </c>
      <c r="E47" s="121">
        <v>0.4</v>
      </c>
      <c r="F47" s="127">
        <v>40</v>
      </c>
      <c r="G47" s="234">
        <v>26189</v>
      </c>
      <c r="H47" s="390">
        <v>4</v>
      </c>
      <c r="I47" s="95">
        <f>+F47*G47*H47</f>
        <v>4190240</v>
      </c>
    </row>
    <row r="48" spans="1:9" ht="41.4" x14ac:dyDescent="0.3">
      <c r="A48" s="195">
        <v>2.0299999999999998</v>
      </c>
      <c r="B48" s="388" t="s">
        <v>274</v>
      </c>
      <c r="C48" s="120">
        <v>1</v>
      </c>
      <c r="D48" s="93" t="s">
        <v>256</v>
      </c>
      <c r="E48" s="121">
        <v>0.4</v>
      </c>
      <c r="F48" s="93" t="s">
        <v>256</v>
      </c>
      <c r="G48" s="94">
        <v>898944</v>
      </c>
      <c r="H48" s="390">
        <v>4</v>
      </c>
      <c r="I48" s="95">
        <f>+E48*G48*H48</f>
        <v>1438310.4000000001</v>
      </c>
    </row>
    <row r="49" spans="1:9" ht="41.4" x14ac:dyDescent="0.3">
      <c r="A49" s="195">
        <v>2.04</v>
      </c>
      <c r="B49" s="388" t="s">
        <v>275</v>
      </c>
      <c r="C49" s="120">
        <v>1</v>
      </c>
      <c r="D49" s="93" t="s">
        <v>256</v>
      </c>
      <c r="E49" s="121">
        <v>0.15</v>
      </c>
      <c r="F49" s="93" t="s">
        <v>256</v>
      </c>
      <c r="G49" s="94">
        <v>6800000</v>
      </c>
      <c r="H49" s="390">
        <v>4</v>
      </c>
      <c r="I49" s="95">
        <f>+E49*G49*H49</f>
        <v>4080000</v>
      </c>
    </row>
    <row r="50" spans="1:9" ht="41.4" x14ac:dyDescent="0.3">
      <c r="A50" s="195">
        <v>2.0499999999999998</v>
      </c>
      <c r="B50" s="388" t="s">
        <v>276</v>
      </c>
      <c r="C50" s="120">
        <v>1</v>
      </c>
      <c r="D50" s="93" t="s">
        <v>256</v>
      </c>
      <c r="E50" s="121">
        <v>0.3</v>
      </c>
      <c r="F50" s="93" t="s">
        <v>256</v>
      </c>
      <c r="G50" s="94">
        <v>2627000</v>
      </c>
      <c r="H50" s="390">
        <v>4</v>
      </c>
      <c r="I50" s="95">
        <f>+E50*G50*H50</f>
        <v>3152400</v>
      </c>
    </row>
    <row r="51" spans="1:9" ht="41.4" x14ac:dyDescent="0.3">
      <c r="A51" s="195">
        <v>2.06</v>
      </c>
      <c r="B51" s="388" t="s">
        <v>277</v>
      </c>
      <c r="C51" s="120">
        <v>1</v>
      </c>
      <c r="D51" s="93" t="s">
        <v>256</v>
      </c>
      <c r="E51" s="121">
        <v>0.1</v>
      </c>
      <c r="F51" s="93" t="s">
        <v>256</v>
      </c>
      <c r="G51" s="94">
        <v>2516500</v>
      </c>
      <c r="H51" s="390">
        <v>4</v>
      </c>
      <c r="I51" s="95">
        <f>+E51*G51*H51*C51</f>
        <v>1006600</v>
      </c>
    </row>
    <row r="52" spans="1:9" ht="15" thickBot="1" x14ac:dyDescent="0.35">
      <c r="A52" s="195"/>
      <c r="B52" s="97"/>
      <c r="C52" s="97"/>
      <c r="D52" s="97"/>
      <c r="E52" s="98"/>
      <c r="F52" s="97"/>
      <c r="G52" s="99"/>
      <c r="H52" s="99"/>
      <c r="I52" s="100"/>
    </row>
    <row r="53" spans="1:9" ht="15" thickBot="1" x14ac:dyDescent="0.35">
      <c r="A53" s="196"/>
      <c r="B53" s="778" t="s">
        <v>278</v>
      </c>
      <c r="C53" s="779"/>
      <c r="D53" s="779"/>
      <c r="E53" s="779"/>
      <c r="F53" s="779"/>
      <c r="G53" s="779"/>
      <c r="H53" s="780"/>
      <c r="I53" s="101">
        <f>SUM(I46:I52)</f>
        <v>18353150.399999999</v>
      </c>
    </row>
    <row r="54" spans="1:9" ht="15" thickBot="1" x14ac:dyDescent="0.35">
      <c r="A54" s="197"/>
      <c r="B54" s="89"/>
      <c r="C54" s="89"/>
      <c r="D54" s="89"/>
      <c r="E54" s="90"/>
      <c r="F54" s="89"/>
      <c r="G54" s="91"/>
      <c r="H54" s="91"/>
      <c r="I54" s="92"/>
    </row>
    <row r="55" spans="1:9" ht="15.75" customHeight="1" thickBot="1" x14ac:dyDescent="0.35">
      <c r="A55" s="197"/>
      <c r="B55" s="778" t="s">
        <v>279</v>
      </c>
      <c r="C55" s="779"/>
      <c r="D55" s="779"/>
      <c r="E55" s="779"/>
      <c r="F55" s="779"/>
      <c r="G55" s="779"/>
      <c r="H55" s="780"/>
      <c r="I55" s="101">
        <f>+I43+I53</f>
        <v>127701158.40000001</v>
      </c>
    </row>
    <row r="56" spans="1:9" ht="15.75" customHeight="1" thickBot="1" x14ac:dyDescent="0.35">
      <c r="A56" s="197"/>
      <c r="B56" s="778" t="s">
        <v>280</v>
      </c>
      <c r="C56" s="779"/>
      <c r="D56" s="779"/>
      <c r="E56" s="779"/>
      <c r="F56" s="779"/>
      <c r="G56" s="779"/>
      <c r="H56" s="780"/>
      <c r="I56" s="239" t="e">
        <f>ROUND(I55/F15,4)</f>
        <v>#REF!</v>
      </c>
    </row>
    <row r="57" spans="1:9" ht="15" thickBot="1" x14ac:dyDescent="0.35">
      <c r="A57" s="197"/>
      <c r="B57" s="89"/>
      <c r="C57" s="89"/>
      <c r="D57" s="89"/>
      <c r="E57" s="90"/>
      <c r="F57" s="89"/>
      <c r="G57" s="91"/>
      <c r="H57" s="91"/>
      <c r="I57" s="92"/>
    </row>
    <row r="58" spans="1:9" ht="15" thickBot="1" x14ac:dyDescent="0.35">
      <c r="A58" s="191">
        <v>3</v>
      </c>
      <c r="B58" s="788" t="s">
        <v>281</v>
      </c>
      <c r="C58" s="799"/>
      <c r="D58" s="799"/>
      <c r="E58" s="799"/>
      <c r="F58" s="799"/>
      <c r="G58" s="799"/>
      <c r="H58" s="799"/>
      <c r="I58" s="789"/>
    </row>
    <row r="59" spans="1:9" ht="15" thickBot="1" x14ac:dyDescent="0.35">
      <c r="A59" s="198">
        <v>3.1</v>
      </c>
      <c r="B59" s="107" t="s">
        <v>282</v>
      </c>
      <c r="C59" s="108"/>
      <c r="D59" s="109"/>
      <c r="E59" s="110"/>
      <c r="F59" s="109"/>
      <c r="G59" s="108"/>
      <c r="H59" s="108"/>
      <c r="I59" s="111"/>
    </row>
    <row r="60" spans="1:9" ht="15" thickBot="1" x14ac:dyDescent="0.35">
      <c r="A60" s="191" t="s">
        <v>1</v>
      </c>
      <c r="B60" s="788" t="s">
        <v>3</v>
      </c>
      <c r="C60" s="799"/>
      <c r="D60" s="799"/>
      <c r="E60" s="799"/>
      <c r="F60" s="799"/>
      <c r="G60" s="789"/>
      <c r="H60" s="106" t="s">
        <v>283</v>
      </c>
      <c r="I60" s="106" t="s">
        <v>271</v>
      </c>
    </row>
    <row r="61" spans="1:9" ht="28.5" customHeight="1" x14ac:dyDescent="0.3">
      <c r="A61" s="197">
        <v>3.101</v>
      </c>
      <c r="B61" s="800" t="s">
        <v>309</v>
      </c>
      <c r="C61" s="801"/>
      <c r="D61" s="801"/>
      <c r="E61" s="801"/>
      <c r="F61" s="801"/>
      <c r="G61" s="802"/>
      <c r="H61" s="227">
        <v>0.05</v>
      </c>
      <c r="I61" s="94" t="e">
        <f>+$F$20*H61</f>
        <v>#REF!</v>
      </c>
    </row>
    <row r="62" spans="1:9" x14ac:dyDescent="0.3">
      <c r="A62" s="195">
        <v>3.1019999999999999</v>
      </c>
      <c r="B62" s="803" t="s">
        <v>315</v>
      </c>
      <c r="C62" s="804"/>
      <c r="D62" s="804" t="s">
        <v>284</v>
      </c>
      <c r="E62" s="804" t="e">
        <f>+#REF!</f>
        <v>#REF!</v>
      </c>
      <c r="F62" s="804">
        <v>1</v>
      </c>
      <c r="G62" s="805" t="e">
        <f>E62*F62</f>
        <v>#REF!</v>
      </c>
      <c r="H62" s="416">
        <v>2.5000000000000001E-2</v>
      </c>
      <c r="I62" s="94" t="e">
        <f>+$F$20*H62</f>
        <v>#REF!</v>
      </c>
    </row>
    <row r="63" spans="1:9" x14ac:dyDescent="0.3">
      <c r="A63" s="197">
        <v>3.1030000000000002</v>
      </c>
      <c r="B63" s="404" t="s">
        <v>285</v>
      </c>
      <c r="C63" s="405"/>
      <c r="D63" s="405"/>
      <c r="E63" s="405"/>
      <c r="F63" s="405"/>
      <c r="G63" s="406"/>
      <c r="H63" s="227">
        <v>0.02</v>
      </c>
      <c r="I63" s="94" t="e">
        <f>+$F$20*H63</f>
        <v>#REF!</v>
      </c>
    </row>
    <row r="64" spans="1:9" x14ac:dyDescent="0.3">
      <c r="A64" s="195">
        <v>3.1040000000000001</v>
      </c>
      <c r="B64" s="404" t="s">
        <v>310</v>
      </c>
      <c r="C64" s="405"/>
      <c r="D64" s="405"/>
      <c r="E64" s="405"/>
      <c r="F64" s="405"/>
      <c r="G64" s="406"/>
      <c r="H64" s="227">
        <v>0.01</v>
      </c>
      <c r="I64" s="94" t="e">
        <f t="shared" ref="I64:I68" si="1">+$F$20*H64</f>
        <v>#REF!</v>
      </c>
    </row>
    <row r="65" spans="1:9" x14ac:dyDescent="0.3">
      <c r="A65" s="197">
        <v>3.105</v>
      </c>
      <c r="B65" s="404" t="s">
        <v>311</v>
      </c>
      <c r="C65" s="405"/>
      <c r="D65" s="405"/>
      <c r="E65" s="405"/>
      <c r="F65" s="405"/>
      <c r="G65" s="406"/>
      <c r="H65" s="227">
        <v>0.04</v>
      </c>
      <c r="I65" s="94" t="e">
        <f t="shared" si="1"/>
        <v>#REF!</v>
      </c>
    </row>
    <row r="66" spans="1:9" x14ac:dyDescent="0.3">
      <c r="A66" s="195">
        <v>3.1059999999999999</v>
      </c>
      <c r="B66" s="404" t="s">
        <v>312</v>
      </c>
      <c r="C66" s="405"/>
      <c r="D66" s="405"/>
      <c r="E66" s="405"/>
      <c r="F66" s="405"/>
      <c r="G66" s="406"/>
      <c r="H66" s="227">
        <v>1.4999999999999999E-2</v>
      </c>
      <c r="I66" s="94" t="e">
        <f t="shared" si="1"/>
        <v>#REF!</v>
      </c>
    </row>
    <row r="67" spans="1:9" x14ac:dyDescent="0.3">
      <c r="A67" s="197">
        <v>3.1070000000000002</v>
      </c>
      <c r="B67" s="404" t="s">
        <v>313</v>
      </c>
      <c r="C67" s="405"/>
      <c r="D67" s="405"/>
      <c r="E67" s="405"/>
      <c r="F67" s="405"/>
      <c r="G67" s="406"/>
      <c r="H67" s="227">
        <v>2E-3</v>
      </c>
      <c r="I67" s="94" t="e">
        <f t="shared" si="1"/>
        <v>#REF!</v>
      </c>
    </row>
    <row r="68" spans="1:9" x14ac:dyDescent="0.3">
      <c r="A68" s="195">
        <v>3.1080000000000001</v>
      </c>
      <c r="B68" s="404" t="s">
        <v>314</v>
      </c>
      <c r="C68" s="405"/>
      <c r="D68" s="405"/>
      <c r="E68" s="405"/>
      <c r="F68" s="405"/>
      <c r="G68" s="406"/>
      <c r="H68" s="227">
        <v>2E-3</v>
      </c>
      <c r="I68" s="94" t="e">
        <f t="shared" si="1"/>
        <v>#REF!</v>
      </c>
    </row>
    <row r="69" spans="1:9" x14ac:dyDescent="0.3">
      <c r="A69" s="197">
        <v>3.109</v>
      </c>
      <c r="B69" s="407" t="s">
        <v>286</v>
      </c>
      <c r="C69" s="408"/>
      <c r="D69" s="408"/>
      <c r="E69" s="408"/>
      <c r="F69" s="408"/>
      <c r="G69" s="409"/>
      <c r="H69" s="228">
        <v>4.0000000000000001E-3</v>
      </c>
      <c r="I69" s="94" t="e">
        <f>+$F$20*H69</f>
        <v>#REF!</v>
      </c>
    </row>
    <row r="70" spans="1:9" ht="18" customHeight="1" thickBot="1" x14ac:dyDescent="0.35">
      <c r="A70" s="410"/>
      <c r="B70" s="806"/>
      <c r="C70" s="807"/>
      <c r="D70" s="807"/>
      <c r="E70" s="807"/>
      <c r="F70" s="807"/>
      <c r="G70" s="808"/>
      <c r="H70" s="103"/>
      <c r="I70" s="104"/>
    </row>
    <row r="71" spans="1:9" ht="15" thickBot="1" x14ac:dyDescent="0.35">
      <c r="A71" s="411"/>
      <c r="B71" s="778" t="s">
        <v>287</v>
      </c>
      <c r="C71" s="779"/>
      <c r="D71" s="779"/>
      <c r="E71" s="779"/>
      <c r="F71" s="779"/>
      <c r="G71" s="779"/>
      <c r="H71" s="780"/>
      <c r="I71" s="105" t="e">
        <f>SUM(I61:I70)</f>
        <v>#REF!</v>
      </c>
    </row>
    <row r="72" spans="1:9" ht="15" thickBot="1" x14ac:dyDescent="0.35">
      <c r="A72" s="412"/>
      <c r="B72" s="400"/>
      <c r="C72" s="400"/>
      <c r="D72" s="400"/>
      <c r="E72" s="400"/>
      <c r="F72" s="400"/>
      <c r="G72" s="400"/>
      <c r="H72" s="400"/>
      <c r="I72" s="413"/>
    </row>
    <row r="73" spans="1:9" ht="15" thickBot="1" x14ac:dyDescent="0.35">
      <c r="A73" s="112">
        <v>3.2</v>
      </c>
      <c r="B73" s="785" t="s">
        <v>288</v>
      </c>
      <c r="C73" s="786"/>
      <c r="D73" s="786"/>
      <c r="E73" s="786"/>
      <c r="F73" s="786"/>
      <c r="G73" s="786"/>
      <c r="H73" s="786"/>
      <c r="I73" s="787"/>
    </row>
    <row r="74" spans="1:9" ht="51.6" customHeight="1" thickBot="1" x14ac:dyDescent="0.35">
      <c r="A74" s="81" t="s">
        <v>1</v>
      </c>
      <c r="B74" s="788" t="s">
        <v>3</v>
      </c>
      <c r="C74" s="789"/>
      <c r="D74" s="790" t="s">
        <v>289</v>
      </c>
      <c r="E74" s="791"/>
      <c r="F74" s="206" t="s">
        <v>290</v>
      </c>
      <c r="G74" s="206" t="s">
        <v>291</v>
      </c>
      <c r="H74" s="206" t="s">
        <v>292</v>
      </c>
      <c r="I74" s="206" t="s">
        <v>271</v>
      </c>
    </row>
    <row r="75" spans="1:9" x14ac:dyDescent="0.3">
      <c r="A75" s="414">
        <v>3.2010000000000001</v>
      </c>
      <c r="B75" s="113" t="s">
        <v>293</v>
      </c>
      <c r="C75" s="792" t="s">
        <v>294</v>
      </c>
      <c r="D75" s="795" t="e">
        <f>+F20</f>
        <v>#REF!</v>
      </c>
      <c r="E75" s="796"/>
      <c r="F75" s="230">
        <v>0.1</v>
      </c>
      <c r="G75" s="222">
        <v>12</v>
      </c>
      <c r="H75" s="223">
        <v>4.0000000000000001E-3</v>
      </c>
      <c r="I75" s="235" t="e">
        <f>+D75*F75*G75*H75/12</f>
        <v>#REF!</v>
      </c>
    </row>
    <row r="76" spans="1:9" x14ac:dyDescent="0.3">
      <c r="A76" s="410">
        <v>3.2029999999999998</v>
      </c>
      <c r="B76" s="128" t="s">
        <v>295</v>
      </c>
      <c r="C76" s="793"/>
      <c r="D76" s="797" t="e">
        <f>+D75</f>
        <v>#REF!</v>
      </c>
      <c r="E76" s="798"/>
      <c r="F76" s="231">
        <v>0.1</v>
      </c>
      <c r="G76" s="220">
        <v>42</v>
      </c>
      <c r="H76" s="114">
        <v>4.0000000000000001E-3</v>
      </c>
      <c r="I76" s="118" t="e">
        <f>+D76*F76*G76*H76/12</f>
        <v>#REF!</v>
      </c>
    </row>
    <row r="77" spans="1:9" x14ac:dyDescent="0.3">
      <c r="A77" s="410">
        <v>3.2040000000000002</v>
      </c>
      <c r="B77" s="128" t="s">
        <v>296</v>
      </c>
      <c r="C77" s="794"/>
      <c r="D77" s="797" t="e">
        <f>+D75</f>
        <v>#REF!</v>
      </c>
      <c r="E77" s="798"/>
      <c r="F77" s="232">
        <v>0.3</v>
      </c>
      <c r="G77" s="221">
        <v>60</v>
      </c>
      <c r="H77" s="114">
        <v>4.0000000000000001E-3</v>
      </c>
      <c r="I77" s="118" t="e">
        <f>+D77*F77*G77*H77/12</f>
        <v>#REF!</v>
      </c>
    </row>
    <row r="78" spans="1:9" ht="56.4" customHeight="1" thickBot="1" x14ac:dyDescent="0.35">
      <c r="A78" s="415">
        <v>3.2050000000000001</v>
      </c>
      <c r="B78" s="207" t="s">
        <v>297</v>
      </c>
      <c r="C78" s="417" t="s">
        <v>297</v>
      </c>
      <c r="D78" s="783">
        <f>500*1160000</f>
        <v>580000000</v>
      </c>
      <c r="E78" s="784"/>
      <c r="F78" s="238">
        <v>1</v>
      </c>
      <c r="G78" s="224">
        <v>6</v>
      </c>
      <c r="H78" s="119">
        <v>6.0000000000000001E-3</v>
      </c>
      <c r="I78" s="236">
        <f>+D78*F78*G78*H78/12</f>
        <v>1740000</v>
      </c>
    </row>
    <row r="79" spans="1:9" ht="15" thickBot="1" x14ac:dyDescent="0.35">
      <c r="A79" s="77"/>
      <c r="B79" s="400"/>
      <c r="C79" s="400"/>
      <c r="D79" s="400"/>
      <c r="E79" s="400"/>
      <c r="F79" s="400"/>
      <c r="G79" s="400"/>
      <c r="H79" s="400"/>
      <c r="I79" s="400"/>
    </row>
    <row r="80" spans="1:9" ht="15" thickBot="1" x14ac:dyDescent="0.35">
      <c r="A80" s="77"/>
      <c r="B80" s="778" t="s">
        <v>298</v>
      </c>
      <c r="C80" s="779"/>
      <c r="D80" s="779"/>
      <c r="E80" s="779"/>
      <c r="F80" s="779"/>
      <c r="G80" s="779"/>
      <c r="H80" s="780"/>
      <c r="I80" s="105" t="e">
        <f>SUM(I75:I79)</f>
        <v>#REF!</v>
      </c>
    </row>
    <row r="81" spans="1:9" ht="15" thickBot="1" x14ac:dyDescent="0.35">
      <c r="A81" s="77"/>
      <c r="B81" s="400"/>
      <c r="C81" s="400"/>
      <c r="D81" s="400"/>
      <c r="E81" s="400"/>
      <c r="F81" s="400"/>
      <c r="G81" s="400"/>
      <c r="H81" s="400"/>
      <c r="I81" s="400"/>
    </row>
    <row r="82" spans="1:9" ht="15" thickBot="1" x14ac:dyDescent="0.35">
      <c r="A82" s="77"/>
      <c r="B82" s="778" t="s">
        <v>299</v>
      </c>
      <c r="C82" s="779"/>
      <c r="D82" s="779"/>
      <c r="E82" s="779"/>
      <c r="F82" s="779"/>
      <c r="G82" s="779"/>
      <c r="H82" s="780"/>
      <c r="I82" s="115" t="e">
        <f>+I71+I80</f>
        <v>#REF!</v>
      </c>
    </row>
    <row r="83" spans="1:9" ht="15.75" customHeight="1" thickBot="1" x14ac:dyDescent="0.35">
      <c r="A83" s="77"/>
      <c r="B83" s="778" t="s">
        <v>300</v>
      </c>
      <c r="C83" s="779"/>
      <c r="D83" s="779"/>
      <c r="E83" s="779"/>
      <c r="F83" s="779"/>
      <c r="G83" s="779"/>
      <c r="H83" s="780"/>
      <c r="I83" s="237" t="e">
        <f>ROUND(I82/F22,2)</f>
        <v>#REF!</v>
      </c>
    </row>
    <row r="84" spans="1:9" x14ac:dyDescent="0.3">
      <c r="A84" s="77"/>
      <c r="B84" s="400"/>
      <c r="C84" s="400"/>
      <c r="D84" s="400"/>
      <c r="E84" s="400"/>
      <c r="F84" s="400"/>
      <c r="G84" s="400"/>
      <c r="H84" s="400"/>
      <c r="I84" s="400"/>
    </row>
    <row r="85" spans="1:9" ht="15" thickBot="1" x14ac:dyDescent="0.35">
      <c r="A85" s="77"/>
      <c r="B85" s="400"/>
      <c r="C85" s="400"/>
      <c r="D85" s="400"/>
      <c r="E85" s="400"/>
      <c r="F85" s="400"/>
      <c r="G85" s="400"/>
      <c r="H85" s="400"/>
      <c r="I85" s="400"/>
    </row>
    <row r="86" spans="1:9" ht="15.75" customHeight="1" thickBot="1" x14ac:dyDescent="0.35">
      <c r="A86" s="77"/>
      <c r="B86" s="116" t="s">
        <v>244</v>
      </c>
      <c r="C86" s="778" t="s">
        <v>301</v>
      </c>
      <c r="D86" s="779"/>
      <c r="E86" s="779"/>
      <c r="F86" s="779"/>
      <c r="G86" s="779"/>
      <c r="H86" s="780"/>
      <c r="I86" s="102" t="e">
        <f>+I56+I83</f>
        <v>#REF!</v>
      </c>
    </row>
    <row r="87" spans="1:9" x14ac:dyDescent="0.3">
      <c r="A87" s="77"/>
      <c r="B87" s="116" t="s">
        <v>302</v>
      </c>
      <c r="C87" s="778" t="s">
        <v>303</v>
      </c>
      <c r="D87" s="779"/>
      <c r="E87" s="779"/>
      <c r="F87" s="779"/>
      <c r="G87" s="779"/>
      <c r="H87" s="780"/>
      <c r="I87" s="102">
        <v>0.01</v>
      </c>
    </row>
    <row r="88" spans="1:9" ht="15" thickBot="1" x14ac:dyDescent="0.35">
      <c r="A88" s="77"/>
      <c r="B88" s="116" t="s">
        <v>304</v>
      </c>
      <c r="C88" s="778" t="s">
        <v>83</v>
      </c>
      <c r="D88" s="779"/>
      <c r="E88" s="779"/>
      <c r="F88" s="779"/>
      <c r="G88" s="779"/>
      <c r="H88" s="780"/>
      <c r="I88" s="102">
        <v>0.04</v>
      </c>
    </row>
    <row r="89" spans="1:9" ht="15" thickBot="1" x14ac:dyDescent="0.35">
      <c r="A89" s="77"/>
      <c r="B89" s="400"/>
      <c r="C89" s="400"/>
      <c r="D89" s="400"/>
      <c r="E89" s="400"/>
      <c r="F89" s="400"/>
      <c r="G89" s="400"/>
      <c r="H89" s="400"/>
      <c r="I89" s="400"/>
    </row>
    <row r="90" spans="1:9" ht="15.75" customHeight="1" thickBot="1" x14ac:dyDescent="0.35">
      <c r="A90" s="401"/>
      <c r="B90" s="781" t="s">
        <v>305</v>
      </c>
      <c r="C90" s="781"/>
      <c r="D90" s="781"/>
      <c r="E90" s="781"/>
      <c r="F90" s="781"/>
      <c r="G90" s="781"/>
      <c r="H90" s="782"/>
      <c r="I90" s="117" t="e">
        <f>SUM(I86:I88)</f>
        <v>#REF!</v>
      </c>
    </row>
    <row r="91" spans="1:9" x14ac:dyDescent="0.3">
      <c r="A91" s="64"/>
      <c r="B91" s="63"/>
      <c r="C91" s="63"/>
      <c r="D91" s="63"/>
      <c r="E91" s="70"/>
      <c r="F91" s="63"/>
      <c r="G91" s="63"/>
      <c r="H91" s="63"/>
      <c r="I91" s="63"/>
    </row>
    <row r="92" spans="1:9" x14ac:dyDescent="0.3">
      <c r="A92" s="64"/>
      <c r="B92" s="63"/>
      <c r="C92" s="63"/>
      <c r="D92" s="63"/>
      <c r="E92" s="70"/>
      <c r="F92" s="63"/>
      <c r="G92" s="63"/>
      <c r="H92" s="63"/>
      <c r="I92" s="129"/>
    </row>
    <row r="93" spans="1:9" x14ac:dyDescent="0.3">
      <c r="A93" s="64"/>
      <c r="B93" s="63"/>
      <c r="C93" s="63"/>
      <c r="D93" s="63"/>
      <c r="E93" s="70"/>
      <c r="F93" s="63"/>
      <c r="G93" s="63"/>
      <c r="H93" s="63"/>
      <c r="I93" s="63"/>
    </row>
    <row r="94" spans="1:9" x14ac:dyDescent="0.3">
      <c r="I94" s="130"/>
    </row>
  </sheetData>
  <mergeCells count="43">
    <mergeCell ref="A15:E15"/>
    <mergeCell ref="A2:I3"/>
    <mergeCell ref="B5:I5"/>
    <mergeCell ref="B8:I8"/>
    <mergeCell ref="A9:B11"/>
    <mergeCell ref="C9:I11"/>
    <mergeCell ref="A16:E16"/>
    <mergeCell ref="A17:E17"/>
    <mergeCell ref="A18:E18"/>
    <mergeCell ref="B19:E19"/>
    <mergeCell ref="A20:E20"/>
    <mergeCell ref="A21:E21"/>
    <mergeCell ref="A22:E22"/>
    <mergeCell ref="A24:A27"/>
    <mergeCell ref="B24:I24"/>
    <mergeCell ref="B25:I25"/>
    <mergeCell ref="B26:B27"/>
    <mergeCell ref="D26:D27"/>
    <mergeCell ref="B43:H43"/>
    <mergeCell ref="B53:H53"/>
    <mergeCell ref="B55:H55"/>
    <mergeCell ref="B56:H56"/>
    <mergeCell ref="B58:I58"/>
    <mergeCell ref="B60:G60"/>
    <mergeCell ref="B61:G61"/>
    <mergeCell ref="B62:G62"/>
    <mergeCell ref="B70:G70"/>
    <mergeCell ref="B71:H71"/>
    <mergeCell ref="B73:I73"/>
    <mergeCell ref="B74:C74"/>
    <mergeCell ref="D74:E74"/>
    <mergeCell ref="C75:C77"/>
    <mergeCell ref="D75:E75"/>
    <mergeCell ref="D76:E76"/>
    <mergeCell ref="D77:E77"/>
    <mergeCell ref="C88:H88"/>
    <mergeCell ref="B90:H90"/>
    <mergeCell ref="D78:E78"/>
    <mergeCell ref="B80:H80"/>
    <mergeCell ref="B82:H82"/>
    <mergeCell ref="B83:H83"/>
    <mergeCell ref="C86:H86"/>
    <mergeCell ref="C87:H87"/>
  </mergeCells>
  <phoneticPr fontId="4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4</vt:i4>
      </vt:variant>
    </vt:vector>
  </HeadingPairs>
  <TitlesOfParts>
    <vt:vector size="14" baseType="lpstr">
      <vt:lpstr>TOTAL</vt:lpstr>
      <vt:lpstr>PRESUPUESTO UNIFICADO</vt:lpstr>
      <vt:lpstr>PRESUPUESTO JAZMIN</vt:lpstr>
      <vt:lpstr>CANTIDADES JAZMIN</vt:lpstr>
      <vt:lpstr>PRESUPUESTO UNION</vt:lpstr>
      <vt:lpstr>CANTIDADES UNION</vt:lpstr>
      <vt:lpstr>DISCRIMINACION</vt:lpstr>
      <vt:lpstr>PMA</vt:lpstr>
      <vt:lpstr>PMT</vt:lpstr>
      <vt:lpstr>AIU</vt:lpstr>
      <vt:lpstr>PMA!Área_de_impresión</vt:lpstr>
      <vt:lpstr>PMT!Área_de_impresión</vt:lpstr>
      <vt:lpstr>'PRESUPUESTO UNIFICADO'!Área_de_impresión</vt:lpstr>
      <vt:lpstr>TOTAL!Área_de_impresión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Mateo Diaz Cordoba</cp:lastModifiedBy>
  <cp:lastPrinted>2025-10-30T22:06:06Z</cp:lastPrinted>
  <dcterms:created xsi:type="dcterms:W3CDTF">2025-09-10T01:19:07Z</dcterms:created>
  <dcterms:modified xsi:type="dcterms:W3CDTF">2025-10-30T22:20:33Z</dcterms:modified>
</cp:coreProperties>
</file>