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ynthiatvilla/Library/Mobile Documents/com~apple~CloudDocs/PDB/2025/"/>
    </mc:Choice>
  </mc:AlternateContent>
  <xr:revisionPtr revIDLastSave="0" documentId="13_ncr:1_{CEF32A4A-9095-D945-85DA-A8760F7058C0}" xr6:coauthVersionLast="47" xr6:coauthVersionMax="47" xr10:uidLastSave="{00000000-0000-0000-0000-000000000000}"/>
  <bookViews>
    <workbookView xWindow="0" yWindow="680" windowWidth="29400" windowHeight="16840" activeTab="2" xr2:uid="{12AB8FA9-2D12-463A-9D78-B6EC429BFEA8}"/>
  </bookViews>
  <sheets>
    <sheet name="SEDE CENTRO" sheetId="1" r:id="rId1"/>
    <sheet name="SEDE PRADO" sheetId="2" r:id="rId2"/>
    <sheet name="CONSOLIDADO" sheetId="4" r:id="rId3"/>
  </sheets>
  <definedNames>
    <definedName name="_xlnm._FilterDatabase" localSheetId="2" hidden="1">CONSOLIDADO!$B$1:$D$1</definedName>
    <definedName name="_xlnm.Print_Titles" localSheetId="0">'SEDE CENTRO'!$6:$6</definedName>
    <definedName name="_xlnm.Print_Titles" localSheetId="1">'SEDE PRADO'!$8:$8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4" l="1"/>
  <c r="D7" i="4" s="1"/>
  <c r="D3" i="4"/>
  <c r="D2" i="4"/>
  <c r="D5" i="4"/>
  <c r="D6" i="4" l="1"/>
  <c r="D9" i="4"/>
  <c r="D8" i="4"/>
  <c r="G26" i="1"/>
  <c r="G9" i="1" l="1"/>
  <c r="G38" i="2"/>
  <c r="G48" i="2"/>
  <c r="G47" i="2"/>
  <c r="G45" i="2"/>
  <c r="G44" i="2"/>
  <c r="G43" i="2"/>
  <c r="G41" i="2"/>
  <c r="G40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2" i="2"/>
  <c r="G21" i="2"/>
  <c r="G20" i="2"/>
  <c r="G19" i="2"/>
  <c r="G18" i="2"/>
  <c r="G17" i="2"/>
  <c r="G16" i="2"/>
  <c r="G15" i="2"/>
  <c r="G14" i="2"/>
  <c r="G13" i="2"/>
  <c r="G11" i="2"/>
  <c r="G10" i="2"/>
  <c r="G62" i="1"/>
  <c r="G61" i="1"/>
  <c r="G60" i="1"/>
  <c r="G59" i="1"/>
  <c r="G58" i="1"/>
  <c r="G57" i="1"/>
  <c r="G56" i="1"/>
  <c r="G55" i="1"/>
  <c r="G54" i="1"/>
  <c r="G52" i="1"/>
  <c r="G51" i="1"/>
  <c r="G50" i="1"/>
  <c r="G49" i="1"/>
  <c r="G48" i="1"/>
  <c r="G47" i="1"/>
  <c r="G45" i="1"/>
  <c r="G43" i="1"/>
  <c r="G42" i="1"/>
  <c r="G41" i="1"/>
  <c r="G40" i="1"/>
  <c r="G39" i="1"/>
  <c r="G37" i="1"/>
  <c r="G36" i="1"/>
  <c r="G35" i="1"/>
  <c r="G34" i="1"/>
  <c r="G33" i="1"/>
  <c r="G32" i="1"/>
  <c r="G31" i="1"/>
  <c r="G30" i="1"/>
  <c r="G29" i="1"/>
  <c r="G28" i="1"/>
  <c r="G27" i="1"/>
  <c r="G25" i="1"/>
  <c r="G23" i="1"/>
  <c r="G22" i="1"/>
  <c r="G21" i="1"/>
  <c r="G20" i="1"/>
  <c r="G19" i="1"/>
  <c r="G18" i="1"/>
  <c r="G16" i="1"/>
  <c r="G15" i="1"/>
  <c r="G14" i="1"/>
  <c r="G13" i="1"/>
  <c r="G12" i="1"/>
  <c r="G11" i="1"/>
  <c r="G8" i="1"/>
  <c r="G7" i="1" s="1"/>
  <c r="G38" i="1" l="1"/>
  <c r="G10" i="1"/>
  <c r="G53" i="1"/>
  <c r="G24" i="1"/>
  <c r="G17" i="1"/>
  <c r="G46" i="1"/>
  <c r="G23" i="2"/>
  <c r="G9" i="2"/>
  <c r="G44" i="1"/>
  <c r="G42" i="2"/>
  <c r="G46" i="2"/>
  <c r="G39" i="2"/>
  <c r="G12" i="2"/>
  <c r="G66" i="1" l="1"/>
  <c r="G69" i="1" s="1"/>
  <c r="G51" i="2"/>
  <c r="G52" i="2" s="1"/>
  <c r="G67" i="1" l="1"/>
  <c r="G68" i="1"/>
  <c r="G70" i="1" s="1"/>
  <c r="G71" i="1" s="1"/>
  <c r="G54" i="2"/>
  <c r="G53" i="2"/>
  <c r="G55" i="2" l="1"/>
  <c r="G56" i="2" s="1"/>
</calcChain>
</file>

<file path=xl/sharedStrings.xml><?xml version="1.0" encoding="utf-8"?>
<sst xmlns="http://schemas.openxmlformats.org/spreadsheetml/2006/main" count="298" uniqueCount="165">
  <si>
    <t>ITEM DE PAGO</t>
  </si>
  <si>
    <t>DESCRIPCION</t>
  </si>
  <si>
    <t>UNIDAD</t>
  </si>
  <si>
    <t>CANTIDADES</t>
  </si>
  <si>
    <t>V. UNITARIO</t>
  </si>
  <si>
    <t>V. PARCIAL</t>
  </si>
  <si>
    <t>PRELIMINARES</t>
  </si>
  <si>
    <t>1.01</t>
  </si>
  <si>
    <t>SEÑALIZACIÓN DE OBRA</t>
  </si>
  <si>
    <r>
      <t>M</t>
    </r>
    <r>
      <rPr>
        <vertAlign val="superscript"/>
        <sz val="12"/>
        <rFont val="Arial Narrow"/>
        <family val="2"/>
      </rPr>
      <t>2</t>
    </r>
  </si>
  <si>
    <t>1.02</t>
  </si>
  <si>
    <t>LIMPIEZA GENERAL INCLUYE RETIRO DE SOBRANTE</t>
  </si>
  <si>
    <t xml:space="preserve">ESTRUCTURA </t>
  </si>
  <si>
    <t>2.01</t>
  </si>
  <si>
    <t>DEMOLICION DE ALFAJIAS EN CONCRETO INCLUYE RETIRO DE MATERIAL</t>
  </si>
  <si>
    <t>ML</t>
  </si>
  <si>
    <t>2.02</t>
  </si>
  <si>
    <t xml:space="preserve">ESCARIFICACION DE ELEMENTOS ESTRUCTURALES EN CONCRETO H&lt;3.00 M </t>
  </si>
  <si>
    <t>2.03</t>
  </si>
  <si>
    <t>ALFAJIA DE 0.08 METROS DE ESPESOR X 0.20 METROS DE ANCHO, EN CONCRETO DE 3000 PSI, INCLUYE ACERO DE REFUERZO</t>
  </si>
  <si>
    <t>2.04</t>
  </si>
  <si>
    <t>RESANE EN MORTERO DE REPARACION PARA ELEMENTOS DE CONCRETO. INCLUYE RECUBRIMIENTO DE PROTECCION DEL ACERO DE REFUERZO</t>
  </si>
  <si>
    <t>2.05</t>
  </si>
  <si>
    <t>SUMINISTRO Y APLICACIÓN DE SIKADUR 32 EN CONCRETO ANTIGUO PARA REHABILITACIÓN DE ELEMENTOS ESTRUCTURALES.</t>
  </si>
  <si>
    <t>2.06</t>
  </si>
  <si>
    <t xml:space="preserve">SELLADO DE JUNTAS CON SIKAFLEX 1A SELLADOR POLIURETANO </t>
  </si>
  <si>
    <t xml:space="preserve">MAMPOSTERIA </t>
  </si>
  <si>
    <t>3.01</t>
  </si>
  <si>
    <t xml:space="preserve">CORTE Y PERFILADO  EN BLOQUE O LADRILLO, INCLUYE RETIRO DE MATERIAL </t>
  </si>
  <si>
    <t>3.02</t>
  </si>
  <si>
    <t>ESCARIFICACIÓN DE PAÑETE Y RETIRO DE MATERIAL</t>
  </si>
  <si>
    <t>M2</t>
  </si>
  <si>
    <t>3.03</t>
  </si>
  <si>
    <t>PAÑETE ALLANADO SOBRE MURO CON MORTERO 1:4</t>
  </si>
  <si>
    <t>3.04</t>
  </si>
  <si>
    <t>PAÑETE EXTERIOR ALLANADO CON MORTERO 1:4 IMPERMEABILIZADO</t>
  </si>
  <si>
    <t>3.05</t>
  </si>
  <si>
    <t>FILETE O JUNTAS DE MURO CON MORTERO 1:4</t>
  </si>
  <si>
    <t>3.06</t>
  </si>
  <si>
    <t>LIMPIEZA CON HIDROLAVADORA PARA FACHADA E HIPOCLORITO DE SODIO AL 15% H&lt;10M INCLUYE EQUIPOS PARA TRABAJO EN ALTURA</t>
  </si>
  <si>
    <t>4.01</t>
  </si>
  <si>
    <t>4.02</t>
  </si>
  <si>
    <t>4.03</t>
  </si>
  <si>
    <t>4.04</t>
  </si>
  <si>
    <t>4.05</t>
  </si>
  <si>
    <t>4.06</t>
  </si>
  <si>
    <t xml:space="preserve">ACABADOS </t>
  </si>
  <si>
    <t>5.01</t>
  </si>
  <si>
    <t>DEMOLICIÓN DE PISO Y RETIRO DE MATERIAL E=0.05m</t>
  </si>
  <si>
    <t>5.02</t>
  </si>
  <si>
    <t>DEMOLICIÓN DE ENCHAPE SOBRE MURO DE MAMPOSTERÍA Y RETIRO DE MATERIAL H&lt;3m</t>
  </si>
  <si>
    <t>5.03</t>
  </si>
  <si>
    <t>ESCARIFICACIÓN DE PINTURA SOBRE MUROS Y RETIRO DE MATERIAL</t>
  </si>
  <si>
    <t>5.04</t>
  </si>
  <si>
    <t>ESTUCO PLASTICO SOBRE MURO SOBRE PAÑETE ALLANADO INCLUYE LIJADO</t>
  </si>
  <si>
    <t>5.05</t>
  </si>
  <si>
    <t>SUMINSTRO E INSTALACIÓN DE GRANIPLAST FACHADA</t>
  </si>
  <si>
    <t>PINTURA EN VINILO PARA MURO INTERIOR, A TRES MANOS TIPO VINILTEX</t>
  </si>
  <si>
    <t>PINTURA EXTERIOR EN VINILO TIPO CORAZA, SOBRE MURO, A DOS MANOS</t>
  </si>
  <si>
    <t>PINTURA EN VINILO PARA CIELO RASO,  A TRES MANOS, TIPO VINILTEX O SIMILAR</t>
  </si>
  <si>
    <t>BRILLO DE PISOS EN TABLON</t>
  </si>
  <si>
    <t>PISO EN BALDOSA DURO PISO</t>
  </si>
  <si>
    <t>ENCHAPE EN CERÁMICA PARA MURO DE 0.20 X 0.20 METROS. INCLUYE BOQUILLA</t>
  </si>
  <si>
    <t xml:space="preserve">MANTENIMIENTO CIELO RASO EN DRYWALL O SUPERBOARD. INCLUYE CAMBIO DE CINTA, RESANES DE LÁMINAS QUE PRESENTEN HUMEDAD, MASILLA, LIJA Y PINTURA EN VINILO A 3 MANOS </t>
  </si>
  <si>
    <t>MANTENIMIENTO Y REHABILITACIÓN DE PISOS EN GRANITO DE ALTO TRAFICO CON BRILLADORA DE PISOS INDUSTRIAL. INCLUYE APLICACIÓN DE CERA SELLADORA AUTOBRILLANTE.</t>
  </si>
  <si>
    <t>SUMINISTRO E INSTALACION DE CIELO RASO EN DRYWALL</t>
  </si>
  <si>
    <t>MANTENIMIENTO DE JUNTAS DE PISOS, ENCHAPES Y ZOCALOS INTERIORES. INCLUYE SELLADO, REFRAGUADO.</t>
  </si>
  <si>
    <t xml:space="preserve">CARPINTERIA METALICA </t>
  </si>
  <si>
    <t>6.01</t>
  </si>
  <si>
    <t>6.02</t>
  </si>
  <si>
    <t>SUMINISTRO E INSTALACIÓN DE VENTANA EN ALUMINIO ANODIZADO NATURAL, BRONCE O BLANCO, CON VIDRIO TRANSPARENTE DE 4 MM, UN CUERPO FIJO</t>
  </si>
  <si>
    <t>6.03</t>
  </si>
  <si>
    <t>UND</t>
  </si>
  <si>
    <t>MANTENIMIENTO DE REJAS METÁLICAS CON VARILLA CORRUGADA O LISA DE DIAMETRO ENTRE 1/4" A 1/2" Y ENTRAMADO DE ENTRE 0.05 X 0.10 HASTA 0.10 X 0.30 INCLUYE PREPARACIÓN DE SUPERFICIE Y PINTURA CON SISTEMA EPOXICO, DISCO FLAP, DISCO DE CORTE, PULIDORA Y GRATA METÁLICA</t>
  </si>
  <si>
    <t>6.05</t>
  </si>
  <si>
    <t>MANTENIMIENTO DE VENTANAS PROYECTANTES EN CARPINTERIA METALICA. INCLUYE REEMPLAZO DE SEGUROS EN MAL ESTADO Y LUBRICACIÓN DE PARTES MOVILES.</t>
  </si>
  <si>
    <t>6.06</t>
  </si>
  <si>
    <t>6.07</t>
  </si>
  <si>
    <t>SUMINISTRO E INSTALACIÓN DE PUERTA EN ALUMINIO ANODIZADO NATURAL CON MARCO Y CONTRAMARCO, BISAGRAS TIPO CAPSULA Y CERRADURA DE PASADOR</t>
  </si>
  <si>
    <t>6.08</t>
  </si>
  <si>
    <t>SUMINISTRO E INSTALACION DE VIDRIO INCOLORO 6MM PARA VENTANAS</t>
  </si>
  <si>
    <t xml:space="preserve">CARPINTERIA DE MADERA </t>
  </si>
  <si>
    <t>7.01</t>
  </si>
  <si>
    <t>DESMONTE DE PUERTA  DE MADERA Y RETIRO DE MATERIAL</t>
  </si>
  <si>
    <t>7.02</t>
  </si>
  <si>
    <t>7.03</t>
  </si>
  <si>
    <t>MANTENIMIENTO DE PUERTA EN MADERA. INCLUYE DESMONTE, CAMBIO DE CERRADURA TIPO POMO Y BISAGRAS.</t>
  </si>
  <si>
    <t xml:space="preserve">ELECTRICO </t>
  </si>
  <si>
    <t>8.01</t>
  </si>
  <si>
    <t>DESMONTE Y RETIRO PUNTO ELÉCTRICO DE LÁMPARA O TOMACORRIENTE INCLUIDO ALAMBRADO</t>
  </si>
  <si>
    <t>8.02</t>
  </si>
  <si>
    <t>SUMINISTRO E INSTALACIÓN DE  LÁMPARA HERMÉTICA LED 2 X 18W IP65 IK06 3200 LÚMENES, DE SOBREPONER / Lámpara Led Hermética 50w Luz Blanca 100-277v5300</t>
  </si>
  <si>
    <t>8.03</t>
  </si>
  <si>
    <t>SALIDA DE ILUMINACION 120VAC EN CABLE 3#12 AWG LIBRE DE HALOGENOS EN TUBERIA EMT1/2" INCLUYE ACCESORIOS Y ELEMENTOS DE FIJACION.</t>
  </si>
  <si>
    <t>8.04</t>
  </si>
  <si>
    <t>SALIDA DE TOMACORRIENTE 220 VAC,EN CABLE 3#10 AWG LIBRE DE HALOGENOS EN TUBERIA EMT1/2" INCLUYE ACCESORIOS Y ELEMENTOS DE FIJACION.</t>
  </si>
  <si>
    <t>8.05</t>
  </si>
  <si>
    <t>SUMINISTRO E INSTALACION DE CAJA DE PASO DE INTERPERIE DE 240 X 310 X 120</t>
  </si>
  <si>
    <t>8.06</t>
  </si>
  <si>
    <t>SUMINISTRO E INSTALACION DE SALIDA DE COMUNICAICONES PUNTO DE RED RJ45 CAT6 O SIMILAR EN CABLE UTP CAT 6 MARCA SIEMONS O SIIMILAR, INCLUYE CONECTOR RJ 45 CAT 6, CAJA DEXSON SOBREPONER O SIMILAR EN CANALETA METALICA O PVC EXISTENTE</t>
  </si>
  <si>
    <t xml:space="preserve">HIDRAULICO, AGUAS LLUVIAS Y AGUA POTABLE </t>
  </si>
  <si>
    <t>DESMONTE DE APARATO SANITARIO. INCLUYE RETIRO</t>
  </si>
  <si>
    <t xml:space="preserve">DESMONTE DE ORINAL. INCLUYE RETIRO </t>
  </si>
  <si>
    <t>DESMONTE DE LAVAMANOS INCLUYE. GRIFERIA Y RETIRO</t>
  </si>
  <si>
    <t>REPARACIÓN DE FUGAS DE AGUA POTABLE.</t>
  </si>
  <si>
    <t>MANTENIMIENTO PREVENTIVO Y CORRECTIVO: SONDEO,
DESTAPONAMIENTO Y DESODORIZACION DE APARATOS
SANITARIOS EN BATERIAS SANITARIAS HASTA LA RED DE
DISTRIBUCION GENERAL</t>
  </si>
  <si>
    <t>SUMINISTRO E INSTALACIÓN DE SANITARIO ACUACER O SIMILAR DE COLOR BLANCO, INCLUYE GRIFERÍA</t>
  </si>
  <si>
    <t>SUMINISTRO E INSTALACIÓN DE LAVAMANOS DE COLGAR O SOBREPONER ACUACER O SIMILAR BLANCO, INCLUYE GRIFERÍA</t>
  </si>
  <si>
    <t>SUMINISTRO E INSTALACIÓN DE ORINAL MEDIANO BLANCO, INCLUYE GRIFERÍA TRADICIONAL</t>
  </si>
  <si>
    <t>SONDEO Y LIMPIEZA DE LA RED DE AGUAS RESIDUALES INCLUYE ACOMETIDAS, COLECTORES, DRENAJES, CAJAS DE INSPECCIÓN, SUMIDEROS Y SISTEMAS DE ELEVACIÓN.</t>
  </si>
  <si>
    <t>TOTAL COSTOS DIRECTOS</t>
  </si>
  <si>
    <t>ADMINISTRACION</t>
  </si>
  <si>
    <t>IMPREVISTOS</t>
  </si>
  <si>
    <t>UTILIDAD</t>
  </si>
  <si>
    <t>TOTAL COSTOS INDIRECTOS</t>
  </si>
  <si>
    <t>VALOR TOTAL</t>
  </si>
  <si>
    <t>PRESUPUESTO PARA MANTENIMIENTO Y REHABILITACION LOCATIVA OFICINA PERSONERIA DISTRITAL SEDE PRADO</t>
  </si>
  <si>
    <r>
      <t>M</t>
    </r>
    <r>
      <rPr>
        <vertAlign val="superscript"/>
        <sz val="12"/>
        <color theme="1"/>
        <rFont val="Arial Narrow"/>
        <family val="2"/>
      </rPr>
      <t>2</t>
    </r>
  </si>
  <si>
    <t>DEMOLICIÓN DE MUROS DE MAMPOSTERÍA H&lt;3m. INCLIYE RETIRO DE MATERIAL</t>
  </si>
  <si>
    <t>LEVANTE DE MURO EN BLOQUE VIBRADO DE 0,15 X 0,20 X 0,40 MTS, MORTERO DE PEGA 1:4,</t>
  </si>
  <si>
    <t>3.07</t>
  </si>
  <si>
    <t>3.08</t>
  </si>
  <si>
    <t>3.09</t>
  </si>
  <si>
    <t>3.10</t>
  </si>
  <si>
    <t>ESCARIFICACIÓN DE PINTURA SOBRE LOSA CUBIERTA</t>
  </si>
  <si>
    <t>6.09</t>
  </si>
  <si>
    <t xml:space="preserve">PINTURA PARA ZONAS DE TRANSITO </t>
  </si>
  <si>
    <t>6.17</t>
  </si>
  <si>
    <t>6.18</t>
  </si>
  <si>
    <t>6.19</t>
  </si>
  <si>
    <t>DEMARCACIÓN CON PINTURA REFLECTIVA PARA CANCHA Y EN ZONA DE TRÁFICO O PARQUEO 0,05 M</t>
  </si>
  <si>
    <t>6.20</t>
  </si>
  <si>
    <t>6.21</t>
  </si>
  <si>
    <t>6.22</t>
  </si>
  <si>
    <t>MANTENIMIENTO Y REHABILITACIÓN DE PISOS DE ALTO TRAFICO CON BRILLADORA DE PISOS INDUSTRIAL. INCLUYE APLICACIÓN DE CERA SELLADORA AUTOBRILLANTE.</t>
  </si>
  <si>
    <t>7.04</t>
  </si>
  <si>
    <t>7.05</t>
  </si>
  <si>
    <t>7.06</t>
  </si>
  <si>
    <t>DESMONTE DE PUERTA  DE MADERA EXISTENTE PARA REUBICACION DENTRO DE SEDE</t>
  </si>
  <si>
    <t xml:space="preserve">SUMINISTRO E INSTALACION DE PUERTA EN MADERA IGUAL AL MODELO EXISTENTE DENTRO DE LA SEDE, INCLUYE MARCOS, CENEFAS, CERRADURAS </t>
  </si>
  <si>
    <t>URBANISMO</t>
  </si>
  <si>
    <t>11.01</t>
  </si>
  <si>
    <t xml:space="preserve">LIMPIEZA CON HIDROLAVADORA </t>
  </si>
  <si>
    <t>11.02</t>
  </si>
  <si>
    <t>LIMPIEZA GENERAL DE ZONAS VERDES.</t>
  </si>
  <si>
    <t>ARREGLO DE CAPITELES COLUMNAS EN YESO, INCLUYE INSTALACION, PINTURA Y EQUIPO DE TRABAJO ALTURA</t>
  </si>
  <si>
    <t>PRESUPUESTO PARA MANTENIMIENTO Y REHABILITACION LOCATIVA OFICINAS PERSONERIA DISTRITAL SEDE CENTRO (OFICINA EXPANSION Y OFICINA JUECES DE PAZ)</t>
  </si>
  <si>
    <t>SUMINISTRO E INSTALACION DE CIELO RASO EN PVC</t>
  </si>
  <si>
    <t xml:space="preserve">DESMONTE DE CIELO RASO A UNA ALTURA &gt; 3.00 METROS &lt; 10.00 METROS, INCLUYE RETIRO DE MATERIAL, INCLUYE ESTRUCTURA DE SOPORTE </t>
  </si>
  <si>
    <t>4.07</t>
  </si>
  <si>
    <t>4.08</t>
  </si>
  <si>
    <t>4.10</t>
  </si>
  <si>
    <t>4.11</t>
  </si>
  <si>
    <t>4.12</t>
  </si>
  <si>
    <t>4.13</t>
  </si>
  <si>
    <t>4.14</t>
  </si>
  <si>
    <t>8.07</t>
  </si>
  <si>
    <t>8.08</t>
  </si>
  <si>
    <t>8.09</t>
  </si>
  <si>
    <t>"ADECUACIONES INTERNAS, REHABILITACIÓN Y MANTENIMIENTOS LOCATIVOS EN LA SEDE PRINCIPAL Y CENTRO DE LA PERSONERIA DE BARRANQUILLA"</t>
  </si>
  <si>
    <t>PERSONERIA DISTRITAL DE BARRANQUILLA</t>
  </si>
  <si>
    <t>ADMINISTRACIÓN</t>
  </si>
  <si>
    <t xml:space="preserve">IMPREVISTOS </t>
  </si>
  <si>
    <t>VALOR TOTAL DE LA OFERTA</t>
  </si>
  <si>
    <t>PRESUPUESTO CONSOLIDADO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</si>
</sst>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.00_ ;_ &quot;$&quot;\ * \-#,##0.00_ ;_ &quot;$&quot;\ * &quot;-&quot;??_ ;_ @_ 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vertAlign val="superscript"/>
      <sz val="12"/>
      <name val="Arial Narrow"/>
      <family val="2"/>
    </font>
    <font>
      <sz val="12"/>
      <color theme="1"/>
      <name val="Artifakt Element"/>
      <family val="2"/>
    </font>
    <font>
      <b/>
      <sz val="11"/>
      <name val="Arial"/>
      <family val="2"/>
    </font>
    <font>
      <vertAlign val="superscript"/>
      <sz val="12"/>
      <color theme="1"/>
      <name val="Arial Narrow"/>
      <family val="2"/>
    </font>
    <font>
      <sz val="8"/>
      <name val="Calibri"/>
      <family val="2"/>
      <scheme val="minor"/>
    </font>
    <font>
      <b/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thin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3" fillId="0" borderId="0"/>
    <xf numFmtId="164" fontId="13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3" fontId="4" fillId="2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43" fontId="6" fillId="2" borderId="1" xfId="1" applyFont="1" applyFill="1" applyBorder="1" applyAlignment="1"/>
    <xf numFmtId="43" fontId="6" fillId="2" borderId="1" xfId="1" applyFont="1" applyFill="1" applyBorder="1" applyAlignment="1">
      <alignment horizontal="center"/>
    </xf>
    <xf numFmtId="44" fontId="5" fillId="2" borderId="1" xfId="2" applyFont="1" applyFill="1" applyBorder="1" applyAlignment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43" fontId="6" fillId="0" borderId="1" xfId="1" applyFont="1" applyBorder="1" applyAlignment="1">
      <alignment horizontal="center" vertical="center"/>
    </xf>
    <xf numFmtId="44" fontId="6" fillId="0" borderId="1" xfId="2" applyFont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/>
    </xf>
    <xf numFmtId="44" fontId="5" fillId="2" borderId="1" xfId="2" applyFont="1" applyFill="1" applyBorder="1" applyAlignment="1">
      <alignment horizontal="center" vertical="center"/>
    </xf>
    <xf numFmtId="43" fontId="6" fillId="2" borderId="1" xfId="1" applyFont="1" applyFill="1" applyBorder="1" applyAlignment="1">
      <alignment horizontal="center" vertical="center"/>
    </xf>
    <xf numFmtId="43" fontId="0" fillId="0" borderId="0" xfId="0" applyNumberFormat="1"/>
    <xf numFmtId="0" fontId="6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43" fontId="8" fillId="0" borderId="0" xfId="1" applyFont="1" applyAlignment="1">
      <alignment horizontal="center"/>
    </xf>
    <xf numFmtId="43" fontId="8" fillId="0" borderId="0" xfId="1" applyFont="1" applyAlignment="1"/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43" fontId="3" fillId="0" borderId="0" xfId="1" applyFont="1" applyAlignment="1">
      <alignment horizontal="center"/>
    </xf>
    <xf numFmtId="43" fontId="3" fillId="0" borderId="0" xfId="1" applyFont="1" applyAlignment="1"/>
    <xf numFmtId="44" fontId="5" fillId="2" borderId="4" xfId="0" applyNumberFormat="1" applyFont="1" applyFill="1" applyBorder="1"/>
    <xf numFmtId="10" fontId="9" fillId="2" borderId="1" xfId="3" applyNumberFormat="1" applyFont="1" applyFill="1" applyBorder="1" applyAlignment="1">
      <alignment vertical="center"/>
    </xf>
    <xf numFmtId="44" fontId="5" fillId="2" borderId="8" xfId="0" applyNumberFormat="1" applyFont="1" applyFill="1" applyBorder="1"/>
    <xf numFmtId="44" fontId="5" fillId="2" borderId="9" xfId="0" applyNumberFormat="1" applyFont="1" applyFill="1" applyBorder="1"/>
    <xf numFmtId="44" fontId="5" fillId="2" borderId="13" xfId="0" applyNumberFormat="1" applyFont="1" applyFill="1" applyBorder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3" fontId="3" fillId="0" borderId="1" xfId="1" applyFont="1" applyBorder="1" applyAlignment="1">
      <alignment horizontal="center" vertical="center"/>
    </xf>
    <xf numFmtId="44" fontId="3" fillId="0" borderId="1" xfId="2" applyFont="1" applyBorder="1" applyAlignment="1">
      <alignment vertical="center"/>
    </xf>
    <xf numFmtId="43" fontId="8" fillId="0" borderId="0" xfId="1" applyFont="1" applyAlignment="1">
      <alignment horizontal="center" vertical="center"/>
    </xf>
    <xf numFmtId="43" fontId="8" fillId="0" borderId="0" xfId="1" applyFont="1" applyAlignment="1">
      <alignment vertical="center"/>
    </xf>
    <xf numFmtId="43" fontId="3" fillId="0" borderId="0" xfId="1" applyFont="1" applyAlignment="1">
      <alignment horizontal="center" vertical="center"/>
    </xf>
    <xf numFmtId="43" fontId="3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4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4" fontId="0" fillId="0" borderId="0" xfId="0" applyNumberFormat="1"/>
    <xf numFmtId="0" fontId="16" fillId="0" borderId="0" xfId="0" applyFont="1"/>
    <xf numFmtId="0" fontId="17" fillId="0" borderId="0" xfId="0" applyFont="1"/>
    <xf numFmtId="2" fontId="9" fillId="2" borderId="10" xfId="0" applyNumberFormat="1" applyFont="1" applyFill="1" applyBorder="1" applyAlignment="1">
      <alignment horizontal="right" vertical="center"/>
    </xf>
    <xf numFmtId="2" fontId="9" fillId="2" borderId="11" xfId="0" applyNumberFormat="1" applyFont="1" applyFill="1" applyBorder="1" applyAlignment="1">
      <alignment horizontal="right" vertical="center"/>
    </xf>
    <xf numFmtId="2" fontId="9" fillId="2" borderId="12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2" fontId="9" fillId="2" borderId="5" xfId="0" applyNumberFormat="1" applyFont="1" applyFill="1" applyBorder="1" applyAlignment="1">
      <alignment horizontal="right" vertical="center"/>
    </xf>
    <xf numFmtId="2" fontId="9" fillId="2" borderId="6" xfId="0" applyNumberFormat="1" applyFont="1" applyFill="1" applyBorder="1" applyAlignment="1">
      <alignment horizontal="right" vertical="center"/>
    </xf>
    <xf numFmtId="2" fontId="9" fillId="2" borderId="7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10" fontId="9" fillId="2" borderId="1" xfId="3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14" fillId="3" borderId="14" xfId="5" applyFont="1" applyFill="1" applyBorder="1" applyAlignment="1">
      <alignment horizontal="center" vertical="center" wrapText="1"/>
    </xf>
    <xf numFmtId="0" fontId="14" fillId="3" borderId="7" xfId="5" applyFont="1" applyFill="1" applyBorder="1" applyAlignment="1">
      <alignment horizontal="center" vertical="center" wrapText="1"/>
    </xf>
    <xf numFmtId="0" fontId="14" fillId="3" borderId="1" xfId="5" applyFont="1" applyFill="1" applyBorder="1" applyAlignment="1">
      <alignment horizontal="center" vertical="center" wrapText="1"/>
    </xf>
    <xf numFmtId="0" fontId="12" fillId="2" borderId="1" xfId="4" applyFont="1" applyFill="1" applyBorder="1" applyAlignment="1">
      <alignment horizontal="center" vertical="center"/>
    </xf>
    <xf numFmtId="0" fontId="15" fillId="2" borderId="14" xfId="5" applyFont="1" applyFill="1" applyBorder="1" applyAlignment="1">
      <alignment horizontal="center" vertical="center" wrapText="1"/>
    </xf>
    <xf numFmtId="0" fontId="15" fillId="2" borderId="7" xfId="5" applyFont="1" applyFill="1" applyBorder="1" applyAlignment="1">
      <alignment horizontal="center" vertical="center" wrapText="1"/>
    </xf>
    <xf numFmtId="0" fontId="15" fillId="2" borderId="14" xfId="4" applyFont="1" applyFill="1" applyBorder="1" applyAlignment="1">
      <alignment horizontal="center" vertical="center" wrapText="1"/>
    </xf>
    <xf numFmtId="0" fontId="15" fillId="2" borderId="7" xfId="4" applyFont="1" applyFill="1" applyBorder="1" applyAlignment="1">
      <alignment horizontal="center" vertical="center" wrapText="1"/>
    </xf>
    <xf numFmtId="44" fontId="14" fillId="3" borderId="1" xfId="5" applyNumberFormat="1" applyFont="1" applyFill="1" applyBorder="1" applyAlignment="1">
      <alignment horizontal="center"/>
    </xf>
    <xf numFmtId="0" fontId="2" fillId="3" borderId="1" xfId="4" applyFont="1" applyFill="1" applyBorder="1" applyAlignment="1">
      <alignment horizontal="center" vertical="center"/>
    </xf>
    <xf numFmtId="0" fontId="0" fillId="0" borderId="1" xfId="0" applyBorder="1"/>
  </cellXfs>
  <cellStyles count="7">
    <cellStyle name="Millares" xfId="1" builtinId="3"/>
    <cellStyle name="Moneda" xfId="2" builtinId="4"/>
    <cellStyle name="Moneda 3" xfId="6" xr:uid="{7303DDB4-51BB-2944-8A2C-CD30D5C816DE}"/>
    <cellStyle name="Normal" xfId="0" builtinId="0"/>
    <cellStyle name="Normal 2 2" xfId="5" xr:uid="{FEACB566-E29B-3341-876B-28EB9C1367DF}"/>
    <cellStyle name="Normal 4 2" xfId="4" xr:uid="{4CC6C4D5-6B21-8F49-94EF-F1830A8DB9E1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104775</xdr:colOff>
      <xdr:row>1</xdr:row>
      <xdr:rowOff>114368</xdr:rowOff>
    </xdr:from>
    <xdr:to>
      <xdr:col>4</xdr:col>
      <xdr:colOff>1081425</xdr:colOff>
      <xdr:row>1</xdr:row>
      <xdr:rowOff>952500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647E25-3FEC-7A0C-78A4-4D1E3D8D0E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5100" y="304868"/>
          <a:ext cx="976650" cy="838132"/>
        </a:xfrm>
        <a:prstGeom prst="rect">
          <a:avLst/>
        </a:prstGeom>
      </xdr:spPr>
    </xdr:pic>
    <xdr:clientData/>
  </xdr:twoCellAnchor>
  <xdr:twoCellAnchor editAs="oneCell">
    <xdr:from>
      <xdr:col>6</xdr:col>
      <xdr:colOff>523875</xdr:colOff>
      <xdr:row>1</xdr:row>
      <xdr:rowOff>400050</xdr:rowOff>
    </xdr:from>
    <xdr:to>
      <xdr:col>6</xdr:col>
      <xdr:colOff>1857375</xdr:colOff>
      <xdr:row>2</xdr:row>
      <xdr:rowOff>5080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186DB35-BD1C-571A-B78C-EFD3E7D81B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74" r="3505" b="19118"/>
        <a:stretch>
          <a:fillRect/>
        </a:stretch>
      </xdr:blipFill>
      <xdr:spPr>
        <a:xfrm>
          <a:off x="9572625" y="590550"/>
          <a:ext cx="1333500" cy="6146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104775</xdr:colOff>
      <xdr:row>3</xdr:row>
      <xdr:rowOff>114368</xdr:rowOff>
    </xdr:from>
    <xdr:to>
      <xdr:col>4</xdr:col>
      <xdr:colOff>1081425</xdr:colOff>
      <xdr:row>3</xdr:row>
      <xdr:rowOff>1009650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E354A47-2C23-4302-958E-568BD504F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5100" y="304868"/>
          <a:ext cx="976650" cy="838132"/>
        </a:xfrm>
        <a:prstGeom prst="rect">
          <a:avLst/>
        </a:prstGeom>
      </xdr:spPr>
    </xdr:pic>
    <xdr:clientData/>
  </xdr:twoCellAnchor>
  <xdr:twoCellAnchor editAs="oneCell">
    <xdr:from>
      <xdr:col>6</xdr:col>
      <xdr:colOff>523875</xdr:colOff>
      <xdr:row>3</xdr:row>
      <xdr:rowOff>400050</xdr:rowOff>
    </xdr:from>
    <xdr:to>
      <xdr:col>6</xdr:col>
      <xdr:colOff>1857375</xdr:colOff>
      <xdr:row>3</xdr:row>
      <xdr:rowOff>1033780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0C5DF84-3750-454F-BCE6-47B2285B7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74" r="3505" b="19118"/>
        <a:stretch>
          <a:fillRect/>
        </a:stretch>
      </xdr:blipFill>
      <xdr:spPr>
        <a:xfrm>
          <a:off x="9572625" y="590550"/>
          <a:ext cx="1333500" cy="61468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7B484-A037-4BF3-AAEC-28B7CFF025CD}">
  <dimension ref="B2:I71"/>
  <sheetViews>
    <sheetView view="pageBreakPreview" topLeftCell="A59" zoomScaleNormal="100" zoomScaleSheetLayoutView="100" workbookViewId="0">
      <selection activeCell="B3" sqref="B3:G3"/>
    </sheetView>
  </sheetViews>
  <sheetFormatPr baseColWidth="10" defaultRowHeight="15"/>
  <cols>
    <col min="2" max="2" width="12" style="34" customWidth="1"/>
    <col min="3" max="3" width="60.6640625" customWidth="1"/>
    <col min="4" max="4" width="12" style="34" customWidth="1"/>
    <col min="5" max="5" width="19.83203125" customWidth="1"/>
    <col min="6" max="6" width="19.6640625" customWidth="1"/>
    <col min="7" max="7" width="29" bestFit="1" customWidth="1"/>
    <col min="9" max="9" width="16" bestFit="1" customWidth="1"/>
  </cols>
  <sheetData>
    <row r="2" spans="2:7" s="1" customFormat="1" ht="79.5" customHeight="1">
      <c r="B2" s="62" t="s">
        <v>160</v>
      </c>
      <c r="C2" s="62"/>
      <c r="D2" s="62"/>
      <c r="E2" s="61"/>
      <c r="F2" s="61"/>
      <c r="G2" s="61"/>
    </row>
    <row r="3" spans="2:7" ht="21" customHeight="1">
      <c r="B3" s="60" t="s">
        <v>146</v>
      </c>
      <c r="C3" s="60"/>
      <c r="D3" s="60"/>
      <c r="E3" s="60"/>
      <c r="F3" s="60"/>
      <c r="G3" s="60"/>
    </row>
    <row r="4" spans="2:7" ht="19.5" customHeight="1">
      <c r="B4" s="59" t="s">
        <v>159</v>
      </c>
      <c r="C4" s="59"/>
      <c r="D4" s="59"/>
      <c r="E4" s="59"/>
      <c r="F4" s="59"/>
      <c r="G4" s="59"/>
    </row>
    <row r="5" spans="2:7">
      <c r="B5" s="59"/>
      <c r="C5" s="59"/>
      <c r="D5" s="59"/>
      <c r="E5" s="59"/>
      <c r="F5" s="59"/>
      <c r="G5" s="59"/>
    </row>
    <row r="6" spans="2:7" ht="40.5" customHeight="1">
      <c r="B6" s="2" t="s">
        <v>0</v>
      </c>
      <c r="C6" s="3" t="s">
        <v>1</v>
      </c>
      <c r="D6" s="3" t="s">
        <v>2</v>
      </c>
      <c r="E6" s="4" t="s">
        <v>3</v>
      </c>
      <c r="F6" s="4" t="s">
        <v>4</v>
      </c>
      <c r="G6" s="3" t="s">
        <v>5</v>
      </c>
    </row>
    <row r="7" spans="2:7" ht="17">
      <c r="B7" s="7">
        <v>1</v>
      </c>
      <c r="C7" s="6" t="s">
        <v>6</v>
      </c>
      <c r="D7" s="7"/>
      <c r="E7" s="8"/>
      <c r="F7" s="9"/>
      <c r="G7" s="10">
        <f>SUM(G8:G9)</f>
        <v>0</v>
      </c>
    </row>
    <row r="8" spans="2:7" ht="33.75" customHeight="1">
      <c r="B8" s="12" t="s">
        <v>7</v>
      </c>
      <c r="C8" s="11" t="s">
        <v>8</v>
      </c>
      <c r="D8" s="12" t="s">
        <v>9</v>
      </c>
      <c r="E8" s="13">
        <v>250</v>
      </c>
      <c r="F8" s="13"/>
      <c r="G8" s="14">
        <f>ROUND(F8*E8,2)</f>
        <v>0</v>
      </c>
    </row>
    <row r="9" spans="2:7" ht="46.5" customHeight="1">
      <c r="B9" s="12" t="s">
        <v>10</v>
      </c>
      <c r="C9" s="11" t="s">
        <v>11</v>
      </c>
      <c r="D9" s="12" t="s">
        <v>9</v>
      </c>
      <c r="E9" s="13">
        <v>400</v>
      </c>
      <c r="F9" s="13"/>
      <c r="G9" s="14">
        <f>ROUND(F9*E9,2)</f>
        <v>0</v>
      </c>
    </row>
    <row r="10" spans="2:7" ht="17">
      <c r="B10" s="7">
        <v>2</v>
      </c>
      <c r="C10" s="6" t="s">
        <v>12</v>
      </c>
      <c r="D10" s="7"/>
      <c r="E10" s="15"/>
      <c r="F10" s="15"/>
      <c r="G10" s="16">
        <f>SUM(G11:G16)</f>
        <v>0</v>
      </c>
    </row>
    <row r="11" spans="2:7" ht="51.75" customHeight="1">
      <c r="B11" s="12" t="s">
        <v>13</v>
      </c>
      <c r="C11" s="11" t="s">
        <v>14</v>
      </c>
      <c r="D11" s="12" t="s">
        <v>15</v>
      </c>
      <c r="E11" s="13">
        <v>45</v>
      </c>
      <c r="F11" s="13"/>
      <c r="G11" s="14">
        <f t="shared" ref="G11:G16" si="0">ROUND(F11*E11,2)</f>
        <v>0</v>
      </c>
    </row>
    <row r="12" spans="2:7" ht="57.75" customHeight="1">
      <c r="B12" s="12" t="s">
        <v>16</v>
      </c>
      <c r="C12" s="11" t="s">
        <v>17</v>
      </c>
      <c r="D12" s="12" t="s">
        <v>9</v>
      </c>
      <c r="E12" s="13">
        <v>5</v>
      </c>
      <c r="F12" s="13"/>
      <c r="G12" s="14">
        <f t="shared" si="0"/>
        <v>0</v>
      </c>
    </row>
    <row r="13" spans="2:7" ht="72" customHeight="1">
      <c r="B13" s="12" t="s">
        <v>18</v>
      </c>
      <c r="C13" s="11" t="s">
        <v>19</v>
      </c>
      <c r="D13" s="12" t="s">
        <v>15</v>
      </c>
      <c r="E13" s="13">
        <v>45</v>
      </c>
      <c r="F13" s="13"/>
      <c r="G13" s="14">
        <f t="shared" si="0"/>
        <v>0</v>
      </c>
    </row>
    <row r="14" spans="2:7" ht="84" customHeight="1">
      <c r="B14" s="12" t="s">
        <v>20</v>
      </c>
      <c r="C14" s="11" t="s">
        <v>21</v>
      </c>
      <c r="D14" s="12" t="s">
        <v>9</v>
      </c>
      <c r="E14" s="13">
        <v>5</v>
      </c>
      <c r="F14" s="13"/>
      <c r="G14" s="14">
        <f t="shared" si="0"/>
        <v>0</v>
      </c>
    </row>
    <row r="15" spans="2:7" ht="81.75" customHeight="1">
      <c r="B15" s="12" t="s">
        <v>22</v>
      </c>
      <c r="C15" s="11" t="s">
        <v>23</v>
      </c>
      <c r="D15" s="12" t="s">
        <v>9</v>
      </c>
      <c r="E15" s="13">
        <v>10</v>
      </c>
      <c r="F15" s="13"/>
      <c r="G15" s="14">
        <f t="shared" si="0"/>
        <v>0</v>
      </c>
    </row>
    <row r="16" spans="2:7" ht="52.5" customHeight="1">
      <c r="B16" s="12" t="s">
        <v>24</v>
      </c>
      <c r="C16" s="11" t="s">
        <v>25</v>
      </c>
      <c r="D16" s="12" t="s">
        <v>15</v>
      </c>
      <c r="E16" s="13">
        <v>45</v>
      </c>
      <c r="F16" s="13"/>
      <c r="G16" s="14">
        <f t="shared" si="0"/>
        <v>0</v>
      </c>
    </row>
    <row r="17" spans="2:9" ht="17">
      <c r="B17" s="7">
        <v>3</v>
      </c>
      <c r="C17" s="6" t="s">
        <v>26</v>
      </c>
      <c r="D17" s="7"/>
      <c r="E17" s="15"/>
      <c r="F17" s="17"/>
      <c r="G17" s="16">
        <f>SUM(G18:G23)</f>
        <v>0</v>
      </c>
    </row>
    <row r="18" spans="2:9" ht="56.25" customHeight="1">
      <c r="B18" s="12" t="s">
        <v>27</v>
      </c>
      <c r="C18" s="11" t="s">
        <v>28</v>
      </c>
      <c r="D18" s="12" t="s">
        <v>15</v>
      </c>
      <c r="E18" s="13">
        <v>5</v>
      </c>
      <c r="F18" s="13"/>
      <c r="G18" s="14">
        <f t="shared" ref="G18:G23" si="1">ROUND(F18*E18,2)</f>
        <v>0</v>
      </c>
    </row>
    <row r="19" spans="2:9" ht="56.25" customHeight="1">
      <c r="B19" s="12" t="s">
        <v>29</v>
      </c>
      <c r="C19" s="11" t="s">
        <v>30</v>
      </c>
      <c r="D19" s="12" t="s">
        <v>31</v>
      </c>
      <c r="E19" s="13">
        <v>400</v>
      </c>
      <c r="F19" s="13"/>
      <c r="G19" s="14">
        <f t="shared" si="1"/>
        <v>0</v>
      </c>
    </row>
    <row r="20" spans="2:9" ht="57.75" customHeight="1">
      <c r="B20" s="12" t="s">
        <v>32</v>
      </c>
      <c r="C20" s="11" t="s">
        <v>33</v>
      </c>
      <c r="D20" s="12" t="s">
        <v>31</v>
      </c>
      <c r="E20" s="13">
        <v>255</v>
      </c>
      <c r="F20" s="13"/>
      <c r="G20" s="14">
        <f t="shared" si="1"/>
        <v>0</v>
      </c>
    </row>
    <row r="21" spans="2:9" ht="57.75" customHeight="1">
      <c r="B21" s="12" t="s">
        <v>34</v>
      </c>
      <c r="C21" s="11" t="s">
        <v>35</v>
      </c>
      <c r="D21" s="12" t="s">
        <v>31</v>
      </c>
      <c r="E21" s="13">
        <v>145</v>
      </c>
      <c r="F21" s="13"/>
      <c r="G21" s="14">
        <f t="shared" si="1"/>
        <v>0</v>
      </c>
      <c r="I21" s="18"/>
    </row>
    <row r="22" spans="2:9" ht="57.75" customHeight="1">
      <c r="B22" s="12" t="s">
        <v>36</v>
      </c>
      <c r="C22" s="11" t="s">
        <v>37</v>
      </c>
      <c r="D22" s="12" t="s">
        <v>15</v>
      </c>
      <c r="E22" s="13">
        <v>80</v>
      </c>
      <c r="F22" s="13"/>
      <c r="G22" s="14">
        <f t="shared" si="1"/>
        <v>0</v>
      </c>
    </row>
    <row r="23" spans="2:9" ht="91.5" customHeight="1">
      <c r="B23" s="12" t="s">
        <v>38</v>
      </c>
      <c r="C23" s="11" t="s">
        <v>39</v>
      </c>
      <c r="D23" s="12" t="s">
        <v>31</v>
      </c>
      <c r="E23" s="13">
        <v>400</v>
      </c>
      <c r="F23" s="13"/>
      <c r="G23" s="14">
        <f t="shared" si="1"/>
        <v>0</v>
      </c>
    </row>
    <row r="24" spans="2:9" ht="17">
      <c r="B24" s="7">
        <v>4</v>
      </c>
      <c r="C24" s="6" t="s">
        <v>46</v>
      </c>
      <c r="D24" s="19"/>
      <c r="E24" s="17"/>
      <c r="F24" s="17"/>
      <c r="G24" s="16">
        <f>SUM(G25:G37)</f>
        <v>0</v>
      </c>
    </row>
    <row r="25" spans="2:9" ht="42.75" customHeight="1">
      <c r="B25" s="12" t="s">
        <v>40</v>
      </c>
      <c r="C25" s="11" t="s">
        <v>48</v>
      </c>
      <c r="D25" s="12" t="s">
        <v>31</v>
      </c>
      <c r="E25" s="13">
        <v>183.5</v>
      </c>
      <c r="F25" s="13"/>
      <c r="G25" s="14">
        <f t="shared" ref="G25:G37" si="2">ROUND(F25*E25,2)</f>
        <v>0</v>
      </c>
      <c r="I25" s="18"/>
    </row>
    <row r="26" spans="2:9" s="43" customFormat="1" ht="91.5" customHeight="1">
      <c r="B26" s="12" t="s">
        <v>41</v>
      </c>
      <c r="C26" s="11" t="s">
        <v>148</v>
      </c>
      <c r="D26" s="12" t="s">
        <v>31</v>
      </c>
      <c r="E26" s="13">
        <v>184</v>
      </c>
      <c r="F26" s="13"/>
      <c r="G26" s="14">
        <f t="shared" si="2"/>
        <v>0</v>
      </c>
    </row>
    <row r="27" spans="2:9" ht="61.5" customHeight="1">
      <c r="B27" s="12" t="s">
        <v>42</v>
      </c>
      <c r="C27" s="11" t="s">
        <v>50</v>
      </c>
      <c r="D27" s="12" t="s">
        <v>31</v>
      </c>
      <c r="E27" s="13">
        <v>40</v>
      </c>
      <c r="F27" s="13"/>
      <c r="G27" s="14">
        <f t="shared" si="2"/>
        <v>0</v>
      </c>
      <c r="I27" s="18"/>
    </row>
    <row r="28" spans="2:9" ht="60.75" customHeight="1">
      <c r="B28" s="12" t="s">
        <v>43</v>
      </c>
      <c r="C28" s="11" t="s">
        <v>52</v>
      </c>
      <c r="D28" s="12" t="s">
        <v>31</v>
      </c>
      <c r="E28" s="13">
        <v>480</v>
      </c>
      <c r="F28" s="13"/>
      <c r="G28" s="14">
        <f t="shared" si="2"/>
        <v>0</v>
      </c>
      <c r="I28" s="18"/>
    </row>
    <row r="29" spans="2:9" ht="64.5" customHeight="1">
      <c r="B29" s="12" t="s">
        <v>44</v>
      </c>
      <c r="C29" s="11" t="s">
        <v>54</v>
      </c>
      <c r="D29" s="12" t="s">
        <v>31</v>
      </c>
      <c r="E29" s="13">
        <v>480</v>
      </c>
      <c r="F29" s="13"/>
      <c r="G29" s="14">
        <f t="shared" si="2"/>
        <v>0</v>
      </c>
      <c r="I29" s="18"/>
    </row>
    <row r="30" spans="2:9" ht="65.25" customHeight="1">
      <c r="B30" s="12" t="s">
        <v>45</v>
      </c>
      <c r="C30" s="11" t="s">
        <v>56</v>
      </c>
      <c r="D30" s="12" t="s">
        <v>31</v>
      </c>
      <c r="E30" s="13">
        <v>145</v>
      </c>
      <c r="F30" s="13"/>
      <c r="G30" s="14">
        <f t="shared" si="2"/>
        <v>0</v>
      </c>
      <c r="I30" s="18"/>
    </row>
    <row r="31" spans="2:9" ht="64.5" customHeight="1">
      <c r="B31" s="12" t="s">
        <v>149</v>
      </c>
      <c r="C31" s="11" t="s">
        <v>57</v>
      </c>
      <c r="D31" s="12" t="s">
        <v>31</v>
      </c>
      <c r="E31" s="13">
        <v>480</v>
      </c>
      <c r="F31" s="13"/>
      <c r="G31" s="14">
        <f t="shared" si="2"/>
        <v>0</v>
      </c>
      <c r="I31" s="18"/>
    </row>
    <row r="32" spans="2:9" ht="60" customHeight="1">
      <c r="B32" s="12" t="s">
        <v>150</v>
      </c>
      <c r="C32" s="11" t="s">
        <v>58</v>
      </c>
      <c r="D32" s="12" t="s">
        <v>31</v>
      </c>
      <c r="E32" s="13">
        <v>145</v>
      </c>
      <c r="F32" s="13"/>
      <c r="G32" s="14">
        <f t="shared" si="2"/>
        <v>0</v>
      </c>
      <c r="I32" s="18"/>
    </row>
    <row r="33" spans="2:9" ht="25.5" customHeight="1">
      <c r="B33" s="12" t="s">
        <v>151</v>
      </c>
      <c r="C33" s="11" t="s">
        <v>60</v>
      </c>
      <c r="D33" s="12" t="s">
        <v>31</v>
      </c>
      <c r="E33" s="13">
        <v>22</v>
      </c>
      <c r="F33" s="13"/>
      <c r="G33" s="14">
        <f t="shared" si="2"/>
        <v>0</v>
      </c>
    </row>
    <row r="34" spans="2:9" ht="29.25" customHeight="1">
      <c r="B34" s="12" t="s">
        <v>152</v>
      </c>
      <c r="C34" s="11" t="s">
        <v>61</v>
      </c>
      <c r="D34" s="12" t="s">
        <v>31</v>
      </c>
      <c r="E34" s="13">
        <v>183.5</v>
      </c>
      <c r="F34" s="13"/>
      <c r="G34" s="14">
        <f t="shared" si="2"/>
        <v>0</v>
      </c>
      <c r="I34" s="18"/>
    </row>
    <row r="35" spans="2:9" ht="59.25" customHeight="1">
      <c r="B35" s="12" t="s">
        <v>153</v>
      </c>
      <c r="C35" s="11" t="s">
        <v>62</v>
      </c>
      <c r="D35" s="12" t="s">
        <v>31</v>
      </c>
      <c r="E35" s="13">
        <v>40</v>
      </c>
      <c r="F35" s="13"/>
      <c r="G35" s="14">
        <f t="shared" si="2"/>
        <v>0</v>
      </c>
      <c r="I35" s="18"/>
    </row>
    <row r="36" spans="2:9" ht="99" customHeight="1">
      <c r="B36" s="12" t="s">
        <v>154</v>
      </c>
      <c r="C36" s="11" t="s">
        <v>64</v>
      </c>
      <c r="D36" s="12" t="s">
        <v>31</v>
      </c>
      <c r="E36" s="13">
        <v>22</v>
      </c>
      <c r="F36" s="13"/>
      <c r="G36" s="14">
        <f t="shared" si="2"/>
        <v>0</v>
      </c>
    </row>
    <row r="37" spans="2:9" ht="40.5" customHeight="1">
      <c r="B37" s="12" t="s">
        <v>155</v>
      </c>
      <c r="C37" s="11" t="s">
        <v>147</v>
      </c>
      <c r="D37" s="12" t="s">
        <v>31</v>
      </c>
      <c r="E37" s="13">
        <v>184</v>
      </c>
      <c r="F37" s="13"/>
      <c r="G37" s="14">
        <f t="shared" si="2"/>
        <v>0</v>
      </c>
    </row>
    <row r="38" spans="2:9" ht="17">
      <c r="B38" s="7">
        <v>5</v>
      </c>
      <c r="C38" s="6" t="s">
        <v>67</v>
      </c>
      <c r="D38" s="7"/>
      <c r="E38" s="15"/>
      <c r="F38" s="17"/>
      <c r="G38" s="16">
        <f>SUM(G39:G43)</f>
        <v>0</v>
      </c>
    </row>
    <row r="39" spans="2:9" ht="83.25" customHeight="1">
      <c r="B39" s="12" t="s">
        <v>47</v>
      </c>
      <c r="C39" s="11" t="s">
        <v>70</v>
      </c>
      <c r="D39" s="12" t="s">
        <v>31</v>
      </c>
      <c r="E39" s="13">
        <v>10</v>
      </c>
      <c r="F39" s="13"/>
      <c r="G39" s="14">
        <f t="shared" ref="G39:G43" si="3">ROUND(F39*E39,2)</f>
        <v>0</v>
      </c>
    </row>
    <row r="40" spans="2:9" ht="174" customHeight="1">
      <c r="B40" s="12" t="s">
        <v>49</v>
      </c>
      <c r="C40" s="11" t="s">
        <v>73</v>
      </c>
      <c r="D40" s="12" t="s">
        <v>31</v>
      </c>
      <c r="E40" s="13">
        <v>60</v>
      </c>
      <c r="F40" s="13"/>
      <c r="G40" s="14">
        <f t="shared" si="3"/>
        <v>0</v>
      </c>
    </row>
    <row r="41" spans="2:9" ht="92.25" customHeight="1">
      <c r="B41" s="12" t="s">
        <v>51</v>
      </c>
      <c r="C41" s="11" t="s">
        <v>75</v>
      </c>
      <c r="D41" s="12" t="s">
        <v>72</v>
      </c>
      <c r="E41" s="13">
        <v>15</v>
      </c>
      <c r="F41" s="13"/>
      <c r="G41" s="14">
        <f t="shared" si="3"/>
        <v>0</v>
      </c>
    </row>
    <row r="42" spans="2:9" ht="103.5" customHeight="1">
      <c r="B42" s="12" t="s">
        <v>53</v>
      </c>
      <c r="C42" s="11" t="s">
        <v>78</v>
      </c>
      <c r="D42" s="12" t="s">
        <v>31</v>
      </c>
      <c r="E42" s="13">
        <v>14</v>
      </c>
      <c r="F42" s="13"/>
      <c r="G42" s="14">
        <f t="shared" si="3"/>
        <v>0</v>
      </c>
    </row>
    <row r="43" spans="2:9" ht="60" customHeight="1">
      <c r="B43" s="12" t="s">
        <v>55</v>
      </c>
      <c r="C43" s="11" t="s">
        <v>80</v>
      </c>
      <c r="D43" s="12" t="s">
        <v>31</v>
      </c>
      <c r="E43" s="13">
        <v>5</v>
      </c>
      <c r="F43" s="13"/>
      <c r="G43" s="14">
        <f t="shared" si="3"/>
        <v>0</v>
      </c>
    </row>
    <row r="44" spans="2:9" ht="17">
      <c r="B44" s="7">
        <v>6</v>
      </c>
      <c r="C44" s="6" t="s">
        <v>81</v>
      </c>
      <c r="D44" s="7"/>
      <c r="E44" s="15"/>
      <c r="F44" s="17"/>
      <c r="G44" s="16">
        <f>SUM(G45:G45)</f>
        <v>0</v>
      </c>
    </row>
    <row r="45" spans="2:9" ht="54" customHeight="1">
      <c r="B45" s="12" t="s">
        <v>68</v>
      </c>
      <c r="C45" s="11" t="s">
        <v>83</v>
      </c>
      <c r="D45" s="12" t="s">
        <v>72</v>
      </c>
      <c r="E45" s="13">
        <v>7</v>
      </c>
      <c r="F45" s="13"/>
      <c r="G45" s="14">
        <f>ROUND(F45*E45,2)</f>
        <v>0</v>
      </c>
      <c r="H45" s="49"/>
    </row>
    <row r="46" spans="2:9" ht="17">
      <c r="B46" s="7">
        <v>7</v>
      </c>
      <c r="C46" s="6" t="s">
        <v>87</v>
      </c>
      <c r="D46" s="7"/>
      <c r="E46" s="15"/>
      <c r="F46" s="17"/>
      <c r="G46" s="16">
        <f>SUM(G47:G52)</f>
        <v>0</v>
      </c>
    </row>
    <row r="47" spans="2:9" ht="81" customHeight="1">
      <c r="B47" s="12" t="s">
        <v>82</v>
      </c>
      <c r="C47" s="11" t="s">
        <v>89</v>
      </c>
      <c r="D47" s="12" t="s">
        <v>72</v>
      </c>
      <c r="E47" s="13">
        <v>40</v>
      </c>
      <c r="F47" s="13"/>
      <c r="G47" s="14">
        <f t="shared" ref="G47:G52" si="4">ROUND(F47*E47,2)</f>
        <v>0</v>
      </c>
    </row>
    <row r="48" spans="2:9" ht="115.5" customHeight="1">
      <c r="B48" s="12" t="s">
        <v>84</v>
      </c>
      <c r="C48" s="11" t="s">
        <v>91</v>
      </c>
      <c r="D48" s="12" t="s">
        <v>72</v>
      </c>
      <c r="E48" s="13">
        <v>15</v>
      </c>
      <c r="F48" s="13"/>
      <c r="G48" s="14">
        <f t="shared" si="4"/>
        <v>0</v>
      </c>
    </row>
    <row r="49" spans="2:9" ht="99" customHeight="1">
      <c r="B49" s="12" t="s">
        <v>85</v>
      </c>
      <c r="C49" s="11" t="s">
        <v>93</v>
      </c>
      <c r="D49" s="12" t="s">
        <v>72</v>
      </c>
      <c r="E49" s="13">
        <v>15</v>
      </c>
      <c r="F49" s="13"/>
      <c r="G49" s="14">
        <f t="shared" si="4"/>
        <v>0</v>
      </c>
    </row>
    <row r="50" spans="2:9" ht="97.5" customHeight="1">
      <c r="B50" s="12" t="s">
        <v>135</v>
      </c>
      <c r="C50" s="11" t="s">
        <v>95</v>
      </c>
      <c r="D50" s="12" t="s">
        <v>72</v>
      </c>
      <c r="E50" s="13">
        <v>18</v>
      </c>
      <c r="F50" s="13"/>
      <c r="G50" s="14">
        <f t="shared" si="4"/>
        <v>0</v>
      </c>
    </row>
    <row r="51" spans="2:9" ht="75.75" customHeight="1">
      <c r="B51" s="12" t="s">
        <v>136</v>
      </c>
      <c r="C51" s="11" t="s">
        <v>97</v>
      </c>
      <c r="D51" s="12" t="s">
        <v>72</v>
      </c>
      <c r="E51" s="13">
        <v>2</v>
      </c>
      <c r="F51" s="13"/>
      <c r="G51" s="14">
        <f t="shared" si="4"/>
        <v>0</v>
      </c>
    </row>
    <row r="52" spans="2:9" ht="172.5" customHeight="1">
      <c r="B52" s="12" t="s">
        <v>137</v>
      </c>
      <c r="C52" s="11" t="s">
        <v>99</v>
      </c>
      <c r="D52" s="12" t="s">
        <v>72</v>
      </c>
      <c r="E52" s="13">
        <v>15</v>
      </c>
      <c r="F52" s="13"/>
      <c r="G52" s="14">
        <f t="shared" si="4"/>
        <v>0</v>
      </c>
    </row>
    <row r="53" spans="2:9" ht="17">
      <c r="B53" s="46">
        <v>8</v>
      </c>
      <c r="C53" s="6" t="s">
        <v>100</v>
      </c>
      <c r="D53" s="19"/>
      <c r="E53" s="17"/>
      <c r="F53" s="17"/>
      <c r="G53" s="16">
        <f>SUM(G54:G62)</f>
        <v>0</v>
      </c>
    </row>
    <row r="54" spans="2:9" ht="48.75" customHeight="1">
      <c r="B54" s="12" t="s">
        <v>88</v>
      </c>
      <c r="C54" s="11" t="s">
        <v>101</v>
      </c>
      <c r="D54" s="12" t="s">
        <v>72</v>
      </c>
      <c r="E54" s="13">
        <v>2</v>
      </c>
      <c r="F54" s="13"/>
      <c r="G54" s="14">
        <f t="shared" ref="G54:G62" si="5">ROUND(F54*E54,2)</f>
        <v>0</v>
      </c>
      <c r="H54" s="49"/>
    </row>
    <row r="55" spans="2:9" ht="36.75" customHeight="1">
      <c r="B55" s="12" t="s">
        <v>90</v>
      </c>
      <c r="C55" s="11" t="s">
        <v>102</v>
      </c>
      <c r="D55" s="12" t="s">
        <v>72</v>
      </c>
      <c r="E55" s="13">
        <v>2</v>
      </c>
      <c r="F55" s="13"/>
      <c r="G55" s="14">
        <f t="shared" si="5"/>
        <v>0</v>
      </c>
      <c r="H55" s="49"/>
    </row>
    <row r="56" spans="2:9" ht="44.25" customHeight="1">
      <c r="B56" s="12" t="s">
        <v>92</v>
      </c>
      <c r="C56" s="11" t="s">
        <v>103</v>
      </c>
      <c r="D56" s="12" t="s">
        <v>72</v>
      </c>
      <c r="E56" s="13">
        <v>2</v>
      </c>
      <c r="F56" s="13"/>
      <c r="G56" s="14">
        <f t="shared" si="5"/>
        <v>0</v>
      </c>
      <c r="H56" s="49"/>
    </row>
    <row r="57" spans="2:9" ht="47.25" customHeight="1">
      <c r="B57" s="12" t="s">
        <v>94</v>
      </c>
      <c r="C57" s="11" t="s">
        <v>104</v>
      </c>
      <c r="D57" s="12" t="s">
        <v>72</v>
      </c>
      <c r="E57" s="13">
        <v>6</v>
      </c>
      <c r="F57" s="13"/>
      <c r="G57" s="14">
        <f t="shared" si="5"/>
        <v>0</v>
      </c>
    </row>
    <row r="58" spans="2:9" ht="127.5" customHeight="1">
      <c r="B58" s="12" t="s">
        <v>96</v>
      </c>
      <c r="C58" s="11" t="s">
        <v>105</v>
      </c>
      <c r="D58" s="12" t="s">
        <v>72</v>
      </c>
      <c r="E58" s="13">
        <v>6</v>
      </c>
      <c r="F58" s="13"/>
      <c r="G58" s="14">
        <f t="shared" si="5"/>
        <v>0</v>
      </c>
    </row>
    <row r="59" spans="2:9" ht="68.25" customHeight="1">
      <c r="B59" s="12" t="s">
        <v>98</v>
      </c>
      <c r="C59" s="11" t="s">
        <v>106</v>
      </c>
      <c r="D59" s="12" t="s">
        <v>72</v>
      </c>
      <c r="E59" s="13">
        <v>2</v>
      </c>
      <c r="F59" s="13"/>
      <c r="G59" s="14">
        <f t="shared" si="5"/>
        <v>0</v>
      </c>
    </row>
    <row r="60" spans="2:9" ht="34">
      <c r="B60" s="12" t="s">
        <v>156</v>
      </c>
      <c r="C60" s="11" t="s">
        <v>107</v>
      </c>
      <c r="D60" s="12" t="s">
        <v>72</v>
      </c>
      <c r="E60" s="13">
        <v>2</v>
      </c>
      <c r="F60" s="13"/>
      <c r="G60" s="14">
        <f t="shared" si="5"/>
        <v>0</v>
      </c>
      <c r="I60" s="50"/>
    </row>
    <row r="61" spans="2:9" ht="34">
      <c r="B61" s="12" t="s">
        <v>157</v>
      </c>
      <c r="C61" s="11" t="s">
        <v>108</v>
      </c>
      <c r="D61" s="12" t="s">
        <v>72</v>
      </c>
      <c r="E61" s="13">
        <v>2</v>
      </c>
      <c r="F61" s="13"/>
      <c r="G61" s="14">
        <f t="shared" si="5"/>
        <v>0</v>
      </c>
      <c r="I61" s="50"/>
    </row>
    <row r="62" spans="2:9" ht="51">
      <c r="B62" s="12" t="s">
        <v>158</v>
      </c>
      <c r="C62" s="11" t="s">
        <v>109</v>
      </c>
      <c r="D62" s="12" t="s">
        <v>15</v>
      </c>
      <c r="E62" s="13">
        <v>55</v>
      </c>
      <c r="F62" s="13"/>
      <c r="G62" s="14">
        <f t="shared" si="5"/>
        <v>0</v>
      </c>
      <c r="I62" s="50"/>
    </row>
    <row r="63" spans="2:9" ht="16">
      <c r="B63" s="7"/>
      <c r="C63" s="6"/>
      <c r="D63" s="19"/>
      <c r="E63" s="17"/>
      <c r="F63" s="17"/>
      <c r="G63" s="16"/>
    </row>
    <row r="64" spans="2:9" ht="16">
      <c r="B64" s="20"/>
      <c r="C64" s="21"/>
      <c r="D64" s="20"/>
      <c r="E64" s="22"/>
      <c r="F64" s="23"/>
      <c r="G64" s="24"/>
    </row>
    <row r="65" spans="2:9" ht="17" thickBot="1">
      <c r="B65" s="25"/>
      <c r="C65" s="26"/>
      <c r="D65" s="25"/>
      <c r="E65" s="27"/>
      <c r="F65" s="28"/>
      <c r="G65" s="1"/>
    </row>
    <row r="66" spans="2:9" ht="16">
      <c r="B66" s="54" t="s">
        <v>110</v>
      </c>
      <c r="C66" s="55"/>
      <c r="D66" s="55"/>
      <c r="E66" s="55"/>
      <c r="F66" s="55"/>
      <c r="G66" s="29">
        <f>+G7+G10+G17+G24+G38+G44+G46+G53</f>
        <v>0</v>
      </c>
    </row>
    <row r="67" spans="2:9" ht="16">
      <c r="B67" s="56" t="s">
        <v>111</v>
      </c>
      <c r="C67" s="57"/>
      <c r="D67" s="57"/>
      <c r="E67" s="58"/>
      <c r="F67" s="30">
        <v>0.22</v>
      </c>
      <c r="G67" s="31">
        <f>ROUND($G$66*F67,0)</f>
        <v>0</v>
      </c>
    </row>
    <row r="68" spans="2:9" ht="16">
      <c r="B68" s="56" t="s">
        <v>112</v>
      </c>
      <c r="C68" s="57"/>
      <c r="D68" s="57"/>
      <c r="E68" s="58"/>
      <c r="F68" s="30">
        <v>0.03</v>
      </c>
      <c r="G68" s="31">
        <f>ROUND($G$66*F68,0)</f>
        <v>0</v>
      </c>
    </row>
    <row r="69" spans="2:9" ht="16">
      <c r="B69" s="56" t="s">
        <v>113</v>
      </c>
      <c r="C69" s="57"/>
      <c r="D69" s="57"/>
      <c r="E69" s="58"/>
      <c r="F69" s="30">
        <v>0.05</v>
      </c>
      <c r="G69" s="31">
        <f>ROUND($G$66*F69,0)</f>
        <v>0</v>
      </c>
    </row>
    <row r="70" spans="2:9" ht="16">
      <c r="B70" s="56" t="s">
        <v>114</v>
      </c>
      <c r="C70" s="57"/>
      <c r="D70" s="57"/>
      <c r="E70" s="57"/>
      <c r="F70" s="58"/>
      <c r="G70" s="32">
        <f>SUM(G67:G69)</f>
        <v>0</v>
      </c>
    </row>
    <row r="71" spans="2:9" ht="17" thickBot="1">
      <c r="B71" s="51" t="s">
        <v>115</v>
      </c>
      <c r="C71" s="52"/>
      <c r="D71" s="52"/>
      <c r="E71" s="52"/>
      <c r="F71" s="53"/>
      <c r="G71" s="33">
        <f>+G66+G70</f>
        <v>0</v>
      </c>
      <c r="I71" s="48"/>
    </row>
  </sheetData>
  <mergeCells count="11">
    <mergeCell ref="B5:G5"/>
    <mergeCell ref="B4:G4"/>
    <mergeCell ref="B3:G3"/>
    <mergeCell ref="E2:G2"/>
    <mergeCell ref="B2:D2"/>
    <mergeCell ref="B71:F71"/>
    <mergeCell ref="B66:F66"/>
    <mergeCell ref="B67:E67"/>
    <mergeCell ref="B68:E68"/>
    <mergeCell ref="B69:E69"/>
    <mergeCell ref="B70:F70"/>
  </mergeCells>
  <phoneticPr fontId="11" type="noConversion"/>
  <pageMargins left="0.70866141732283472" right="0.70866141732283472" top="1.3130314960629921" bottom="0.74803149606299213" header="0.31496062992125984" footer="0.31496062992125984"/>
  <pageSetup paperSize="9" scale="49" orientation="portrait" horizontalDpi="4294967295" verticalDpi="4294967295" r:id="rId1"/>
  <rowBreaks count="3" manualBreakCount="3">
    <brk id="23" max="16383" man="1"/>
    <brk id="43" max="16383" man="1"/>
    <brk id="62" max="16383" man="1"/>
  </rowBreaks>
  <ignoredErrors>
    <ignoredError sqref="G44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A8369-3D21-4E3F-82A4-B0E062E2C3AB}">
  <dimension ref="B3:G63"/>
  <sheetViews>
    <sheetView view="pageBreakPreview" topLeftCell="A42" zoomScaleNormal="100" zoomScaleSheetLayoutView="100" workbookViewId="0">
      <selection activeCell="B52" sqref="B52:E54"/>
    </sheetView>
  </sheetViews>
  <sheetFormatPr baseColWidth="10" defaultRowHeight="15"/>
  <cols>
    <col min="2" max="2" width="8.6640625" style="34" bestFit="1" customWidth="1"/>
    <col min="3" max="3" width="44.33203125" customWidth="1"/>
    <col min="4" max="4" width="12.6640625" style="34" customWidth="1"/>
    <col min="5" max="5" width="22.33203125" style="45" customWidth="1"/>
    <col min="6" max="6" width="21.5" style="34" bestFit="1" customWidth="1"/>
    <col min="7" max="7" width="29" style="34" bestFit="1" customWidth="1"/>
  </cols>
  <sheetData>
    <row r="3" spans="2:7" ht="39" customHeight="1">
      <c r="B3" s="47"/>
      <c r="C3" s="47"/>
      <c r="D3" s="47"/>
      <c r="E3" s="47"/>
      <c r="F3" s="47"/>
      <c r="G3" s="47"/>
    </row>
    <row r="4" spans="2:7" ht="82.5" customHeight="1">
      <c r="B4" s="62" t="s">
        <v>160</v>
      </c>
      <c r="C4" s="62"/>
      <c r="D4" s="62"/>
      <c r="E4" s="61"/>
      <c r="F4" s="61"/>
      <c r="G4" s="61"/>
    </row>
    <row r="5" spans="2:7" ht="21.75" customHeight="1">
      <c r="B5" s="60" t="s">
        <v>116</v>
      </c>
      <c r="C5" s="60"/>
      <c r="D5" s="60"/>
      <c r="E5" s="60"/>
      <c r="F5" s="60"/>
      <c r="G5" s="60"/>
    </row>
    <row r="6" spans="2:7" ht="21.75" customHeight="1">
      <c r="B6" s="59" t="s">
        <v>159</v>
      </c>
      <c r="C6" s="59"/>
      <c r="D6" s="59"/>
      <c r="E6" s="59"/>
      <c r="F6" s="59"/>
      <c r="G6" s="59"/>
    </row>
    <row r="7" spans="2:7">
      <c r="B7" s="59"/>
      <c r="C7" s="59"/>
      <c r="D7" s="59"/>
      <c r="E7" s="59"/>
      <c r="F7" s="59"/>
      <c r="G7" s="59"/>
    </row>
    <row r="8" spans="2:7" ht="34">
      <c r="B8" s="2" t="s">
        <v>0</v>
      </c>
      <c r="C8" s="3" t="s">
        <v>1</v>
      </c>
      <c r="D8" s="3" t="s">
        <v>2</v>
      </c>
      <c r="E8" s="4" t="s">
        <v>3</v>
      </c>
      <c r="F8" s="4" t="s">
        <v>4</v>
      </c>
      <c r="G8" s="3" t="s">
        <v>5</v>
      </c>
    </row>
    <row r="9" spans="2:7" ht="17">
      <c r="B9" s="5">
        <v>1</v>
      </c>
      <c r="C9" s="6" t="s">
        <v>6</v>
      </c>
      <c r="D9" s="19"/>
      <c r="E9" s="17"/>
      <c r="F9" s="17"/>
      <c r="G9" s="16">
        <f>SUM(G10:G11)</f>
        <v>0</v>
      </c>
    </row>
    <row r="10" spans="2:7" ht="18">
      <c r="B10" s="35" t="s">
        <v>7</v>
      </c>
      <c r="C10" s="36" t="s">
        <v>8</v>
      </c>
      <c r="D10" s="35" t="s">
        <v>117</v>
      </c>
      <c r="E10" s="37">
        <v>100</v>
      </c>
      <c r="F10" s="37"/>
      <c r="G10" s="38">
        <f>ROUND(F10*E10,2)</f>
        <v>0</v>
      </c>
    </row>
    <row r="11" spans="2:7" ht="41.25" customHeight="1">
      <c r="B11" s="35" t="s">
        <v>10</v>
      </c>
      <c r="C11" s="36" t="s">
        <v>11</v>
      </c>
      <c r="D11" s="35" t="s">
        <v>117</v>
      </c>
      <c r="E11" s="37">
        <v>200</v>
      </c>
      <c r="F11" s="37"/>
      <c r="G11" s="38">
        <f>ROUND(F11*E11,2)</f>
        <v>0</v>
      </c>
    </row>
    <row r="12" spans="2:7" ht="27" customHeight="1">
      <c r="B12" s="5">
        <v>3</v>
      </c>
      <c r="C12" s="6" t="s">
        <v>26</v>
      </c>
      <c r="D12" s="19"/>
      <c r="E12" s="17"/>
      <c r="F12" s="17"/>
      <c r="G12" s="16">
        <f>SUM(G13:G22)</f>
        <v>0</v>
      </c>
    </row>
    <row r="13" spans="2:7" ht="55.5" customHeight="1">
      <c r="B13" s="35" t="s">
        <v>27</v>
      </c>
      <c r="C13" s="36" t="s">
        <v>28</v>
      </c>
      <c r="D13" s="35" t="s">
        <v>15</v>
      </c>
      <c r="E13" s="37">
        <v>10</v>
      </c>
      <c r="F13" s="37"/>
      <c r="G13" s="38">
        <f t="shared" ref="G13:G45" si="0">ROUND(F13*E13,2)</f>
        <v>0</v>
      </c>
    </row>
    <row r="14" spans="2:7" ht="54" customHeight="1">
      <c r="B14" s="35" t="s">
        <v>29</v>
      </c>
      <c r="C14" s="36" t="s">
        <v>118</v>
      </c>
      <c r="D14" s="35" t="s">
        <v>31</v>
      </c>
      <c r="E14" s="37">
        <v>20</v>
      </c>
      <c r="F14" s="37"/>
      <c r="G14" s="38">
        <f t="shared" si="0"/>
        <v>0</v>
      </c>
    </row>
    <row r="15" spans="2:7" ht="44.25" customHeight="1">
      <c r="B15" s="35" t="s">
        <v>32</v>
      </c>
      <c r="C15" s="36" t="s">
        <v>30</v>
      </c>
      <c r="D15" s="35" t="s">
        <v>31</v>
      </c>
      <c r="E15" s="37">
        <v>70</v>
      </c>
      <c r="F15" s="37"/>
      <c r="G15" s="38">
        <f t="shared" si="0"/>
        <v>0</v>
      </c>
    </row>
    <row r="16" spans="2:7" ht="56.25" customHeight="1">
      <c r="B16" s="35" t="s">
        <v>34</v>
      </c>
      <c r="C16" s="36" t="s">
        <v>119</v>
      </c>
      <c r="D16" s="35" t="s">
        <v>31</v>
      </c>
      <c r="E16" s="37">
        <v>12</v>
      </c>
      <c r="F16" s="37"/>
      <c r="G16" s="38">
        <f t="shared" si="0"/>
        <v>0</v>
      </c>
    </row>
    <row r="17" spans="2:7" ht="41.25" customHeight="1">
      <c r="B17" s="35" t="s">
        <v>36</v>
      </c>
      <c r="C17" s="36" t="s">
        <v>33</v>
      </c>
      <c r="D17" s="35" t="s">
        <v>31</v>
      </c>
      <c r="E17" s="37">
        <v>30</v>
      </c>
      <c r="F17" s="37"/>
      <c r="G17" s="38">
        <f t="shared" si="0"/>
        <v>0</v>
      </c>
    </row>
    <row r="18" spans="2:7" ht="45" customHeight="1">
      <c r="B18" s="35" t="s">
        <v>38</v>
      </c>
      <c r="C18" s="36" t="s">
        <v>33</v>
      </c>
      <c r="D18" s="35" t="s">
        <v>15</v>
      </c>
      <c r="E18" s="37">
        <v>10</v>
      </c>
      <c r="F18" s="37"/>
      <c r="G18" s="38">
        <f t="shared" si="0"/>
        <v>0</v>
      </c>
    </row>
    <row r="19" spans="2:7" ht="45" customHeight="1">
      <c r="B19" s="35" t="s">
        <v>120</v>
      </c>
      <c r="C19" s="36" t="s">
        <v>35</v>
      </c>
      <c r="D19" s="35" t="s">
        <v>31</v>
      </c>
      <c r="E19" s="37">
        <v>20</v>
      </c>
      <c r="F19" s="37"/>
      <c r="G19" s="38">
        <f t="shared" si="0"/>
        <v>0</v>
      </c>
    </row>
    <row r="20" spans="2:7" ht="42.75" customHeight="1">
      <c r="B20" s="35" t="s">
        <v>121</v>
      </c>
      <c r="C20" s="36" t="s">
        <v>35</v>
      </c>
      <c r="D20" s="35" t="s">
        <v>15</v>
      </c>
      <c r="E20" s="37">
        <v>10</v>
      </c>
      <c r="F20" s="37"/>
      <c r="G20" s="38">
        <f t="shared" si="0"/>
        <v>0</v>
      </c>
    </row>
    <row r="21" spans="2:7" ht="48" customHeight="1">
      <c r="B21" s="35" t="s">
        <v>122</v>
      </c>
      <c r="C21" s="36" t="s">
        <v>37</v>
      </c>
      <c r="D21" s="35" t="s">
        <v>15</v>
      </c>
      <c r="E21" s="37">
        <v>15</v>
      </c>
      <c r="F21" s="37"/>
      <c r="G21" s="38">
        <f t="shared" si="0"/>
        <v>0</v>
      </c>
    </row>
    <row r="22" spans="2:7" ht="74.25" customHeight="1">
      <c r="B22" s="35" t="s">
        <v>123</v>
      </c>
      <c r="C22" s="36" t="s">
        <v>39</v>
      </c>
      <c r="D22" s="35" t="s">
        <v>31</v>
      </c>
      <c r="E22" s="37">
        <v>200</v>
      </c>
      <c r="F22" s="37"/>
      <c r="G22" s="38">
        <f t="shared" si="0"/>
        <v>0</v>
      </c>
    </row>
    <row r="23" spans="2:7" ht="17">
      <c r="B23" s="5">
        <v>6</v>
      </c>
      <c r="C23" s="6" t="s">
        <v>46</v>
      </c>
      <c r="D23" s="19"/>
      <c r="E23" s="17"/>
      <c r="F23" s="17"/>
      <c r="G23" s="16">
        <f>SUM(G24:G38)</f>
        <v>0</v>
      </c>
    </row>
    <row r="24" spans="2:7" ht="39" customHeight="1">
      <c r="B24" s="35" t="s">
        <v>68</v>
      </c>
      <c r="C24" s="36" t="s">
        <v>52</v>
      </c>
      <c r="D24" s="35" t="s">
        <v>31</v>
      </c>
      <c r="E24" s="37">
        <v>180</v>
      </c>
      <c r="F24" s="37"/>
      <c r="G24" s="38">
        <f t="shared" si="0"/>
        <v>0</v>
      </c>
    </row>
    <row r="25" spans="2:7" ht="36" customHeight="1">
      <c r="B25" s="35" t="s">
        <v>69</v>
      </c>
      <c r="C25" s="36" t="s">
        <v>124</v>
      </c>
      <c r="D25" s="35" t="s">
        <v>31</v>
      </c>
      <c r="E25" s="37">
        <v>70</v>
      </c>
      <c r="F25" s="37"/>
      <c r="G25" s="38">
        <f t="shared" si="0"/>
        <v>0</v>
      </c>
    </row>
    <row r="26" spans="2:7" ht="48.75" customHeight="1">
      <c r="B26" s="35" t="s">
        <v>71</v>
      </c>
      <c r="C26" s="36" t="s">
        <v>54</v>
      </c>
      <c r="D26" s="35" t="s">
        <v>31</v>
      </c>
      <c r="E26" s="37">
        <v>120</v>
      </c>
      <c r="F26" s="37"/>
      <c r="G26" s="38">
        <f t="shared" si="0"/>
        <v>0</v>
      </c>
    </row>
    <row r="27" spans="2:7" ht="48.75" customHeight="1">
      <c r="B27" s="35" t="s">
        <v>74</v>
      </c>
      <c r="C27" s="36" t="s">
        <v>57</v>
      </c>
      <c r="D27" s="35" t="s">
        <v>31</v>
      </c>
      <c r="E27" s="37">
        <v>205.05</v>
      </c>
      <c r="F27" s="37"/>
      <c r="G27" s="38">
        <f t="shared" si="0"/>
        <v>0</v>
      </c>
    </row>
    <row r="28" spans="2:7" ht="48.75" customHeight="1">
      <c r="B28" s="35" t="s">
        <v>76</v>
      </c>
      <c r="C28" s="36" t="s">
        <v>58</v>
      </c>
      <c r="D28" s="35" t="s">
        <v>31</v>
      </c>
      <c r="E28" s="37">
        <v>90</v>
      </c>
      <c r="F28" s="37"/>
      <c r="G28" s="38">
        <f t="shared" si="0"/>
        <v>0</v>
      </c>
    </row>
    <row r="29" spans="2:7" ht="48.75" customHeight="1">
      <c r="B29" s="35" t="s">
        <v>77</v>
      </c>
      <c r="C29" s="36" t="s">
        <v>58</v>
      </c>
      <c r="D29" s="35" t="s">
        <v>15</v>
      </c>
      <c r="E29" s="37">
        <v>60</v>
      </c>
      <c r="F29" s="37"/>
      <c r="G29" s="38">
        <f t="shared" si="0"/>
        <v>0</v>
      </c>
    </row>
    <row r="30" spans="2:7" ht="52.5" customHeight="1">
      <c r="B30" s="35" t="s">
        <v>79</v>
      </c>
      <c r="C30" s="36" t="s">
        <v>59</v>
      </c>
      <c r="D30" s="35" t="s">
        <v>31</v>
      </c>
      <c r="E30" s="37">
        <v>50</v>
      </c>
      <c r="F30" s="37"/>
      <c r="G30" s="38">
        <f t="shared" si="0"/>
        <v>0</v>
      </c>
    </row>
    <row r="31" spans="2:7" ht="30.75" customHeight="1">
      <c r="B31" s="35" t="s">
        <v>125</v>
      </c>
      <c r="C31" s="36" t="s">
        <v>126</v>
      </c>
      <c r="D31" s="35" t="s">
        <v>31</v>
      </c>
      <c r="E31" s="37">
        <v>15</v>
      </c>
      <c r="F31" s="37"/>
      <c r="G31" s="38">
        <f t="shared" si="0"/>
        <v>0</v>
      </c>
    </row>
    <row r="32" spans="2:7" ht="85">
      <c r="B32" s="35" t="s">
        <v>127</v>
      </c>
      <c r="C32" s="36" t="s">
        <v>63</v>
      </c>
      <c r="D32" s="35" t="s">
        <v>31</v>
      </c>
      <c r="E32" s="37">
        <v>60</v>
      </c>
      <c r="F32" s="37"/>
      <c r="G32" s="38">
        <f t="shared" si="0"/>
        <v>0</v>
      </c>
    </row>
    <row r="33" spans="2:7" ht="68">
      <c r="B33" s="35" t="s">
        <v>128</v>
      </c>
      <c r="C33" s="36" t="s">
        <v>64</v>
      </c>
      <c r="D33" s="35" t="s">
        <v>31</v>
      </c>
      <c r="E33" s="37">
        <v>200</v>
      </c>
      <c r="F33" s="37"/>
      <c r="G33" s="38">
        <f t="shared" si="0"/>
        <v>0</v>
      </c>
    </row>
    <row r="34" spans="2:7" ht="51">
      <c r="B34" s="35" t="s">
        <v>129</v>
      </c>
      <c r="C34" s="36" t="s">
        <v>130</v>
      </c>
      <c r="D34" s="35" t="s">
        <v>15</v>
      </c>
      <c r="E34" s="37">
        <v>20</v>
      </c>
      <c r="F34" s="37"/>
      <c r="G34" s="38">
        <f t="shared" si="0"/>
        <v>0</v>
      </c>
    </row>
    <row r="35" spans="2:7" ht="34">
      <c r="B35" s="35" t="s">
        <v>131</v>
      </c>
      <c r="C35" s="36" t="s">
        <v>65</v>
      </c>
      <c r="D35" s="35" t="s">
        <v>31</v>
      </c>
      <c r="E35" s="37">
        <v>10</v>
      </c>
      <c r="F35" s="37"/>
      <c r="G35" s="38">
        <f t="shared" si="0"/>
        <v>0</v>
      </c>
    </row>
    <row r="36" spans="2:7" ht="51">
      <c r="B36" s="35" t="s">
        <v>132</v>
      </c>
      <c r="C36" s="36" t="s">
        <v>66</v>
      </c>
      <c r="D36" s="35" t="s">
        <v>31</v>
      </c>
      <c r="E36" s="37">
        <v>45</v>
      </c>
      <c r="F36" s="37"/>
      <c r="G36" s="38">
        <f t="shared" si="0"/>
        <v>0</v>
      </c>
    </row>
    <row r="37" spans="2:7" ht="68">
      <c r="B37" s="35" t="s">
        <v>133</v>
      </c>
      <c r="C37" s="36" t="s">
        <v>134</v>
      </c>
      <c r="D37" s="35" t="s">
        <v>31</v>
      </c>
      <c r="E37" s="37">
        <v>50</v>
      </c>
      <c r="F37" s="37"/>
      <c r="G37" s="38">
        <f t="shared" si="0"/>
        <v>0</v>
      </c>
    </row>
    <row r="38" spans="2:7" ht="51">
      <c r="B38" s="35">
        <v>6.23</v>
      </c>
      <c r="C38" s="36" t="s">
        <v>145</v>
      </c>
      <c r="D38" s="35" t="s">
        <v>72</v>
      </c>
      <c r="E38" s="37">
        <v>16</v>
      </c>
      <c r="F38" s="37"/>
      <c r="G38" s="38">
        <f t="shared" si="0"/>
        <v>0</v>
      </c>
    </row>
    <row r="39" spans="2:7" ht="17">
      <c r="B39" s="5">
        <v>7</v>
      </c>
      <c r="C39" s="6" t="s">
        <v>67</v>
      </c>
      <c r="D39" s="19"/>
      <c r="E39" s="17"/>
      <c r="F39" s="17"/>
      <c r="G39" s="16">
        <f>SUM(G40:G41)</f>
        <v>0</v>
      </c>
    </row>
    <row r="40" spans="2:7" ht="56.25" customHeight="1">
      <c r="B40" s="35" t="s">
        <v>85</v>
      </c>
      <c r="C40" s="36" t="s">
        <v>73</v>
      </c>
      <c r="D40" s="35" t="s">
        <v>31</v>
      </c>
      <c r="E40" s="37">
        <v>100</v>
      </c>
      <c r="F40" s="37"/>
      <c r="G40" s="38">
        <f t="shared" si="0"/>
        <v>0</v>
      </c>
    </row>
    <row r="41" spans="2:7" ht="68">
      <c r="B41" s="35" t="s">
        <v>135</v>
      </c>
      <c r="C41" s="36" t="s">
        <v>75</v>
      </c>
      <c r="D41" s="35" t="s">
        <v>72</v>
      </c>
      <c r="E41" s="37">
        <v>15</v>
      </c>
      <c r="F41" s="37"/>
      <c r="G41" s="38">
        <f t="shared" si="0"/>
        <v>0</v>
      </c>
    </row>
    <row r="42" spans="2:7" ht="17">
      <c r="B42" s="5">
        <v>8</v>
      </c>
      <c r="C42" s="6" t="s">
        <v>81</v>
      </c>
      <c r="D42" s="19"/>
      <c r="E42" s="17"/>
      <c r="F42" s="17"/>
      <c r="G42" s="16">
        <f>SUM(G43:G45)</f>
        <v>0</v>
      </c>
    </row>
    <row r="43" spans="2:7" ht="34">
      <c r="B43" s="35" t="s">
        <v>88</v>
      </c>
      <c r="C43" s="36" t="s">
        <v>138</v>
      </c>
      <c r="D43" s="35" t="s">
        <v>72</v>
      </c>
      <c r="E43" s="37">
        <v>1</v>
      </c>
      <c r="F43" s="37"/>
      <c r="G43" s="38">
        <f t="shared" si="0"/>
        <v>0</v>
      </c>
    </row>
    <row r="44" spans="2:7" ht="68">
      <c r="B44" s="35" t="s">
        <v>90</v>
      </c>
      <c r="C44" s="36" t="s">
        <v>139</v>
      </c>
      <c r="D44" s="35" t="s">
        <v>72</v>
      </c>
      <c r="E44" s="37">
        <v>1</v>
      </c>
      <c r="F44" s="37"/>
      <c r="G44" s="38">
        <f t="shared" si="0"/>
        <v>0</v>
      </c>
    </row>
    <row r="45" spans="2:7" ht="51">
      <c r="B45" s="35" t="s">
        <v>92</v>
      </c>
      <c r="C45" s="36" t="s">
        <v>86</v>
      </c>
      <c r="D45" s="35" t="s">
        <v>31</v>
      </c>
      <c r="E45" s="37">
        <v>20</v>
      </c>
      <c r="F45" s="37"/>
      <c r="G45" s="38">
        <f t="shared" si="0"/>
        <v>0</v>
      </c>
    </row>
    <row r="46" spans="2:7" ht="17">
      <c r="B46" s="5">
        <v>11</v>
      </c>
      <c r="C46" s="6" t="s">
        <v>140</v>
      </c>
      <c r="D46" s="19"/>
      <c r="E46" s="17"/>
      <c r="F46" s="17"/>
      <c r="G46" s="16">
        <f>SUM(G47:G48)</f>
        <v>0</v>
      </c>
    </row>
    <row r="47" spans="2:7" ht="17">
      <c r="B47" s="35" t="s">
        <v>141</v>
      </c>
      <c r="C47" s="36" t="s">
        <v>142</v>
      </c>
      <c r="D47" s="35" t="s">
        <v>31</v>
      </c>
      <c r="E47" s="37">
        <v>247.22</v>
      </c>
      <c r="F47" s="37"/>
      <c r="G47" s="38">
        <f t="shared" ref="G47:G48" si="1">ROUND(F47*E47,2)</f>
        <v>0</v>
      </c>
    </row>
    <row r="48" spans="2:7" ht="17">
      <c r="B48" s="35" t="s">
        <v>143</v>
      </c>
      <c r="C48" s="36" t="s">
        <v>144</v>
      </c>
      <c r="D48" s="35" t="s">
        <v>31</v>
      </c>
      <c r="E48" s="37">
        <v>50</v>
      </c>
      <c r="F48" s="37"/>
      <c r="G48" s="38">
        <f t="shared" si="1"/>
        <v>0</v>
      </c>
    </row>
    <row r="49" spans="2:7" ht="16">
      <c r="B49" s="20"/>
      <c r="C49" s="21"/>
      <c r="D49" s="20"/>
      <c r="E49" s="39"/>
      <c r="F49" s="40"/>
      <c r="G49" s="24"/>
    </row>
    <row r="50" spans="2:7" ht="17" thickBot="1">
      <c r="B50" s="25"/>
      <c r="C50" s="26"/>
      <c r="D50" s="25"/>
      <c r="E50" s="41"/>
      <c r="F50" s="42"/>
      <c r="G50" s="43"/>
    </row>
    <row r="51" spans="2:7" ht="16">
      <c r="B51" s="54" t="s">
        <v>110</v>
      </c>
      <c r="C51" s="55"/>
      <c r="D51" s="55"/>
      <c r="E51" s="55"/>
      <c r="F51" s="55"/>
      <c r="G51" s="29">
        <f>+G9+G12+G23+G39+G42+G46</f>
        <v>0</v>
      </c>
    </row>
    <row r="52" spans="2:7" ht="16">
      <c r="B52" s="56" t="s">
        <v>111</v>
      </c>
      <c r="C52" s="57"/>
      <c r="D52" s="57"/>
      <c r="E52" s="58"/>
      <c r="F52" s="30">
        <v>0.22</v>
      </c>
      <c r="G52" s="31">
        <f>ROUND($G$51*F52,0)</f>
        <v>0</v>
      </c>
    </row>
    <row r="53" spans="2:7" ht="16">
      <c r="B53" s="56" t="s">
        <v>112</v>
      </c>
      <c r="C53" s="57"/>
      <c r="D53" s="57"/>
      <c r="E53" s="58"/>
      <c r="F53" s="30">
        <v>0.03</v>
      </c>
      <c r="G53" s="31">
        <f t="shared" ref="G53:G54" si="2">ROUND($G$51*F53,0)</f>
        <v>0</v>
      </c>
    </row>
    <row r="54" spans="2:7" ht="16">
      <c r="B54" s="56" t="s">
        <v>113</v>
      </c>
      <c r="C54" s="57"/>
      <c r="D54" s="57"/>
      <c r="E54" s="58"/>
      <c r="F54" s="30">
        <v>0.05</v>
      </c>
      <c r="G54" s="31">
        <f t="shared" si="2"/>
        <v>0</v>
      </c>
    </row>
    <row r="55" spans="2:7" ht="16">
      <c r="B55" s="56" t="s">
        <v>114</v>
      </c>
      <c r="C55" s="57"/>
      <c r="D55" s="57"/>
      <c r="E55" s="57"/>
      <c r="F55" s="58"/>
      <c r="G55" s="32">
        <f>SUM(G52:G54)</f>
        <v>0</v>
      </c>
    </row>
    <row r="56" spans="2:7" ht="17" thickBot="1">
      <c r="B56" s="51" t="s">
        <v>115</v>
      </c>
      <c r="C56" s="52"/>
      <c r="D56" s="52"/>
      <c r="E56" s="52"/>
      <c r="F56" s="53"/>
      <c r="G56" s="33">
        <f>+G51+G55</f>
        <v>0</v>
      </c>
    </row>
    <row r="58" spans="2:7">
      <c r="G58" s="44"/>
    </row>
    <row r="60" spans="2:7">
      <c r="G60" s="44"/>
    </row>
    <row r="61" spans="2:7">
      <c r="F61" s="44"/>
      <c r="G61" s="44"/>
    </row>
    <row r="63" spans="2:7">
      <c r="G63" s="44"/>
    </row>
  </sheetData>
  <mergeCells count="11">
    <mergeCell ref="B4:D4"/>
    <mergeCell ref="E4:G4"/>
    <mergeCell ref="B5:G5"/>
    <mergeCell ref="B6:G6"/>
    <mergeCell ref="B7:G7"/>
    <mergeCell ref="B56:F56"/>
    <mergeCell ref="B51:F51"/>
    <mergeCell ref="B52:E52"/>
    <mergeCell ref="B53:E53"/>
    <mergeCell ref="B54:E54"/>
    <mergeCell ref="B55:F55"/>
  </mergeCells>
  <pageMargins left="0.70866141732283472" right="0.70866141732283472" top="1.3030314960629923" bottom="0.74803149606299213" header="0.31496062992125984" footer="0.31496062992125984"/>
  <pageSetup paperSize="9" scale="48" orientation="portrait" horizontalDpi="4294967295" verticalDpi="4294967295" r:id="rId1"/>
  <rowBreaks count="1" manualBreakCount="1">
    <brk id="37" max="6" man="1"/>
  </rowBreaks>
  <ignoredErrors>
    <ignoredError sqref="G46 G42 G39 G12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817FB-7DC1-7849-8850-749F80ADD0FE}">
  <dimension ref="A1:D9"/>
  <sheetViews>
    <sheetView showGridLines="0" tabSelected="1" workbookViewId="0">
      <selection sqref="A1:D9"/>
    </sheetView>
  </sheetViews>
  <sheetFormatPr baseColWidth="10" defaultRowHeight="15"/>
  <cols>
    <col min="1" max="1" width="2.1640625" bestFit="1" customWidth="1"/>
    <col min="2" max="2" width="49.33203125" customWidth="1"/>
    <col min="3" max="3" width="12.83203125" style="64" customWidth="1"/>
    <col min="4" max="4" width="24.1640625" bestFit="1" customWidth="1"/>
  </cols>
  <sheetData>
    <row r="1" spans="1:4" ht="18">
      <c r="B1" s="74" t="s">
        <v>164</v>
      </c>
      <c r="C1" s="74"/>
      <c r="D1" s="74"/>
    </row>
    <row r="2" spans="1:4" ht="71" customHeight="1">
      <c r="A2" s="75">
        <v>1</v>
      </c>
      <c r="B2" s="65" t="s">
        <v>146</v>
      </c>
      <c r="C2" s="66"/>
      <c r="D2" s="73">
        <f>'SEDE CENTRO'!G66</f>
        <v>0</v>
      </c>
    </row>
    <row r="3" spans="1:4" ht="47" customHeight="1">
      <c r="A3" s="75">
        <v>2</v>
      </c>
      <c r="B3" s="65" t="s">
        <v>116</v>
      </c>
      <c r="C3" s="66"/>
      <c r="D3" s="73">
        <f>'SEDE PRADO'!G51</f>
        <v>0</v>
      </c>
    </row>
    <row r="4" spans="1:4" ht="47" customHeight="1">
      <c r="B4" s="67" t="s">
        <v>110</v>
      </c>
      <c r="C4" s="67"/>
      <c r="D4" s="73">
        <f>D2+D3</f>
        <v>0</v>
      </c>
    </row>
    <row r="5" spans="1:4" ht="16">
      <c r="B5" s="68" t="s">
        <v>161</v>
      </c>
      <c r="C5" s="63">
        <v>0.22</v>
      </c>
      <c r="D5" s="31">
        <f>D4*C5</f>
        <v>0</v>
      </c>
    </row>
    <row r="6" spans="1:4" ht="16">
      <c r="B6" s="68" t="s">
        <v>162</v>
      </c>
      <c r="C6" s="63">
        <v>0.03</v>
      </c>
      <c r="D6" s="31">
        <f>D4*C6</f>
        <v>0</v>
      </c>
    </row>
    <row r="7" spans="1:4" ht="16">
      <c r="B7" s="68" t="s">
        <v>113</v>
      </c>
      <c r="C7" s="63">
        <v>0.05</v>
      </c>
      <c r="D7" s="31">
        <f>D4*C7</f>
        <v>0</v>
      </c>
    </row>
    <row r="8" spans="1:4">
      <c r="B8" s="69" t="s">
        <v>114</v>
      </c>
      <c r="C8" s="70"/>
      <c r="D8" s="73">
        <f>D5+D6+D7</f>
        <v>0</v>
      </c>
    </row>
    <row r="9" spans="1:4">
      <c r="B9" s="71" t="s">
        <v>163</v>
      </c>
      <c r="C9" s="72"/>
      <c r="D9" s="73">
        <f>D4+D8</f>
        <v>0</v>
      </c>
    </row>
  </sheetData>
  <mergeCells count="6">
    <mergeCell ref="B9:C9"/>
    <mergeCell ref="B4:C4"/>
    <mergeCell ref="B1:D1"/>
    <mergeCell ref="B2:C2"/>
    <mergeCell ref="B3:C3"/>
    <mergeCell ref="B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SEDE CENTRO</vt:lpstr>
      <vt:lpstr>SEDE PRADO</vt:lpstr>
      <vt:lpstr>CONSOLIDADO</vt:lpstr>
      <vt:lpstr>'SEDE CENTRO'!Títulos_a_imprimir</vt:lpstr>
      <vt:lpstr>'SEDE PRADO'!Títulos_a_imprimir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YICETH BERMUDEZ</dc:creator>
  <cp:lastModifiedBy>Cynthia Johanna Tete Villa</cp:lastModifiedBy>
  <cp:lastPrinted>2025-10-08T16:41:19Z</cp:lastPrinted>
  <dcterms:created xsi:type="dcterms:W3CDTF">2025-09-25T18:34:28Z</dcterms:created>
  <dcterms:modified xsi:type="dcterms:W3CDTF">2025-11-05T02:06:13Z</dcterms:modified>
</cp:coreProperties>
</file>