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D:\Dropbox\LA VEGA - ASESORIA\15. VARIOS LA VEGA BLAL\76.  LOP Vias ICCU - G10\"/>
    </mc:Choice>
  </mc:AlternateContent>
  <xr:revisionPtr revIDLastSave="0" documentId="8_{84BFA541-9FD1-418A-ACB8-30E0CB188CC1}" xr6:coauthVersionLast="47" xr6:coauthVersionMax="47" xr10:uidLastSave="{00000000-0000-0000-0000-000000000000}"/>
  <bookViews>
    <workbookView xWindow="-120" yWindow="-120" windowWidth="29040" windowHeight="15720" tabRatio="906" activeTab="1" xr2:uid="{00000000-000D-0000-FFFF-FFFF00000000}"/>
  </bookViews>
  <sheets>
    <sheet name="PRESUPUESTO OFICIAL (Entidad)" sheetId="273" r:id="rId1"/>
    <sheet name="BIENES RELEVANTES" sheetId="27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 localSheetId="0">'PRESUPUESTO OFICIAL (Entidad)'!ERR</definedName>
    <definedName name="\X">[0]!ERR</definedName>
    <definedName name="\Z" localSheetId="0">'PRESUPUESTO OFICIAL (Entidad)'!ERR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0">'PRESUPUESTO OFICIAL (Entidad)'!ERR</definedName>
    <definedName name="__F">[0]!ERR</definedName>
    <definedName name="__FS01" localSheetId="0">'PRESUPUESTO OFICIAL (Entidad)'!ERR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'BIENES RELEVANTES'!$B$6:$L$6</definedName>
    <definedName name="_xlnm._FilterDatabase" localSheetId="0" hidden="1">'PRESUPUESTO OFICIAL (Entidad)'!$I$11:$I$40</definedName>
    <definedName name="_FS01" localSheetId="0">'PRESUPUESTO OFICIAL (Entidad)'!ERR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>[0]!ERR</definedName>
    <definedName name="AAA" localSheetId="0">'PRESUPUESTO OFICIAL (Entidad)'!ERR</definedName>
    <definedName name="AAA">[0]!ERR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[39]!absc</definedName>
    <definedName name="APU_directos">#REF!</definedName>
    <definedName name="APU221.1">#REF!</definedName>
    <definedName name="APU221.2">#REF!</definedName>
    <definedName name="aq" localSheetId="0">'PRESUPUESTO OFICIAL (Entidad)'!ERR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'BIENES RELEVANTES'!$A$1:$M$32</definedName>
    <definedName name="_xlnm.Print_Area" localSheetId="0">'PRESUPUESTO OFICIAL (Entidad)'!$A$1:$N$158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 localSheetId="0">'PRESUPUESTO OFICIAL (Entidad)'!ERR</definedName>
    <definedName name="armuve">[0]!ERR</definedName>
    <definedName name="ARP">#REF!</definedName>
    <definedName name="ARS">#REF!</definedName>
    <definedName name="as" localSheetId="0">'PRESUPUESTO OFICIAL (Entidad)'!ERR</definedName>
    <definedName name="as">[0]!ERR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 (Entidad)'!ERR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[41]CONTRATO!$E$18</definedName>
    <definedName name="AuxCom">'[10]DATOS CONTRATO'!$I$16</definedName>
    <definedName name="auxcomisariato">[41]CONTRATO!$I$16</definedName>
    <definedName name="AuxDot">'[10]DATOS CONTRATO'!$I$17</definedName>
    <definedName name="auxdotacion">[41]CONTRATO!$I$17</definedName>
    <definedName name="AuxHab">'[10]DATOS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0">'PRESUPUESTO OFICIAL (Entidad)'!ERR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[41]CONTRATO!$E$8</definedName>
    <definedName name="COPIA" localSheetId="0">'PRESUPUESTO OFICIAL (Entidad)'!ERR</definedName>
    <definedName name="COPIA">[0]!ERR</definedName>
    <definedName name="COPIA1">#REF!</definedName>
    <definedName name="COPIA2">#REF!</definedName>
    <definedName name="copiao4" localSheetId="0">'PRESUPUESTO OFICIAL (Entidad)'!ERR</definedName>
    <definedName name="copiao4">[0]!ERR</definedName>
    <definedName name="corri" localSheetId="0">'PRESUPUESTO OFICIAL (Entidad)'!ERR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0">'PRESUPUESTO OFICIAL (Entidad)'!ERR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[46]steel!#REF!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[41]EMPRESA!$F$14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>#REF!</definedName>
    <definedName name="eme" localSheetId="0">'PRESUPUESTO OFICIAL (Entidad)'!ERR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[46]steel!$B$8:$B$47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[70]Estructura!$C$7:$E$2570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 localSheetId="0">'[73]Itemes Renovación'!#REF!</definedName>
    <definedName name="FACTURADO">'[74]Itemes Renovación'!#REF!</definedName>
    <definedName name="FareWellStmnt">[51]!FareWellStmnt</definedName>
    <definedName name="FaseProyecto">#REF!</definedName>
    <definedName name="FD" localSheetId="0">'PRESUPUESTO OFICIAL (Entidad)'!ERR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[41]CONTRATO!$E$10</definedName>
    <definedName name="FechaTermina">[41]CONTRATO!$E$11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'PRESUPUESTO OFICIAL (Entidad)'!ERR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0">'PRESUPUESTO OFICIAL (Entidad)'!ERR</definedName>
    <definedName name="FINANCIACION">[0]!ERR</definedName>
    <definedName name="FinePrint">[51]!FinePrint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0">'PRESUPUESTO OFICIAL (Entidad)'!ERR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[46]steel!$F$7:$J$7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0">'PRESUPUESTO OFICIAL (Entidad)'!ERR</definedName>
    <definedName name="ID">[0]!ERR</definedName>
    <definedName name="IF">'[52]A.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>[82]Insumos!#REF!</definedName>
    <definedName name="Insumos_basicos">#REF!</definedName>
    <definedName name="Int">#REF!</definedName>
    <definedName name="InTap">[20]Interc.tapones!$E$1:$E$65536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'[20]Interc.válv.'!$E$1:$E$65536</definedName>
    <definedName name="INV_11">'[83]PR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0">'PRESUPUESTO OFICIAL (Entidad)'!ERR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'PRESUPUESTO OFICIAL (Entidad)'!ERR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0">'PRESUPUESTO OFICIAL (Entidad)'!ERR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'PRESUPUESTO OFICIAL (Entidad)'!ERR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>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 localSheetId="0">[86]TOTALES!$D$7:$D$654</definedName>
    <definedName name="ListaUni">[87]TOTALES!$D$7:$D$654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[88]tub!$C$1:$J$39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 localSheetId="0">[38]!absc</definedName>
    <definedName name="LOCA1">[39]!absc</definedName>
    <definedName name="LOCALIZACION_Y_REPLANTEO">#REF!</definedName>
    <definedName name="LOGO" localSheetId="0">'PRESUPUESTO OFICIAL (Entidad)'!ERR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[54]Insum!$A$68:$H$98</definedName>
    <definedName name="mar">'[37]Res-Accide-10'!#REF!</definedName>
    <definedName name="MARCO_H">#REF!</definedName>
    <definedName name="marina">'[89]Informe Semanal 1'!#REF!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'[90]TABLA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'[91]CCP,LEYES,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'[41]LIQUIDA-NOMINA'!$H$3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[92]Tablas!$AO$6:$AO$7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[46]steel!#REF!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>[51]!Nada</definedName>
    <definedName name="Nafta_2">'[93] ASR+Nafta'!$K$19:$AS$19</definedName>
    <definedName name="Nafta2">'[93] ASR+Nafta'!$K$19:$AS$19</definedName>
    <definedName name="Nafta3">'[93]Todos+Nafta'!$K$19:$AS$19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 (Entidad)'!ERR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DATE(YEAR([94]!Loan_Start),MONTH([94]!Loan_Start)+Payment_Number,DAY([94]!Loan_Start))</definedName>
    <definedName name="obras1">DATE(YEAR([94]!Loan_Start),MONTH([94]!Loan_Start)+Payment_Number,DAY([94]!Loan_Start))</definedName>
    <definedName name="obras11" hidden="1">#REF!</definedName>
    <definedName name="obras111" localSheetId="0">DATE(YEAR([95]!Loan_Start),MONTH([95]!Loan_Start)+Payment_Number,DAY([95]!Loan_Start))</definedName>
    <definedName name="obras111">DATE(YEAR([95]!Loan_Start),MONTH([95]!Loan_Start)+Payment_Number,DAY([95]!Loan_Start))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0">DATE(YEAR([95]!Loan_Start),MONTH([95]!Loan_Start)+Payment_Number,DAY([95]!Loan_Start))</definedName>
    <definedName name="Payment_Date1">DATE(YEAR([95]!Loan_Start),MONTH([95]!Loan_Start)+Payment_Number,DAY([95]!Loan_Start))</definedName>
    <definedName name="Payment_Needed">"Pago necesario"</definedName>
    <definedName name="Pb">#REF!</definedName>
    <definedName name="Pd">#REF!</definedName>
    <definedName name="PEPE" localSheetId="0">'PRESUPUESTO OFICIAL (Entidad)'!ERR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[96]STRSUMM0!#REF!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'[97]Hoja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'[89]Informe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0">'PRESUPUESTO OFICIAL (Entidad)'!ERR</definedName>
    <definedName name="programainv">[0]!ERR</definedName>
    <definedName name="Proponente">#REF!</definedName>
    <definedName name="PRUEBA">[98]!absc</definedName>
    <definedName name="prueba1">[98]!absc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'[99]ORITO 02 '!$A$12</definedName>
    <definedName name="Pwf_actual">'[99]ORITO 02 '!$E$6</definedName>
    <definedName name="Pwf_i">[47]medelo!$A$66:$A$83</definedName>
    <definedName name="Pwf_min">'[99]ORITO 02 '!$E$8</definedName>
    <definedName name="Pwfd">#REF!</definedName>
    <definedName name="Q">#REF!</definedName>
    <definedName name="Q_actual">'[99]ORITO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[47]medelo!$B$63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'[99]ORITO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'[93] ASR+Nafta'!$E$9:$E$21</definedName>
    <definedName name="Recall_3">'[93]Todos+Nafta'!$E$9:$E$21</definedName>
    <definedName name="Recorder">#REF!</definedName>
    <definedName name="recursos">[100]RECURSOS!$A$8:$A$204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[92]Tablas!$M$6:$M$8</definedName>
    <definedName name="REGIONAL">[92]Tablas!$I$6:$I$10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0">'PRESUPUESTO OFICIAL (Entidad)'!ERR</definedName>
    <definedName name="REICIO">[0]!ERR</definedName>
    <definedName name="Reimbursement">"Reembolso"</definedName>
    <definedName name="reinicio" localSheetId="0">'PRESUPUESTO OFICIAL (Entidad)'!ERR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[101]Ingenieria!#REF!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0">'PRESUPUESTO OFICIAL (Entidad)'!ERR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'[102]Form5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 localSheetId="0">'PRESUPUESTO OFICIAL (Entidad)'!ERR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'[3]7422CW00'!#REF!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>[0]!ERR</definedName>
    <definedName name="SINGOLO">'[3]7422CW00'!#REF!</definedName>
    <definedName name="SISISIS" localSheetId="0">'PRESUPUESTO OFICIAL (Entidad)'!ERR</definedName>
    <definedName name="SISISIS">[0]!ERR</definedName>
    <definedName name="Smlv">'[10]DATOS CONTRATO'!$I$9</definedName>
    <definedName name="smlv01">[41]CONTRATO!$I$9</definedName>
    <definedName name="smlv2001">[41]CONTRATO!$H$9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(Entidad)'!$L$42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(Entidad)'!$L$54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(Entidad)'!$L$54</definedName>
    <definedName name="solver_pre" localSheetId="0" hidden="1">0.000001</definedName>
    <definedName name="solver_rel1" localSheetId="0" hidden="1">2</definedName>
    <definedName name="solver_rhs1" localSheetId="0" hidden="1">'PRESUPUESTO OFICIAL (Entidad)'!$L$55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 localSheetId="0">'PRESUPUESTO OFICIAL (Entidad)'!ERR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'[103]PxQ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0">'PRESUPUESTO OFICIAL (Entidad)'!ERR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[104]Hoja3!$B$4:$F$28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[105]TARIFAS!$A$1:$F$52</definedName>
    <definedName name="TarifaSalud">[41]EMPRESA!$F$26</definedName>
    <definedName name="Tasa">#REF!</definedName>
    <definedName name="TASA_DE_CAMBIO">#REF!</definedName>
    <definedName name="Tasa1">'[106]Bases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>[0]!ERR</definedName>
    <definedName name="TERM" localSheetId="0">'PRESUPUESTO OFICIAL (Entidad)'!ERR</definedName>
    <definedName name="TERM">[0]!ERR</definedName>
    <definedName name="TÉRMINOS" localSheetId="0">'PRESUPUESTO OFICIAL (Entidad)'!ERR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[92]Tablas!$U$6:$U$15</definedName>
    <definedName name="TipoNeces">[92]Tablas!$Q$6:$Q$8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'[10]NOMINA-1'!$E$37</definedName>
    <definedName name="TotAuxAlimentacion">'[41]NOMINA 1'!$E$38</definedName>
    <definedName name="TotAuxCom">'[10]NOMINA-1'!$E$39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'[10]NOMINA-1'!$E$41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'[10]NOMINA-1'!$N$39</definedName>
    <definedName name="TotPrimConvencional">'[41]NOMINA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[107]desmonte!$E$48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'[91]CCP,LEYES,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>#REF!</definedName>
    <definedName name="unj" hidden="1">[18]INST!#REF!</definedName>
    <definedName name="uno" localSheetId="0">'PRESUPUESTO OFICIAL (Entidad)'!ERR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[92]Tablas!$A$6:$A$26</definedName>
    <definedName name="VigenciaDolares">#REF!</definedName>
    <definedName name="VigenciaPesos">#REF!</definedName>
    <definedName name="VIGFUTURA">[92]Tablas!$J$6:$J$8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[51]Personalizar!$E$15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0">'PRESUPUESTO OFICIAL (Entidad)'!ERR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71" l="1"/>
  <c r="L8" i="271"/>
  <c r="L9" i="271"/>
  <c r="K9" i="271"/>
  <c r="L7" i="271"/>
  <c r="J8" i="271"/>
  <c r="I9" i="271"/>
  <c r="I10" i="271" s="1"/>
  <c r="I11" i="271" s="1"/>
  <c r="I8" i="271"/>
  <c r="I7" i="271"/>
  <c r="F8" i="271"/>
  <c r="F9" i="271"/>
  <c r="F11" i="271"/>
  <c r="F7" i="271"/>
  <c r="F10" i="271"/>
  <c r="E7" i="271"/>
  <c r="E11" i="271"/>
  <c r="E9" i="271"/>
  <c r="E8" i="271"/>
  <c r="E10" i="271"/>
  <c r="D8" i="271"/>
  <c r="D9" i="271"/>
  <c r="D11" i="271"/>
  <c r="D7" i="271"/>
  <c r="D10" i="271"/>
  <c r="B8" i="271"/>
  <c r="B9" i="271"/>
  <c r="B11" i="271"/>
  <c r="B7" i="271"/>
  <c r="B10" i="271"/>
  <c r="C8" i="271"/>
  <c r="C9" i="271"/>
  <c r="C11" i="271"/>
  <c r="C7" i="271"/>
  <c r="C10" i="271"/>
  <c r="E5" i="271"/>
  <c r="D5" i="271"/>
  <c r="C6" i="271"/>
  <c r="B6" i="271"/>
  <c r="L152" i="273"/>
  <c r="K136" i="273"/>
  <c r="L136" i="273" s="1"/>
  <c r="K135" i="273"/>
  <c r="L135" i="273" s="1"/>
  <c r="L134" i="273"/>
  <c r="K134" i="273"/>
  <c r="K133" i="273"/>
  <c r="L133" i="273" s="1"/>
  <c r="K132" i="273"/>
  <c r="L132" i="273" s="1"/>
  <c r="K131" i="273"/>
  <c r="L131" i="273" s="1"/>
  <c r="L130" i="273"/>
  <c r="K130" i="273"/>
  <c r="K129" i="273"/>
  <c r="L129" i="273" s="1"/>
  <c r="K128" i="273"/>
  <c r="L128" i="273" s="1"/>
  <c r="K127" i="273"/>
  <c r="L127" i="273" s="1"/>
  <c r="K122" i="273"/>
  <c r="L122" i="273" s="1"/>
  <c r="K121" i="273"/>
  <c r="L121" i="273" s="1"/>
  <c r="K120" i="273"/>
  <c r="L120" i="273" s="1"/>
  <c r="L119" i="273"/>
  <c r="K119" i="273"/>
  <c r="K118" i="273"/>
  <c r="L118" i="273" s="1"/>
  <c r="K117" i="273"/>
  <c r="L117" i="273" s="1"/>
  <c r="K116" i="273"/>
  <c r="L116" i="273" s="1"/>
  <c r="L115" i="273"/>
  <c r="K115" i="273"/>
  <c r="K114" i="273"/>
  <c r="L114" i="273" s="1"/>
  <c r="K113" i="273"/>
  <c r="L113" i="273" s="1"/>
  <c r="L108" i="273"/>
  <c r="K108" i="273"/>
  <c r="K107" i="273"/>
  <c r="L107" i="273" s="1"/>
  <c r="K106" i="273"/>
  <c r="L106" i="273" s="1"/>
  <c r="K105" i="273"/>
  <c r="L105" i="273" s="1"/>
  <c r="L104" i="273"/>
  <c r="K104" i="273"/>
  <c r="K103" i="273"/>
  <c r="L103" i="273" s="1"/>
  <c r="K102" i="273"/>
  <c r="L102" i="273" s="1"/>
  <c r="K101" i="273"/>
  <c r="L101" i="273" s="1"/>
  <c r="L100" i="273"/>
  <c r="K100" i="273"/>
  <c r="K99" i="273"/>
  <c r="L99" i="273" s="1"/>
  <c r="L109" i="273" s="1"/>
  <c r="L111" i="273" s="1"/>
  <c r="K94" i="273"/>
  <c r="L94" i="273" s="1"/>
  <c r="L93" i="273"/>
  <c r="K93" i="273"/>
  <c r="K92" i="273"/>
  <c r="L92" i="273" s="1"/>
  <c r="K91" i="273"/>
  <c r="L91" i="273" s="1"/>
  <c r="K90" i="273"/>
  <c r="L90" i="273" s="1"/>
  <c r="L89" i="273"/>
  <c r="K89" i="273"/>
  <c r="K88" i="273"/>
  <c r="L88" i="273" s="1"/>
  <c r="K87" i="273"/>
  <c r="L87" i="273" s="1"/>
  <c r="K86" i="273"/>
  <c r="L86" i="273" s="1"/>
  <c r="L85" i="273"/>
  <c r="K85" i="273"/>
  <c r="K80" i="273"/>
  <c r="L80" i="273" s="1"/>
  <c r="K79" i="273"/>
  <c r="L79" i="273" s="1"/>
  <c r="L78" i="273"/>
  <c r="K78" i="273"/>
  <c r="K77" i="273"/>
  <c r="L77" i="273" s="1"/>
  <c r="K76" i="273"/>
  <c r="L76" i="273" s="1"/>
  <c r="K75" i="273"/>
  <c r="L75" i="273" s="1"/>
  <c r="L74" i="273"/>
  <c r="K74" i="273"/>
  <c r="K73" i="273"/>
  <c r="L73" i="273" s="1"/>
  <c r="K72" i="273"/>
  <c r="L72" i="273" s="1"/>
  <c r="K71" i="273"/>
  <c r="L71" i="273" s="1"/>
  <c r="K66" i="273"/>
  <c r="L66" i="273" s="1"/>
  <c r="K65" i="273"/>
  <c r="L65" i="273" s="1"/>
  <c r="K64" i="273"/>
  <c r="L64" i="273" s="1"/>
  <c r="L63" i="273"/>
  <c r="K63" i="273"/>
  <c r="K62" i="273"/>
  <c r="L62" i="273" s="1"/>
  <c r="K61" i="273"/>
  <c r="L61" i="273" s="1"/>
  <c r="K60" i="273"/>
  <c r="L60" i="273" s="1"/>
  <c r="L59" i="273"/>
  <c r="K59" i="273"/>
  <c r="K58" i="273"/>
  <c r="L58" i="273" s="1"/>
  <c r="K57" i="273"/>
  <c r="L57" i="273" s="1"/>
  <c r="L52" i="273"/>
  <c r="K52" i="273"/>
  <c r="K51" i="273"/>
  <c r="L51" i="273" s="1"/>
  <c r="K50" i="273"/>
  <c r="L50" i="273" s="1"/>
  <c r="K49" i="273"/>
  <c r="L49" i="273" s="1"/>
  <c r="L48" i="273"/>
  <c r="K48" i="273"/>
  <c r="K47" i="273"/>
  <c r="L47" i="273" s="1"/>
  <c r="K46" i="273"/>
  <c r="L46" i="273" s="1"/>
  <c r="K45" i="273"/>
  <c r="L45" i="273" s="1"/>
  <c r="L44" i="273"/>
  <c r="K44" i="273"/>
  <c r="K43" i="273"/>
  <c r="L43" i="273" s="1"/>
  <c r="L53" i="273" s="1"/>
  <c r="L55" i="273" s="1"/>
  <c r="K38" i="273"/>
  <c r="L38" i="273" s="1"/>
  <c r="L37" i="273"/>
  <c r="K37" i="273"/>
  <c r="K36" i="273"/>
  <c r="L36" i="273" s="1"/>
  <c r="K35" i="273"/>
  <c r="L35" i="273" s="1"/>
  <c r="K34" i="273"/>
  <c r="L34" i="273" s="1"/>
  <c r="L33" i="273"/>
  <c r="K33" i="273"/>
  <c r="K32" i="273"/>
  <c r="L32" i="273" s="1"/>
  <c r="K31" i="273"/>
  <c r="L31" i="273" s="1"/>
  <c r="K30" i="273"/>
  <c r="L30" i="273" s="1"/>
  <c r="L29" i="273"/>
  <c r="K29" i="273"/>
  <c r="K24" i="273"/>
  <c r="L24" i="273" s="1"/>
  <c r="K23" i="273"/>
  <c r="L23" i="273" s="1"/>
  <c r="L22" i="273"/>
  <c r="K22" i="273"/>
  <c r="K21" i="273"/>
  <c r="L21" i="273" s="1"/>
  <c r="K20" i="273"/>
  <c r="L20" i="273" s="1"/>
  <c r="K19" i="273"/>
  <c r="L19" i="273" s="1"/>
  <c r="L18" i="273"/>
  <c r="K18" i="273"/>
  <c r="K17" i="273"/>
  <c r="L17" i="273" s="1"/>
  <c r="K16" i="273"/>
  <c r="L16" i="273" s="1"/>
  <c r="K15" i="273"/>
  <c r="L15" i="273" s="1"/>
  <c r="L137" i="273" l="1"/>
  <c r="L139" i="273" s="1"/>
  <c r="L67" i="273"/>
  <c r="L69" i="273" s="1"/>
  <c r="L81" i="273"/>
  <c r="L83" i="273" s="1"/>
  <c r="L39" i="273"/>
  <c r="L41" i="273" s="1"/>
  <c r="L25" i="273"/>
  <c r="L27" i="273" s="1"/>
  <c r="L95" i="273"/>
  <c r="L97" i="273" s="1"/>
  <c r="L123" i="273"/>
  <c r="L125" i="273" s="1"/>
  <c r="L140" i="273" l="1"/>
  <c r="L143" i="273" s="1"/>
  <c r="L145" i="273" s="1"/>
  <c r="G10" i="271" l="1"/>
  <c r="G11" i="271" l="1"/>
  <c r="P29" i="271"/>
  <c r="K6" i="271"/>
  <c r="G8" i="271" l="1"/>
  <c r="G9" i="271"/>
  <c r="G7" i="271"/>
  <c r="G12" i="271" l="1"/>
  <c r="H10" i="271" s="1"/>
  <c r="H11" i="271" l="1"/>
  <c r="H7" i="271"/>
  <c r="H8" i="271"/>
  <c r="H9" i="271"/>
  <c r="K10" i="271" l="1"/>
  <c r="L10" i="271"/>
  <c r="G32" i="271"/>
  <c r="L11" i="271"/>
  <c r="K7" i="271"/>
  <c r="K8" i="271"/>
  <c r="K11" i="271"/>
  <c r="G31" i="271" l="1"/>
  <c r="G33" i="271" l="1"/>
  <c r="H32" i="271" s="1"/>
  <c r="H31" i="271" l="1"/>
</calcChain>
</file>

<file path=xl/sharedStrings.xml><?xml version="1.0" encoding="utf-8"?>
<sst xmlns="http://schemas.openxmlformats.org/spreadsheetml/2006/main" count="383" uniqueCount="91">
  <si>
    <t>Código</t>
  </si>
  <si>
    <t>Versión</t>
  </si>
  <si>
    <t>FORMULARIO 1</t>
  </si>
  <si>
    <t>PRESUPUESTO OFICIAL</t>
  </si>
  <si>
    <t>Nº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</si>
  <si>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</si>
  <si>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</si>
  <si>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</si>
  <si>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</si>
  <si>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</si>
  <si>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</si>
  <si>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</si>
  <si>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</si>
  <si>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</si>
  <si>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</si>
  <si>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</si>
  <si>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</si>
  <si>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</si>
  <si>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</si>
  <si>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</si>
  <si>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</si>
  <si>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</si>
  <si>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</si>
  <si>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</si>
  <si>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BIENES RELEVANTES</t>
  </si>
  <si>
    <t>%</t>
  </si>
  <si>
    <t>BIENES O INSUMOS REQUERIDOS PARA LA EJECUCION DEL PROYECTO</t>
  </si>
  <si>
    <t>VALOR TOTAL BIENES O INSUMOS</t>
  </si>
  <si>
    <t>% ACUMULADO</t>
  </si>
  <si>
    <t>PROMEDIO</t>
  </si>
  <si>
    <t>No.</t>
  </si>
  <si>
    <t xml:space="preserve">BIEN RELEVANTE NACIONAL </t>
  </si>
  <si>
    <t xml:space="preserve">FECHA DE INSCRIPCION </t>
  </si>
  <si>
    <t>FECHA DE VIGENCIA</t>
  </si>
  <si>
    <t>NO. DE PARTIDA ARANCELARIA</t>
  </si>
  <si>
    <t>%PARTICIPACION</t>
  </si>
  <si>
    <t xml:space="preserve">PUNTAJE INDIVIDUAL DE CADA BIEN </t>
  </si>
  <si>
    <t>PUNTAJE MAXIMO</t>
  </si>
  <si>
    <t>NO.BIENES RELEVANTES</t>
  </si>
  <si>
    <t>CALCULO DE BIENES RELEVANTES</t>
  </si>
  <si>
    <t>CONSULTA BIENES RELEVANTES</t>
  </si>
  <si>
    <t>BARRA CORRUGADA DE ACERO</t>
  </si>
  <si>
    <t>Formulario 1 - Propuesta económica  - Documento tipo de licitación de obra pública de infraestructura de transporte - versión 4</t>
  </si>
  <si>
    <t>CCE-EICP-FM-14</t>
  </si>
  <si>
    <r>
      <t>[La entidad puede utilizar este formulario de detalle del</t>
    </r>
    <r>
      <rPr>
        <b/>
        <u/>
        <sz val="11"/>
        <rFont val="Calibri"/>
        <family val="2"/>
        <scheme val="minor"/>
      </rPr>
      <t xml:space="preserve"> presupuesto oficial</t>
    </r>
    <r>
      <rPr>
        <sz val="11"/>
        <rFont val="Calibri"/>
        <family val="2"/>
        <scheme val="minor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</si>
  <si>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</si>
  <si>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ÍTEM DE PAGO</t>
  </si>
  <si>
    <t>DESCRIPCIÓN</t>
  </si>
  <si>
    <t>ICCU 2.13</t>
  </si>
  <si>
    <t>600,4P</t>
  </si>
  <si>
    <t>LOCALIZACIÓN Y REPLANTEO CON ELEMENTOS DE PRECISIÓN</t>
  </si>
  <si>
    <t>M2</t>
  </si>
  <si>
    <t>ICCU 6.1</t>
  </si>
  <si>
    <t>310.1</t>
  </si>
  <si>
    <t xml:space="preserve">CONFORMACIÓN DE LA CALZADA EXISTENTE </t>
  </si>
  <si>
    <t>EXCAVACIONES VARIAS EN MATERIAL COMUN EN SECO A MANO (INCLUYE RETIRO DE SOBRANTES A UNA DISTANCIA MENOR DE 5 KM)</t>
  </si>
  <si>
    <t>M3</t>
  </si>
  <si>
    <t>ICCU 1.1</t>
  </si>
  <si>
    <t>201 P</t>
  </si>
  <si>
    <t>DEMOLICIÓN DE CONCRETO ESTRUCTURAL (INCLUYE CARGUE Y RETIRO DE SOBRANTES A UNA DISTANCIA MÁXIMA DE 5 KM.)</t>
  </si>
  <si>
    <t>ICCU 1.6</t>
  </si>
  <si>
    <t>TRANSPORTE DE MATERIAL PROVENIENTES DE EXPLANACIÓN, PRESTAMOS, SOBRE ACARREOS, DERRUMBES, EXCAVACIÓN Y/O DEMOLICIÓN</t>
  </si>
  <si>
    <t>M3-KM</t>
  </si>
  <si>
    <t>ICCU 16.12</t>
  </si>
  <si>
    <t>SUBBASE GRANULAR</t>
  </si>
  <si>
    <t>ICCU 4.6</t>
  </si>
  <si>
    <t>CONCRETO CLASE D 3000 PSI PARA (BASES)</t>
  </si>
  <si>
    <t>ICCU 4.25</t>
  </si>
  <si>
    <t>CONCRETO CICLÓPEO, 2000 PSI 40% RAJÓN PARA BASES</t>
  </si>
  <si>
    <t>ICCU 4.21</t>
  </si>
  <si>
    <t>CUNETA DE CONCRETO CLASE E, 2500 PSI FUNDIDA EN EL LUGAR</t>
  </si>
  <si>
    <t>ICCU 4.52</t>
  </si>
  <si>
    <t>SUMINISTRO FIGURADO Y ARMADO DE ACERO DE REFUERZO 60000 PSI</t>
  </si>
  <si>
    <t>KG</t>
  </si>
  <si>
    <t xml:space="preserve">Ajuste al valor </t>
  </si>
  <si>
    <t>total de tramo</t>
  </si>
  <si>
    <r>
      <rPr>
        <b/>
        <sz val="11"/>
        <rFont val="Calibri"/>
        <family val="2"/>
        <scheme val="minor"/>
      </rPr>
      <t xml:space="preserve">NOTA 1: </t>
    </r>
    <r>
      <rPr>
        <sz val="11"/>
        <rFont val="Calibri"/>
        <family val="2"/>
        <scheme val="minor"/>
      </rPr>
      <t xml:space="preserve"> Se debe tener en cuenta que el PRECIO UNITARIO incluye el valor de A.I.U. </t>
    </r>
  </si>
  <si>
    <r>
      <rPr>
        <b/>
        <sz val="11"/>
        <rFont val="Calibri"/>
        <family val="2"/>
        <scheme val="minor"/>
      </rPr>
      <t>NOTA 2:</t>
    </r>
    <r>
      <rPr>
        <sz val="11"/>
        <rFont val="Calibri"/>
        <family val="2"/>
        <scheme val="minor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</si>
  <si>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</si>
  <si>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r>
      <rPr>
        <b/>
        <sz val="11"/>
        <rFont val="Calibri"/>
        <family val="2"/>
        <scheme val="minor"/>
      </rPr>
      <t>NOTA 3:</t>
    </r>
    <r>
      <rPr>
        <sz val="11"/>
        <rFont val="Calibri"/>
        <family val="2"/>
        <scheme val="minor"/>
      </rPr>
      <t xml:space="preserve"> El A.I.U y su discriminación deben estar en porcentaje (%). </t>
    </r>
  </si>
  <si>
    <t>CEMENTO</t>
  </si>
  <si>
    <t>MEJORAMIENTO Y CONSTRUCCION DE VIAS  EN LAS VEREDAS EL ROBLE, EL DINTEL, SAN ANTONIO Y OTRAS DEL MUNICIPIO DE LA VEGA DEPARTAMENTO DE  CUNDINAMARCA.</t>
  </si>
  <si>
    <t>MEJORAMIENTO DE LA VIA QUE COMUNICA LA VEREDA LIBERTAD CON LA VEREDA EL ROBLE SECTOR LOS GLAMPING DEL MUNICIPIO DE LA VEGA CUDINAMARCA</t>
  </si>
  <si>
    <t>MEJORAMIENTO DE LA VIA QUE COMUNICA LA VEREDA LIBERTAD CON LA VEREDA EL ROBLE SECTOR EL ARGEL DEL MUNICIPIO DE LA VEGA DEPARTAMENTO DE CUNDINAMARCA</t>
  </si>
  <si>
    <t xml:space="preserve"> MEJORAMIENTO Y CONSTRUCCION DE LA VIA QUE COMUNICA LA AUTOPISTA BOGOTA MEDELLIN CON LA VEREDA EL DINTEL SECTOR TIENDA MATECAÑA DEL MUNICIPIO DE LA VEGA DEPARTAMENTO DE CUNDINAMARCA</t>
  </si>
  <si>
    <t xml:space="preserve"> MEJORAMIENTO Y CONSTRUCCION DE LA VÍA QUE COMUNICA LA VEREDA BULUCAIMA CON LA VEREDA SAN ANTONIO SECTOR MARRANERA DEL MUNICIPIO DE LA VEGA DEPARTAMENTO DE CUNDINAMARCA</t>
  </si>
  <si>
    <t xml:space="preserve"> MEJORAMIENTO Y CONSTRUCCION DE LA VÍA QUE COMUNICA LA VEREDA BULUCAIMA CON LA VEREDA SAN ANTONIO  SECTOR CUATRO VIENTOS  DEL MUNICIPIO DE LA VEGA DEPARTAMENTO DE CUNDINAMARCA</t>
  </si>
  <si>
    <t xml:space="preserve"> MEJORAMIENTO Y CONSTRUCCION DE LA VIA QUE COMUNICA VEREDA  BULUCAIMA CON LA VEREDA SAN ANTONIO SECTOR LOS YATAROS DEL MUNICIPIO DE LA VEGA DEPARTAMENTO DE CUNDINAMARCA</t>
  </si>
  <si>
    <t xml:space="preserve"> MEJORAMIENTO Y CONSTRUCCION DE LA VIA QUE COMUNICA DE LA VEREDA BULUCAIMA CON LA VEREDA SAN ANTONIO  SECTOR PIEDRA GORDA TRAMO 1  DEL MUNICIPIO DE LA VEGA DEPARTAMENTO DE CUNDINAMARCA</t>
  </si>
  <si>
    <t xml:space="preserve"> MEJORAMIENTO Y CONSTRUCCION DE LA VIA QUE COMUNICA DE LA VEREDA BULUCAIMA CON LA VEREDA SAN ANTONIO  SECTOR PIEDRA GORDA TRAMO 2 DEL MUNICIPIO DE LA VEGA DEPARTAMENTO DE CUNDINAMARCA</t>
  </si>
  <si>
    <t xml:space="preserve"> MEJORAMIENTO Y CONSTRUCCION DE LA VIA QUE COMUNICA LA VEREDA BULUCAIMA CON LA VEREDA SAN ANTONIO  SECTOR BOLE DEL MUNICIPIO DE LA VEGA DEPARTAMENTO DE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</si>
</sst>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-[$$-240A]\ * #,##0.00_ ;_-[$$-240A]\ * \-#,##0.00\ ;_-[$$-240A]\ * &quot;-&quot;??_ ;_-@_ "/>
    <numFmt numFmtId="183" formatCode="_-[$$-240A]* #,##0.00_-;\-[$$-240A]* #,##0.00_-;_-[$$-240A]* &quot;-&quot;??_-;_-@_-"/>
    <numFmt numFmtId="184" formatCode="##0"/>
    <numFmt numFmtId="185" formatCode="0.000"/>
    <numFmt numFmtId="186" formatCode="0.0000"/>
    <numFmt numFmtId="187" formatCode="_-* #,##0\ _P_t_s_-;\-* #,##0\ _P_t_s_-;_-* &quot;-&quot;??\ _P_t_s_-;_-@_-"/>
    <numFmt numFmtId="188" formatCode="0.00%;\-0.00%;&quot;&quot;"/>
    <numFmt numFmtId="189" formatCode="&quot;$&quot;#,##0\ ;\(&quot;$&quot;#,##0\)"/>
    <numFmt numFmtId="190" formatCode="\(0%\)"/>
    <numFmt numFmtId="191" formatCode=";;"/>
    <numFmt numFmtId="192" formatCode="d\ \d\e\ mmmm\ \d\e\ yyyy"/>
    <numFmt numFmtId="193" formatCode="0%;\-0%;&quot;&quot;"/>
    <numFmt numFmtId="194" formatCode="#0&quot;.&quot;000&quot;´&quot;000&quot;.&quot;000"/>
    <numFmt numFmtId="195" formatCode="##0&quot;.&quot;000"/>
    <numFmt numFmtId="196" formatCode="##0&quot;´&quot;000&quot;.&quot;000"/>
    <numFmt numFmtId="197" formatCode="_(&quot;$&quot;\ * #,##0_);_(&quot;$&quot;\ * \(#,##0\);_(&quot;$&quot;\ * &quot;-&quot;??_);_(@_)"/>
    <numFmt numFmtId="198" formatCode="#0&quot;.&quot;"/>
    <numFmt numFmtId="199" formatCode="0.0%;\-0.0%;&quot;&quot;"/>
    <numFmt numFmtId="200" formatCode="0.000%"/>
    <numFmt numFmtId="201" formatCode="_([$$-240A]\ * #,##0_);_([$$-240A]\ * \(#,##0\);_([$$-240A]\ * &quot;-&quot;??_);_(@_)"/>
  </numFmts>
  <fonts count="5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mbria"/>
      <family val="2"/>
      <scheme val="major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80" fontId="7" fillId="0" borderId="0" applyFont="0" applyFill="0" applyBorder="0" applyAlignment="0" applyProtection="0"/>
    <xf numFmtId="0" fontId="18" fillId="3" borderId="0" applyNumberFormat="0" applyBorder="0" applyAlignment="0" applyProtection="0"/>
    <xf numFmtId="2" fontId="8" fillId="0" borderId="4" applyFont="0" applyBorder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0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2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6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4" fontId="8" fillId="0" borderId="42">
      <alignment horizontal="right"/>
    </xf>
    <xf numFmtId="184" fontId="8" fillId="0" borderId="42">
      <alignment horizontal="right"/>
    </xf>
    <xf numFmtId="2" fontId="8" fillId="0" borderId="0"/>
    <xf numFmtId="2" fontId="8" fillId="0" borderId="0"/>
    <xf numFmtId="2" fontId="8" fillId="0" borderId="0"/>
    <xf numFmtId="185" fontId="8" fillId="0" borderId="0"/>
    <xf numFmtId="185" fontId="8" fillId="0" borderId="0"/>
    <xf numFmtId="185" fontId="8" fillId="0" borderId="0"/>
    <xf numFmtId="186" fontId="9" fillId="0" borderId="0"/>
    <xf numFmtId="186" fontId="9" fillId="0" borderId="0"/>
    <xf numFmtId="186" fontId="9" fillId="0" borderId="0"/>
    <xf numFmtId="184" fontId="8" fillId="0" borderId="42">
      <alignment horizontal="right"/>
    </xf>
    <xf numFmtId="187" fontId="6" fillId="0" borderId="0">
      <protection locked="0"/>
    </xf>
    <xf numFmtId="3" fontId="32" fillId="0" borderId="0" applyFont="0" applyFill="0" applyBorder="0" applyAlignment="0" applyProtection="0"/>
    <xf numFmtId="188" fontId="6" fillId="0" borderId="0">
      <protection locked="0"/>
    </xf>
    <xf numFmtId="189" fontId="32" fillId="0" borderId="0" applyFont="0" applyFill="0" applyBorder="0" applyAlignment="0" applyProtection="0"/>
    <xf numFmtId="190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91" fontId="33" fillId="0" borderId="0">
      <protection locked="0"/>
    </xf>
    <xf numFmtId="191" fontId="33" fillId="0" borderId="0">
      <protection locked="0"/>
    </xf>
    <xf numFmtId="191" fontId="33" fillId="0" borderId="0">
      <protection locked="0"/>
    </xf>
    <xf numFmtId="191" fontId="33" fillId="0" borderId="0">
      <protection locked="0"/>
    </xf>
    <xf numFmtId="191" fontId="33" fillId="0" borderId="0">
      <protection locked="0"/>
    </xf>
    <xf numFmtId="191" fontId="33" fillId="0" borderId="0">
      <protection locked="0"/>
    </xf>
    <xf numFmtId="191" fontId="33" fillId="0" borderId="0">
      <protection locked="0"/>
    </xf>
    <xf numFmtId="192" fontId="6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3" fontId="6" fillId="0" borderId="0">
      <protection locked="0"/>
    </xf>
    <xf numFmtId="193" fontId="6" fillId="0" borderId="0">
      <protection locked="0"/>
    </xf>
    <xf numFmtId="0" fontId="18" fillId="3" borderId="0" applyNumberFormat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8" fillId="0" borderId="0" applyFont="0" applyFill="0" applyBorder="0" applyAlignment="0">
      <alignment horizontal="center"/>
    </xf>
    <xf numFmtId="195" fontId="8" fillId="0" borderId="0" applyFont="0" applyFill="0" applyBorder="0" applyAlignment="0">
      <alignment horizontal="center"/>
    </xf>
    <xf numFmtId="2" fontId="8" fillId="0" borderId="4" applyFont="0" applyBorder="0"/>
    <xf numFmtId="168" fontId="10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6" fontId="8" fillId="0" borderId="0">
      <alignment horizontal="right"/>
    </xf>
    <xf numFmtId="196" fontId="8" fillId="0" borderId="0">
      <alignment horizontal="right"/>
    </xf>
    <xf numFmtId="196" fontId="8" fillId="0" borderId="0">
      <alignment horizontal="right"/>
    </xf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9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7" fontId="10" fillId="0" borderId="0" applyFont="0" applyFill="0" applyBorder="0" applyAlignment="0" applyProtection="0"/>
    <xf numFmtId="189" fontId="37" fillId="0" borderId="0" applyFont="0" applyFill="0" applyBorder="0" applyAlignment="0" applyProtection="0"/>
    <xf numFmtId="0" fontId="19" fillId="22" borderId="0" applyNumberFormat="0" applyBorder="0" applyAlignment="0" applyProtection="0"/>
    <xf numFmtId="198" fontId="8" fillId="0" borderId="0" applyFont="0" applyFill="0" applyBorder="0" applyAlignment="0">
      <alignment horizontal="center"/>
    </xf>
    <xf numFmtId="198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6" fillId="0" borderId="0"/>
    <xf numFmtId="0" fontId="3" fillId="0" borderId="0"/>
    <xf numFmtId="0" fontId="3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0"/>
    <xf numFmtId="0" fontId="6" fillId="0" borderId="0"/>
    <xf numFmtId="0" fontId="6" fillId="23" borderId="5" applyNumberFormat="0" applyFont="0" applyAlignment="0" applyProtection="0"/>
    <xf numFmtId="199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3" fontId="6" fillId="0" borderId="45">
      <protection locked="0"/>
    </xf>
    <xf numFmtId="44" fontId="41" fillId="0" borderId="0" applyFont="0" applyFill="0" applyBorder="0" applyAlignment="0" applyProtection="0"/>
    <xf numFmtId="0" fontId="2" fillId="0" borderId="0"/>
    <xf numFmtId="0" fontId="2" fillId="0" borderId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1" fillId="0" borderId="0"/>
    <xf numFmtId="0" fontId="1" fillId="0" borderId="0"/>
  </cellStyleXfs>
  <cellXfs count="256">
    <xf numFmtId="0" fontId="0" fillId="0" borderId="0" xfId="0"/>
    <xf numFmtId="200" fontId="0" fillId="0" borderId="0" xfId="0" applyNumberFormat="1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6" fillId="0" borderId="0" xfId="0" applyFont="1"/>
    <xf numFmtId="0" fontId="40" fillId="0" borderId="29" xfId="0" applyFont="1" applyBorder="1" applyAlignment="1">
      <alignment horizontal="center" vertical="center" wrapText="1"/>
    </xf>
    <xf numFmtId="0" fontId="40" fillId="0" borderId="22" xfId="0" applyFont="1" applyBorder="1" applyAlignment="1">
      <alignment horizontal="center" vertical="center" wrapText="1"/>
    </xf>
    <xf numFmtId="0" fontId="40" fillId="0" borderId="29" xfId="0" applyFont="1" applyBorder="1" applyAlignment="1">
      <alignment horizontal="center" vertical="center"/>
    </xf>
    <xf numFmtId="0" fontId="40" fillId="0" borderId="66" xfId="0" applyFont="1" applyBorder="1" applyAlignment="1">
      <alignment horizontal="center" vertical="center" wrapText="1"/>
    </xf>
    <xf numFmtId="0" fontId="40" fillId="0" borderId="67" xfId="0" applyFont="1" applyBorder="1" applyAlignment="1">
      <alignment horizontal="center" vertical="center" wrapText="1"/>
    </xf>
    <xf numFmtId="0" fontId="40" fillId="0" borderId="68" xfId="0" applyFont="1" applyBorder="1" applyAlignment="1">
      <alignment horizontal="center" vertical="center" wrapText="1"/>
    </xf>
    <xf numFmtId="200" fontId="31" fillId="0" borderId="0" xfId="87" applyNumberFormat="1" applyFont="1"/>
    <xf numFmtId="0" fontId="0" fillId="0" borderId="14" xfId="0" applyBorder="1"/>
    <xf numFmtId="0" fontId="40" fillId="0" borderId="0" xfId="0" applyFont="1" applyAlignment="1">
      <alignment horizontal="center" vertical="center"/>
    </xf>
    <xf numFmtId="44" fontId="49" fillId="0" borderId="18" xfId="257" applyFont="1" applyBorder="1" applyAlignment="1">
      <alignment horizontal="right" vertical="center"/>
    </xf>
    <xf numFmtId="0" fontId="49" fillId="0" borderId="0" xfId="126" applyFont="1"/>
    <xf numFmtId="0" fontId="47" fillId="27" borderId="37" xfId="133" applyFont="1" applyFill="1" applyBorder="1" applyAlignment="1">
      <alignment horizontal="right" vertical="center"/>
    </xf>
    <xf numFmtId="183" fontId="47" fillId="27" borderId="38" xfId="133" applyNumberFormat="1" applyFont="1" applyFill="1" applyBorder="1" applyAlignment="1">
      <alignment vertical="center"/>
    </xf>
    <xf numFmtId="49" fontId="47" fillId="0" borderId="0" xfId="129" applyNumberFormat="1" applyFont="1" applyAlignment="1">
      <alignment horizontal="right" vertical="center"/>
    </xf>
    <xf numFmtId="49" fontId="47" fillId="0" borderId="0" xfId="129" applyNumberFormat="1" applyFont="1" applyAlignment="1">
      <alignment horizontal="center" vertical="center"/>
    </xf>
    <xf numFmtId="182" fontId="47" fillId="0" borderId="0" xfId="129" applyNumberFormat="1" applyFont="1" applyAlignment="1">
      <alignment vertical="center"/>
    </xf>
    <xf numFmtId="0" fontId="43" fillId="0" borderId="0" xfId="126" applyFont="1"/>
    <xf numFmtId="0" fontId="43" fillId="0" borderId="0" xfId="126" applyFont="1" applyAlignment="1">
      <alignment horizontal="center"/>
    </xf>
    <xf numFmtId="179" fontId="43" fillId="0" borderId="31" xfId="127" applyNumberFormat="1" applyFont="1" applyBorder="1" applyAlignment="1">
      <alignment vertical="center"/>
    </xf>
    <xf numFmtId="0" fontId="43" fillId="0" borderId="0" xfId="124" applyFont="1" applyAlignment="1">
      <alignment horizontal="center" vertical="center"/>
    </xf>
    <xf numFmtId="179" fontId="47" fillId="0" borderId="27" xfId="127" applyNumberFormat="1" applyFont="1" applyBorder="1" applyAlignment="1">
      <alignment vertical="center"/>
    </xf>
    <xf numFmtId="179" fontId="43" fillId="0" borderId="27" xfId="127" applyNumberFormat="1" applyFont="1" applyBorder="1" applyAlignment="1">
      <alignment vertical="center"/>
    </xf>
    <xf numFmtId="183" fontId="47" fillId="24" borderId="38" xfId="133" applyNumberFormat="1" applyFont="1" applyFill="1" applyBorder="1" applyAlignment="1">
      <alignment vertical="center"/>
    </xf>
    <xf numFmtId="2" fontId="43" fillId="0" borderId="0" xfId="126" applyNumberFormat="1" applyFont="1" applyAlignment="1">
      <alignment horizontal="center"/>
    </xf>
    <xf numFmtId="179" fontId="43" fillId="0" borderId="0" xfId="127" applyNumberFormat="1" applyFont="1" applyBorder="1"/>
    <xf numFmtId="39" fontId="47" fillId="0" borderId="0" xfId="127" applyNumberFormat="1" applyFont="1" applyBorder="1" applyAlignment="1">
      <alignment vertical="center"/>
    </xf>
    <xf numFmtId="0" fontId="47" fillId="0" borderId="30" xfId="226" applyFont="1" applyBorder="1" applyAlignment="1">
      <alignment vertical="center"/>
    </xf>
    <xf numFmtId="182" fontId="47" fillId="26" borderId="40" xfId="259" applyNumberFormat="1" applyFont="1" applyFill="1" applyBorder="1" applyAlignment="1">
      <alignment horizontal="center" vertical="center" wrapText="1"/>
    </xf>
    <xf numFmtId="9" fontId="43" fillId="27" borderId="27" xfId="93" applyFont="1" applyFill="1" applyBorder="1" applyAlignment="1">
      <alignment horizontal="center" vertical="center" wrapText="1"/>
    </xf>
    <xf numFmtId="0" fontId="40" fillId="0" borderId="11" xfId="0" applyFont="1" applyBorder="1" applyAlignment="1">
      <alignment horizontal="center" vertical="center"/>
    </xf>
    <xf numFmtId="0" fontId="40" fillId="0" borderId="12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14" fontId="0" fillId="0" borderId="74" xfId="0" applyNumberFormat="1" applyBorder="1" applyAlignment="1">
      <alignment horizontal="center" vertical="center" wrapText="1"/>
    </xf>
    <xf numFmtId="0" fontId="31" fillId="0" borderId="74" xfId="87" applyFont="1" applyBorder="1" applyAlignment="1">
      <alignment horizontal="center" vertical="center" wrapText="1"/>
    </xf>
    <xf numFmtId="200" fontId="31" fillId="0" borderId="74" xfId="87" applyNumberFormat="1" applyFont="1" applyBorder="1" applyAlignment="1">
      <alignment horizontal="center" vertical="center" wrapText="1"/>
    </xf>
    <xf numFmtId="2" fontId="31" fillId="0" borderId="76" xfId="87" applyNumberFormat="1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14" fontId="0" fillId="0" borderId="53" xfId="0" applyNumberFormat="1" applyBorder="1" applyAlignment="1">
      <alignment horizontal="center" vertical="center" wrapText="1"/>
    </xf>
    <xf numFmtId="0" fontId="31" fillId="0" borderId="53" xfId="255" applyFont="1" applyBorder="1" applyAlignment="1">
      <alignment horizontal="center" vertical="center" wrapText="1"/>
    </xf>
    <xf numFmtId="200" fontId="31" fillId="0" borderId="53" xfId="255" applyNumberFormat="1" applyFont="1" applyBorder="1" applyAlignment="1">
      <alignment horizontal="center" vertical="center" wrapText="1"/>
    </xf>
    <xf numFmtId="2" fontId="31" fillId="0" borderId="34" xfId="87" applyNumberFormat="1" applyFont="1" applyBorder="1" applyAlignment="1">
      <alignment horizontal="center" vertical="center" wrapText="1"/>
    </xf>
    <xf numFmtId="182" fontId="47" fillId="26" borderId="79" xfId="259" applyNumberFormat="1" applyFont="1" applyFill="1" applyBorder="1" applyAlignment="1">
      <alignment horizontal="center" vertical="center" wrapText="1"/>
    </xf>
    <xf numFmtId="182" fontId="47" fillId="26" borderId="22" xfId="259" applyNumberFormat="1" applyFont="1" applyFill="1" applyBorder="1" applyAlignment="1">
      <alignment horizontal="center" vertical="center" wrapText="1"/>
    </xf>
    <xf numFmtId="0" fontId="47" fillId="0" borderId="26" xfId="126" applyFont="1" applyBorder="1" applyAlignment="1">
      <alignment horizontal="left" vertical="center"/>
    </xf>
    <xf numFmtId="0" fontId="47" fillId="0" borderId="28" xfId="126" applyFont="1" applyBorder="1" applyAlignment="1">
      <alignment horizontal="left" vertical="center"/>
    </xf>
    <xf numFmtId="0" fontId="43" fillId="0" borderId="16" xfId="226" applyFont="1" applyBorder="1" applyAlignment="1">
      <alignment horizontal="center" vertical="center"/>
    </xf>
    <xf numFmtId="0" fontId="43" fillId="0" borderId="25" xfId="226" applyFont="1" applyBorder="1" applyAlignment="1">
      <alignment horizontal="center" vertical="center"/>
    </xf>
    <xf numFmtId="0" fontId="43" fillId="0" borderId="20" xfId="126" applyFont="1" applyBorder="1" applyAlignment="1">
      <alignment horizontal="left" vertical="center" wrapText="1"/>
    </xf>
    <xf numFmtId="0" fontId="43" fillId="0" borderId="21" xfId="126" applyFont="1" applyBorder="1" applyAlignment="1">
      <alignment horizontal="left" vertical="center" wrapText="1"/>
    </xf>
    <xf numFmtId="0" fontId="43" fillId="0" borderId="22" xfId="126" applyFont="1" applyBorder="1" applyAlignment="1">
      <alignment horizontal="left" vertical="center" wrapText="1"/>
    </xf>
    <xf numFmtId="0" fontId="47" fillId="27" borderId="35" xfId="133" applyFont="1" applyFill="1" applyBorder="1" applyAlignment="1">
      <alignment horizontal="right" vertical="center"/>
    </xf>
    <xf numFmtId="0" fontId="47" fillId="27" borderId="37" xfId="133" applyFont="1" applyFill="1" applyBorder="1" applyAlignment="1">
      <alignment horizontal="right" vertical="center"/>
    </xf>
    <xf numFmtId="0" fontId="47" fillId="27" borderId="44" xfId="133" applyFont="1" applyFill="1" applyBorder="1" applyAlignment="1">
      <alignment horizontal="right" vertical="center"/>
    </xf>
    <xf numFmtId="0" fontId="43" fillId="0" borderId="30" xfId="126" applyFont="1" applyBorder="1" applyAlignment="1">
      <alignment horizontal="left" vertical="center" wrapText="1"/>
    </xf>
    <xf numFmtId="0" fontId="43" fillId="0" borderId="16" xfId="126" applyFont="1" applyBorder="1" applyAlignment="1">
      <alignment horizontal="left" vertical="center" wrapText="1"/>
    </xf>
    <xf numFmtId="0" fontId="43" fillId="0" borderId="17" xfId="126" applyFont="1" applyBorder="1" applyAlignment="1">
      <alignment horizontal="left" vertical="center" wrapText="1"/>
    </xf>
    <xf numFmtId="0" fontId="47" fillId="0" borderId="20" xfId="126" applyFont="1" applyBorder="1" applyAlignment="1">
      <alignment horizontal="left" vertical="center"/>
    </xf>
    <xf numFmtId="0" fontId="47" fillId="0" borderId="21" xfId="126" applyFont="1" applyBorder="1" applyAlignment="1">
      <alignment horizontal="left" vertical="center"/>
    </xf>
    <xf numFmtId="0" fontId="47" fillId="0" borderId="22" xfId="126" applyFont="1" applyBorder="1" applyAlignment="1">
      <alignment horizontal="left" vertical="center"/>
    </xf>
    <xf numFmtId="0" fontId="47" fillId="24" borderId="26" xfId="133" applyFont="1" applyFill="1" applyBorder="1" applyAlignment="1">
      <alignment horizontal="center" vertical="center" wrapText="1"/>
    </xf>
    <xf numFmtId="0" fontId="47" fillId="24" borderId="28" xfId="133" applyFont="1" applyFill="1" applyBorder="1" applyAlignment="1">
      <alignment horizontal="center" vertical="center" wrapText="1"/>
    </xf>
    <xf numFmtId="0" fontId="47" fillId="24" borderId="55" xfId="133" applyFont="1" applyFill="1" applyBorder="1" applyAlignment="1">
      <alignment horizontal="center" vertical="center" wrapText="1"/>
    </xf>
    <xf numFmtId="0" fontId="40" fillId="0" borderId="35" xfId="0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0" fillId="0" borderId="74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 wrapText="1"/>
    </xf>
    <xf numFmtId="0" fontId="42" fillId="0" borderId="0" xfId="260" applyFont="1"/>
    <xf numFmtId="0" fontId="42" fillId="0" borderId="0" xfId="260" applyFont="1" applyAlignment="1">
      <alignment horizontal="center"/>
    </xf>
    <xf numFmtId="0" fontId="43" fillId="0" borderId="0" xfId="260" applyFont="1"/>
    <xf numFmtId="0" fontId="42" fillId="0" borderId="63" xfId="260" applyFont="1" applyBorder="1"/>
    <xf numFmtId="0" fontId="42" fillId="0" borderId="58" xfId="260" applyFont="1" applyBorder="1"/>
    <xf numFmtId="0" fontId="42" fillId="0" borderId="58" xfId="260" applyFont="1" applyBorder="1" applyAlignment="1">
      <alignment horizontal="center"/>
    </xf>
    <xf numFmtId="0" fontId="42" fillId="0" borderId="69" xfId="260" applyFont="1" applyBorder="1"/>
    <xf numFmtId="0" fontId="42" fillId="0" borderId="32" xfId="260" applyFont="1" applyBorder="1"/>
    <xf numFmtId="0" fontId="44" fillId="0" borderId="70" xfId="260" applyFont="1" applyBorder="1" applyAlignment="1">
      <alignment horizontal="center" wrapText="1"/>
    </xf>
    <xf numFmtId="0" fontId="44" fillId="0" borderId="71" xfId="260" applyFont="1" applyBorder="1" applyAlignment="1">
      <alignment horizontal="center" wrapText="1"/>
    </xf>
    <xf numFmtId="0" fontId="44" fillId="0" borderId="72" xfId="260" applyFont="1" applyBorder="1" applyAlignment="1">
      <alignment horizontal="center" wrapText="1"/>
    </xf>
    <xf numFmtId="0" fontId="42" fillId="0" borderId="33" xfId="260" applyFont="1" applyBorder="1"/>
    <xf numFmtId="0" fontId="45" fillId="0" borderId="62" xfId="133" applyFont="1" applyBorder="1" applyAlignment="1">
      <alignment horizontal="left" vertical="center"/>
    </xf>
    <xf numFmtId="0" fontId="46" fillId="0" borderId="62" xfId="133" applyFont="1" applyBorder="1" applyAlignment="1">
      <alignment horizontal="left" vertical="center"/>
    </xf>
    <xf numFmtId="0" fontId="47" fillId="0" borderId="0" xfId="261" applyFont="1" applyAlignment="1">
      <alignment horizontal="center" vertical="top" wrapText="1"/>
    </xf>
    <xf numFmtId="0" fontId="47" fillId="0" borderId="14" xfId="261" applyFont="1" applyBorder="1" applyAlignment="1">
      <alignment horizontal="center" wrapText="1"/>
    </xf>
    <xf numFmtId="0" fontId="42" fillId="25" borderId="0" xfId="260" applyFont="1" applyFill="1"/>
    <xf numFmtId="0" fontId="42" fillId="25" borderId="32" xfId="260" applyFont="1" applyFill="1" applyBorder="1"/>
    <xf numFmtId="0" fontId="43" fillId="27" borderId="51" xfId="260" applyFont="1" applyFill="1" applyBorder="1" applyAlignment="1">
      <alignment horizontal="center" vertical="center" wrapText="1"/>
    </xf>
    <xf numFmtId="0" fontId="43" fillId="27" borderId="50" xfId="260" applyFont="1" applyFill="1" applyBorder="1" applyAlignment="1">
      <alignment horizontal="center" vertical="center" wrapText="1"/>
    </xf>
    <xf numFmtId="0" fontId="43" fillId="27" borderId="49" xfId="260" applyFont="1" applyFill="1" applyBorder="1" applyAlignment="1">
      <alignment horizontal="center" vertical="center" wrapText="1"/>
    </xf>
    <xf numFmtId="0" fontId="42" fillId="25" borderId="33" xfId="260" applyFont="1" applyFill="1" applyBorder="1"/>
    <xf numFmtId="0" fontId="43" fillId="25" borderId="0" xfId="260" applyFont="1" applyFill="1"/>
    <xf numFmtId="0" fontId="43" fillId="27" borderId="73" xfId="260" applyFont="1" applyFill="1" applyBorder="1" applyAlignment="1">
      <alignment horizontal="center" vertical="center" wrapText="1"/>
    </xf>
    <xf numFmtId="0" fontId="43" fillId="27" borderId="47" xfId="260" applyFont="1" applyFill="1" applyBorder="1" applyAlignment="1">
      <alignment horizontal="center" vertical="center" wrapText="1"/>
    </xf>
    <xf numFmtId="0" fontId="43" fillId="27" borderId="56" xfId="260" applyFont="1" applyFill="1" applyBorder="1" applyAlignment="1">
      <alignment horizontal="center" vertical="center" wrapText="1"/>
    </xf>
    <xf numFmtId="0" fontId="43" fillId="26" borderId="20" xfId="260" applyFont="1" applyFill="1" applyBorder="1" applyAlignment="1">
      <alignment horizontal="center" vertical="center" wrapText="1"/>
    </xf>
    <xf numFmtId="0" fontId="43" fillId="26" borderId="21" xfId="260" applyFont="1" applyFill="1" applyBorder="1" applyAlignment="1">
      <alignment horizontal="center" vertical="center" wrapText="1"/>
    </xf>
    <xf numFmtId="0" fontId="43" fillId="26" borderId="48" xfId="260" applyFont="1" applyFill="1" applyBorder="1" applyAlignment="1">
      <alignment horizontal="center" vertical="center" wrapText="1"/>
    </xf>
    <xf numFmtId="0" fontId="49" fillId="0" borderId="0" xfId="260" applyFont="1"/>
    <xf numFmtId="0" fontId="49" fillId="0" borderId="32" xfId="260" applyFont="1" applyBorder="1"/>
    <xf numFmtId="0" fontId="50" fillId="25" borderId="57" xfId="133" applyFont="1" applyFill="1" applyBorder="1" applyAlignment="1">
      <alignment horizontal="center" vertical="center" wrapText="1"/>
    </xf>
    <xf numFmtId="0" fontId="50" fillId="25" borderId="74" xfId="133" applyFont="1" applyFill="1" applyBorder="1" applyAlignment="1">
      <alignment horizontal="center" vertical="center" wrapText="1"/>
    </xf>
    <xf numFmtId="0" fontId="50" fillId="0" borderId="75" xfId="124" applyFont="1" applyBorder="1" applyAlignment="1">
      <alignment horizontal="center" vertical="center" wrapText="1"/>
    </xf>
    <xf numFmtId="0" fontId="50" fillId="0" borderId="25" xfId="124" applyFont="1" applyBorder="1" applyAlignment="1">
      <alignment horizontal="center" vertical="center" wrapText="1"/>
    </xf>
    <xf numFmtId="4" fontId="50" fillId="25" borderId="74" xfId="133" applyNumberFormat="1" applyFont="1" applyFill="1" applyBorder="1" applyAlignment="1">
      <alignment horizontal="center" vertical="center" wrapText="1"/>
    </xf>
    <xf numFmtId="4" fontId="50" fillId="25" borderId="76" xfId="133" applyNumberFormat="1" applyFont="1" applyFill="1" applyBorder="1" applyAlignment="1">
      <alignment horizontal="center" vertical="center" wrapText="1"/>
    </xf>
    <xf numFmtId="0" fontId="49" fillId="0" borderId="33" xfId="260" applyFont="1" applyBorder="1"/>
    <xf numFmtId="0" fontId="50" fillId="25" borderId="65" xfId="133" applyFont="1" applyFill="1" applyBorder="1" applyAlignment="1">
      <alignment horizontal="center" vertical="center" wrapText="1"/>
    </xf>
    <xf numFmtId="0" fontId="50" fillId="25" borderId="53" xfId="133" applyFont="1" applyFill="1" applyBorder="1" applyAlignment="1">
      <alignment horizontal="center" vertical="center" wrapText="1"/>
    </xf>
    <xf numFmtId="0" fontId="50" fillId="0" borderId="19" xfId="124" applyFont="1" applyBorder="1" applyAlignment="1">
      <alignment horizontal="center" vertical="center" wrapText="1"/>
    </xf>
    <xf numFmtId="4" fontId="50" fillId="25" borderId="53" xfId="133" applyNumberFormat="1" applyFont="1" applyFill="1" applyBorder="1" applyAlignment="1">
      <alignment horizontal="center" vertical="center" wrapText="1"/>
    </xf>
    <xf numFmtId="4" fontId="50" fillId="25" borderId="34" xfId="133" applyNumberFormat="1" applyFont="1" applyFill="1" applyBorder="1" applyAlignment="1">
      <alignment horizontal="center" vertical="center" wrapText="1"/>
    </xf>
    <xf numFmtId="0" fontId="50" fillId="25" borderId="35" xfId="133" applyFont="1" applyFill="1" applyBorder="1" applyAlignment="1">
      <alignment horizontal="center" vertical="center" wrapText="1"/>
    </xf>
    <xf numFmtId="0" fontId="50" fillId="25" borderId="37" xfId="133" applyFont="1" applyFill="1" applyBorder="1" applyAlignment="1">
      <alignment horizontal="center" vertical="center" wrapText="1"/>
    </xf>
    <xf numFmtId="0" fontId="50" fillId="25" borderId="38" xfId="133" applyFont="1" applyFill="1" applyBorder="1" applyAlignment="1">
      <alignment horizontal="center" vertical="center" wrapText="1"/>
    </xf>
    <xf numFmtId="0" fontId="50" fillId="27" borderId="35" xfId="133" applyFont="1" applyFill="1" applyBorder="1" applyAlignment="1">
      <alignment horizontal="center" vertical="center" wrapText="1"/>
    </xf>
    <xf numFmtId="0" fontId="50" fillId="27" borderId="37" xfId="133" applyFont="1" applyFill="1" applyBorder="1" applyAlignment="1">
      <alignment horizontal="center" vertical="center" wrapText="1"/>
    </xf>
    <xf numFmtId="0" fontId="50" fillId="27" borderId="50" xfId="133" applyFont="1" applyFill="1" applyBorder="1" applyAlignment="1">
      <alignment horizontal="center" vertical="center" wrapText="1"/>
    </xf>
    <xf numFmtId="0" fontId="50" fillId="27" borderId="38" xfId="133" applyFont="1" applyFill="1" applyBorder="1" applyAlignment="1">
      <alignment horizontal="center" vertical="center" wrapText="1"/>
    </xf>
    <xf numFmtId="0" fontId="49" fillId="0" borderId="43" xfId="133" applyFont="1" applyBorder="1" applyAlignment="1">
      <alignment horizontal="center" vertical="center"/>
    </xf>
    <xf numFmtId="0" fontId="49" fillId="0" borderId="18" xfId="133" applyFont="1" applyBorder="1" applyAlignment="1">
      <alignment horizontal="center" vertical="center"/>
    </xf>
    <xf numFmtId="0" fontId="49" fillId="0" borderId="77" xfId="133" applyFont="1" applyBorder="1" applyAlignment="1">
      <alignment horizontal="center" vertical="center"/>
    </xf>
    <xf numFmtId="0" fontId="49" fillId="0" borderId="78" xfId="133" applyFont="1" applyBorder="1" applyAlignment="1">
      <alignment horizontal="left" vertical="center" wrapText="1"/>
    </xf>
    <xf numFmtId="9" fontId="49" fillId="0" borderId="78" xfId="133" applyNumberFormat="1" applyFont="1" applyBorder="1" applyAlignment="1">
      <alignment horizontal="center" vertical="center"/>
    </xf>
    <xf numFmtId="4" fontId="49" fillId="0" borderId="18" xfId="256" applyNumberFormat="1" applyFont="1" applyBorder="1" applyAlignment="1">
      <alignment horizontal="center" vertical="center" wrapText="1"/>
    </xf>
    <xf numFmtId="44" fontId="49" fillId="0" borderId="27" xfId="257" applyFont="1" applyBorder="1" applyAlignment="1">
      <alignment horizontal="right" vertical="center" wrapText="1"/>
    </xf>
    <xf numFmtId="0" fontId="49" fillId="0" borderId="78" xfId="133" applyFont="1" applyBorder="1" applyAlignment="1">
      <alignment horizontal="center" vertical="center"/>
    </xf>
    <xf numFmtId="0" fontId="49" fillId="0" borderId="20" xfId="133" applyFont="1" applyBorder="1" applyAlignment="1">
      <alignment horizontal="center" vertical="center"/>
    </xf>
    <xf numFmtId="0" fontId="49" fillId="0" borderId="21" xfId="133" applyFont="1" applyBorder="1" applyAlignment="1">
      <alignment horizontal="center" vertical="center"/>
    </xf>
    <xf numFmtId="0" fontId="49" fillId="0" borderId="22" xfId="133" applyFont="1" applyBorder="1" applyAlignment="1">
      <alignment horizontal="center" vertical="center"/>
    </xf>
    <xf numFmtId="44" fontId="50" fillId="0" borderId="27" xfId="257" applyFont="1" applyBorder="1" applyAlignment="1">
      <alignment horizontal="right" vertical="center"/>
    </xf>
    <xf numFmtId="0" fontId="49" fillId="0" borderId="29" xfId="133" applyFont="1" applyBorder="1" applyAlignment="1">
      <alignment horizontal="center" vertical="center"/>
    </xf>
    <xf numFmtId="0" fontId="49" fillId="0" borderId="18" xfId="133" applyFont="1" applyBorder="1" applyAlignment="1">
      <alignment horizontal="center" vertical="center"/>
    </xf>
    <xf numFmtId="175" fontId="50" fillId="0" borderId="27" xfId="256" applyNumberFormat="1" applyFont="1" applyBorder="1" applyAlignment="1">
      <alignment horizontal="right" vertical="center"/>
    </xf>
    <xf numFmtId="0" fontId="50" fillId="27" borderId="26" xfId="133" applyFont="1" applyFill="1" applyBorder="1" applyAlignment="1">
      <alignment horizontal="center" vertical="center" wrapText="1"/>
    </xf>
    <xf numFmtId="0" fontId="50" fillId="27" borderId="28" xfId="133" applyFont="1" applyFill="1" applyBorder="1" applyAlignment="1">
      <alignment horizontal="center" vertical="center" wrapText="1"/>
    </xf>
    <xf numFmtId="0" fontId="50" fillId="27" borderId="55" xfId="133" applyFont="1" applyFill="1" applyBorder="1" applyAlignment="1">
      <alignment horizontal="center" vertical="center" wrapText="1"/>
    </xf>
    <xf numFmtId="0" fontId="49" fillId="0" borderId="18" xfId="133" applyFont="1" applyBorder="1" applyAlignment="1">
      <alignment horizontal="left" vertical="center" wrapText="1"/>
    </xf>
    <xf numFmtId="166" fontId="49" fillId="0" borderId="18" xfId="258" applyNumberFormat="1" applyFont="1" applyBorder="1" applyAlignment="1">
      <alignment horizontal="right" vertical="center" wrapText="1"/>
    </xf>
    <xf numFmtId="0" fontId="49" fillId="0" borderId="18" xfId="124" applyFont="1" applyBorder="1" applyAlignment="1">
      <alignment horizontal="center" vertical="center"/>
    </xf>
    <xf numFmtId="166" fontId="49" fillId="0" borderId="18" xfId="258" quotePrefix="1" applyNumberFormat="1" applyFont="1" applyBorder="1" applyAlignment="1">
      <alignment horizontal="right" vertical="center" wrapText="1"/>
    </xf>
    <xf numFmtId="0" fontId="49" fillId="0" borderId="32" xfId="126" applyFont="1" applyBorder="1"/>
    <xf numFmtId="0" fontId="49" fillId="0" borderId="33" xfId="126" applyFont="1" applyBorder="1"/>
    <xf numFmtId="181" fontId="49" fillId="0" borderId="33" xfId="126" applyNumberFormat="1" applyFont="1" applyBorder="1"/>
    <xf numFmtId="0" fontId="49" fillId="0" borderId="86" xfId="260" applyFont="1" applyBorder="1"/>
    <xf numFmtId="0" fontId="49" fillId="0" borderId="87" xfId="260" applyFont="1" applyBorder="1"/>
    <xf numFmtId="44" fontId="51" fillId="0" borderId="88" xfId="257" applyFont="1" applyBorder="1" applyAlignment="1">
      <alignment horizontal="right"/>
    </xf>
    <xf numFmtId="0" fontId="43" fillId="0" borderId="32" xfId="260" applyFont="1" applyBorder="1"/>
    <xf numFmtId="0" fontId="43" fillId="0" borderId="33" xfId="260" applyFont="1" applyBorder="1"/>
    <xf numFmtId="0" fontId="43" fillId="0" borderId="32" xfId="260" applyFont="1" applyBorder="1" applyAlignment="1">
      <alignment vertical="center" wrapText="1"/>
    </xf>
    <xf numFmtId="0" fontId="43" fillId="26" borderId="29" xfId="261" applyFont="1" applyFill="1" applyBorder="1" applyAlignment="1">
      <alignment vertical="center" wrapText="1"/>
    </xf>
    <xf numFmtId="0" fontId="43" fillId="26" borderId="18" xfId="261" applyFont="1" applyFill="1" applyBorder="1" applyAlignment="1">
      <alignment vertical="center" wrapText="1"/>
    </xf>
    <xf numFmtId="3" fontId="47" fillId="26" borderId="79" xfId="261" applyNumberFormat="1" applyFont="1" applyFill="1" applyBorder="1" applyAlignment="1">
      <alignment horizontal="center" vertical="center" wrapText="1"/>
    </xf>
    <xf numFmtId="3" fontId="47" fillId="26" borderId="21" xfId="261" applyNumberFormat="1" applyFont="1" applyFill="1" applyBorder="1" applyAlignment="1">
      <alignment horizontal="center" vertical="center" wrapText="1"/>
    </xf>
    <xf numFmtId="3" fontId="47" fillId="26" borderId="22" xfId="261" applyNumberFormat="1" applyFont="1" applyFill="1" applyBorder="1" applyAlignment="1">
      <alignment horizontal="center" vertical="center" wrapText="1"/>
    </xf>
    <xf numFmtId="0" fontId="43" fillId="0" borderId="33" xfId="260" applyFont="1" applyBorder="1" applyAlignment="1">
      <alignment vertical="center" wrapText="1"/>
    </xf>
    <xf numFmtId="0" fontId="43" fillId="0" borderId="0" xfId="260" applyFont="1" applyAlignment="1">
      <alignment vertical="center" wrapText="1"/>
    </xf>
    <xf numFmtId="3" fontId="47" fillId="26" borderId="18" xfId="261" applyNumberFormat="1" applyFont="1" applyFill="1" applyBorder="1" applyAlignment="1">
      <alignment horizontal="center" vertical="center" wrapText="1"/>
    </xf>
    <xf numFmtId="0" fontId="47" fillId="26" borderId="18" xfId="261" applyFont="1" applyFill="1" applyBorder="1" applyAlignment="1">
      <alignment horizontal="center" vertical="center" wrapText="1"/>
    </xf>
    <xf numFmtId="0" fontId="43" fillId="0" borderId="52" xfId="133" applyFont="1" applyBorder="1" applyAlignment="1">
      <alignment vertical="center" wrapText="1"/>
    </xf>
    <xf numFmtId="0" fontId="43" fillId="0" borderId="46" xfId="133" applyFont="1" applyBorder="1" applyAlignment="1">
      <alignment vertical="center" wrapText="1"/>
    </xf>
    <xf numFmtId="0" fontId="43" fillId="0" borderId="54" xfId="133" applyFont="1" applyBorder="1" applyAlignment="1">
      <alignment vertical="center" wrapText="1"/>
    </xf>
    <xf numFmtId="0" fontId="43" fillId="0" borderId="11" xfId="133" applyFont="1" applyBorder="1" applyAlignment="1">
      <alignment vertical="center" wrapText="1"/>
    </xf>
    <xf numFmtId="0" fontId="43" fillId="0" borderId="0" xfId="133" applyFont="1" applyAlignment="1">
      <alignment vertical="center" wrapText="1"/>
    </xf>
    <xf numFmtId="0" fontId="43" fillId="0" borderId="39" xfId="133" applyFont="1" applyBorder="1" applyAlignment="1">
      <alignment vertical="center" wrapText="1"/>
    </xf>
    <xf numFmtId="0" fontId="43" fillId="0" borderId="13" xfId="133" applyFont="1" applyBorder="1" applyAlignment="1">
      <alignment vertical="center" wrapText="1"/>
    </xf>
    <xf numFmtId="0" fontId="43" fillId="0" borderId="14" xfId="133" applyFont="1" applyBorder="1" applyAlignment="1">
      <alignment vertical="center" wrapText="1"/>
    </xf>
    <xf numFmtId="0" fontId="43" fillId="0" borderId="23" xfId="133" applyFont="1" applyBorder="1" applyAlignment="1">
      <alignment vertical="center" wrapText="1"/>
    </xf>
    <xf numFmtId="0" fontId="43" fillId="25" borderId="19" xfId="261" applyFont="1" applyFill="1" applyBorder="1" applyAlignment="1">
      <alignment horizontal="center" vertical="center" wrapText="1"/>
    </xf>
    <xf numFmtId="0" fontId="43" fillId="25" borderId="80" xfId="261" applyFont="1" applyFill="1" applyBorder="1" applyAlignment="1">
      <alignment horizontal="center" vertical="center" wrapText="1"/>
    </xf>
    <xf numFmtId="0" fontId="43" fillId="25" borderId="36" xfId="261" applyFont="1" applyFill="1" applyBorder="1" applyAlignment="1">
      <alignment horizontal="center" vertical="center" wrapText="1"/>
    </xf>
    <xf numFmtId="0" fontId="43" fillId="0" borderId="0" xfId="260" applyFont="1" applyAlignment="1">
      <alignment horizontal="center"/>
    </xf>
    <xf numFmtId="0" fontId="43" fillId="0" borderId="59" xfId="260" applyFont="1" applyBorder="1"/>
    <xf numFmtId="0" fontId="43" fillId="0" borderId="60" xfId="260" applyFont="1" applyBorder="1"/>
    <xf numFmtId="0" fontId="43" fillId="0" borderId="60" xfId="260" applyFont="1" applyBorder="1" applyAlignment="1">
      <alignment horizontal="center"/>
    </xf>
    <xf numFmtId="0" fontId="43" fillId="0" borderId="61" xfId="260" applyFont="1" applyBorder="1"/>
    <xf numFmtId="0" fontId="49" fillId="28" borderId="32" xfId="260" applyFont="1" applyFill="1" applyBorder="1"/>
    <xf numFmtId="0" fontId="49" fillId="28" borderId="43" xfId="133" applyFont="1" applyFill="1" applyBorder="1" applyAlignment="1">
      <alignment horizontal="center" vertical="center"/>
    </xf>
    <xf numFmtId="0" fontId="49" fillId="28" borderId="18" xfId="133" applyFont="1" applyFill="1" applyBorder="1" applyAlignment="1">
      <alignment horizontal="center" vertical="center"/>
    </xf>
    <xf numFmtId="0" fontId="49" fillId="28" borderId="77" xfId="133" applyFont="1" applyFill="1" applyBorder="1" applyAlignment="1">
      <alignment horizontal="center" vertical="center"/>
    </xf>
    <xf numFmtId="0" fontId="49" fillId="28" borderId="78" xfId="133" applyFont="1" applyFill="1" applyBorder="1" applyAlignment="1">
      <alignment horizontal="left" vertical="center" wrapText="1"/>
    </xf>
    <xf numFmtId="0" fontId="49" fillId="28" borderId="78" xfId="133" applyFont="1" applyFill="1" applyBorder="1" applyAlignment="1">
      <alignment horizontal="center" vertical="center"/>
    </xf>
    <xf numFmtId="4" fontId="49" fillId="28" borderId="18" xfId="256" applyNumberFormat="1" applyFont="1" applyFill="1" applyBorder="1" applyAlignment="1">
      <alignment horizontal="center" vertical="center" wrapText="1"/>
    </xf>
    <xf numFmtId="44" fontId="49" fillId="28" borderId="18" xfId="257" applyFont="1" applyFill="1" applyBorder="1" applyAlignment="1">
      <alignment horizontal="right" vertical="center"/>
    </xf>
    <xf numFmtId="44" fontId="49" fillId="28" borderId="27" xfId="257" applyFont="1" applyFill="1" applyBorder="1" applyAlignment="1">
      <alignment horizontal="right" vertical="center" wrapText="1"/>
    </xf>
    <xf numFmtId="0" fontId="49" fillId="28" borderId="33" xfId="260" applyFont="1" applyFill="1" applyBorder="1"/>
    <xf numFmtId="0" fontId="49" fillId="28" borderId="0" xfId="260" applyFont="1" applyFill="1"/>
    <xf numFmtId="9" fontId="49" fillId="28" borderId="78" xfId="133" applyNumberFormat="1" applyFont="1" applyFill="1" applyBorder="1" applyAlignment="1">
      <alignment horizontal="center" vertical="center"/>
    </xf>
    <xf numFmtId="0" fontId="49" fillId="28" borderId="81" xfId="133" applyFont="1" applyFill="1" applyBorder="1" applyAlignment="1">
      <alignment horizontal="center" vertical="center"/>
    </xf>
    <xf numFmtId="0" fontId="49" fillId="28" borderId="82" xfId="133" applyFont="1" applyFill="1" applyBorder="1" applyAlignment="1">
      <alignment horizontal="center" vertical="center"/>
    </xf>
    <xf numFmtId="0" fontId="49" fillId="28" borderId="83" xfId="133" applyFont="1" applyFill="1" applyBorder="1" applyAlignment="1">
      <alignment horizontal="center" vertical="center"/>
    </xf>
    <xf numFmtId="0" fontId="49" fillId="28" borderId="84" xfId="133" applyFont="1" applyFill="1" applyBorder="1" applyAlignment="1">
      <alignment horizontal="left" vertical="center" wrapText="1"/>
    </xf>
    <xf numFmtId="9" fontId="49" fillId="28" borderId="84" xfId="133" applyNumberFormat="1" applyFont="1" applyFill="1" applyBorder="1" applyAlignment="1">
      <alignment horizontal="center" vertical="center"/>
    </xf>
    <xf numFmtId="4" fontId="49" fillId="28" borderId="82" xfId="256" applyNumberFormat="1" applyFont="1" applyFill="1" applyBorder="1" applyAlignment="1">
      <alignment horizontal="center" vertical="center" wrapText="1"/>
    </xf>
    <xf numFmtId="44" fontId="49" fillId="28" borderId="82" xfId="257" applyFont="1" applyFill="1" applyBorder="1" applyAlignment="1">
      <alignment horizontal="right" vertical="center"/>
    </xf>
    <xf numFmtId="44" fontId="49" fillId="28" borderId="85" xfId="257" applyFont="1" applyFill="1" applyBorder="1" applyAlignment="1">
      <alignment horizontal="right" vertical="center" wrapText="1"/>
    </xf>
    <xf numFmtId="0" fontId="49" fillId="28" borderId="18" xfId="133" applyFont="1" applyFill="1" applyBorder="1" applyAlignment="1">
      <alignment horizontal="left" vertical="center" wrapText="1"/>
    </xf>
    <xf numFmtId="166" fontId="49" fillId="28" borderId="18" xfId="258" quotePrefix="1" applyNumberFormat="1" applyFont="1" applyFill="1" applyBorder="1" applyAlignment="1">
      <alignment horizontal="right" vertical="center" wrapText="1"/>
    </xf>
    <xf numFmtId="166" fontId="49" fillId="28" borderId="18" xfId="258" applyNumberFormat="1" applyFont="1" applyFill="1" applyBorder="1" applyAlignment="1">
      <alignment horizontal="right" vertical="center" wrapText="1"/>
    </xf>
    <xf numFmtId="0" fontId="49" fillId="28" borderId="18" xfId="133" applyFont="1" applyFill="1" applyBorder="1" applyAlignment="1">
      <alignment horizontal="center" vertical="center" wrapText="1"/>
    </xf>
    <xf numFmtId="0" fontId="49" fillId="28" borderId="32" xfId="126" applyFont="1" applyFill="1" applyBorder="1"/>
    <xf numFmtId="0" fontId="49" fillId="28" borderId="33" xfId="126" applyFont="1" applyFill="1" applyBorder="1"/>
    <xf numFmtId="0" fontId="49" fillId="28" borderId="0" xfId="126" applyFont="1" applyFill="1"/>
    <xf numFmtId="201" fontId="49" fillId="28" borderId="33" xfId="126" applyNumberFormat="1" applyFont="1" applyFill="1" applyBorder="1"/>
    <xf numFmtId="181" fontId="49" fillId="28" borderId="33" xfId="126" applyNumberFormat="1" applyFont="1" applyFill="1" applyBorder="1"/>
    <xf numFmtId="0" fontId="6" fillId="0" borderId="64" xfId="0" applyFont="1" applyBorder="1" applyAlignment="1">
      <alignment horizontal="center" vertical="center"/>
    </xf>
    <xf numFmtId="200" fontId="6" fillId="0" borderId="24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 wrapText="1"/>
    </xf>
    <xf numFmtId="200" fontId="6" fillId="0" borderId="27" xfId="93" applyNumberFormat="1" applyFont="1" applyBorder="1" applyAlignment="1">
      <alignment horizontal="center" vertical="center"/>
    </xf>
    <xf numFmtId="200" fontId="6" fillId="0" borderId="18" xfId="0" applyNumberFormat="1" applyFont="1" applyBorder="1" applyAlignment="1">
      <alignment horizontal="center" vertical="center"/>
    </xf>
    <xf numFmtId="200" fontId="6" fillId="0" borderId="27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200" fontId="6" fillId="0" borderId="19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41" xfId="0" applyFont="1" applyBorder="1" applyAlignment="1">
      <alignment horizontal="left" vertical="center" wrapText="1"/>
    </xf>
    <xf numFmtId="200" fontId="6" fillId="0" borderId="36" xfId="93" applyNumberFormat="1" applyFont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40" fillId="0" borderId="30" xfId="87" applyFont="1" applyBorder="1" applyAlignment="1">
      <alignment horizontal="center" vertical="center"/>
    </xf>
    <xf numFmtId="0" fontId="40" fillId="0" borderId="17" xfId="87" applyFont="1" applyBorder="1" applyAlignment="1">
      <alignment horizontal="center" vertical="center"/>
    </xf>
    <xf numFmtId="0" fontId="40" fillId="0" borderId="74" xfId="87" applyFont="1" applyBorder="1" applyAlignment="1">
      <alignment horizontal="center" vertical="center" wrapText="1"/>
    </xf>
    <xf numFmtId="0" fontId="40" fillId="0" borderId="76" xfId="87" applyFont="1" applyBorder="1" applyAlignment="1">
      <alignment horizontal="center" vertical="center" wrapText="1"/>
    </xf>
    <xf numFmtId="0" fontId="40" fillId="0" borderId="30" xfId="87" applyFont="1" applyBorder="1" applyAlignment="1">
      <alignment horizontal="center" vertical="center" wrapText="1"/>
    </xf>
    <xf numFmtId="0" fontId="40" fillId="0" borderId="16" xfId="87" applyFont="1" applyBorder="1" applyAlignment="1">
      <alignment horizontal="center" vertical="center" wrapText="1"/>
    </xf>
    <xf numFmtId="0" fontId="40" fillId="0" borderId="25" xfId="87" applyFont="1" applyBorder="1" applyAlignment="1">
      <alignment horizontal="center" vertical="center" wrapText="1"/>
    </xf>
    <xf numFmtId="0" fontId="40" fillId="0" borderId="24" xfId="87" applyFont="1" applyBorder="1" applyAlignment="1">
      <alignment horizontal="center" vertical="center" wrapText="1"/>
    </xf>
    <xf numFmtId="0" fontId="40" fillId="0" borderId="40" xfId="87" applyFont="1" applyBorder="1" applyAlignment="1">
      <alignment horizontal="center" vertical="center" wrapText="1"/>
    </xf>
    <xf numFmtId="0" fontId="40" fillId="0" borderId="29" xfId="87" applyFont="1" applyBorder="1" applyAlignment="1">
      <alignment horizontal="center" vertical="center" wrapText="1"/>
    </xf>
    <xf numFmtId="0" fontId="40" fillId="0" borderId="18" xfId="87" applyFont="1" applyBorder="1" applyAlignment="1">
      <alignment horizontal="center" vertical="center" wrapText="1"/>
    </xf>
    <xf numFmtId="0" fontId="40" fillId="0" borderId="27" xfId="87" applyFont="1" applyBorder="1" applyAlignment="1">
      <alignment horizontal="center" vertical="center" wrapText="1"/>
    </xf>
    <xf numFmtId="0" fontId="40" fillId="0" borderId="48" xfId="87" applyFont="1" applyBorder="1" applyAlignment="1">
      <alignment horizontal="center" vertical="center" wrapText="1"/>
    </xf>
    <xf numFmtId="10" fontId="6" fillId="28" borderId="54" xfId="87" applyNumberFormat="1" applyFont="1" applyFill="1" applyBorder="1" applyAlignment="1">
      <alignment horizontal="left" vertical="center" wrapText="1"/>
    </xf>
    <xf numFmtId="10" fontId="6" fillId="28" borderId="54" xfId="87" applyNumberFormat="1" applyFont="1" applyFill="1" applyBorder="1" applyAlignment="1">
      <alignment horizontal="center" vertical="center" wrapText="1"/>
    </xf>
    <xf numFmtId="2" fontId="6" fillId="28" borderId="54" xfId="87" applyNumberFormat="1" applyFont="1" applyFill="1" applyBorder="1" applyAlignment="1">
      <alignment horizontal="center" vertical="center" wrapText="1"/>
    </xf>
    <xf numFmtId="44" fontId="6" fillId="28" borderId="54" xfId="253" applyFont="1" applyFill="1" applyBorder="1" applyAlignment="1">
      <alignment horizontal="left" vertical="center" wrapText="1"/>
    </xf>
    <xf numFmtId="175" fontId="6" fillId="28" borderId="0" xfId="87" applyNumberFormat="1" applyFont="1" applyFill="1" applyAlignment="1">
      <alignment horizontal="center" vertical="center"/>
    </xf>
    <xf numFmtId="200" fontId="6" fillId="28" borderId="43" xfId="93" applyNumberFormat="1" applyFont="1" applyFill="1" applyBorder="1" applyAlignment="1">
      <alignment horizontal="center" vertical="center"/>
    </xf>
    <xf numFmtId="200" fontId="6" fillId="28" borderId="29" xfId="93" applyNumberFormat="1" applyFont="1" applyFill="1" applyBorder="1" applyAlignment="1">
      <alignment horizontal="center" vertical="center"/>
    </xf>
    <xf numFmtId="200" fontId="6" fillId="28" borderId="41" xfId="93" applyNumberFormat="1" applyFont="1" applyFill="1" applyBorder="1" applyAlignment="1">
      <alignment horizontal="center" vertical="center"/>
    </xf>
    <xf numFmtId="175" fontId="6" fillId="0" borderId="55" xfId="87" applyNumberFormat="1" applyFont="1" applyBorder="1" applyAlignment="1">
      <alignment vertical="center"/>
    </xf>
    <xf numFmtId="175" fontId="6" fillId="28" borderId="27" xfId="87" applyNumberFormat="1" applyFont="1" applyFill="1" applyBorder="1" applyAlignment="1">
      <alignment horizontal="center" vertical="center"/>
    </xf>
    <xf numFmtId="175" fontId="6" fillId="28" borderId="40" xfId="87" applyNumberFormat="1" applyFont="1" applyFill="1" applyBorder="1" applyAlignment="1">
      <alignment horizontal="center" vertical="center"/>
    </xf>
  </cellXfs>
  <cellStyles count="262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4" xr:uid="{00000000-0005-0000-0000-000065000000}"/>
    <cellStyle name="Millares [2] 2" xfId="200" xr:uid="{00000000-0005-0000-0000-000066000000}"/>
    <cellStyle name="Millares 10" xfId="35" xr:uid="{00000000-0005-0000-0000-000067000000}"/>
    <cellStyle name="Millares 10 2" xfId="36" xr:uid="{00000000-0005-0000-0000-000068000000}"/>
    <cellStyle name="Millares 11" xfId="37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8" xr:uid="{00000000-0005-0000-0000-00006D000000}"/>
    <cellStyle name="Millares 2 2" xfId="39" xr:uid="{00000000-0005-0000-0000-00006E000000}"/>
    <cellStyle name="Millares 2 3" xfId="40" xr:uid="{00000000-0005-0000-0000-00006F000000}"/>
    <cellStyle name="Millares 2 4" xfId="202" xr:uid="{00000000-0005-0000-0000-000070000000}"/>
    <cellStyle name="Millares 2 5" xfId="41" xr:uid="{00000000-0005-0000-0000-000071000000}"/>
    <cellStyle name="Millares 2 6" xfId="256" xr:uid="{FD794744-550E-40EB-908E-BCB727E20560}"/>
    <cellStyle name="Millares 2_APU´S_NO_PREVISTOS (1)" xfId="203" xr:uid="{00000000-0005-0000-0000-000072000000}"/>
    <cellStyle name="Millares 3" xfId="42" xr:uid="{00000000-0005-0000-0000-000073000000}"/>
    <cellStyle name="Millares 3 2" xfId="43" xr:uid="{00000000-0005-0000-0000-000074000000}"/>
    <cellStyle name="Millares 3 3" xfId="44" xr:uid="{00000000-0005-0000-0000-000075000000}"/>
    <cellStyle name="Millares 3 4" xfId="45" xr:uid="{00000000-0005-0000-0000-000076000000}"/>
    <cellStyle name="Millares 3 5" xfId="46" xr:uid="{00000000-0005-0000-0000-000077000000}"/>
    <cellStyle name="Millares 4" xfId="47" xr:uid="{00000000-0005-0000-0000-000078000000}"/>
    <cellStyle name="Millares 4 2" xfId="48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49" xr:uid="{00000000-0005-0000-0000-00007C000000}"/>
    <cellStyle name="Millares 5 2" xfId="206" xr:uid="{00000000-0005-0000-0000-00007D000000}"/>
    <cellStyle name="Millares 6" xfId="50" xr:uid="{00000000-0005-0000-0000-00007E000000}"/>
    <cellStyle name="Millares 6 2" xfId="51" xr:uid="{00000000-0005-0000-0000-00007F000000}"/>
    <cellStyle name="Millares 7" xfId="52" xr:uid="{00000000-0005-0000-0000-000080000000}"/>
    <cellStyle name="Millares 7 2" xfId="53" xr:uid="{00000000-0005-0000-0000-000081000000}"/>
    <cellStyle name="Millares 7 2 2" xfId="54" xr:uid="{00000000-0005-0000-0000-000082000000}"/>
    <cellStyle name="Millares 8" xfId="55" xr:uid="{00000000-0005-0000-0000-000083000000}"/>
    <cellStyle name="Millares 8 2" xfId="56" xr:uid="{00000000-0005-0000-0000-000084000000}"/>
    <cellStyle name="Millares 9" xfId="57" xr:uid="{00000000-0005-0000-0000-000085000000}"/>
    <cellStyle name="Millares 9 2" xfId="58" xr:uid="{00000000-0005-0000-0000-000086000000}"/>
    <cellStyle name="Millares_FORMULARIO 4 - M-OFERENTE PPTA ECONOMICA 2" xfId="259" xr:uid="{33F5A303-D672-4373-B055-8326781D28EB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3" builtinId="4"/>
    <cellStyle name="Moneda 10 2" xfId="59" xr:uid="{00000000-0005-0000-0000-00008B000000}"/>
    <cellStyle name="Moneda 2" xfId="60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13" xfId="258" xr:uid="{F2C6D10F-35FB-47C1-89BF-B4EDF293BBF7}"/>
    <cellStyle name="Moneda 2 2" xfId="61" xr:uid="{00000000-0005-0000-0000-000090000000}"/>
    <cellStyle name="Moneda 2 2 2" xfId="62" xr:uid="{00000000-0005-0000-0000-000091000000}"/>
    <cellStyle name="Moneda 2 2 2 2" xfId="63" xr:uid="{00000000-0005-0000-0000-000092000000}"/>
    <cellStyle name="Moneda 2 2 2 2 2" xfId="127" xr:uid="{00000000-0005-0000-0000-000093000000}"/>
    <cellStyle name="Moneda 2 2 3" xfId="64" xr:uid="{00000000-0005-0000-0000-000094000000}"/>
    <cellStyle name="Moneda 2 2 4" xfId="65" xr:uid="{00000000-0005-0000-0000-000095000000}"/>
    <cellStyle name="Moneda 2 2 5" xfId="66" xr:uid="{00000000-0005-0000-0000-000096000000}"/>
    <cellStyle name="Moneda 2 2_APU´S_NO_PREVISTOS (1)" xfId="213" xr:uid="{00000000-0005-0000-0000-000097000000}"/>
    <cellStyle name="Moneda 2 3" xfId="67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8" xr:uid="{00000000-0005-0000-0000-0000A0000000}"/>
    <cellStyle name="Moneda 4" xfId="221" xr:uid="{00000000-0005-0000-0000-0000A1000000}"/>
    <cellStyle name="Moneda 5" xfId="257" xr:uid="{4AC6CF8F-2542-425B-B67E-A020FC003924}"/>
    <cellStyle name="Monetario0" xfId="222" xr:uid="{00000000-0005-0000-0000-0000A2000000}"/>
    <cellStyle name="Neutral" xfId="69" builtinId="28" customBuiltin="1"/>
    <cellStyle name="Neutral 2" xfId="70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1" xr:uid="{00000000-0005-0000-0000-0000A9000000}"/>
    <cellStyle name="Normal 2 10" xfId="72" xr:uid="{00000000-0005-0000-0000-0000AA000000}"/>
    <cellStyle name="Normal 2 10 2" xfId="73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4" xr:uid="{00000000-0005-0000-0000-0000AE000000}"/>
    <cellStyle name="Normal 2 12" xfId="75" xr:uid="{00000000-0005-0000-0000-0000AF000000}"/>
    <cellStyle name="Normal 2 13" xfId="76" xr:uid="{00000000-0005-0000-0000-0000B0000000}"/>
    <cellStyle name="Normal 2 2" xfId="77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8" xr:uid="{00000000-0005-0000-0000-0000B4000000}"/>
    <cellStyle name="Normal 2 3 2" xfId="228" xr:uid="{00000000-0005-0000-0000-0000B5000000}"/>
    <cellStyle name="Normal 2 4" xfId="79" xr:uid="{00000000-0005-0000-0000-0000B6000000}"/>
    <cellStyle name="Normal 2 5" xfId="80" xr:uid="{00000000-0005-0000-0000-0000B7000000}"/>
    <cellStyle name="Normal 2 6" xfId="81" xr:uid="{00000000-0005-0000-0000-0000B8000000}"/>
    <cellStyle name="Normal 2 7" xfId="82" xr:uid="{00000000-0005-0000-0000-0000B9000000}"/>
    <cellStyle name="Normal 2 8" xfId="83" xr:uid="{00000000-0005-0000-0000-0000BA000000}"/>
    <cellStyle name="Normal 2 9" xfId="84" xr:uid="{00000000-0005-0000-0000-0000BB000000}"/>
    <cellStyle name="Normal 2_APU NO PREVISTOS MTTO" xfId="85" xr:uid="{00000000-0005-0000-0000-0000BC000000}"/>
    <cellStyle name="Normal 29" xfId="86" xr:uid="{00000000-0005-0000-0000-0000BD000000}"/>
    <cellStyle name="Normal 3" xfId="87" xr:uid="{00000000-0005-0000-0000-0000BE000000}"/>
    <cellStyle name="Normal 3 11" xfId="128" xr:uid="{00000000-0005-0000-0000-0000BF000000}"/>
    <cellStyle name="Normal 3 11 2" xfId="255" xr:uid="{1856ED30-3637-46FF-9EBE-4A4AC87884B2}"/>
    <cellStyle name="Normal 3 11 3" xfId="261" xr:uid="{2AFCA99C-269F-49C1-B6FD-F8114B11B020}"/>
    <cellStyle name="Normal 3 2" xfId="88" xr:uid="{00000000-0005-0000-0000-0000C0000000}"/>
    <cellStyle name="Normal 3 2 2" xfId="126" xr:uid="{00000000-0005-0000-0000-0000C1000000}"/>
    <cellStyle name="Normal 3 3" xfId="229" xr:uid="{00000000-0005-0000-0000-0000C2000000}"/>
    <cellStyle name="Normal 3 4" xfId="254" xr:uid="{25BAC939-54B4-49C6-B27E-55F8619F8B27}"/>
    <cellStyle name="Normal 3 5" xfId="260" xr:uid="{CD637A9E-17F5-4E4A-9F0F-9F6C746BFD0B}"/>
    <cellStyle name="Normal 3_APU´S_NO_PREVISTOS (1)" xfId="230" xr:uid="{00000000-0005-0000-0000-0000C3000000}"/>
    <cellStyle name="Normal 4" xfId="89" xr:uid="{00000000-0005-0000-0000-0000C4000000}"/>
    <cellStyle name="Normal 4 2" xfId="90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1" xr:uid="{00000000-0005-0000-0000-0000D0000000}"/>
    <cellStyle name="Notas 3" xfId="237" xr:uid="{00000000-0005-0000-0000-0000D1000000}"/>
    <cellStyle name="Percent" xfId="238" xr:uid="{00000000-0005-0000-0000-0000D2000000}"/>
    <cellStyle name="Porcentaje" xfId="93" builtinId="5"/>
    <cellStyle name="Porcentaje 2" xfId="239" xr:uid="{00000000-0005-0000-0000-0000D4000000}"/>
    <cellStyle name="Porcentaje 3" xfId="92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686361</xdr:colOff>
      <xdr:row>14</xdr:row>
      <xdr:rowOff>103654</xdr:rowOff>
    </xdr:from>
    <xdr:to>
      <xdr:col>6</xdr:col>
      <xdr:colOff>28452</xdr:colOff>
      <xdr:row>22</xdr:row>
      <xdr:rowOff>277122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77B3F58-F452-1CAF-7222-384970487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6" y="4160183"/>
          <a:ext cx="7200000" cy="3221468"/>
        </a:xfrm>
        <a:prstGeom prst="rect">
          <a:avLst/>
        </a:prstGeom>
      </xdr:spPr>
    </xdr:pic>
    <xdr:clientData/>
  </xdr:twoCellAnchor>
  <xdr:twoCellAnchor editAs="oneCell">
    <xdr:from>
      <xdr:col>1</xdr:col>
      <xdr:colOff>681403</xdr:colOff>
      <xdr:row>23</xdr:row>
      <xdr:rowOff>0</xdr:rowOff>
    </xdr:from>
    <xdr:to>
      <xdr:col>6</xdr:col>
      <xdr:colOff>17643</xdr:colOff>
      <xdr:row>25</xdr:row>
      <xdr:rowOff>272789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67B080A-EC3D-1563-153D-3697E3F42B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75823"/>
        <a:stretch>
          <a:fillRect/>
        </a:stretch>
      </xdr:blipFill>
      <xdr:spPr>
        <a:xfrm>
          <a:off x="1186961" y="7562678"/>
          <a:ext cx="7176047" cy="1034789"/>
        </a:xfrm>
        <a:prstGeom prst="rect">
          <a:avLst/>
        </a:prstGeom>
      </xdr:spPr>
    </xdr:pic>
    <xdr:clientData/>
  </xdr:twoCellAnchor>
  <xdr:twoCellAnchor editAs="oneCell">
    <xdr:from>
      <xdr:col>1</xdr:col>
      <xdr:colOff>679820</xdr:colOff>
      <xdr:row>24</xdr:row>
      <xdr:rowOff>337456</xdr:rowOff>
    </xdr:from>
    <xdr:to>
      <xdr:col>6</xdr:col>
      <xdr:colOff>18032</xdr:colOff>
      <xdr:row>27</xdr:row>
      <xdr:rowOff>469931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C5F46C0-29FC-FB76-901D-9E9E5AFCE2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70189"/>
        <a:stretch>
          <a:fillRect/>
        </a:stretch>
      </xdr:blipFill>
      <xdr:spPr>
        <a:xfrm>
          <a:off x="1185378" y="8594898"/>
          <a:ext cx="7178019" cy="12754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M.O."/>
      <sheetName val="MATERIALES"/>
      <sheetName val="MAQUINARIA"/>
      <sheetName val="calculation"/>
      <sheetName val="EQUIPO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Proforma Guia"/>
      <sheetName val="API93"/>
      <sheetName val="LISTA DE LAS MACROS "/>
      <sheetName val="SABANA"/>
      <sheetName val="RESUMEN"/>
      <sheetName val="M_O_"/>
      <sheetName val="BHA"/>
      <sheetName val="PDM RUN"/>
      <sheetName val="DATOS"/>
      <sheetName val="BDD Operadores"/>
      <sheetName val="Hoja6"/>
      <sheetName val="Suministros"/>
      <sheetName val="Recursos HH"/>
      <sheetName val="Recursos HE"/>
      <sheetName val="Transporte"/>
      <sheetName val="SC"/>
      <sheetName val="RES GASOL"/>
      <sheetName val="POZOS"/>
      <sheetName val="EQUIPOS CIVILES"/>
      <sheetName val="Civil"/>
      <sheetName val="A_A310"/>
      <sheetName val="A_G105"/>
      <sheetName val="A_G200"/>
      <sheetName val="PS P-514"/>
      <sheetName val="E21"/>
      <sheetName val="main"/>
      <sheetName val="MI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Curva S Llanos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HOJA DE COSTOS"/>
      <sheetName val="LISTAS DESPLEGABLES"/>
      <sheetName val="DIAM TUB"/>
      <sheetName val="HERRAM"/>
      <sheetName val="cantidades pH3"/>
      <sheetName val="PxQ 2006"/>
      <sheetName val="Resultados"/>
      <sheetName val="DATOS_PIMS"/>
      <sheetName val="API - 21827"/>
      <sheetName val="RESINV"/>
      <sheetName val="PORTADA"/>
      <sheetName val="GENERALIDADES"/>
      <sheetName val="CAPEX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BD"/>
      <sheetName val="Aprobado 2019"/>
      <sheetName val="Hoja1"/>
      <sheetName val="CRUDOS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INST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>
        <row r="83">
          <cell r="O83" t="str">
            <v>Pendiente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>
        <row r="83">
          <cell r="O83" t="str">
            <v>Pendiente</v>
          </cell>
        </row>
      </sheetData>
      <sheetData sheetId="223">
        <row r="83">
          <cell r="O83" t="str">
            <v>Pendiente</v>
          </cell>
        </row>
      </sheetData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>
        <row r="83">
          <cell r="O83" t="str">
            <v>Pendiente</v>
          </cell>
        </row>
      </sheetData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>
        <row r="83">
          <cell r="O83" t="str">
            <v>Pendiente</v>
          </cell>
        </row>
      </sheetData>
      <sheetData sheetId="299">
        <row r="83">
          <cell r="O83" t="str">
            <v>Pendiente</v>
          </cell>
        </row>
      </sheetData>
      <sheetData sheetId="300"/>
      <sheetData sheetId="301"/>
      <sheetData sheetId="302"/>
      <sheetData sheetId="303"/>
      <sheetData sheetId="304"/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/>
      <sheetData sheetId="310">
        <row r="83">
          <cell r="O83" t="str">
            <v>Pendiente</v>
          </cell>
        </row>
      </sheetData>
      <sheetData sheetId="311">
        <row r="83">
          <cell r="O83" t="str">
            <v>Pendiente</v>
          </cell>
        </row>
      </sheetData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 refreshError="1"/>
      <sheetData sheetId="357">
        <row r="83">
          <cell r="O83" t="str">
            <v>Pendiente</v>
          </cell>
        </row>
      </sheetData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  <sheetName val="TES"/>
      <sheetName val="CONSTRUCCION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  <sheetName val="[EST0798.XLS]__cceficiente_s_14"/>
      <sheetName val="[EST0798.XLS]__cceficiente_s_15"/>
      <sheetName val="Modelo financiero"/>
      <sheetName val="EST0798.XLS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otros"/>
      <sheetName val="Equipo"/>
      <sheetName val="materiales"/>
      <sheetName val="7.1.8.1.1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/>
      <sheetData sheetId="30"/>
      <sheetData sheetId="31"/>
      <sheetData sheetId="3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AT"/>
      <sheetName val="MDEO"/>
      <sheetName val="C-M-H"/>
      <sheetName val="Grupo 3 "/>
      <sheetName val="Grupo 2."/>
      <sheetName val="Informe semanal 22"/>
      <sheetName val="Lista chequeo"/>
      <sheetName val="Acta de Comité de Obra"/>
      <sheetName val="Acta de Comité de Obra 12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STREA"/>
      <sheetName val="621,1"/>
      <sheetName val="201,10"/>
      <sheetName val="201,13"/>
      <sheetName val="INSUMO D"/>
      <sheetName val="DATOS DE ENTRADA"/>
      <sheetName val="APU BASICOS"/>
      <sheetName val="CANTIDADES Y PRECIOS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AC2-AG96"/>
      <sheetName val="Formulario N° 4"/>
      <sheetName val="G.G"/>
      <sheetName val="TIEMPO-TRAB"/>
      <sheetName val="COLILLAS"/>
      <sheetName val="CONSO-PERSON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Ppto EL COPEY"/>
      <sheetName val="APU 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TRANSP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SUPUESTO IE"/>
      <sheetName val="APUS  IE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Gráfico1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LN5-CHC.4-7-SS7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PROY ORIGINAL"/>
      <sheetName val="PRESUP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Q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Costos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"/>
      <sheetName val="502"/>
      <sheetName val="503"/>
      <sheetName val="504"/>
      <sheetName val="505"/>
      <sheetName val="506"/>
      <sheetName val="507"/>
      <sheetName val="508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ANALISIS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General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OFERTA ECO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MUROS"/>
      <sheetName val="Constantes Generales"/>
      <sheetName val="PRESUPUESTO ESTADIO 1"/>
      <sheetName val="PU (2)"/>
      <sheetName val="glvc"/>
      <sheetName val="OBRA"/>
      <sheetName val="factor (2)"/>
      <sheetName val="PU"/>
      <sheetName val="CONS"/>
      <sheetName val="\\Master\luis carlos\Documents "/>
      <sheetName val="1.5 GRÁFICO AVANCE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INDIRECTOS"/>
      <sheetName val="AUXILIAR 4 CARR"/>
      <sheetName val="AUXILIAR PPTO 2 CARR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interventoria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ETAPA 50 SMMLV"/>
      <sheetName val="FormCan"/>
      <sheetName val="PrecRec"/>
      <sheetName val="SUB APU"/>
      <sheetName val="SUB_APU"/>
      <sheetName val="\Users\JoseGabriel\Downloads\Ví"/>
      <sheetName val="\Users\JoseGabriel\Documents\Mi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TRANSPORTE"/>
      <sheetName val="ESPECIALES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PreDES"/>
      <sheetName val="Ba D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Horizontal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ROPUESTA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forme (2)"/>
      <sheetName val="AZU3sadeven"/>
      <sheetName val="HHp3"/>
      <sheetName val="AvanceP3"/>
      <sheetName val="horas lluvia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13.2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XX-30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Unitarios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MATERIALES ELECTRICOS"/>
      <sheetName val="HERR"/>
      <sheetName val="DITANCIAS"/>
      <sheetName val="DESCRIPCION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062"/>
      <sheetName val="062 (2)"/>
      <sheetName val="062_(2)"/>
      <sheetName val="INSUMOS (2)"/>
      <sheetName val="ITEM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ó&gt;_x0000_ _x0000__x0000__x0000_j0$_x0000_#_x0000__x0000__x0000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6">
          <cell r="A6" t="str">
            <v>TOPÓGRAFO</v>
          </cell>
        </row>
      </sheetData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>
        <row r="5">
          <cell r="E5" t="str">
            <v>CANTIDAD</v>
          </cell>
        </row>
      </sheetData>
      <sheetData sheetId="189">
        <row r="5">
          <cell r="E5" t="str">
            <v>CANTIDAD</v>
          </cell>
        </row>
      </sheetData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5">
          <cell r="E5" t="str">
            <v>CANTIDAD</v>
          </cell>
        </row>
      </sheetData>
      <sheetData sheetId="194">
        <row r="5">
          <cell r="E5" t="str">
            <v>CANTIDAD</v>
          </cell>
        </row>
      </sheetData>
      <sheetData sheetId="195">
        <row r="5">
          <cell r="E5" t="str">
            <v>CANTIDAD</v>
          </cell>
        </row>
      </sheetData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/>
      <sheetData sheetId="211"/>
      <sheetData sheetId="212"/>
      <sheetData sheetId="213">
        <row r="168">
          <cell r="D168">
            <v>0.16</v>
          </cell>
        </row>
      </sheetData>
      <sheetData sheetId="214"/>
      <sheetData sheetId="215">
        <row r="7">
          <cell r="B7">
            <v>1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>
        <row r="1">
          <cell r="A1" t="str">
            <v>ADMINISTRACION</v>
          </cell>
        </row>
      </sheetData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>
        <row r="5">
          <cell r="E5" t="str">
            <v>CANTIDAD</v>
          </cell>
        </row>
      </sheetData>
      <sheetData sheetId="261">
        <row r="5">
          <cell r="E5" t="str">
            <v>CANTIDAD</v>
          </cell>
        </row>
      </sheetData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5">
          <cell r="E5" t="str">
            <v>CANTIDAD</v>
          </cell>
        </row>
      </sheetData>
      <sheetData sheetId="267">
        <row r="5">
          <cell r="E5" t="str">
            <v>CANTIDAD</v>
          </cell>
        </row>
      </sheetData>
      <sheetData sheetId="268"/>
      <sheetData sheetId="269"/>
      <sheetData sheetId="270"/>
      <sheetData sheetId="271">
        <row r="1">
          <cell r="A1" t="str">
            <v>ADMINISTRACION</v>
          </cell>
        </row>
      </sheetData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>
        <row r="162">
          <cell r="G162">
            <v>68799</v>
          </cell>
        </row>
      </sheetData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>
        <row r="5">
          <cell r="A5" t="str">
            <v>Desperdicio</v>
          </cell>
        </row>
      </sheetData>
      <sheetData sheetId="284">
        <row r="7">
          <cell r="A7" t="str">
            <v>Herramientas Menores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>
        <row r="1">
          <cell r="A1" t="str">
            <v>ADMINISTRACION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>
        <row r="6">
          <cell r="A6" t="str">
            <v>TOPÓGRAFO</v>
          </cell>
        </row>
      </sheetData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>
        <row r="4">
          <cell r="B4">
            <v>0</v>
          </cell>
        </row>
      </sheetData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>
        <row r="7">
          <cell r="A7" t="str">
            <v>Herramientas Menores</v>
          </cell>
        </row>
      </sheetData>
      <sheetData sheetId="530">
        <row r="6">
          <cell r="A6" t="str">
            <v>TOPÓGRAFO</v>
          </cell>
        </row>
      </sheetData>
      <sheetData sheetId="531">
        <row r="5">
          <cell r="A5" t="str">
            <v>Desperdicio</v>
          </cell>
        </row>
      </sheetData>
      <sheetData sheetId="532"/>
      <sheetData sheetId="533"/>
      <sheetData sheetId="534">
        <row r="2">
          <cell r="A2" t="str">
            <v>CODIGO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/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 refreshError="1"/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>
        <row r="1">
          <cell r="A1" t="str">
            <v>INSTITUTO NACIONAL DE VIAS</v>
          </cell>
        </row>
      </sheetData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>
        <row r="1">
          <cell r="A1" t="str">
            <v>INSTITUTO NACIONAL DE VIAS</v>
          </cell>
        </row>
      </sheetData>
      <sheetData sheetId="987">
        <row r="33">
          <cell r="C33">
            <v>0.77967625899280601</v>
          </cell>
        </row>
      </sheetData>
      <sheetData sheetId="988">
        <row r="1">
          <cell r="A1" t="str">
            <v>ITEM</v>
          </cell>
        </row>
      </sheetData>
      <sheetData sheetId="989">
        <row r="1">
          <cell r="A1" t="str">
            <v>EQUIPO</v>
          </cell>
        </row>
      </sheetData>
      <sheetData sheetId="990" refreshError="1"/>
      <sheetData sheetId="991" refreshError="1"/>
      <sheetData sheetId="992">
        <row r="52">
          <cell r="H52">
            <v>117768</v>
          </cell>
        </row>
      </sheetData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>
        <row r="2">
          <cell r="A2" t="str">
            <v>ACTA No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>
        <row r="4">
          <cell r="B4" t="str">
            <v xml:space="preserve"> Bisagra Pivotante </v>
          </cell>
        </row>
      </sheetData>
      <sheetData sheetId="1040">
        <row r="41">
          <cell r="G41">
            <v>4237.2145748987859</v>
          </cell>
        </row>
      </sheetData>
      <sheetData sheetId="1041"/>
      <sheetData sheetId="1042">
        <row r="33">
          <cell r="C33">
            <v>0.77967625899280601</v>
          </cell>
        </row>
      </sheetData>
      <sheetData sheetId="1043"/>
      <sheetData sheetId="1044">
        <row r="33">
          <cell r="C33">
            <v>0.77967625899280601</v>
          </cell>
        </row>
      </sheetData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 refreshError="1"/>
      <sheetData sheetId="1053"/>
      <sheetData sheetId="1054">
        <row r="52">
          <cell r="H52">
            <v>117768</v>
          </cell>
        </row>
      </sheetData>
      <sheetData sheetId="1055"/>
      <sheetData sheetId="1056">
        <row r="33">
          <cell r="C33">
            <v>0.77967625899280601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LISTADO DE INSUMOS GENERAL</v>
          </cell>
        </row>
      </sheetData>
      <sheetData sheetId="2458">
        <row r="1">
          <cell r="A1" t="str">
            <v>EQUIPO</v>
          </cell>
        </row>
      </sheetData>
      <sheetData sheetId="2459">
        <row r="1">
          <cell r="A1" t="str">
            <v>LISTADO DE INSUMOS GENERAL</v>
          </cell>
        </row>
      </sheetData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LISTADO DE INSUMOS GENERAL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>
        <row r="6">
          <cell r="A6" t="str">
            <v>CONTRATISTA:</v>
          </cell>
        </row>
      </sheetData>
      <sheetData sheetId="2764" refreshError="1"/>
      <sheetData sheetId="2765" refreshError="1"/>
      <sheetData sheetId="2766" refreshError="1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 refreshError="1"/>
      <sheetData sheetId="2778" refreshError="1"/>
      <sheetData sheetId="2779"/>
      <sheetData sheetId="2780" refreshError="1"/>
      <sheetData sheetId="2781" refreshError="1"/>
      <sheetData sheetId="2782" refreshError="1"/>
      <sheetData sheetId="2783"/>
      <sheetData sheetId="2784" refreshError="1"/>
      <sheetData sheetId="2785"/>
      <sheetData sheetId="2786"/>
      <sheetData sheetId="2787"/>
      <sheetData sheetId="2788"/>
      <sheetData sheetId="2789">
        <row r="1">
          <cell r="C1">
            <v>0.2</v>
          </cell>
        </row>
      </sheetData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>
        <row r="1">
          <cell r="B1" t="str">
            <v>CTO-102-2002</v>
          </cell>
        </row>
      </sheetData>
      <sheetData sheetId="2801"/>
      <sheetData sheetId="2802"/>
      <sheetData sheetId="2803">
        <row r="8">
          <cell r="A8">
            <v>2.1</v>
          </cell>
        </row>
      </sheetData>
      <sheetData sheetId="2804">
        <row r="8">
          <cell r="A8">
            <v>3.1</v>
          </cell>
        </row>
      </sheetData>
      <sheetData sheetId="2805"/>
      <sheetData sheetId="2806"/>
      <sheetData sheetId="2807"/>
      <sheetData sheetId="2808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>
        <row r="1">
          <cell r="B1" t="str">
            <v>CTO-102-2002</v>
          </cell>
        </row>
      </sheetData>
      <sheetData sheetId="2821"/>
      <sheetData sheetId="2822"/>
      <sheetData sheetId="2823"/>
      <sheetData sheetId="2824" refreshError="1"/>
      <sheetData sheetId="2825">
        <row r="1">
          <cell r="A1" t="str">
            <v>EQUIPO</v>
          </cell>
        </row>
      </sheetData>
      <sheetData sheetId="2826"/>
      <sheetData sheetId="2827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  <sheetData sheetId="2837"/>
      <sheetData sheetId="2838"/>
      <sheetData sheetId="2839">
        <row r="33">
          <cell r="C33">
            <v>0.77967625899280601</v>
          </cell>
        </row>
      </sheetData>
      <sheetData sheetId="2840"/>
      <sheetData sheetId="2841"/>
      <sheetData sheetId="2842">
        <row r="8">
          <cell r="A8">
            <v>2.1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 refreshError="1"/>
      <sheetData sheetId="2852" refreshError="1"/>
      <sheetData sheetId="2853" refreshError="1"/>
      <sheetData sheetId="2854" refreshError="1"/>
      <sheetData sheetId="2855"/>
      <sheetData sheetId="2856"/>
      <sheetData sheetId="2857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/>
      <sheetData sheetId="2874"/>
      <sheetData sheetId="2875">
        <row r="1">
          <cell r="A1" t="str">
            <v>INSTITUTO NACIONAL DE VIAS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>
        <row r="1">
          <cell r="A1" t="str">
            <v>Name</v>
          </cell>
        </row>
      </sheetData>
      <sheetData sheetId="2886"/>
      <sheetData sheetId="2887"/>
      <sheetData sheetId="2888"/>
      <sheetData sheetId="2889">
        <row r="5">
          <cell r="A5" t="str">
            <v>Desperdicio</v>
          </cell>
        </row>
      </sheetData>
      <sheetData sheetId="2890">
        <row r="1">
          <cell r="A1" t="str">
            <v>ITEM</v>
          </cell>
        </row>
      </sheetData>
      <sheetData sheetId="2891">
        <row r="1">
          <cell r="A1" t="str">
            <v>EQUIPO</v>
          </cell>
        </row>
      </sheetData>
      <sheetData sheetId="2892">
        <row r="1">
          <cell r="A1" t="str">
            <v>ADMINISTRACION</v>
          </cell>
        </row>
      </sheetData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/>
      <sheetData sheetId="2965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>
        <row r="46">
          <cell r="E46">
            <v>1</v>
          </cell>
        </row>
      </sheetData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/>
      <sheetData sheetId="2979" refreshError="1"/>
      <sheetData sheetId="2980"/>
      <sheetData sheetId="2981"/>
      <sheetData sheetId="2982" refreshError="1"/>
      <sheetData sheetId="2983" refreshError="1"/>
      <sheetData sheetId="2984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>
        <row r="1">
          <cell r="A1" t="str">
            <v>Name</v>
          </cell>
        </row>
      </sheetData>
      <sheetData sheetId="3054"/>
      <sheetData sheetId="3055"/>
      <sheetData sheetId="3056"/>
      <sheetData sheetId="3057"/>
      <sheetData sheetId="3058"/>
      <sheetData sheetId="3059"/>
      <sheetData sheetId="3060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/>
      <sheetData sheetId="3083"/>
      <sheetData sheetId="3084">
        <row r="2">
          <cell r="A2" t="str">
            <v>HOSPITAL HERNANDO MONCALEANO PERDOMO ETAPA 1</v>
          </cell>
        </row>
      </sheetData>
      <sheetData sheetId="3085"/>
      <sheetData sheetId="3086">
        <row r="2">
          <cell r="A2" t="str">
            <v>HOSPITAL HERNANDO MONCALEANO PERDOMO ETAPA 2 A</v>
          </cell>
        </row>
      </sheetData>
      <sheetData sheetId="3087">
        <row r="2">
          <cell r="A2" t="str">
            <v>HOSPITAL HERNANDO MONCALEANO PERDOMO ETAPA 2B</v>
          </cell>
        </row>
      </sheetData>
      <sheetData sheetId="3088"/>
      <sheetData sheetId="3089"/>
      <sheetData sheetId="3090" refreshError="1"/>
      <sheetData sheetId="3091"/>
      <sheetData sheetId="3092"/>
      <sheetData sheetId="3093"/>
      <sheetData sheetId="3094"/>
      <sheetData sheetId="3095" refreshError="1"/>
      <sheetData sheetId="3096"/>
      <sheetData sheetId="3097"/>
      <sheetData sheetId="3098" refreshError="1"/>
      <sheetData sheetId="309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 refreshError="1"/>
      <sheetData sheetId="3109" refreshError="1"/>
      <sheetData sheetId="3110" refreshError="1"/>
      <sheetData sheetId="3111" refreshError="1"/>
      <sheetData sheetId="3112">
        <row r="4">
          <cell r="E4" t="str">
            <v>GUPCO</v>
          </cell>
        </row>
      </sheetData>
      <sheetData sheetId="3113"/>
      <sheetData sheetId="3114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/>
      <sheetData sheetId="3142"/>
      <sheetData sheetId="3143"/>
      <sheetData sheetId="3144"/>
      <sheetData sheetId="3145">
        <row r="6">
          <cell r="A6" t="str">
            <v>CO-A1</v>
          </cell>
        </row>
      </sheetData>
      <sheetData sheetId="3146"/>
      <sheetData sheetId="3147" refreshError="1"/>
      <sheetData sheetId="3148"/>
      <sheetData sheetId="3149"/>
      <sheetData sheetId="3150"/>
      <sheetData sheetId="3151">
        <row r="4">
          <cell r="E4" t="str">
            <v>GUPCO</v>
          </cell>
        </row>
      </sheetData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 refreshError="1"/>
      <sheetData sheetId="3165"/>
      <sheetData sheetId="3166"/>
      <sheetData sheetId="3167"/>
      <sheetData sheetId="3168"/>
      <sheetData sheetId="3169"/>
      <sheetData sheetId="3170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>
        <row r="2">
          <cell r="A2" t="str">
            <v>(ºF)</v>
          </cell>
        </row>
      </sheetData>
      <sheetData sheetId="3179" refreshError="1"/>
      <sheetData sheetId="3180"/>
      <sheetData sheetId="3181" refreshError="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 refreshError="1"/>
      <sheetData sheetId="3193"/>
      <sheetData sheetId="3194"/>
      <sheetData sheetId="3195"/>
      <sheetData sheetId="3196"/>
      <sheetData sheetId="3197" refreshError="1"/>
      <sheetData sheetId="3198" refreshError="1"/>
      <sheetData sheetId="3199" refreshError="1"/>
      <sheetData sheetId="3200"/>
      <sheetData sheetId="3201" refreshError="1"/>
      <sheetData sheetId="3202" refreshError="1"/>
      <sheetData sheetId="3203"/>
      <sheetData sheetId="3204"/>
      <sheetData sheetId="3205" refreshError="1"/>
      <sheetData sheetId="3206" refreshError="1"/>
      <sheetData sheetId="3207"/>
      <sheetData sheetId="3208" refreshError="1"/>
      <sheetData sheetId="3209" refreshError="1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>
        <row r="4">
          <cell r="B4">
            <v>39886</v>
          </cell>
        </row>
      </sheetData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>
        <row r="4">
          <cell r="A4">
            <v>0</v>
          </cell>
        </row>
      </sheetData>
      <sheetData sheetId="3283"/>
      <sheetData sheetId="3284">
        <row r="3">
          <cell r="A3">
            <v>5.0999999999999996</v>
          </cell>
        </row>
      </sheetData>
      <sheetData sheetId="3285" refreshError="1"/>
      <sheetData sheetId="3286"/>
      <sheetData sheetId="3287" refreshError="1"/>
      <sheetData sheetId="3288" refreshError="1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>
        <row r="4">
          <cell r="E4" t="str">
            <v>GUPCO</v>
          </cell>
        </row>
      </sheetData>
      <sheetData sheetId="3697"/>
      <sheetData sheetId="3698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/>
      <sheetData sheetId="3707"/>
      <sheetData sheetId="3708"/>
      <sheetData sheetId="3709" refreshError="1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/>
      <sheetData sheetId="3729" refreshError="1"/>
      <sheetData sheetId="3730" refreshError="1"/>
      <sheetData sheetId="3731"/>
      <sheetData sheetId="3732" refreshError="1"/>
      <sheetData sheetId="3733"/>
      <sheetData sheetId="3734"/>
      <sheetData sheetId="3735"/>
      <sheetData sheetId="3736"/>
      <sheetData sheetId="3737"/>
      <sheetData sheetId="3738"/>
      <sheetData sheetId="3739" refreshError="1"/>
      <sheetData sheetId="3740"/>
      <sheetData sheetId="3741" refreshError="1"/>
      <sheetData sheetId="3742"/>
      <sheetData sheetId="3743" refreshError="1"/>
      <sheetData sheetId="3744" refreshError="1"/>
      <sheetData sheetId="3745" refreshError="1"/>
      <sheetData sheetId="3746"/>
      <sheetData sheetId="3747"/>
      <sheetData sheetId="3748"/>
      <sheetData sheetId="3749"/>
      <sheetData sheetId="3750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/>
      <sheetData sheetId="3829"/>
      <sheetData sheetId="3830" refreshError="1"/>
      <sheetData sheetId="3831"/>
      <sheetData sheetId="3832">
        <row r="4">
          <cell r="B4">
            <v>39886</v>
          </cell>
        </row>
      </sheetData>
      <sheetData sheetId="3833"/>
      <sheetData sheetId="3834"/>
      <sheetData sheetId="3835"/>
      <sheetData sheetId="3836"/>
      <sheetData sheetId="3837"/>
      <sheetData sheetId="3838"/>
      <sheetData sheetId="3839">
        <row r="4">
          <cell r="B4">
            <v>39886</v>
          </cell>
        </row>
      </sheetData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 refreshError="1"/>
      <sheetData sheetId="3866" refreshError="1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 refreshError="1"/>
      <sheetData sheetId="3887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/>
      <sheetData sheetId="3967"/>
      <sheetData sheetId="3968"/>
      <sheetData sheetId="3969"/>
      <sheetData sheetId="3970">
        <row r="4">
          <cell r="E4" t="str">
            <v>GUPCO</v>
          </cell>
        </row>
      </sheetData>
      <sheetData sheetId="3971"/>
      <sheetData sheetId="3972"/>
      <sheetData sheetId="3973"/>
      <sheetData sheetId="3974"/>
      <sheetData sheetId="3975"/>
      <sheetData sheetId="3976" refreshError="1"/>
      <sheetData sheetId="3977"/>
      <sheetData sheetId="3978" refreshError="1"/>
      <sheetData sheetId="3979"/>
      <sheetData sheetId="3980" refreshError="1"/>
      <sheetData sheetId="3981" refreshError="1"/>
      <sheetData sheetId="3982" refreshError="1"/>
      <sheetData sheetId="3983" refreshError="1"/>
      <sheetData sheetId="3984"/>
      <sheetData sheetId="3985"/>
      <sheetData sheetId="3986"/>
      <sheetData sheetId="3987"/>
      <sheetData sheetId="3988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/>
      <sheetData sheetId="3997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 refreshError="1"/>
      <sheetData sheetId="4054"/>
      <sheetData sheetId="4055"/>
      <sheetData sheetId="4056" refreshError="1"/>
      <sheetData sheetId="4057"/>
      <sheetData sheetId="4058" refreshError="1"/>
      <sheetData sheetId="4059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/>
      <sheetData sheetId="4131"/>
      <sheetData sheetId="4132">
        <row r="6">
          <cell r="AB6">
            <v>40179</v>
          </cell>
        </row>
      </sheetData>
      <sheetData sheetId="4133"/>
      <sheetData sheetId="4134"/>
      <sheetData sheetId="4135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/>
      <sheetData sheetId="4200"/>
      <sheetData sheetId="4201"/>
      <sheetData sheetId="4202" refreshError="1"/>
      <sheetData sheetId="4203" refreshError="1"/>
      <sheetData sheetId="4204" refreshError="1"/>
      <sheetData sheetId="4205" refreshError="1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>
        <row r="6">
          <cell r="A6" t="str">
            <v>TOPÓGRAFO</v>
          </cell>
        </row>
      </sheetData>
      <sheetData sheetId="4299"/>
      <sheetData sheetId="4300">
        <row r="5">
          <cell r="E5" t="str">
            <v>CANTIDAD</v>
          </cell>
        </row>
      </sheetData>
      <sheetData sheetId="4301">
        <row r="5">
          <cell r="E5" t="str">
            <v>CANTIDAD</v>
          </cell>
        </row>
      </sheetData>
      <sheetData sheetId="4302">
        <row r="5">
          <cell r="E5" t="str">
            <v>CANTIDAD</v>
          </cell>
        </row>
      </sheetData>
      <sheetData sheetId="4303">
        <row r="5">
          <cell r="E5" t="str">
            <v>CANTIDAD</v>
          </cell>
        </row>
      </sheetData>
      <sheetData sheetId="4304">
        <row r="5">
          <cell r="E5" t="str">
            <v>CANTIDAD</v>
          </cell>
        </row>
      </sheetData>
      <sheetData sheetId="4305">
        <row r="5">
          <cell r="E5" t="str">
            <v>CANTIDAD</v>
          </cell>
        </row>
      </sheetData>
      <sheetData sheetId="4306">
        <row r="5">
          <cell r="E5" t="str">
            <v>CANTIDAD</v>
          </cell>
        </row>
      </sheetData>
      <sheetData sheetId="4307">
        <row r="5">
          <cell r="E5" t="str">
            <v>CANTIDAD</v>
          </cell>
        </row>
      </sheetData>
      <sheetData sheetId="4308">
        <row r="5">
          <cell r="E5" t="str">
            <v>CANTIDAD</v>
          </cell>
        </row>
      </sheetData>
      <sheetData sheetId="4309">
        <row r="5">
          <cell r="E5" t="str">
            <v>CANTIDAD</v>
          </cell>
        </row>
      </sheetData>
      <sheetData sheetId="4310">
        <row r="5">
          <cell r="E5" t="str">
            <v>CANTIDAD</v>
          </cell>
        </row>
      </sheetData>
      <sheetData sheetId="4311">
        <row r="5">
          <cell r="E5" t="str">
            <v>CANTIDAD</v>
          </cell>
        </row>
      </sheetData>
      <sheetData sheetId="4312">
        <row r="5">
          <cell r="E5" t="str">
            <v>CANTIDAD</v>
          </cell>
        </row>
      </sheetData>
      <sheetData sheetId="4313">
        <row r="5">
          <cell r="E5" t="str">
            <v>CANTIDAD</v>
          </cell>
        </row>
      </sheetData>
      <sheetData sheetId="4314">
        <row r="5">
          <cell r="E5" t="str">
            <v>CANTIDAD</v>
          </cell>
        </row>
      </sheetData>
      <sheetData sheetId="4315">
        <row r="5">
          <cell r="E5" t="str">
            <v>CANTIDAD</v>
          </cell>
        </row>
      </sheetData>
      <sheetData sheetId="4316"/>
      <sheetData sheetId="4317"/>
      <sheetData sheetId="4318"/>
      <sheetData sheetId="4319"/>
      <sheetData sheetId="4320"/>
      <sheetData sheetId="4321"/>
      <sheetData sheetId="4322">
        <row r="5">
          <cell r="E5" t="str">
            <v>CANTIDAD</v>
          </cell>
        </row>
      </sheetData>
      <sheetData sheetId="4323">
        <row r="5">
          <cell r="E5" t="str">
            <v>CANTIDAD</v>
          </cell>
        </row>
      </sheetData>
      <sheetData sheetId="4324">
        <row r="5">
          <cell r="E5" t="str">
            <v>CANTIDAD</v>
          </cell>
        </row>
      </sheetData>
      <sheetData sheetId="4325"/>
      <sheetData sheetId="4326">
        <row r="5">
          <cell r="A5" t="str">
            <v>Desperdicio</v>
          </cell>
        </row>
      </sheetData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>
        <row r="1">
          <cell r="A1" t="str">
            <v>INSTITUTO NACIONAL DE VIAS</v>
          </cell>
        </row>
      </sheetData>
      <sheetData sheetId="4339"/>
      <sheetData sheetId="4340">
        <row r="1">
          <cell r="A1" t="str">
            <v>INSTITUTO NACIONAL DE VIAS</v>
          </cell>
        </row>
      </sheetData>
      <sheetData sheetId="4341">
        <row r="7">
          <cell r="A7" t="str">
            <v>Herramientas Menores</v>
          </cell>
        </row>
      </sheetData>
      <sheetData sheetId="4342"/>
      <sheetData sheetId="4343">
        <row r="18">
          <cell r="C18">
            <v>7000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>
        <row r="1">
          <cell r="A1" t="str">
            <v>INSTITUTO NACIONAL DE VIAS</v>
          </cell>
        </row>
      </sheetData>
      <sheetData sheetId="4362"/>
      <sheetData sheetId="4363"/>
      <sheetData sheetId="4364"/>
      <sheetData sheetId="4365">
        <row r="1">
          <cell r="A1" t="str">
            <v>INSTITUTO NACIONAL DE VIAS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>
        <row r="1">
          <cell r="A1" t="str">
            <v>EQUIPO</v>
          </cell>
        </row>
      </sheetData>
      <sheetData sheetId="4450">
        <row r="1">
          <cell r="A1" t="str">
            <v>ADMINISTRACION</v>
          </cell>
        </row>
      </sheetData>
      <sheetData sheetId="4451">
        <row r="1">
          <cell r="A1" t="str">
            <v>EQUIPO</v>
          </cell>
        </row>
      </sheetData>
      <sheetData sheetId="4452">
        <row r="1">
          <cell r="A1" t="str">
            <v>ADMINISTRACION</v>
          </cell>
        </row>
      </sheetData>
      <sheetData sheetId="4453">
        <row r="1">
          <cell r="A1" t="str">
            <v>EQUIPO</v>
          </cell>
        </row>
      </sheetData>
      <sheetData sheetId="4454">
        <row r="1">
          <cell r="A1" t="str">
            <v>ADMINISTRACION</v>
          </cell>
        </row>
      </sheetData>
      <sheetData sheetId="4455">
        <row r="1">
          <cell r="A1" t="str">
            <v>EQUIPO</v>
          </cell>
        </row>
      </sheetData>
      <sheetData sheetId="4456">
        <row r="1">
          <cell r="A1" t="str">
            <v>ADMINISTRACION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>
        <row r="1">
          <cell r="A1" t="str">
            <v>ITEM</v>
          </cell>
        </row>
      </sheetData>
      <sheetData sheetId="4494">
        <row r="1">
          <cell r="A1" t="str">
            <v>EQUIPO</v>
          </cell>
        </row>
      </sheetData>
      <sheetData sheetId="4495">
        <row r="1">
          <cell r="A1" t="str">
            <v>ITEM</v>
          </cell>
        </row>
      </sheetData>
      <sheetData sheetId="4496">
        <row r="1">
          <cell r="A1" t="str">
            <v>EQUIPO</v>
          </cell>
        </row>
      </sheetData>
      <sheetData sheetId="4497">
        <row r="1">
          <cell r="A1" t="str">
            <v>ITEM</v>
          </cell>
        </row>
      </sheetData>
      <sheetData sheetId="4498">
        <row r="1">
          <cell r="A1" t="str">
            <v>EQUIPO</v>
          </cell>
        </row>
      </sheetData>
      <sheetData sheetId="4499">
        <row r="1">
          <cell r="A1" t="str">
            <v>ADMINISTRACION</v>
          </cell>
        </row>
      </sheetData>
      <sheetData sheetId="4500">
        <row r="1">
          <cell r="A1" t="str">
            <v>EQUIPO</v>
          </cell>
        </row>
      </sheetData>
      <sheetData sheetId="4501">
        <row r="1">
          <cell r="A1" t="str">
            <v>ADMINISTRACION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>
        <row r="16">
          <cell r="A16" t="str">
            <v>ABONO 10-30-10</v>
          </cell>
        </row>
      </sheetData>
      <sheetData sheetId="4543"/>
      <sheetData sheetId="4544">
        <row r="16">
          <cell r="A16" t="str">
            <v>ABONO 10-30-10</v>
          </cell>
        </row>
      </sheetData>
      <sheetData sheetId="4545"/>
      <sheetData sheetId="4546">
        <row r="16">
          <cell r="A16" t="str">
            <v>ABONO 10-30-10</v>
          </cell>
        </row>
      </sheetData>
      <sheetData sheetId="4547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>
        <row r="14">
          <cell r="D14">
            <v>38504</v>
          </cell>
        </row>
      </sheetData>
      <sheetData sheetId="4688"/>
      <sheetData sheetId="4689"/>
      <sheetData sheetId="4690">
        <row r="14">
          <cell r="D14">
            <v>38504</v>
          </cell>
        </row>
      </sheetData>
      <sheetData sheetId="4691"/>
      <sheetData sheetId="4692"/>
      <sheetData sheetId="4693"/>
      <sheetData sheetId="4694">
        <row r="14">
          <cell r="D14">
            <v>38504</v>
          </cell>
        </row>
      </sheetData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>
        <row r="1">
          <cell r="A1" t="str">
            <v>ITEM</v>
          </cell>
        </row>
      </sheetData>
      <sheetData sheetId="4823">
        <row r="1">
          <cell r="A1" t="str">
            <v>EQUIPO</v>
          </cell>
        </row>
      </sheetData>
      <sheetData sheetId="4824">
        <row r="1">
          <cell r="A1" t="str">
            <v>ADMINISTRACION</v>
          </cell>
        </row>
      </sheetData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>
        <row r="1">
          <cell r="A1" t="str">
            <v>ITEM</v>
          </cell>
        </row>
      </sheetData>
      <sheetData sheetId="4844">
        <row r="1">
          <cell r="A1" t="str">
            <v>EQUIPO</v>
          </cell>
        </row>
      </sheetData>
      <sheetData sheetId="4845">
        <row r="1">
          <cell r="A1" t="str">
            <v>ADMINISTRACION</v>
          </cell>
        </row>
      </sheetData>
      <sheetData sheetId="4846"/>
      <sheetData sheetId="4847"/>
      <sheetData sheetId="4848"/>
      <sheetData sheetId="4849"/>
      <sheetData sheetId="4850"/>
      <sheetData sheetId="4851" refreshError="1"/>
      <sheetData sheetId="4852">
        <row r="1">
          <cell r="A1" t="str">
            <v>ADMINISTRACION</v>
          </cell>
        </row>
      </sheetData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>
        <row r="1">
          <cell r="A1" t="str">
            <v>ITEM</v>
          </cell>
        </row>
      </sheetData>
      <sheetData sheetId="4862">
        <row r="1">
          <cell r="A1" t="str">
            <v>EQUIPO</v>
          </cell>
        </row>
      </sheetData>
      <sheetData sheetId="4863">
        <row r="1">
          <cell r="A1" t="str">
            <v>ADMINISTRACION</v>
          </cell>
        </row>
      </sheetData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/>
      <sheetData sheetId="4903" refreshError="1"/>
      <sheetData sheetId="4904" refreshError="1"/>
      <sheetData sheetId="4905" refreshError="1"/>
      <sheetData sheetId="4906" refreshError="1"/>
      <sheetData sheetId="4907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/>
      <sheetData sheetId="4924"/>
      <sheetData sheetId="4925">
        <row r="1">
          <cell r="A1" t="str">
            <v>EQUIPO</v>
          </cell>
        </row>
      </sheetData>
      <sheetData sheetId="4926">
        <row r="1">
          <cell r="A1" t="str">
            <v>ADMINISTRACION</v>
          </cell>
        </row>
      </sheetData>
      <sheetData sheetId="4927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/>
      <sheetData sheetId="5093" refreshError="1"/>
      <sheetData sheetId="5094"/>
      <sheetData sheetId="5095"/>
      <sheetData sheetId="5096"/>
      <sheetData sheetId="5097"/>
      <sheetData sheetId="5098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/>
      <sheetData sheetId="5144"/>
      <sheetData sheetId="5145"/>
      <sheetData sheetId="5146"/>
      <sheetData sheetId="5147">
        <row r="21">
          <cell r="G21" t="b">
            <v>0</v>
          </cell>
        </row>
      </sheetData>
      <sheetData sheetId="5148"/>
      <sheetData sheetId="5149"/>
      <sheetData sheetId="5150">
        <row r="21">
          <cell r="G21" t="b">
            <v>0</v>
          </cell>
        </row>
      </sheetData>
      <sheetData sheetId="5151"/>
      <sheetData sheetId="5152"/>
      <sheetData sheetId="5153"/>
      <sheetData sheetId="5154">
        <row r="5">
          <cell r="A5" t="str">
            <v>Desperdicio</v>
          </cell>
        </row>
      </sheetData>
      <sheetData sheetId="5155">
        <row r="7">
          <cell r="A7" t="str">
            <v>Herramientas Menores</v>
          </cell>
        </row>
      </sheetData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>
        <row r="18">
          <cell r="C18">
            <v>7000</v>
          </cell>
        </row>
      </sheetData>
      <sheetData sheetId="5178"/>
      <sheetData sheetId="5179"/>
      <sheetData sheetId="5180"/>
      <sheetData sheetId="5181"/>
      <sheetData sheetId="5182" refreshError="1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 refreshError="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 refreshError="1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 refreshError="1"/>
      <sheetData sheetId="5224"/>
      <sheetData sheetId="5225"/>
      <sheetData sheetId="5226"/>
      <sheetData sheetId="5227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>
        <row r="36">
          <cell r="G36">
            <v>310000.00000097335</v>
          </cell>
        </row>
      </sheetData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 refreshError="1"/>
      <sheetData sheetId="5550" refreshError="1"/>
      <sheetData sheetId="5551" refreshError="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 refreshError="1"/>
      <sheetData sheetId="5561" refreshError="1"/>
      <sheetData sheetId="5562" refreshError="1"/>
      <sheetData sheetId="5563"/>
      <sheetData sheetId="5564"/>
      <sheetData sheetId="5565" refreshError="1"/>
      <sheetData sheetId="5566" refreshError="1"/>
      <sheetData sheetId="5567"/>
      <sheetData sheetId="5568"/>
      <sheetData sheetId="5569"/>
      <sheetData sheetId="5570"/>
      <sheetData sheetId="5571" refreshError="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/>
      <sheetData sheetId="587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>
        <row r="6">
          <cell r="A6" t="str">
            <v>TOPÓGRAFO</v>
          </cell>
        </row>
      </sheetData>
      <sheetData sheetId="6084" refreshError="1"/>
      <sheetData sheetId="6085" refreshError="1"/>
      <sheetData sheetId="6086" refreshError="1"/>
      <sheetData sheetId="6087">
        <row r="3">
          <cell r="A3" t="str">
            <v>COD</v>
          </cell>
        </row>
      </sheetData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/>
      <sheetData sheetId="6099" refreshError="1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/>
      <sheetData sheetId="6146" refreshError="1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 refreshError="1"/>
      <sheetData sheetId="6183" refreshError="1"/>
      <sheetData sheetId="6184" refreshError="1"/>
      <sheetData sheetId="6185"/>
      <sheetData sheetId="6186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/>
      <sheetData sheetId="6198" refreshError="1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/>
      <sheetData sheetId="6217"/>
      <sheetData sheetId="6218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/>
      <sheetData sheetId="6242" refreshError="1"/>
      <sheetData sheetId="6243"/>
      <sheetData sheetId="6244" refreshError="1"/>
      <sheetData sheetId="6245">
        <row r="1">
          <cell r="A1" t="str">
            <v>INSTITUTO NACIONAL DE VIAS</v>
          </cell>
        </row>
      </sheetData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>
        <row r="2">
          <cell r="A2" t="str">
            <v>CODIGO</v>
          </cell>
        </row>
      </sheetData>
      <sheetData sheetId="6254"/>
      <sheetData sheetId="6255"/>
      <sheetData sheetId="6256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/>
      <sheetData sheetId="628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 refreshError="1"/>
      <sheetData sheetId="6306"/>
      <sheetData sheetId="6307" refreshError="1"/>
      <sheetData sheetId="6308" refreshError="1"/>
      <sheetData sheetId="6309"/>
      <sheetData sheetId="6310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 refreshError="1"/>
      <sheetData sheetId="6362" refreshError="1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 refreshError="1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 refreshError="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/>
      <sheetData sheetId="6494" refreshError="1"/>
      <sheetData sheetId="6495" refreshError="1"/>
      <sheetData sheetId="6496" refreshError="1"/>
      <sheetData sheetId="6497">
        <row r="36">
          <cell r="G36">
            <v>271000.00000162207</v>
          </cell>
        </row>
      </sheetData>
      <sheetData sheetId="6498">
        <row r="33">
          <cell r="G33">
            <v>283000.00002693152</v>
          </cell>
        </row>
      </sheetData>
      <sheetData sheetId="6499">
        <row r="33">
          <cell r="G33">
            <v>290000.00000013626</v>
          </cell>
        </row>
      </sheetData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>
        <row r="1">
          <cell r="A1" t="str">
            <v>ADMINISTRACION</v>
          </cell>
        </row>
      </sheetData>
      <sheetData sheetId="6576">
        <row r="1">
          <cell r="A1" t="str">
            <v>EQUIPO</v>
          </cell>
        </row>
      </sheetData>
      <sheetData sheetId="6577"/>
      <sheetData sheetId="6578"/>
      <sheetData sheetId="6579"/>
      <sheetData sheetId="6580"/>
      <sheetData sheetId="6581">
        <row r="1">
          <cell r="A1" t="str">
            <v>ITEM</v>
          </cell>
        </row>
      </sheetData>
      <sheetData sheetId="6582">
        <row r="1">
          <cell r="A1" t="str">
            <v>EQUIPO</v>
          </cell>
        </row>
      </sheetData>
      <sheetData sheetId="6583">
        <row r="1">
          <cell r="A1" t="str">
            <v>ADMINISTRACION</v>
          </cell>
        </row>
      </sheetData>
      <sheetData sheetId="6584"/>
      <sheetData sheetId="6585"/>
      <sheetData sheetId="6586"/>
      <sheetData sheetId="6587"/>
      <sheetData sheetId="6588"/>
      <sheetData sheetId="6589"/>
      <sheetData sheetId="6590"/>
      <sheetData sheetId="6591"/>
      <sheetData sheetId="6592"/>
      <sheetData sheetId="6593"/>
      <sheetData sheetId="6594"/>
      <sheetData sheetId="6595"/>
      <sheetData sheetId="6596"/>
      <sheetData sheetId="6597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>
        <row r="1">
          <cell r="A1" t="str">
            <v>ADMINISTRACION</v>
          </cell>
        </row>
      </sheetData>
      <sheetData sheetId="6620">
        <row r="1">
          <cell r="A1" t="str">
            <v>EQUIPO</v>
          </cell>
        </row>
      </sheetData>
      <sheetData sheetId="6621">
        <row r="1">
          <cell r="A1" t="str">
            <v>ADMINISTRACION</v>
          </cell>
        </row>
      </sheetData>
      <sheetData sheetId="6622">
        <row r="1">
          <cell r="A1" t="str">
            <v>EQUIPO</v>
          </cell>
        </row>
      </sheetData>
      <sheetData sheetId="6623">
        <row r="1">
          <cell r="A1" t="str">
            <v>ITEM</v>
          </cell>
        </row>
      </sheetData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>
        <row r="6">
          <cell r="A6" t="str">
            <v>TOPÓGRAFO</v>
          </cell>
        </row>
      </sheetData>
      <sheetData sheetId="6633">
        <row r="7">
          <cell r="A7" t="str">
            <v>Herramientas Menores</v>
          </cell>
        </row>
      </sheetData>
      <sheetData sheetId="6634">
        <row r="5">
          <cell r="A5" t="str">
            <v>Desperdicio</v>
          </cell>
        </row>
      </sheetData>
      <sheetData sheetId="6635"/>
      <sheetData sheetId="6636">
        <row r="1">
          <cell r="A1" t="str">
            <v>ADMINISTRACION</v>
          </cell>
        </row>
      </sheetData>
      <sheetData sheetId="6637">
        <row r="1">
          <cell r="A1" t="str">
            <v>EQUIPO</v>
          </cell>
        </row>
      </sheetData>
      <sheetData sheetId="6638">
        <row r="1">
          <cell r="A1" t="str">
            <v>ITEM</v>
          </cell>
        </row>
      </sheetData>
      <sheetData sheetId="6639">
        <row r="1">
          <cell r="A1" t="str">
            <v>EQUIPO</v>
          </cell>
        </row>
      </sheetData>
      <sheetData sheetId="6640">
        <row r="1">
          <cell r="A1" t="str">
            <v>ITEM</v>
          </cell>
        </row>
      </sheetData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/>
      <sheetData sheetId="6652"/>
      <sheetData sheetId="6653"/>
      <sheetData sheetId="6654"/>
      <sheetData sheetId="6655"/>
      <sheetData sheetId="6656"/>
      <sheetData sheetId="6657"/>
      <sheetData sheetId="6658"/>
      <sheetData sheetId="6659"/>
      <sheetData sheetId="6660"/>
      <sheetData sheetId="6661"/>
      <sheetData sheetId="6662"/>
      <sheetData sheetId="6663"/>
      <sheetData sheetId="6664"/>
      <sheetData sheetId="6665"/>
      <sheetData sheetId="6666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/>
      <sheetData sheetId="6759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>
        <row r="1">
          <cell r="C1">
            <v>0.2</v>
          </cell>
        </row>
      </sheetData>
      <sheetData sheetId="6778"/>
      <sheetData sheetId="6779"/>
      <sheetData sheetId="6780">
        <row r="1">
          <cell r="A1" t="str">
            <v>ITEM</v>
          </cell>
        </row>
      </sheetData>
      <sheetData sheetId="6781">
        <row r="1">
          <cell r="A1" t="str">
            <v>EQUIPO</v>
          </cell>
        </row>
      </sheetData>
      <sheetData sheetId="6782">
        <row r="1">
          <cell r="A1" t="str">
            <v>ADMINISTRACION</v>
          </cell>
        </row>
      </sheetData>
      <sheetData sheetId="6783"/>
      <sheetData sheetId="6784">
        <row r="1">
          <cell r="A1" t="str">
            <v>ITEM</v>
          </cell>
        </row>
      </sheetData>
      <sheetData sheetId="6785">
        <row r="1">
          <cell r="A1" t="str">
            <v>EQUIPO</v>
          </cell>
        </row>
      </sheetData>
      <sheetData sheetId="6786"/>
      <sheetData sheetId="6787"/>
      <sheetData sheetId="6788"/>
      <sheetData sheetId="6789"/>
      <sheetData sheetId="6790">
        <row r="1">
          <cell r="A1" t="str">
            <v>EQUIPO</v>
          </cell>
        </row>
      </sheetData>
      <sheetData sheetId="6791"/>
      <sheetData sheetId="6792"/>
      <sheetData sheetId="6793"/>
      <sheetData sheetId="6794"/>
      <sheetData sheetId="6795"/>
      <sheetData sheetId="6796">
        <row r="1">
          <cell r="A1" t="str">
            <v>ITEM</v>
          </cell>
        </row>
      </sheetData>
      <sheetData sheetId="6797">
        <row r="1">
          <cell r="A1" t="str">
            <v>EQUIPO</v>
          </cell>
        </row>
      </sheetData>
      <sheetData sheetId="6798">
        <row r="1">
          <cell r="A1" t="str">
            <v>ADMINISTRACION</v>
          </cell>
        </row>
      </sheetData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>
        <row r="1">
          <cell r="A1" t="str">
            <v>ITEM</v>
          </cell>
        </row>
      </sheetData>
      <sheetData sheetId="6836">
        <row r="1">
          <cell r="A1" t="str">
            <v>EQUIPO</v>
          </cell>
        </row>
      </sheetData>
      <sheetData sheetId="6837">
        <row r="1">
          <cell r="A1" t="str">
            <v>ADMINISTRACION</v>
          </cell>
        </row>
      </sheetData>
      <sheetData sheetId="6838" refreshError="1"/>
      <sheetData sheetId="6839" refreshError="1"/>
      <sheetData sheetId="6840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/>
      <sheetData sheetId="6899">
        <row r="14">
          <cell r="D14">
            <v>38504</v>
          </cell>
        </row>
      </sheetData>
      <sheetData sheetId="6900" refreshError="1"/>
      <sheetData sheetId="6901" refreshError="1"/>
      <sheetData sheetId="6902">
        <row r="14">
          <cell r="D14">
            <v>38504</v>
          </cell>
        </row>
      </sheetData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 refreshError="1"/>
      <sheetData sheetId="6985" refreshError="1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>
        <row r="1">
          <cell r="A1" t="str">
            <v>INSTITUTO NACIONAL DE VIAS</v>
          </cell>
        </row>
      </sheetData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>
        <row r="1">
          <cell r="A1" t="str">
            <v>INSTITUTO NACIONAL DE VIAS</v>
          </cell>
        </row>
      </sheetData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>
        <row r="1">
          <cell r="A1" t="str">
            <v>INSTITUTO NACIONAL DE VIAS</v>
          </cell>
        </row>
      </sheetData>
      <sheetData sheetId="7027"/>
      <sheetData sheetId="7028"/>
      <sheetData sheetId="7029"/>
      <sheetData sheetId="7030"/>
      <sheetData sheetId="7031"/>
      <sheetData sheetId="7032"/>
      <sheetData sheetId="7033"/>
      <sheetData sheetId="7034">
        <row r="1">
          <cell r="A1" t="str">
            <v>INSTITUTO NACIONAL DE VIAS</v>
          </cell>
        </row>
      </sheetData>
      <sheetData sheetId="7035"/>
      <sheetData sheetId="7036"/>
      <sheetData sheetId="7037"/>
      <sheetData sheetId="7038"/>
      <sheetData sheetId="7039"/>
      <sheetData sheetId="7040"/>
      <sheetData sheetId="7041"/>
      <sheetData sheetId="7042">
        <row r="1">
          <cell r="A1" t="str">
            <v>INSTITUTO NACIONAL DE VIAS</v>
          </cell>
        </row>
      </sheetData>
      <sheetData sheetId="7043"/>
      <sheetData sheetId="7044"/>
      <sheetData sheetId="7045"/>
      <sheetData sheetId="7046"/>
      <sheetData sheetId="7047"/>
      <sheetData sheetId="7048"/>
      <sheetData sheetId="7049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>
        <row r="2">
          <cell r="A2" t="str">
            <v>ACTA No</v>
          </cell>
        </row>
      </sheetData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>
        <row r="2">
          <cell r="A2" t="str">
            <v>ACTA No</v>
          </cell>
        </row>
      </sheetData>
      <sheetData sheetId="7097">
        <row r="1">
          <cell r="A1" t="str">
            <v>Name</v>
          </cell>
        </row>
      </sheetData>
      <sheetData sheetId="7098"/>
      <sheetData sheetId="7099"/>
      <sheetData sheetId="7100"/>
      <sheetData sheetId="7101"/>
      <sheetData sheetId="7102"/>
      <sheetData sheetId="7103"/>
      <sheetData sheetId="7104" refreshError="1"/>
      <sheetData sheetId="7105"/>
      <sheetData sheetId="7106">
        <row r="1">
          <cell r="A1" t="str">
            <v>INSTITUTO NACIONAL DE VIAS</v>
          </cell>
        </row>
      </sheetData>
      <sheetData sheetId="7107"/>
      <sheetData sheetId="7108"/>
      <sheetData sheetId="7109"/>
      <sheetData sheetId="7110"/>
      <sheetData sheetId="7111"/>
      <sheetData sheetId="7112"/>
      <sheetData sheetId="7113"/>
      <sheetData sheetId="7114">
        <row r="1">
          <cell r="A1" t="str">
            <v>Name</v>
          </cell>
        </row>
      </sheetData>
      <sheetData sheetId="7115"/>
      <sheetData sheetId="7116"/>
      <sheetData sheetId="7117"/>
      <sheetData sheetId="7118"/>
      <sheetData sheetId="7119"/>
      <sheetData sheetId="7120"/>
      <sheetData sheetId="712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/>
      <sheetData sheetId="7138"/>
      <sheetData sheetId="7139" refreshError="1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/>
      <sheetData sheetId="7183">
        <row r="8">
          <cell r="A8">
            <v>2.1</v>
          </cell>
        </row>
      </sheetData>
      <sheetData sheetId="7184">
        <row r="8">
          <cell r="A8">
            <v>3.1</v>
          </cell>
        </row>
      </sheetData>
      <sheetData sheetId="7185"/>
      <sheetData sheetId="7186"/>
      <sheetData sheetId="7187">
        <row r="1">
          <cell r="A1" t="str">
            <v>EQUIPO</v>
          </cell>
        </row>
      </sheetData>
      <sheetData sheetId="7188">
        <row r="1">
          <cell r="A1" t="str">
            <v>ADMINISTRACION</v>
          </cell>
        </row>
      </sheetData>
      <sheetData sheetId="7189">
        <row r="3">
          <cell r="A3">
            <v>1</v>
          </cell>
        </row>
      </sheetData>
      <sheetData sheetId="7190"/>
      <sheetData sheetId="7191"/>
      <sheetData sheetId="7192"/>
      <sheetData sheetId="7193">
        <row r="1">
          <cell r="A1" t="str">
            <v>LISTADO DE INSUMOS GENERAL</v>
          </cell>
        </row>
      </sheetData>
      <sheetData sheetId="7194"/>
      <sheetData sheetId="7195">
        <row r="1">
          <cell r="A1" t="str">
            <v>LISTADO DE INSUMOS GENERAL</v>
          </cell>
        </row>
      </sheetData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>
        <row r="8">
          <cell r="A8">
            <v>2.1</v>
          </cell>
        </row>
      </sheetData>
      <sheetData sheetId="7210">
        <row r="8">
          <cell r="A8">
            <v>3.1</v>
          </cell>
        </row>
      </sheetData>
      <sheetData sheetId="7211"/>
      <sheetData sheetId="7212"/>
      <sheetData sheetId="7213">
        <row r="1">
          <cell r="A1" t="str">
            <v>ITEM</v>
          </cell>
        </row>
      </sheetData>
      <sheetData sheetId="7214">
        <row r="1">
          <cell r="A1" t="str">
            <v>EQUIPO</v>
          </cell>
        </row>
      </sheetData>
      <sheetData sheetId="7215">
        <row r="1">
          <cell r="A1" t="str">
            <v>ADMINISTRACION</v>
          </cell>
        </row>
      </sheetData>
      <sheetData sheetId="7216">
        <row r="3">
          <cell r="A3">
            <v>1</v>
          </cell>
        </row>
      </sheetData>
      <sheetData sheetId="7217">
        <row r="1">
          <cell r="A1" t="str">
            <v>ITEM</v>
          </cell>
        </row>
      </sheetData>
      <sheetData sheetId="7218">
        <row r="1">
          <cell r="A1" t="str">
            <v>EQUIPO</v>
          </cell>
        </row>
      </sheetData>
      <sheetData sheetId="7219">
        <row r="1">
          <cell r="A1" t="str">
            <v>ADMINISTRACION</v>
          </cell>
        </row>
      </sheetData>
      <sheetData sheetId="7220"/>
      <sheetData sheetId="7221"/>
      <sheetData sheetId="7222">
        <row r="3">
          <cell r="A3">
            <v>1</v>
          </cell>
        </row>
      </sheetData>
      <sheetData sheetId="7223">
        <row r="1">
          <cell r="A1" t="str">
            <v>LISTADO DE INSUMOS GENERAL</v>
          </cell>
        </row>
      </sheetData>
      <sheetData sheetId="7224"/>
      <sheetData sheetId="7225">
        <row r="1">
          <cell r="A1" t="str">
            <v>ITEM</v>
          </cell>
        </row>
      </sheetData>
      <sheetData sheetId="7226">
        <row r="1">
          <cell r="A1" t="str">
            <v>EQUIPO</v>
          </cell>
        </row>
      </sheetData>
      <sheetData sheetId="7227">
        <row r="1">
          <cell r="A1" t="str">
            <v>ADMINISTRACION</v>
          </cell>
        </row>
      </sheetData>
      <sheetData sheetId="7228"/>
      <sheetData sheetId="7229">
        <row r="1">
          <cell r="A1" t="str">
            <v>LISTADO DE INSUMOS GENERAL</v>
          </cell>
        </row>
      </sheetData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 refreshError="1"/>
      <sheetData sheetId="7241"/>
      <sheetData sheetId="7242"/>
      <sheetData sheetId="7243">
        <row r="8">
          <cell r="A8">
            <v>2.1</v>
          </cell>
        </row>
      </sheetData>
      <sheetData sheetId="7244">
        <row r="8">
          <cell r="A8">
            <v>3.1</v>
          </cell>
        </row>
      </sheetData>
      <sheetData sheetId="7245">
        <row r="1">
          <cell r="A1" t="str">
            <v>ITEM</v>
          </cell>
        </row>
      </sheetData>
      <sheetData sheetId="7246">
        <row r="1">
          <cell r="A1" t="str">
            <v>EQUIPO</v>
          </cell>
        </row>
      </sheetData>
      <sheetData sheetId="7247">
        <row r="1">
          <cell r="A1" t="str">
            <v>ADMINISTRACION</v>
          </cell>
        </row>
      </sheetData>
      <sheetData sheetId="7248"/>
      <sheetData sheetId="7249"/>
      <sheetData sheetId="7250">
        <row r="3">
          <cell r="A3">
            <v>1</v>
          </cell>
        </row>
      </sheetData>
      <sheetData sheetId="7251"/>
      <sheetData sheetId="7252"/>
      <sheetData sheetId="7253">
        <row r="1">
          <cell r="A1" t="str">
            <v>ITEM</v>
          </cell>
        </row>
      </sheetData>
      <sheetData sheetId="7254">
        <row r="1">
          <cell r="A1" t="str">
            <v>EQUIPO</v>
          </cell>
        </row>
      </sheetData>
      <sheetData sheetId="7255">
        <row r="1">
          <cell r="A1" t="str">
            <v>ADMINISTRACION</v>
          </cell>
        </row>
      </sheetData>
      <sheetData sheetId="7256"/>
      <sheetData sheetId="7257">
        <row r="1">
          <cell r="A1" t="str">
            <v>LISTADO DE INSUMOS GENERAL</v>
          </cell>
        </row>
      </sheetData>
      <sheetData sheetId="7258">
        <row r="1">
          <cell r="A1" t="str">
            <v>EQUIPO</v>
          </cell>
        </row>
      </sheetData>
      <sheetData sheetId="7259">
        <row r="1">
          <cell r="A1" t="str">
            <v>ADMINISTRACION</v>
          </cell>
        </row>
      </sheetData>
      <sheetData sheetId="7260"/>
      <sheetData sheetId="7261"/>
      <sheetData sheetId="7262"/>
      <sheetData sheetId="7263"/>
      <sheetData sheetId="7264">
        <row r="1">
          <cell r="C1">
            <v>0.2</v>
          </cell>
        </row>
      </sheetData>
      <sheetData sheetId="7265"/>
      <sheetData sheetId="7266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/>
      <sheetData sheetId="7307"/>
      <sheetData sheetId="7308"/>
      <sheetData sheetId="7309"/>
      <sheetData sheetId="7310">
        <row r="1">
          <cell r="A1" t="str">
            <v>ITEM</v>
          </cell>
        </row>
      </sheetData>
      <sheetData sheetId="7311"/>
      <sheetData sheetId="7312" refreshError="1"/>
      <sheetData sheetId="7313"/>
      <sheetData sheetId="7314" refreshError="1"/>
      <sheetData sheetId="7315" refreshError="1"/>
      <sheetData sheetId="7316" refreshError="1"/>
      <sheetData sheetId="7317"/>
      <sheetData sheetId="7318" refreshError="1"/>
      <sheetData sheetId="7319"/>
      <sheetData sheetId="7320"/>
      <sheetData sheetId="7321"/>
      <sheetData sheetId="7322"/>
      <sheetData sheetId="7323"/>
      <sheetData sheetId="7324"/>
      <sheetData sheetId="7325"/>
      <sheetData sheetId="7326">
        <row r="1">
          <cell r="A1" t="str">
            <v>ITEM</v>
          </cell>
        </row>
      </sheetData>
      <sheetData sheetId="7327">
        <row r="1">
          <cell r="A1" t="str">
            <v>EQUIPO</v>
          </cell>
        </row>
      </sheetData>
      <sheetData sheetId="7328">
        <row r="1">
          <cell r="A1" t="str">
            <v>ADMINISTRACION</v>
          </cell>
        </row>
      </sheetData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 refreshError="1"/>
      <sheetData sheetId="7343" refreshError="1"/>
      <sheetData sheetId="7344"/>
      <sheetData sheetId="7345" refreshError="1"/>
      <sheetData sheetId="7346" refreshError="1"/>
      <sheetData sheetId="7347" refreshError="1"/>
      <sheetData sheetId="7348"/>
      <sheetData sheetId="7349"/>
      <sheetData sheetId="7350">
        <row r="1">
          <cell r="A1" t="str">
            <v>ITEM</v>
          </cell>
        </row>
      </sheetData>
      <sheetData sheetId="7351">
        <row r="1">
          <cell r="A1" t="str">
            <v>ADMINISTRACION</v>
          </cell>
        </row>
      </sheetData>
      <sheetData sheetId="7352"/>
      <sheetData sheetId="7353"/>
      <sheetData sheetId="7354"/>
      <sheetData sheetId="7355"/>
      <sheetData sheetId="7356">
        <row r="1">
          <cell r="A1" t="str">
            <v>ITEM</v>
          </cell>
        </row>
      </sheetData>
      <sheetData sheetId="7357">
        <row r="1">
          <cell r="A1" t="str">
            <v>EQUIPO</v>
          </cell>
        </row>
      </sheetData>
      <sheetData sheetId="7358">
        <row r="1">
          <cell r="A1" t="str">
            <v>ADMINISTRACION</v>
          </cell>
        </row>
      </sheetData>
      <sheetData sheetId="7359"/>
      <sheetData sheetId="7360">
        <row r="1">
          <cell r="A1" t="str">
            <v>ITEM</v>
          </cell>
        </row>
      </sheetData>
      <sheetData sheetId="7361">
        <row r="1">
          <cell r="A1" t="str">
            <v>EQUIPO</v>
          </cell>
        </row>
      </sheetData>
      <sheetData sheetId="7362">
        <row r="1">
          <cell r="A1" t="str">
            <v>ADMINISTRACION</v>
          </cell>
        </row>
      </sheetData>
      <sheetData sheetId="7363"/>
      <sheetData sheetId="7364"/>
      <sheetData sheetId="7365"/>
      <sheetData sheetId="7366"/>
      <sheetData sheetId="7367"/>
      <sheetData sheetId="7368"/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/>
      <sheetData sheetId="7379">
        <row r="1">
          <cell r="A1" t="str">
            <v>ITEM</v>
          </cell>
        </row>
      </sheetData>
      <sheetData sheetId="7380">
        <row r="1">
          <cell r="A1" t="str">
            <v>EQUIPO</v>
          </cell>
        </row>
      </sheetData>
      <sheetData sheetId="7381">
        <row r="1">
          <cell r="A1" t="str">
            <v>ADMINISTRACION</v>
          </cell>
        </row>
      </sheetData>
      <sheetData sheetId="7382"/>
      <sheetData sheetId="7383">
        <row r="1">
          <cell r="A1" t="str">
            <v>ITEM</v>
          </cell>
        </row>
      </sheetData>
      <sheetData sheetId="7384">
        <row r="1">
          <cell r="A1" t="str">
            <v>EQUIPO</v>
          </cell>
        </row>
      </sheetData>
      <sheetData sheetId="7385">
        <row r="1">
          <cell r="A1" t="str">
            <v>ADMINISTRACION</v>
          </cell>
        </row>
      </sheetData>
      <sheetData sheetId="7386"/>
      <sheetData sheetId="7387"/>
      <sheetData sheetId="7388"/>
      <sheetData sheetId="7389"/>
      <sheetData sheetId="7390">
        <row r="1">
          <cell r="A1" t="str">
            <v>ITEM</v>
          </cell>
        </row>
      </sheetData>
      <sheetData sheetId="7391">
        <row r="1">
          <cell r="A1" t="str">
            <v>EQUIPO</v>
          </cell>
        </row>
      </sheetData>
      <sheetData sheetId="7392">
        <row r="1">
          <cell r="A1" t="str">
            <v>ADMINISTRACION</v>
          </cell>
        </row>
      </sheetData>
      <sheetData sheetId="7393"/>
      <sheetData sheetId="7394"/>
      <sheetData sheetId="7395">
        <row r="1">
          <cell r="A1" t="str">
            <v>ITEM</v>
          </cell>
        </row>
      </sheetData>
      <sheetData sheetId="7396">
        <row r="1">
          <cell r="A1" t="str">
            <v>EQUIPO</v>
          </cell>
        </row>
      </sheetData>
      <sheetData sheetId="7397">
        <row r="1">
          <cell r="A1" t="str">
            <v>ADMINISTRACION</v>
          </cell>
        </row>
      </sheetData>
      <sheetData sheetId="7398"/>
      <sheetData sheetId="7399"/>
      <sheetData sheetId="7400"/>
      <sheetData sheetId="7401"/>
      <sheetData sheetId="7402"/>
      <sheetData sheetId="7403">
        <row r="1">
          <cell r="A1" t="str">
            <v>Name</v>
          </cell>
        </row>
      </sheetData>
      <sheetData sheetId="7404"/>
      <sheetData sheetId="7405"/>
      <sheetData sheetId="7406"/>
      <sheetData sheetId="7407"/>
      <sheetData sheetId="7408"/>
      <sheetData sheetId="7409"/>
      <sheetData sheetId="7410"/>
      <sheetData sheetId="7411" refreshError="1"/>
      <sheetData sheetId="7412"/>
      <sheetData sheetId="7413"/>
      <sheetData sheetId="7414"/>
      <sheetData sheetId="7415"/>
      <sheetData sheetId="7416"/>
      <sheetData sheetId="7417"/>
      <sheetData sheetId="7418" refreshError="1"/>
      <sheetData sheetId="7419" refreshError="1"/>
      <sheetData sheetId="7420">
        <row r="1">
          <cell r="A1" t="str">
            <v>ADMINISTRACION</v>
          </cell>
        </row>
      </sheetData>
      <sheetData sheetId="7421"/>
      <sheetData sheetId="7422"/>
      <sheetData sheetId="7423">
        <row r="1">
          <cell r="A1" t="str">
            <v>EQUIPO</v>
          </cell>
        </row>
      </sheetData>
      <sheetData sheetId="7424" refreshError="1"/>
      <sheetData sheetId="7425"/>
      <sheetData sheetId="7426"/>
      <sheetData sheetId="7427"/>
      <sheetData sheetId="7428"/>
      <sheetData sheetId="7429"/>
      <sheetData sheetId="7430">
        <row r="1">
          <cell r="A1" t="str">
            <v>Name</v>
          </cell>
        </row>
      </sheetData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/>
      <sheetData sheetId="7579"/>
      <sheetData sheetId="7580" refreshError="1"/>
      <sheetData sheetId="7581"/>
      <sheetData sheetId="7582" refreshError="1"/>
      <sheetData sheetId="7583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>
        <row r="1">
          <cell r="A1" t="str">
            <v>INSTITUTO NACIONAL DE VIAS</v>
          </cell>
        </row>
      </sheetData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>
        <row r="2">
          <cell r="A2" t="str">
            <v>ACTA No</v>
          </cell>
        </row>
      </sheetData>
      <sheetData sheetId="7609"/>
      <sheetData sheetId="7610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/>
      <sheetData sheetId="7623"/>
      <sheetData sheetId="7624"/>
      <sheetData sheetId="7625"/>
      <sheetData sheetId="7626">
        <row r="1">
          <cell r="A1" t="str">
            <v>Name</v>
          </cell>
        </row>
      </sheetData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/>
      <sheetData sheetId="7687"/>
      <sheetData sheetId="7688">
        <row r="1">
          <cell r="A1" t="str">
            <v>ITEM</v>
          </cell>
        </row>
      </sheetData>
      <sheetData sheetId="7689">
        <row r="1">
          <cell r="A1" t="str">
            <v>EQUIPO</v>
          </cell>
        </row>
      </sheetData>
      <sheetData sheetId="7690">
        <row r="1">
          <cell r="A1" t="str">
            <v>ADMINISTRACION</v>
          </cell>
        </row>
      </sheetData>
      <sheetData sheetId="7691"/>
      <sheetData sheetId="7692"/>
      <sheetData sheetId="7693"/>
      <sheetData sheetId="7694"/>
      <sheetData sheetId="7695"/>
      <sheetData sheetId="7696" refreshError="1"/>
      <sheetData sheetId="7697"/>
      <sheetData sheetId="7698" refreshError="1"/>
      <sheetData sheetId="7699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>
        <row r="1">
          <cell r="A1" t="str">
            <v>ADMINISTRACION</v>
          </cell>
        </row>
      </sheetData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/>
      <sheetData sheetId="7835"/>
      <sheetData sheetId="7836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/>
      <sheetData sheetId="7844" refreshError="1"/>
      <sheetData sheetId="7845">
        <row r="5">
          <cell r="E5" t="str">
            <v>CANTIDAD</v>
          </cell>
        </row>
      </sheetData>
      <sheetData sheetId="7846">
        <row r="5">
          <cell r="E5" t="str">
            <v>CANTIDAD</v>
          </cell>
        </row>
      </sheetData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>
        <row r="5">
          <cell r="E5" t="str">
            <v>CANTIDAD</v>
          </cell>
        </row>
      </sheetData>
      <sheetData sheetId="7923">
        <row r="162">
          <cell r="G162">
            <v>68799</v>
          </cell>
        </row>
      </sheetData>
      <sheetData sheetId="7924">
        <row r="21">
          <cell r="G21" t="b">
            <v>0</v>
          </cell>
        </row>
      </sheetData>
      <sheetData sheetId="7925"/>
      <sheetData sheetId="7926"/>
      <sheetData sheetId="7927">
        <row r="5">
          <cell r="A5" t="str">
            <v>Desperdicio</v>
          </cell>
        </row>
      </sheetData>
      <sheetData sheetId="7928">
        <row r="7">
          <cell r="A7" t="str">
            <v>Herramientas Menores</v>
          </cell>
        </row>
      </sheetData>
      <sheetData sheetId="7929">
        <row r="6">
          <cell r="A6" t="str">
            <v>TOPÓGRAFO</v>
          </cell>
        </row>
      </sheetData>
      <sheetData sheetId="7930">
        <row r="5">
          <cell r="A5" t="str">
            <v>Desperdicio</v>
          </cell>
        </row>
      </sheetData>
      <sheetData sheetId="7931">
        <row r="7">
          <cell r="A7" t="str">
            <v>Herramientas Menores</v>
          </cell>
        </row>
      </sheetData>
      <sheetData sheetId="7932">
        <row r="6">
          <cell r="A6" t="str">
            <v>TOPÓGRAFO</v>
          </cell>
        </row>
      </sheetData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>
        <row r="5">
          <cell r="E5" t="str">
            <v>CANTIDAD</v>
          </cell>
        </row>
      </sheetData>
      <sheetData sheetId="8043" refreshError="1"/>
      <sheetData sheetId="8044" refreshError="1"/>
      <sheetData sheetId="8045" refreshError="1"/>
      <sheetData sheetId="8046">
        <row r="5">
          <cell r="E5" t="str">
            <v>CANTIDAD</v>
          </cell>
        </row>
      </sheetData>
      <sheetData sheetId="8047">
        <row r="7">
          <cell r="B7">
            <v>0.1</v>
          </cell>
        </row>
      </sheetData>
      <sheetData sheetId="8048">
        <row r="7">
          <cell r="B7">
            <v>0.1</v>
          </cell>
        </row>
      </sheetData>
      <sheetData sheetId="8049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>
        <row r="10">
          <cell r="M10">
            <v>2.7679999999999998</v>
          </cell>
        </row>
      </sheetData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>
        <row r="3">
          <cell r="A3">
            <v>4.0999999999999996</v>
          </cell>
        </row>
      </sheetData>
      <sheetData sheetId="8727">
        <row r="3">
          <cell r="A3">
            <v>5.0999999999999996</v>
          </cell>
        </row>
      </sheetData>
      <sheetData sheetId="8728"/>
      <sheetData sheetId="8729"/>
      <sheetData sheetId="8730"/>
      <sheetData sheetId="8731">
        <row r="1">
          <cell r="A1" t="str">
            <v>MEZCLA PARA CONCRETOS</v>
          </cell>
        </row>
      </sheetData>
      <sheetData sheetId="8732"/>
      <sheetData sheetId="8733"/>
      <sheetData sheetId="8734"/>
      <sheetData sheetId="8735"/>
      <sheetData sheetId="8736">
        <row r="3">
          <cell r="C3" t="str">
            <v>ACOPLE ROSCADO P/ TUBERÍA  FLEX</v>
          </cell>
        </row>
      </sheetData>
      <sheetData sheetId="8737"/>
      <sheetData sheetId="8738"/>
      <sheetData sheetId="8739">
        <row r="3">
          <cell r="A3">
            <v>4.0999999999999996</v>
          </cell>
        </row>
      </sheetData>
      <sheetData sheetId="8740">
        <row r="3">
          <cell r="A3">
            <v>5.0999999999999996</v>
          </cell>
        </row>
      </sheetData>
      <sheetData sheetId="8741"/>
      <sheetData sheetId="8742"/>
      <sheetData sheetId="8743">
        <row r="1">
          <cell r="A1" t="str">
            <v>MEZCLA PARA CONCRETOS</v>
          </cell>
        </row>
      </sheetData>
      <sheetData sheetId="8744"/>
      <sheetData sheetId="8745"/>
      <sheetData sheetId="8746"/>
      <sheetData sheetId="8747"/>
      <sheetData sheetId="8748">
        <row r="3">
          <cell r="C3" t="str">
            <v>ACOPLE ROSCADO P/ TUBERÍA  FLEX</v>
          </cell>
        </row>
      </sheetData>
      <sheetData sheetId="8749"/>
      <sheetData sheetId="8750"/>
      <sheetData sheetId="8751"/>
      <sheetData sheetId="8752"/>
      <sheetData sheetId="8753">
        <row r="7">
          <cell r="D7" t="str">
            <v>V/UNITARIO COSTO DIRECTO</v>
          </cell>
        </row>
      </sheetData>
      <sheetData sheetId="8754"/>
      <sheetData sheetId="8755">
        <row r="3">
          <cell r="C3" t="str">
            <v>ACOPLE ROSCADO P/ TUBERÍA  FLEX</v>
          </cell>
        </row>
      </sheetData>
      <sheetData sheetId="8756"/>
      <sheetData sheetId="8757"/>
      <sheetData sheetId="8758"/>
      <sheetData sheetId="8759"/>
      <sheetData sheetId="8760"/>
      <sheetData sheetId="8761"/>
      <sheetData sheetId="8762"/>
      <sheetData sheetId="8763">
        <row r="6">
          <cell r="B6">
            <v>38355</v>
          </cell>
        </row>
      </sheetData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>
        <row r="3">
          <cell r="A3">
            <v>4.0999999999999996</v>
          </cell>
        </row>
      </sheetData>
      <sheetData sheetId="8783">
        <row r="3">
          <cell r="A3">
            <v>5.0999999999999996</v>
          </cell>
        </row>
      </sheetData>
      <sheetData sheetId="8784"/>
      <sheetData sheetId="8785"/>
      <sheetData sheetId="8786"/>
      <sheetData sheetId="8787">
        <row r="1">
          <cell r="A1" t="str">
            <v>MEZCLA PARA CONCRETOS</v>
          </cell>
        </row>
      </sheetData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>
        <row r="7">
          <cell r="D7" t="str">
            <v>V/UNITARIO COSTO DIRECTO</v>
          </cell>
        </row>
      </sheetData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>
        <row r="52">
          <cell r="B52" t="str">
            <v>ANTICIPO</v>
          </cell>
        </row>
      </sheetData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>
        <row r="3">
          <cell r="B3">
            <v>1</v>
          </cell>
        </row>
      </sheetData>
      <sheetData sheetId="9494"/>
      <sheetData sheetId="9495">
        <row r="437">
          <cell r="A437" t="str">
            <v>GEOCOMPUESTOS</v>
          </cell>
        </row>
      </sheetData>
      <sheetData sheetId="9496">
        <row r="30">
          <cell r="A30" t="str">
            <v>PRELIMINARES DE OBRA</v>
          </cell>
        </row>
      </sheetData>
      <sheetData sheetId="9497"/>
      <sheetData sheetId="9498"/>
      <sheetData sheetId="9499"/>
      <sheetData sheetId="9500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9501"/>
      <sheetData sheetId="9502"/>
      <sheetData sheetId="9503"/>
      <sheetData sheetId="9504"/>
      <sheetData sheetId="9505">
        <row r="34">
          <cell r="E34" t="str">
            <v>M3</v>
          </cell>
        </row>
      </sheetData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>
        <row r="45">
          <cell r="B45" t="str">
            <v>P-002</v>
          </cell>
        </row>
      </sheetData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>
        <row r="525">
          <cell r="K525">
            <v>1695.87</v>
          </cell>
        </row>
      </sheetData>
      <sheetData sheetId="10080">
        <row r="525">
          <cell r="K525">
            <v>3577.94</v>
          </cell>
        </row>
      </sheetData>
      <sheetData sheetId="10081">
        <row r="525">
          <cell r="K525">
            <v>5147.76</v>
          </cell>
        </row>
      </sheetData>
      <sheetData sheetId="10082">
        <row r="525">
          <cell r="K525">
            <v>4940.1099999999997</v>
          </cell>
        </row>
      </sheetData>
      <sheetData sheetId="10083">
        <row r="526">
          <cell r="K526">
            <v>695.98</v>
          </cell>
        </row>
      </sheetData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>
        <row r="8">
          <cell r="E8">
            <v>1939047</v>
          </cell>
        </row>
      </sheetData>
      <sheetData sheetId="10118"/>
      <sheetData sheetId="10119"/>
      <sheetData sheetId="10120"/>
      <sheetData sheetId="10121"/>
      <sheetData sheetId="10122"/>
      <sheetData sheetId="10123"/>
      <sheetData sheetId="10124">
        <row r="1">
          <cell r="A1" t="str">
            <v>MINISTERIO DE EDUCACION NACIONAL</v>
          </cell>
        </row>
      </sheetData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>
        <row r="1">
          <cell r="W1" t="str">
            <v>TR0001</v>
          </cell>
        </row>
      </sheetData>
      <sheetData sheetId="10160"/>
      <sheetData sheetId="10161"/>
      <sheetData sheetId="10162"/>
      <sheetData sheetId="10163"/>
      <sheetData sheetId="10164"/>
      <sheetData sheetId="10165"/>
      <sheetData sheetId="10166">
        <row r="2">
          <cell r="C2">
            <v>2</v>
          </cell>
        </row>
      </sheetData>
      <sheetData sheetId="10167"/>
      <sheetData sheetId="10168">
        <row r="5">
          <cell r="G5">
            <v>1</v>
          </cell>
        </row>
      </sheetData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>
        <row r="9">
          <cell r="E9">
            <v>19.379681052981429</v>
          </cell>
        </row>
      </sheetData>
      <sheetData sheetId="10192">
        <row r="9">
          <cell r="E9">
            <v>19.372852455375334</v>
          </cell>
        </row>
      </sheetData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>
        <row r="47">
          <cell r="H47">
            <v>17098.051632633331</v>
          </cell>
        </row>
      </sheetData>
      <sheetData sheetId="10307">
        <row r="47">
          <cell r="H47">
            <v>13407.454219619998</v>
          </cell>
        </row>
      </sheetData>
      <sheetData sheetId="10308">
        <row r="47">
          <cell r="H47">
            <v>13178.048204541665</v>
          </cell>
        </row>
      </sheetData>
      <sheetData sheetId="10309">
        <row r="47">
          <cell r="H47">
            <v>17098.051632633331</v>
          </cell>
        </row>
      </sheetData>
      <sheetData sheetId="10310">
        <row r="47">
          <cell r="H47">
            <v>13407.454219619998</v>
          </cell>
        </row>
      </sheetData>
      <sheetData sheetId="10311">
        <row r="47">
          <cell r="H47">
            <v>13178.048204541665</v>
          </cell>
        </row>
      </sheetData>
      <sheetData sheetId="10312">
        <row r="47">
          <cell r="H47">
            <v>19729.199486104168</v>
          </cell>
        </row>
      </sheetData>
      <sheetData sheetId="10313">
        <row r="47">
          <cell r="H47">
            <v>38405.002915416662</v>
          </cell>
        </row>
      </sheetData>
      <sheetData sheetId="10314">
        <row r="47">
          <cell r="H47">
            <v>41159.979021230996</v>
          </cell>
        </row>
      </sheetData>
      <sheetData sheetId="10315">
        <row r="47">
          <cell r="H47">
            <v>16020</v>
          </cell>
        </row>
      </sheetData>
      <sheetData sheetId="10316">
        <row r="47">
          <cell r="H47">
            <v>11675</v>
          </cell>
        </row>
      </sheetData>
      <sheetData sheetId="10317">
        <row r="47">
          <cell r="H47">
            <v>382683.1643235588</v>
          </cell>
        </row>
      </sheetData>
      <sheetData sheetId="10318">
        <row r="47">
          <cell r="H47">
            <v>27108.482479999999</v>
          </cell>
        </row>
      </sheetData>
      <sheetData sheetId="10319">
        <row r="47">
          <cell r="H47">
            <v>18945.0351992</v>
          </cell>
        </row>
      </sheetData>
      <sheetData sheetId="10320">
        <row r="47">
          <cell r="H47">
            <v>88016.225274879995</v>
          </cell>
        </row>
      </sheetData>
      <sheetData sheetId="10321">
        <row r="47">
          <cell r="H47">
            <v>11296.680928966078</v>
          </cell>
        </row>
      </sheetData>
      <sheetData sheetId="10322">
        <row r="47">
          <cell r="H47">
            <v>19660.483631249997</v>
          </cell>
        </row>
      </sheetData>
      <sheetData sheetId="10323">
        <row r="47">
          <cell r="H47">
            <v>19660.483631249997</v>
          </cell>
        </row>
      </sheetData>
      <sheetData sheetId="10324">
        <row r="47">
          <cell r="H47">
            <v>19660.483631249997</v>
          </cell>
        </row>
      </sheetData>
      <sheetData sheetId="10325">
        <row r="47">
          <cell r="H47">
            <v>39947.116768272004</v>
          </cell>
        </row>
      </sheetData>
      <sheetData sheetId="10326">
        <row r="47">
          <cell r="H47">
            <v>37450.421970255004</v>
          </cell>
        </row>
      </sheetData>
      <sheetData sheetId="10327">
        <row r="47">
          <cell r="H47">
            <v>5631.4338221939006</v>
          </cell>
        </row>
      </sheetData>
      <sheetData sheetId="10328">
        <row r="47">
          <cell r="H47">
            <v>29691.867138751997</v>
          </cell>
        </row>
      </sheetData>
      <sheetData sheetId="10329">
        <row r="47">
          <cell r="H47">
            <v>10601.359883464</v>
          </cell>
        </row>
      </sheetData>
      <sheetData sheetId="10330">
        <row r="47">
          <cell r="H47">
            <v>16440.07876665</v>
          </cell>
        </row>
      </sheetData>
      <sheetData sheetId="10331">
        <row r="47">
          <cell r="H47">
            <v>7502.6541280530009</v>
          </cell>
        </row>
      </sheetData>
      <sheetData sheetId="10332">
        <row r="47">
          <cell r="H47">
            <v>63269.394041350002</v>
          </cell>
        </row>
      </sheetData>
      <sheetData sheetId="10333">
        <row r="47">
          <cell r="H47">
            <v>38708.912732384997</v>
          </cell>
        </row>
      </sheetData>
      <sheetData sheetId="10334">
        <row r="47">
          <cell r="H47">
            <v>30140.654422727453</v>
          </cell>
        </row>
      </sheetData>
      <sheetData sheetId="10335">
        <row r="47">
          <cell r="H47">
            <v>39628.094655192057</v>
          </cell>
        </row>
      </sheetData>
      <sheetData sheetId="10336">
        <row r="47">
          <cell r="H47">
            <v>38729.542446049003</v>
          </cell>
        </row>
      </sheetData>
      <sheetData sheetId="10337">
        <row r="47">
          <cell r="H47">
            <v>7116.936965586</v>
          </cell>
        </row>
      </sheetData>
      <sheetData sheetId="10338">
        <row r="47">
          <cell r="H47">
            <v>9391.2743470000005</v>
          </cell>
        </row>
      </sheetData>
      <sheetData sheetId="10339">
        <row r="47">
          <cell r="H47">
            <v>8500.0189065630984</v>
          </cell>
        </row>
      </sheetData>
      <sheetData sheetId="10340">
        <row r="47">
          <cell r="H47">
            <v>32499.094423904498</v>
          </cell>
        </row>
      </sheetData>
      <sheetData sheetId="10341">
        <row r="47">
          <cell r="H47">
            <v>51817.028777055006</v>
          </cell>
        </row>
      </sheetData>
      <sheetData sheetId="10342">
        <row r="47">
          <cell r="H47">
            <v>55430.1575333</v>
          </cell>
        </row>
      </sheetData>
      <sheetData sheetId="10343">
        <row r="47">
          <cell r="H47">
            <v>25786.003498499998</v>
          </cell>
        </row>
      </sheetData>
      <sheetData sheetId="10344">
        <row r="47">
          <cell r="H47">
            <v>21993.806973733335</v>
          </cell>
        </row>
      </sheetData>
      <sheetData sheetId="10345"/>
      <sheetData sheetId="10346"/>
      <sheetData sheetId="10347"/>
      <sheetData sheetId="10348">
        <row r="47">
          <cell r="H47">
            <v>21941.348275</v>
          </cell>
        </row>
      </sheetData>
      <sheetData sheetId="10349">
        <row r="47">
          <cell r="H47">
            <v>576269.26239999989</v>
          </cell>
        </row>
      </sheetData>
      <sheetData sheetId="10350">
        <row r="48">
          <cell r="H48">
            <v>640370.66537874995</v>
          </cell>
        </row>
      </sheetData>
      <sheetData sheetId="10351">
        <row r="47">
          <cell r="H47">
            <v>21941.348275</v>
          </cell>
        </row>
      </sheetData>
      <sheetData sheetId="10352">
        <row r="47">
          <cell r="H47">
            <v>576269.26239999989</v>
          </cell>
        </row>
      </sheetData>
      <sheetData sheetId="10353">
        <row r="47">
          <cell r="H47">
            <v>9078.6352040999991</v>
          </cell>
        </row>
      </sheetData>
      <sheetData sheetId="10354">
        <row r="49">
          <cell r="H49">
            <v>83961.133243064003</v>
          </cell>
        </row>
      </sheetData>
      <sheetData sheetId="10355">
        <row r="47">
          <cell r="H47">
            <v>14670.136122054002</v>
          </cell>
        </row>
      </sheetData>
      <sheetData sheetId="10356">
        <row r="47">
          <cell r="H47">
            <v>9078.6352040999991</v>
          </cell>
        </row>
      </sheetData>
      <sheetData sheetId="10357">
        <row r="51">
          <cell r="H51">
            <v>117309.4992738</v>
          </cell>
        </row>
      </sheetData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/>
      <sheetData sheetId="11367"/>
      <sheetData sheetId="11368"/>
      <sheetData sheetId="11369"/>
      <sheetData sheetId="11370"/>
      <sheetData sheetId="11371"/>
      <sheetData sheetId="11372"/>
      <sheetData sheetId="11373"/>
      <sheetData sheetId="11374"/>
      <sheetData sheetId="11375"/>
      <sheetData sheetId="11376"/>
      <sheetData sheetId="11377"/>
      <sheetData sheetId="11378"/>
      <sheetData sheetId="11379"/>
      <sheetData sheetId="11380"/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/>
      <sheetData sheetId="11571"/>
      <sheetData sheetId="11572"/>
      <sheetData sheetId="11573"/>
      <sheetData sheetId="11574"/>
      <sheetData sheetId="11575"/>
      <sheetData sheetId="11576"/>
      <sheetData sheetId="11577"/>
      <sheetData sheetId="11578"/>
      <sheetData sheetId="11579"/>
      <sheetData sheetId="11580"/>
      <sheetData sheetId="11581"/>
      <sheetData sheetId="11582"/>
      <sheetData sheetId="11583"/>
      <sheetData sheetId="11584"/>
      <sheetData sheetId="11585"/>
      <sheetData sheetId="11586"/>
      <sheetData sheetId="11587"/>
      <sheetData sheetId="11588"/>
      <sheetData sheetId="11589"/>
      <sheetData sheetId="11590"/>
      <sheetData sheetId="11591"/>
      <sheetData sheetId="11592"/>
      <sheetData sheetId="11593"/>
      <sheetData sheetId="11594"/>
      <sheetData sheetId="11595"/>
      <sheetData sheetId="11596"/>
      <sheetData sheetId="11597"/>
      <sheetData sheetId="11598"/>
      <sheetData sheetId="11599"/>
      <sheetData sheetId="11600"/>
      <sheetData sheetId="11601"/>
      <sheetData sheetId="11602"/>
      <sheetData sheetId="11603"/>
      <sheetData sheetId="11604"/>
      <sheetData sheetId="11605"/>
      <sheetData sheetId="11606"/>
      <sheetData sheetId="11607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SEGUIM Y REPROG MES 1 (2)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USUARIO\Downloads\a  aaI"/>
      <sheetName val="PR 1"/>
      <sheetName val="\Users\HP\AppData\Local\Micros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ISTORICOS FUEL OIL EXP"/>
      <sheetName val="#REF"/>
      <sheetName val="_a  aaInformación GRUPO 4_A MIn"/>
      <sheetName val="Hoja1 (2)"/>
      <sheetName val="Hoja1 (3)"/>
      <sheetName val="precios-básicos2002"/>
      <sheetName val="APU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_aCCIDENTES_DE_1995___1996_xl_2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ESTADO VÍA-CRIT.TECNICO"/>
      <sheetName val="EQUIPOS"/>
      <sheetName val="MANO DE OBRA"/>
      <sheetName val="TRANSPORTE"/>
      <sheetName val="LISTADO "/>
      <sheetName val="M.O."/>
      <sheetName val="ACTA No.1 "/>
      <sheetName val="ACTA No.5"/>
      <sheetName val="ACTA MAYORES - GENERAL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2"/>
      <sheetName val="//d.docs.live.net/a  aaInformac"/>
      <sheetName val="_aCCIDENTES_DE_1995___1996_x_12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\Users\ANDRES FELIPE MUÑOZ\Down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Nuevos APU Córdoba\a  aaInform"/>
      <sheetName val="\E\Nuevos APU Córdoba\a  aaInfo"/>
      <sheetName val="\Users\JoseGabriel\Documents\Mi"/>
      <sheetName val="G.G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DICE"/>
      <sheetName val="AC2-AG96"/>
      <sheetName val=" ACTA FINAL + MODIFICATORIA "/>
      <sheetName val="\\Gabrielaapabone\d copias\a  a"/>
      <sheetName val="PU (2)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Tabla CONPES 3714"/>
      <sheetName val="MAT"/>
      <sheetName val="HER"/>
      <sheetName val="PER"/>
      <sheetName val="TRANS"/>
      <sheetName val="\E\a  aaInformación GRUPO 4\A M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TERIAL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4"/>
      <sheetName val="_aCCIDENTES_DE_1995___1996_x_49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_aCCIDENTES_DE_1995___1996_x_57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_aCCIDENTES_DE_1995___1996_x_59"/>
      <sheetName val="_aCCIDENTES_DE_1995___1996_x_58"/>
      <sheetName val="BASE"/>
      <sheetName val="_aCCIDENTES_DE_1995___1996_x_61"/>
      <sheetName val="MANO_DE_OBRA"/>
      <sheetName val="//cceficiente_sharepoint_com/a_"/>
      <sheetName val="//d_docs_live_net/a__aaInformac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\Users\rosalym\Desktop\BALANCE 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_aCCIDENTES_DE_1995___1996__105"/>
      <sheetName val="_aCCIDENTES_DE_1995___1996__104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Paral__1"/>
      <sheetName val="Paral__2"/>
      <sheetName val="Paral__3"/>
      <sheetName val="liquidacion"/>
      <sheetName val="sistema proteccion a tierra equ"/>
      <sheetName val="_Users_HP_AppData_Local_Microso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"/>
      <sheetName val="_aCCIDENTES_DE_1995___1996__123"/>
      <sheetName val="_aCCIDENTES_DE_1995___1996__120"/>
      <sheetName val="_aCCIDENTES_DE_1995___1996__122"/>
      <sheetName val="_aCCIDENTES_DE_1995___1996__121"/>
      <sheetName val="_aCCIDENTES_DE_1995___1996__124"/>
      <sheetName val="_aCCIDENTES_DE_1995___1996__125"/>
      <sheetName val="_aCCIDENTES_DE_1995___1996__126"/>
      <sheetName val="_aCCIDENTES_DE_1995___1996__127"/>
      <sheetName val="_aCCIDENTES_DE_1995___1996__129"/>
      <sheetName val="_aCCIDENTES_DE_1995___1996__128"/>
      <sheetName val="_aCCIDENTES_DE_1995___1996__130"/>
      <sheetName val="_aCCIDENTES_DE_1995___1996__131"/>
      <sheetName val="_aCCIDENTES_DE_1995___1996__132"/>
      <sheetName val="_aCCIDENTES_DE_1995___1996__133"/>
      <sheetName val="_aCCIDENTES_DE_1995___1996__13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 refreshError="1"/>
      <sheetData sheetId="893" refreshError="1"/>
      <sheetData sheetId="894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/>
      <sheetData sheetId="1522"/>
      <sheetData sheetId="1523" refreshError="1"/>
      <sheetData sheetId="1524" refreshError="1"/>
      <sheetData sheetId="1525"/>
      <sheetData sheetId="1526" refreshError="1"/>
      <sheetData sheetId="1527"/>
      <sheetData sheetId="1528"/>
      <sheetData sheetId="1529"/>
      <sheetData sheetId="1530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 refreshError="1"/>
      <sheetData sheetId="1557"/>
      <sheetData sheetId="1558" refreshError="1"/>
      <sheetData sheetId="1559"/>
      <sheetData sheetId="1560"/>
      <sheetData sheetId="1561"/>
      <sheetData sheetId="1562" refreshError="1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 refreshError="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 refreshError="1"/>
      <sheetData sheetId="1604"/>
      <sheetData sheetId="1605"/>
      <sheetData sheetId="1606"/>
      <sheetData sheetId="1607"/>
      <sheetData sheetId="1608"/>
      <sheetData sheetId="1609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/>
      <sheetData sheetId="1653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/>
      <sheetData sheetId="1679"/>
      <sheetData sheetId="1680"/>
      <sheetData sheetId="1681"/>
      <sheetData sheetId="1682"/>
      <sheetData sheetId="1683" refreshError="1"/>
      <sheetData sheetId="1684" refreshError="1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 refreshError="1"/>
      <sheetData sheetId="2374"/>
      <sheetData sheetId="2375"/>
      <sheetData sheetId="2376"/>
      <sheetData sheetId="2377"/>
      <sheetData sheetId="2378"/>
      <sheetData sheetId="2379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 refreshError="1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>
        <row r="1">
          <cell r="A1" t="str">
            <v>ECOPETROL GERENCIA LLANOS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  <sheetName val="strsumm0"/>
      <sheetName val="Reservas de Petróleo"/>
      <sheetName val="AC2-AG96"/>
      <sheetName val="Cuadr.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HISTORICOS FUEL OIL EXP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REQUISITOS INF INTERVENTORÍA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\\Gabrielaapabone\d copias\a  a"/>
      <sheetName val="PU (2)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 UNITARIOS"/>
      <sheetName val="CA-2909"/>
      <sheetName val="BASES"/>
      <sheetName val="\E\a  aaInformación GRUPO 4\A M"/>
      <sheetName val="_aCCIDENTES_DE_1995___1996_xl_3"/>
      <sheetName val="_aCCIDENTES_DE_1995___1996_xl_2"/>
      <sheetName val="ARBOL DE PROBLEMAS final"/>
      <sheetName val="IDENTIFICACION DEL PROBLEMA fin"/>
      <sheetName val="OBJETIVOS FINALES"/>
      <sheetName val="ESTRUCTURA DE PROYECTO"/>
      <sheetName val="OBJETIVOS ESPECIFICOS final"/>
      <sheetName val="0."/>
      <sheetName val="Base_Mater"/>
      <sheetName val="20."/>
      <sheetName val="17."/>
      <sheetName val="11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UMPLIMIENTO"/>
      <sheetName val="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 refreshError="1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 refreshError="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/>
      <sheetData sheetId="1003"/>
      <sheetData sheetId="1004"/>
      <sheetData sheetId="1005" refreshError="1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 refreshError="1"/>
      <sheetData sheetId="1116" refreshError="1"/>
      <sheetData sheetId="1117" refreshError="1"/>
      <sheetData sheetId="1118" refreshError="1"/>
      <sheetData sheetId="1119"/>
      <sheetData sheetId="1120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 refreshError="1"/>
      <sheetData sheetId="27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#REF"/>
      <sheetName val="\Users\USUARIO\Downloads\MANTEN"/>
      <sheetName val="Formulario N° 4"/>
      <sheetName val="INDICMICROEMP"/>
      <sheetName val="INDICE"/>
      <sheetName val="Datos"/>
      <sheetName val="Jornal"/>
      <sheetName val="[a  aaInformación][a  aaInforma"/>
      <sheetName val="lisprecios"/>
      <sheetName val="PERSONAL"/>
      <sheetName val="PRESTACIONES SOCIALES"/>
      <sheetName val="M.O.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_12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1"/>
      <sheetName val="[a  aaInformación]__cceficie_13"/>
      <sheetName val="[a  aaInformación]__cceficie_14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18"/>
      <sheetName val="Emboquillar"/>
      <sheetName val="Acometidacobrerígido"/>
      <sheetName val="Acometidatoma"/>
      <sheetName val="Acometidahasta1&quot;"/>
      <sheetName val="\Users\LENOVO\Downloads\Users\A"/>
      <sheetName val="AIU"/>
      <sheetName val="[a  aaInformación]__192_168_0_2"/>
      <sheetName val="PRESUP"/>
      <sheetName val="AJIZAL 3335"/>
      <sheetName val="SABANETA 3335"/>
      <sheetName val="Datos Generales"/>
      <sheetName val="HER"/>
      <sheetName val="MAT"/>
      <sheetName val="PER"/>
      <sheetName val="TRANS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PRECIO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MANTENIMIENTO_RUTA_1001_MARZO_"/>
      <sheetName val="ANEXO_IX"/>
      <sheetName val="\I\MANTENIMIENTO_RUTA_1001_MARZ"/>
      <sheetName val="\F\MANTENIMIENTO_RUTA_1001_MARZ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\\Pc2\amv1-real\MANTENIMIENTO R"/>
      <sheetName val="46W9"/>
      <sheetName val="Presentacion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  <sheetName val="[a  aaInformación]__ccefici_100"/>
      <sheetName val="[a  aaInformación]__ccefici_101"/>
      <sheetName val="[a  aaInformación]__ccefici_106"/>
      <sheetName val="[a  aaInformación]__ccefici_102"/>
      <sheetName val="[a  aaInformación]__ccefici_103"/>
      <sheetName val="[a  aaInformación]__ccefici_104"/>
      <sheetName val="[a  aaInformación]__ccefici_105"/>
      <sheetName val="[a  aaInformación]__ccefici_108"/>
      <sheetName val="[a  aaInformación]__ccefici_107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"/>
      <sheetName val="[a  aaInformación]__ccefici_109"/>
      <sheetName val="[a  aaInformación]__ccefici_110"/>
      <sheetName val="[a  aaInformación]__ccefici_111"/>
      <sheetName val="[a  aaInformación]__ccefici_114"/>
      <sheetName val="[a  aaInformación]__ccefici_112"/>
      <sheetName val="[a  aaInformación]__ccefici_113"/>
      <sheetName val="[a  aaInformación]__ccefici_115"/>
      <sheetName val="[a  aaInformación]__ccefici_116"/>
      <sheetName val="[a  aaInformación]__ccefici_117"/>
      <sheetName val="[a  aaInformación]__ccefici_118"/>
      <sheetName val="[a  aaInformación]__ccefici_11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aiu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  <sheetName val="INV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LEAD E"/>
      <sheetName val="\Users\nani\Library\Caches\Temp"/>
      <sheetName val="medelo"/>
      <sheetName val="\Users\juanpablobonillamanrique"/>
      <sheetName val="\CASO 2\Factura13"/>
      <sheetName val="\Users\edissonalfredocastropala"/>
      <sheetName val="\Factura13"/>
      <sheetName val="Lists"/>
      <sheetName val="CUADRILLAS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>
        <row r="15">
          <cell r="E15" t="str">
            <v>CUNDINAMARCA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Tabla 1.1"/>
      <sheetName val="Hoja1_(2)1"/>
      <sheetName val="Hoja4_(2)1"/>
      <sheetName val="Hoja4_(3)1"/>
      <sheetName val="A__P__U_"/>
      <sheetName val="BASES"/>
      <sheetName val="items"/>
      <sheetName val="pesos"/>
      <sheetName val="Par_Dise"/>
      <sheetName val="PREACTA Y CONTRATISTA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ANEXO 9 (MATERIAL)"/>
      <sheetName val="EBI-1"/>
      <sheetName val="items"/>
      <sheetName val="UNITARIOS GENERALES"/>
      <sheetName val="PRECIOS"/>
      <sheetName val="FICHA EBI 1 de 6 "/>
      <sheetName val="PE_02"/>
      <sheetName val="Estruc_ Tarif"/>
      <sheetName val="PE-02"/>
      <sheetName val="BASE"/>
      <sheetName val="UNITARIOS"/>
      <sheetName val="PESOS"/>
      <sheetName val="Listado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RECIBO FINAL"/>
      <sheetName val="BASE DATOS"/>
      <sheetName val="Listas"/>
      <sheetName val="letra"/>
      <sheetName val="PRESUPUESTO"/>
      <sheetName val="5. MODIFICATORIA"/>
      <sheetName val="CRA.MODI"/>
      <sheetName val="Desmonte y Limpieza"/>
      <sheetName val="Form5 _Pág_ 1"/>
      <sheetName val="Form5 _Pág_ 2"/>
      <sheetName val="UNITARIOS GENERALES.xls"/>
      <sheetName val="\Documents and Settings\Adminis"/>
      <sheetName val="\Cofinanciacion\FICHAS Y FORMAT"/>
      <sheetName val="ESTADO RED"/>
      <sheetName val="CARRETERAS"/>
      <sheetName val="GENERALIDADES "/>
      <sheetName val="CONS"/>
      <sheetName val="31"/>
      <sheetName val="INV"/>
      <sheetName val="AASHTO"/>
      <sheetName val="UNITARIOS_GENERALES"/>
      <sheetName val="5__MODIFICATORIA"/>
      <sheetName val="Anexo 13"/>
      <sheetName val="Datos Generales"/>
      <sheetName val="APU"/>
      <sheetName val="AIU"/>
      <sheetName val="DATOS GRAFICOS"/>
      <sheetName val="7.12"/>
      <sheetName val="Tablas"/>
      <sheetName val="Hoja1"/>
      <sheetName val="AIUsan"/>
      <sheetName val="UNITARIOS%20GENERALES.xls"/>
      <sheetName val="Datos"/>
      <sheetName val="ACTA 1 INICIO"/>
      <sheetName val="glvc"/>
      <sheetName val="RECURSOS"/>
      <sheetName val="ANALISIS DE PRECIOS UNITARIOS"/>
      <sheetName val="\Users\Juan\Downloads\Users\USU"/>
      <sheetName val="\Users\user\Library\Mail Downlo"/>
      <sheetName val="\A\Cofinanciacion\FICHAS Y FORM"/>
      <sheetName val="PRESUP. RESUMEN"/>
      <sheetName val="Formato"/>
      <sheetName val="Parámetros"/>
      <sheetName val="Jornales"/>
      <sheetName val="PU"/>
      <sheetName val="PRESUP"/>
      <sheetName val="Personalizar"/>
      <sheetName val="LSAL"/>
      <sheetName val="LIQUIDACION"/>
      <sheetName val="NOMINA"/>
      <sheetName val="STRSUMM0"/>
      <sheetName val="ANEXO_9_(MATERIAL)1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ANEXO_9_(MATERIAL)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ANEXO_9_(MATERIAL)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ANEXO_9_(MATERIAL)3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ANEXO_9_(MATERIAL)4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ANEXO_9_(MATERIAL)5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Sheet1"/>
      <sheetName val="BASES"/>
      <sheetName val="MC SF GAVIONES"/>
      <sheetName val="civ_roma"/>
      <sheetName val="Summary"/>
      <sheetName val="SOURCES"/>
      <sheetName val="FMI044"/>
      <sheetName val="List.Mat"/>
      <sheetName val="List.Equi"/>
      <sheetName val="List.M.Obra"/>
      <sheetName val="Unit"/>
      <sheetName val="PresuPDosPozos"/>
      <sheetName val="Base Muestras"/>
      <sheetName val="BD"/>
      <sheetName val="Presupuesto Total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  <sheetName val="[UNITARIOS GENERALES.xls][UNITA"/>
      <sheetName val="[UNITARIOS GENERALES.xls]\Docum"/>
      <sheetName val="[UNITARIOS GENERALES.xls]\Users"/>
      <sheetName val="[UNITARIOS GENERALES.xls]\Cofin"/>
      <sheetName val="[UNITARIOS GENERALES.xls]\A\Cof"/>
      <sheetName val="desmonte"/>
      <sheetName val="Resumen"/>
      <sheetName val="cantidades"/>
      <sheetName val="Modelo"/>
      <sheetName val="A.P.U"/>
      <sheetName val="Actividades Contractuales"/>
      <sheetName val="CHEQ LIST FASE III"/>
      <sheetName val="UNITARIOS%20GENERALES"/>
      <sheetName val="Distanc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EY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DMON"/>
      <sheetName val="BASICOS"/>
      <sheetName val="ENTREGABLES"/>
      <sheetName val="PROYECTOS"/>
      <sheetName val="ASIGNACION"/>
      <sheetName val="EQBASICO"/>
      <sheetName val="EQVARIABLE"/>
      <sheetName val="CATEGORIAS"/>
      <sheetName val="FM"/>
      <sheetName val="ECP"/>
      <sheetName val="FLUJOCAJA"/>
      <sheetName val="VALOR"/>
      <sheetName val="VARIAB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>
        <row r="7">
          <cell r="A7" t="str">
            <v>ACCF</v>
          </cell>
        </row>
      </sheetData>
      <sheetData sheetId="325">
        <row r="9">
          <cell r="A9" t="str">
            <v>ANDA</v>
          </cell>
        </row>
      </sheetData>
      <sheetData sheetId="326">
        <row r="8">
          <cell r="C8">
            <v>0.8</v>
          </cell>
        </row>
      </sheetData>
      <sheetData sheetId="327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>
        <row r="1">
          <cell r="A1" t="str">
            <v>Empresa: CONSORCIO MUSEO DE ARTE</v>
          </cell>
        </row>
      </sheetData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1">
          <cell r="A1">
            <v>0</v>
          </cell>
        </row>
      </sheetData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  <sheetName val="INDICMICROEMP"/>
      <sheetName val="Listado"/>
      <sheetName val="des_rps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PESOS_%"/>
      <sheetName val="TIPO_P3"/>
      <sheetName val="INF_DIARIO"/>
      <sheetName val="INF_SAGA"/>
      <sheetName val="C-3_ACTAS"/>
      <sheetName val="APU"/>
      <sheetName val="RENDIMIENTOS"/>
      <sheetName val="SalariosUSO"/>
      <sheetName val="Valor Oferta"/>
      <sheetName val="Tabla de amortización"/>
      <sheetName val="Mark-Up "/>
      <sheetName val="RESUMEN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GRAFICA-SEMANAL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Duitama-La_Palmera"/>
      <sheetName val="Análisis_de_precios"/>
      <sheetName val="BASEDuitama-La_Palmera"/>
      <sheetName val="General"/>
      <sheetName val="Estructura"/>
      <sheetName val="Formular"/>
      <sheetName val="Recursos"/>
      <sheetName val="Hoja1"/>
      <sheetName val="210.2.2"/>
      <sheetName val="GENERALIDADES "/>
      <sheetName val="Info-Portaf"/>
      <sheetName val="Datos"/>
      <sheetName val="precios-básicos2002"/>
      <sheetName val="ITEMS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  <sheetName val="LIQUIDA-NOMINA"/>
      <sheetName val="EMPRESA"/>
      <sheetName val="NOMINA 1"/>
      <sheetName val="CUMPLIMIENTO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/>
      <sheetData sheetId="51"/>
      <sheetData sheetId="52"/>
      <sheetData sheetId="5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CIC-NOV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  <sheetName val="Datos"/>
      <sheetName val="Cuadrillas"/>
      <sheetName val="Jornal"/>
      <sheetName val="Indice"/>
      <sheetName val="PRESUPUESTAL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>
        <row r="2">
          <cell r="A2" t="str">
            <v>MUNICIPIO DE SONSON ANTIOQUIA</v>
          </cell>
        </row>
      </sheetData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>
        <row r="1">
          <cell r="A1" t="str">
            <v>CODIGO</v>
          </cell>
        </row>
      </sheetData>
      <sheetData sheetId="58"/>
      <sheetData sheetId="59"/>
      <sheetData sheetId="60">
        <row r="1">
          <cell r="A1" t="str">
            <v>CODIGO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esmonte_y_Limpieza"/>
      <sheetName val="Reprograma_4"/>
      <sheetName val="PR_1"/>
      <sheetName val="5_2"/>
      <sheetName val="MC_SF_GAVIONES"/>
      <sheetName val="ACTA DE OBRA"/>
      <sheetName val="Hoja1"/>
      <sheetName val="Análisis de precios"/>
      <sheetName val="todo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  <sheetName val="[Acta No 4.xlsx]__cceficient_14"/>
      <sheetName val="[Acta No 4.xlsx]__cceficient_15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  <sheetName val="_Cronograma_descansos____Tra_14"/>
      <sheetName val="_Cronograma_descansos____Tra_1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#REF"/>
      <sheetName val="Datos"/>
      <sheetName val="Jornal"/>
      <sheetName val="PRESUP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\\Pc2\amv1-real\MANTENIMIENTO R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  <sheetName val="EMPRESA"/>
      <sheetName val="Hoja1"/>
      <sheetName val="Datos"/>
      <sheetName val="a. p. u."/>
      <sheetName val="ESTADO RED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/>
      <sheetData sheetId="3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ESTADO RED"/>
      <sheetName val="CARRETERAS"/>
      <sheetName val="GENERALIDADES 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>
        <row r="2">
          <cell r="B2" t="str">
            <v>INFORME SEMANAL DE ACTIVIDADES</v>
          </cell>
        </row>
      </sheetData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PxQ_Valores"/>
      <sheetName val="PxQ_Cantidades"/>
      <sheetName val="ORITO 02 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46"/>
      <sheetName val="7422cw00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CLASIFICACION"/>
      <sheetName val="GCB2000"/>
      <sheetName val="Presup_Cancha"/>
      <sheetName val="A.P.U"/>
      <sheetName val=" Liquidacion de Obra por Tramos"/>
      <sheetName val="Bajadas"/>
      <sheetName val="NARIÑO"/>
      <sheetName val="REC-COD,"/>
      <sheetName val="2,2,6,1 Pilotes 0,3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LISTA DE PRECIOS"/>
      <sheetName val="062"/>
      <sheetName val="Listado"/>
      <sheetName val="OCTUBRE"/>
      <sheetName val="5. ELECTRICO"/>
      <sheetName val="TRAPMO"/>
      <sheetName val="THE"/>
      <sheetName val="ATHE"/>
      <sheetName val="UNITARIOS"/>
      <sheetName val="Cuadr."/>
      <sheetName val="Summary"/>
      <sheetName val="CODCONST"/>
      <sheetName val="Lp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ERSONAL"/>
      <sheetName val="Tarifa MT"/>
      <sheetName val="PREACTA_6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MATERIAL"/>
      <sheetName val="CUMPLIMIENTO"/>
      <sheetName val="precios-básicos2002"/>
      <sheetName val="Requisición1"/>
      <sheetName val="PREACTA_61"/>
      <sheetName val="A_P_U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SALARIOS"/>
      <sheetName val="CURVA"/>
      <sheetName val="Poblacion"/>
      <sheetName val="OBRAS SES"/>
      <sheetName val="c2_5y2_613"/>
      <sheetName val="PREACTA_62"/>
      <sheetName val="TABLA_20082"/>
      <sheetName val="c2_5y2_612"/>
      <sheetName val="TABLA_20081"/>
      <sheetName val="c2_5y2_611"/>
      <sheetName val="Hoja2"/>
      <sheetName val="PUNITARIOS PARA 241201 2S.xls"/>
      <sheetName val="APU NO PREVISTO"/>
      <sheetName val="PPTA (3)"/>
      <sheetName val="PPTA (2)"/>
      <sheetName val="PPTA"/>
      <sheetName val="CHINCHINA FINAL . A CEROS"/>
      <sheetName val="Memoria de calculo"/>
      <sheetName val="materiales"/>
      <sheetName val="otros"/>
      <sheetName val="DEST. MEDIOS"/>
      <sheetName val="COMBUASF"/>
      <sheetName val="BALCRUDO"/>
      <sheetName val="CARGASPROC."/>
      <sheetName val="G L P  FINAL"/>
      <sheetName val="PREACTA Y CONTRATISTAS"/>
      <sheetName val="Proveedores y acreedores"/>
      <sheetName val="PLAN DE INVERSION ANTICIPO"/>
      <sheetName val="inv mensual"/>
      <sheetName val="borrador flujo inv"/>
      <sheetName val="social-ambiental"/>
      <sheetName val="A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mdo"/>
      <sheetName val="equip"/>
      <sheetName val="mat"/>
      <sheetName val="CIRCUITOS CODENSA"/>
      <sheetName val="TABLAS"/>
      <sheetName val="7.1.8.1.1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INDICE"/>
      <sheetName val="APU"/>
      <sheetName val="Input"/>
      <sheetName val="bd100-45-p1"/>
      <sheetName val="PTAR ANDES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BITACORA"/>
      <sheetName val="cronograma"/>
      <sheetName val="CÁLCUL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EVA"/>
      <sheetName val="AIU"/>
      <sheetName val="Program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>
        <row r="48">
          <cell r="E48">
            <v>0</v>
          </cell>
        </row>
      </sheetData>
      <sheetData sheetId="147">
        <row r="48">
          <cell r="E48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>
        <row r="48">
          <cell r="E48">
            <v>0</v>
          </cell>
        </row>
      </sheetData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>
        <row r="48">
          <cell r="E48">
            <v>0</v>
          </cell>
        </row>
      </sheetData>
      <sheetData sheetId="171"/>
      <sheetData sheetId="172"/>
      <sheetData sheetId="173">
        <row r="48">
          <cell r="E48">
            <v>0</v>
          </cell>
        </row>
      </sheetData>
      <sheetData sheetId="174">
        <row r="48">
          <cell r="E48">
            <v>0</v>
          </cell>
        </row>
      </sheetData>
      <sheetData sheetId="175" refreshError="1"/>
      <sheetData sheetId="176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>
        <row r="48">
          <cell r="E48">
            <v>0</v>
          </cell>
        </row>
      </sheetData>
      <sheetData sheetId="199">
        <row r="48">
          <cell r="E48">
            <v>0</v>
          </cell>
        </row>
      </sheetData>
      <sheetData sheetId="200"/>
      <sheetData sheetId="201"/>
      <sheetData sheetId="202"/>
      <sheetData sheetId="203">
        <row r="48">
          <cell r="E48">
            <v>0</v>
          </cell>
        </row>
      </sheetData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>
        <row r="48">
          <cell r="E48">
            <v>0</v>
          </cell>
        </row>
      </sheetData>
      <sheetData sheetId="332"/>
      <sheetData sheetId="333"/>
      <sheetData sheetId="334"/>
      <sheetData sheetId="335"/>
      <sheetData sheetId="336"/>
      <sheetData sheetId="337" refreshError="1"/>
      <sheetData sheetId="338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3_2004"/>
      <sheetName val="PxQ Cantidades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  <sheetName val="[A MInformes M]__cceficiente_14"/>
      <sheetName val="[A MInformes M]__cceficiente_15"/>
      <sheetName val="2004"/>
      <sheetName val="[A MInformes M]__cceficiente_20"/>
      <sheetName val="[A MInformes M]//cceficiente.sh"/>
      <sheetName val="[A MInformes M]__cceficiente_16"/>
      <sheetName val="[A MInformes M]__cceficiente_19"/>
      <sheetName val="[A MInformes M]__cceficiente_17"/>
      <sheetName val="[A MInformes M]__cceficiente_18"/>
      <sheetName val="\F\MANTENIMIENTO RUTA 1001_MARZ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BE846-E03D-4D2C-8C73-FFF581F7D988}">
  <dimension ref="A1:N158"/>
  <sheetViews>
    <sheetView showGridLines="0" view="pageBreakPreview" topLeftCell="B19" zoomScaleNormal="100" zoomScaleSheetLayoutView="100" zoomScalePageLayoutView="55" workbookViewId="0">
      <selection activeCell="L132" activeCellId="8" sqref="L20:L24 L34:L38 L48:L52 L62:L66 L76:L80 L90:L94 L104:L108 L118:L122 L132:L136"/>
    </sheetView>
  </sheetViews>
  <sheetFormatPr baseColWidth="10" defaultColWidth="11.42578125" defaultRowHeight="15" x14ac:dyDescent="0.25"/>
  <cols>
    <col min="1" max="2" width="3.42578125" style="83" customWidth="1"/>
    <col min="3" max="3" width="5.140625" style="83" customWidth="1"/>
    <col min="4" max="4" width="8.85546875" style="83" customWidth="1"/>
    <col min="5" max="5" width="12.7109375" style="183" customWidth="1"/>
    <col min="6" max="6" width="14" style="83" customWidth="1"/>
    <col min="7" max="7" width="48.85546875" style="83" customWidth="1"/>
    <col min="8" max="8" width="8.7109375" style="83" customWidth="1"/>
    <col min="9" max="9" width="12.42578125" style="83" customWidth="1"/>
    <col min="10" max="10" width="23.85546875" style="83" hidden="1" customWidth="1"/>
    <col min="11" max="11" width="16.140625" style="83" customWidth="1"/>
    <col min="12" max="12" width="18" style="83" customWidth="1"/>
    <col min="13" max="13" width="3.28515625" style="83" customWidth="1"/>
    <col min="14" max="14" width="2.7109375" style="83" customWidth="1"/>
    <col min="15" max="16384" width="11.42578125" style="83"/>
  </cols>
  <sheetData>
    <row r="1" spans="1:14" ht="16.5" thickBot="1" x14ac:dyDescent="0.3">
      <c r="A1" s="81"/>
      <c r="B1" s="81"/>
      <c r="C1" s="81"/>
      <c r="D1" s="81"/>
      <c r="E1" s="82"/>
      <c r="F1" s="81"/>
      <c r="G1" s="81"/>
      <c r="H1" s="81"/>
      <c r="I1" s="81"/>
      <c r="J1" s="81"/>
      <c r="K1" s="81"/>
      <c r="L1" s="81"/>
      <c r="M1" s="81"/>
      <c r="N1" s="81"/>
    </row>
    <row r="2" spans="1:14" ht="16.5" thickTop="1" x14ac:dyDescent="0.25">
      <c r="A2" s="81"/>
      <c r="B2" s="84"/>
      <c r="C2" s="85"/>
      <c r="D2" s="85"/>
      <c r="E2" s="86"/>
      <c r="F2" s="85"/>
      <c r="G2" s="85"/>
      <c r="H2" s="85"/>
      <c r="I2" s="85"/>
      <c r="J2" s="85"/>
      <c r="K2" s="85"/>
      <c r="L2" s="85"/>
      <c r="M2" s="87"/>
      <c r="N2" s="81"/>
    </row>
    <row r="3" spans="1:14" ht="15.75" x14ac:dyDescent="0.25">
      <c r="A3" s="81"/>
      <c r="B3" s="88"/>
      <c r="C3" s="89" t="s">
        <v>42</v>
      </c>
      <c r="D3" s="90"/>
      <c r="E3" s="90"/>
      <c r="F3" s="91"/>
      <c r="G3" s="81"/>
      <c r="H3" s="81"/>
      <c r="I3" s="81"/>
      <c r="J3" s="81"/>
      <c r="K3" s="81"/>
      <c r="L3" s="81"/>
      <c r="M3" s="92"/>
      <c r="N3" s="81"/>
    </row>
    <row r="4" spans="1:14" ht="15.75" x14ac:dyDescent="0.25">
      <c r="A4" s="81"/>
      <c r="B4" s="88"/>
      <c r="C4" s="93" t="s">
        <v>0</v>
      </c>
      <c r="D4" s="94" t="s">
        <v>43</v>
      </c>
      <c r="E4" s="93" t="s">
        <v>1</v>
      </c>
      <c r="F4" s="94">
        <v>4</v>
      </c>
      <c r="G4" s="81"/>
      <c r="H4" s="81"/>
      <c r="I4" s="81"/>
      <c r="J4" s="81"/>
      <c r="K4" s="81"/>
      <c r="L4" s="81"/>
      <c r="M4" s="92"/>
      <c r="N4" s="81"/>
    </row>
    <row r="5" spans="1:14" ht="15.75" x14ac:dyDescent="0.25">
      <c r="A5" s="81"/>
      <c r="B5" s="88"/>
      <c r="C5" s="95" t="s">
        <v>2</v>
      </c>
      <c r="D5" s="95"/>
      <c r="E5" s="95"/>
      <c r="F5" s="95"/>
      <c r="G5" s="95"/>
      <c r="H5" s="95"/>
      <c r="I5" s="95"/>
      <c r="J5" s="95"/>
      <c r="K5" s="95"/>
      <c r="L5" s="95"/>
      <c r="M5" s="92"/>
      <c r="N5" s="81"/>
    </row>
    <row r="6" spans="1:14" ht="16.5" thickBot="1" x14ac:dyDescent="0.3">
      <c r="A6" s="81"/>
      <c r="B6" s="88"/>
      <c r="C6" s="96" t="s">
        <v>3</v>
      </c>
      <c r="D6" s="96"/>
      <c r="E6" s="96"/>
      <c r="F6" s="96"/>
      <c r="G6" s="96"/>
      <c r="H6" s="96"/>
      <c r="I6" s="96"/>
      <c r="J6" s="96"/>
      <c r="K6" s="96"/>
      <c r="L6" s="96"/>
      <c r="M6" s="92"/>
      <c r="N6" s="81"/>
    </row>
    <row r="7" spans="1:14" s="103" customFormat="1" ht="23.25" customHeight="1" x14ac:dyDescent="0.25">
      <c r="A7" s="97"/>
      <c r="B7" s="98"/>
      <c r="C7" s="99" t="s">
        <v>44</v>
      </c>
      <c r="D7" s="100"/>
      <c r="E7" s="100"/>
      <c r="F7" s="100"/>
      <c r="G7" s="100"/>
      <c r="H7" s="100"/>
      <c r="I7" s="100"/>
      <c r="J7" s="100"/>
      <c r="K7" s="100"/>
      <c r="L7" s="101"/>
      <c r="M7" s="102"/>
      <c r="N7" s="97"/>
    </row>
    <row r="8" spans="1:14" ht="28.5" customHeight="1" x14ac:dyDescent="0.25">
      <c r="A8" s="81"/>
      <c r="B8" s="88"/>
      <c r="C8" s="104"/>
      <c r="D8" s="105"/>
      <c r="E8" s="105"/>
      <c r="F8" s="105"/>
      <c r="G8" s="105"/>
      <c r="H8" s="105"/>
      <c r="I8" s="105"/>
      <c r="J8" s="105"/>
      <c r="K8" s="105"/>
      <c r="L8" s="106"/>
      <c r="M8" s="92"/>
      <c r="N8" s="81"/>
    </row>
    <row r="9" spans="1:14" ht="51.75" customHeight="1" x14ac:dyDescent="0.25">
      <c r="A9" s="81"/>
      <c r="B9" s="88"/>
      <c r="C9" s="107" t="s">
        <v>45</v>
      </c>
      <c r="D9" s="108"/>
      <c r="E9" s="108"/>
      <c r="F9" s="108"/>
      <c r="G9" s="108"/>
      <c r="H9" s="108"/>
      <c r="I9" s="108"/>
      <c r="J9" s="108"/>
      <c r="K9" s="108"/>
      <c r="L9" s="109"/>
      <c r="M9" s="92"/>
      <c r="N9" s="81"/>
    </row>
    <row r="10" spans="1:14" ht="16.5" thickBot="1" x14ac:dyDescent="0.3">
      <c r="A10" s="81"/>
      <c r="B10" s="88"/>
      <c r="C10" s="71"/>
      <c r="D10" s="72"/>
      <c r="E10" s="72"/>
      <c r="F10" s="72"/>
      <c r="G10" s="72"/>
      <c r="H10" s="72"/>
      <c r="I10" s="72"/>
      <c r="J10" s="72"/>
      <c r="K10" s="72"/>
      <c r="L10" s="73"/>
      <c r="M10" s="92"/>
      <c r="N10" s="81"/>
    </row>
    <row r="11" spans="1:14" s="110" customFormat="1" ht="12.75" x14ac:dyDescent="0.2">
      <c r="B11" s="111"/>
      <c r="C11" s="112" t="s">
        <v>4</v>
      </c>
      <c r="D11" s="113" t="s">
        <v>46</v>
      </c>
      <c r="E11" s="114" t="s">
        <v>5</v>
      </c>
      <c r="F11" s="115"/>
      <c r="G11" s="112" t="s">
        <v>47</v>
      </c>
      <c r="H11" s="113" t="s">
        <v>6</v>
      </c>
      <c r="I11" s="113" t="s">
        <v>7</v>
      </c>
      <c r="J11" s="116" t="s">
        <v>8</v>
      </c>
      <c r="K11" s="116" t="s">
        <v>8</v>
      </c>
      <c r="L11" s="117" t="s">
        <v>9</v>
      </c>
      <c r="M11" s="118"/>
    </row>
    <row r="12" spans="1:14" s="110" customFormat="1" ht="13.5" thickBot="1" x14ac:dyDescent="0.25">
      <c r="B12" s="111"/>
      <c r="C12" s="119"/>
      <c r="D12" s="120"/>
      <c r="E12" s="121" t="s">
        <v>10</v>
      </c>
      <c r="F12" s="121" t="s">
        <v>11</v>
      </c>
      <c r="G12" s="119"/>
      <c r="H12" s="120"/>
      <c r="I12" s="120"/>
      <c r="J12" s="122"/>
      <c r="K12" s="122"/>
      <c r="L12" s="123"/>
      <c r="M12" s="118"/>
    </row>
    <row r="13" spans="1:14" s="110" customFormat="1" ht="27" customHeight="1" thickBot="1" x14ac:dyDescent="0.25">
      <c r="B13" s="111"/>
      <c r="C13" s="124" t="s">
        <v>81</v>
      </c>
      <c r="D13" s="125"/>
      <c r="E13" s="125"/>
      <c r="F13" s="125"/>
      <c r="G13" s="125"/>
      <c r="H13" s="125"/>
      <c r="I13" s="125"/>
      <c r="J13" s="125"/>
      <c r="K13" s="125"/>
      <c r="L13" s="126"/>
      <c r="M13" s="118"/>
    </row>
    <row r="14" spans="1:14" s="110" customFormat="1" ht="27" customHeight="1" thickBot="1" x14ac:dyDescent="0.25">
      <c r="B14" s="111"/>
      <c r="C14" s="127" t="s">
        <v>82</v>
      </c>
      <c r="D14" s="128"/>
      <c r="E14" s="128"/>
      <c r="F14" s="128"/>
      <c r="G14" s="128"/>
      <c r="H14" s="128"/>
      <c r="I14" s="128"/>
      <c r="J14" s="129"/>
      <c r="K14" s="129"/>
      <c r="L14" s="130"/>
      <c r="M14" s="118"/>
    </row>
    <row r="15" spans="1:14" s="110" customFormat="1" ht="12.75" x14ac:dyDescent="0.2">
      <c r="B15" s="111"/>
      <c r="C15" s="131">
        <v>1</v>
      </c>
      <c r="D15" s="132"/>
      <c r="E15" s="133" t="s">
        <v>48</v>
      </c>
      <c r="F15" s="133" t="s">
        <v>49</v>
      </c>
      <c r="G15" s="134" t="s">
        <v>50</v>
      </c>
      <c r="H15" s="135" t="s">
        <v>51</v>
      </c>
      <c r="I15" s="136">
        <v>180</v>
      </c>
      <c r="J15" s="17">
        <v>13905</v>
      </c>
      <c r="K15" s="17">
        <f>+ROUND(J15*1.33,2)</f>
        <v>18493.650000000001</v>
      </c>
      <c r="L15" s="137">
        <f>+K15*I15</f>
        <v>3328857.0000000005</v>
      </c>
      <c r="M15" s="118"/>
    </row>
    <row r="16" spans="1:14" s="110" customFormat="1" ht="12.75" x14ac:dyDescent="0.2">
      <c r="B16" s="111"/>
      <c r="C16" s="131">
        <v>2</v>
      </c>
      <c r="D16" s="132"/>
      <c r="E16" s="133" t="s">
        <v>52</v>
      </c>
      <c r="F16" s="133" t="s">
        <v>53</v>
      </c>
      <c r="G16" s="134" t="s">
        <v>54</v>
      </c>
      <c r="H16" s="135" t="s">
        <v>51</v>
      </c>
      <c r="I16" s="136">
        <v>180</v>
      </c>
      <c r="J16" s="17">
        <v>1159</v>
      </c>
      <c r="K16" s="17">
        <f t="shared" ref="K16:K24" si="0">+ROUND(J16*1.33,2)</f>
        <v>1541.47</v>
      </c>
      <c r="L16" s="137">
        <f t="shared" ref="L16:L24" si="1">+K16*I16</f>
        <v>277464.59999999998</v>
      </c>
      <c r="M16" s="118"/>
    </row>
    <row r="17" spans="2:13" s="110" customFormat="1" ht="38.25" x14ac:dyDescent="0.2">
      <c r="B17" s="111"/>
      <c r="C17" s="131">
        <v>3</v>
      </c>
      <c r="D17" s="132"/>
      <c r="E17" s="133"/>
      <c r="F17" s="133"/>
      <c r="G17" s="134" t="s">
        <v>55</v>
      </c>
      <c r="H17" s="135" t="s">
        <v>56</v>
      </c>
      <c r="I17" s="136">
        <v>14.78</v>
      </c>
      <c r="J17" s="17">
        <v>65346</v>
      </c>
      <c r="K17" s="17">
        <f t="shared" si="0"/>
        <v>86910.18</v>
      </c>
      <c r="L17" s="137">
        <f t="shared" si="1"/>
        <v>1284532.4603999997</v>
      </c>
      <c r="M17" s="118"/>
    </row>
    <row r="18" spans="2:13" s="110" customFormat="1" ht="38.25" x14ac:dyDescent="0.2">
      <c r="B18" s="111"/>
      <c r="C18" s="131">
        <v>4</v>
      </c>
      <c r="D18" s="132"/>
      <c r="E18" s="133" t="s">
        <v>57</v>
      </c>
      <c r="F18" s="133" t="s">
        <v>58</v>
      </c>
      <c r="G18" s="134" t="s">
        <v>59</v>
      </c>
      <c r="H18" s="135" t="s">
        <v>56</v>
      </c>
      <c r="I18" s="136">
        <v>0.54</v>
      </c>
      <c r="J18" s="17">
        <v>214897</v>
      </c>
      <c r="K18" s="17">
        <f t="shared" si="0"/>
        <v>285813.01</v>
      </c>
      <c r="L18" s="137">
        <f t="shared" si="1"/>
        <v>154339.02540000001</v>
      </c>
      <c r="M18" s="118"/>
    </row>
    <row r="19" spans="2:13" s="110" customFormat="1" ht="38.25" x14ac:dyDescent="0.2">
      <c r="B19" s="111"/>
      <c r="C19" s="131">
        <v>5</v>
      </c>
      <c r="D19" s="132"/>
      <c r="E19" s="133" t="s">
        <v>60</v>
      </c>
      <c r="F19" s="133"/>
      <c r="G19" s="134" t="s">
        <v>61</v>
      </c>
      <c r="H19" s="138" t="s">
        <v>62</v>
      </c>
      <c r="I19" s="136">
        <v>85.19</v>
      </c>
      <c r="J19" s="17">
        <v>1735</v>
      </c>
      <c r="K19" s="17">
        <f t="shared" si="0"/>
        <v>2307.5500000000002</v>
      </c>
      <c r="L19" s="137">
        <f t="shared" si="1"/>
        <v>196580.1845</v>
      </c>
      <c r="M19" s="118"/>
    </row>
    <row r="20" spans="2:13" s="198" customFormat="1" ht="12.75" x14ac:dyDescent="0.2">
      <c r="B20" s="188"/>
      <c r="C20" s="189">
        <v>6</v>
      </c>
      <c r="D20" s="190"/>
      <c r="E20" s="191" t="s">
        <v>63</v>
      </c>
      <c r="F20" s="191"/>
      <c r="G20" s="192" t="s">
        <v>64</v>
      </c>
      <c r="H20" s="193" t="s">
        <v>56</v>
      </c>
      <c r="I20" s="194">
        <v>27</v>
      </c>
      <c r="J20" s="195">
        <v>168089</v>
      </c>
      <c r="K20" s="195">
        <f t="shared" si="0"/>
        <v>223558.37</v>
      </c>
      <c r="L20" s="196">
        <f t="shared" si="1"/>
        <v>6036075.9900000002</v>
      </c>
      <c r="M20" s="197"/>
    </row>
    <row r="21" spans="2:13" s="198" customFormat="1" ht="12.75" x14ac:dyDescent="0.2">
      <c r="B21" s="188"/>
      <c r="C21" s="189">
        <v>7</v>
      </c>
      <c r="D21" s="190"/>
      <c r="E21" s="191" t="s">
        <v>65</v>
      </c>
      <c r="F21" s="191">
        <v>630.4</v>
      </c>
      <c r="G21" s="192" t="s">
        <v>66</v>
      </c>
      <c r="H21" s="199" t="s">
        <v>56</v>
      </c>
      <c r="I21" s="194">
        <v>12.11</v>
      </c>
      <c r="J21" s="195">
        <v>802040</v>
      </c>
      <c r="K21" s="195">
        <f t="shared" si="0"/>
        <v>1066713.2</v>
      </c>
      <c r="L21" s="196">
        <f>+K21*I21</f>
        <v>12917896.851999998</v>
      </c>
      <c r="M21" s="197"/>
    </row>
    <row r="22" spans="2:13" s="198" customFormat="1" ht="12.75" x14ac:dyDescent="0.2">
      <c r="B22" s="188"/>
      <c r="C22" s="189">
        <v>8</v>
      </c>
      <c r="D22" s="190"/>
      <c r="E22" s="191" t="s">
        <v>67</v>
      </c>
      <c r="F22" s="191">
        <v>630.70000000000005</v>
      </c>
      <c r="G22" s="192" t="s">
        <v>68</v>
      </c>
      <c r="H22" s="199" t="s">
        <v>56</v>
      </c>
      <c r="I22" s="194">
        <v>8.81</v>
      </c>
      <c r="J22" s="195">
        <v>550420</v>
      </c>
      <c r="K22" s="195">
        <f t="shared" si="0"/>
        <v>732058.6</v>
      </c>
      <c r="L22" s="196">
        <f t="shared" si="1"/>
        <v>6449436.2659999998</v>
      </c>
      <c r="M22" s="197"/>
    </row>
    <row r="23" spans="2:13" s="198" customFormat="1" ht="25.5" x14ac:dyDescent="0.2">
      <c r="B23" s="188"/>
      <c r="C23" s="189">
        <v>9</v>
      </c>
      <c r="D23" s="190"/>
      <c r="E23" s="191" t="s">
        <v>69</v>
      </c>
      <c r="F23" s="191">
        <v>671.1</v>
      </c>
      <c r="G23" s="192" t="s">
        <v>70</v>
      </c>
      <c r="H23" s="199" t="s">
        <v>56</v>
      </c>
      <c r="I23" s="194">
        <v>6.75</v>
      </c>
      <c r="J23" s="195">
        <v>655535</v>
      </c>
      <c r="K23" s="195">
        <f t="shared" si="0"/>
        <v>871861.55</v>
      </c>
      <c r="L23" s="196">
        <f t="shared" si="1"/>
        <v>5885065.4625000004</v>
      </c>
      <c r="M23" s="197"/>
    </row>
    <row r="24" spans="2:13" s="198" customFormat="1" ht="25.5" x14ac:dyDescent="0.2">
      <c r="B24" s="188"/>
      <c r="C24" s="200">
        <v>10</v>
      </c>
      <c r="D24" s="201"/>
      <c r="E24" s="202" t="s">
        <v>71</v>
      </c>
      <c r="F24" s="202">
        <v>640.1</v>
      </c>
      <c r="G24" s="203" t="s">
        <v>72</v>
      </c>
      <c r="H24" s="204" t="s">
        <v>73</v>
      </c>
      <c r="I24" s="205">
        <v>1238.93</v>
      </c>
      <c r="J24" s="206">
        <v>8174</v>
      </c>
      <c r="K24" s="206">
        <f t="shared" si="0"/>
        <v>10871.42</v>
      </c>
      <c r="L24" s="207">
        <f t="shared" si="1"/>
        <v>13468928.380600002</v>
      </c>
      <c r="M24" s="197"/>
    </row>
    <row r="25" spans="2:13" s="110" customFormat="1" ht="12.75" x14ac:dyDescent="0.2">
      <c r="B25" s="111"/>
      <c r="C25" s="139" t="s">
        <v>12</v>
      </c>
      <c r="D25" s="140"/>
      <c r="E25" s="140"/>
      <c r="F25" s="140"/>
      <c r="G25" s="140"/>
      <c r="H25" s="140"/>
      <c r="I25" s="140"/>
      <c r="J25" s="140"/>
      <c r="K25" s="141"/>
      <c r="L25" s="142">
        <f>+SUM(L15:L24)</f>
        <v>49999176.221399993</v>
      </c>
      <c r="M25" s="118"/>
    </row>
    <row r="26" spans="2:13" s="110" customFormat="1" ht="12.75" x14ac:dyDescent="0.2">
      <c r="B26" s="111"/>
      <c r="C26" s="143" t="s">
        <v>74</v>
      </c>
      <c r="D26" s="144"/>
      <c r="E26" s="144"/>
      <c r="F26" s="144"/>
      <c r="G26" s="144"/>
      <c r="H26" s="144"/>
      <c r="I26" s="144"/>
      <c r="J26" s="144"/>
      <c r="K26" s="144"/>
      <c r="L26" s="145">
        <v>823.78</v>
      </c>
      <c r="M26" s="118"/>
    </row>
    <row r="27" spans="2:13" s="110" customFormat="1" ht="12.75" x14ac:dyDescent="0.2">
      <c r="B27" s="111"/>
      <c r="C27" s="143" t="s">
        <v>75</v>
      </c>
      <c r="D27" s="144"/>
      <c r="E27" s="144"/>
      <c r="F27" s="144"/>
      <c r="G27" s="144"/>
      <c r="H27" s="144"/>
      <c r="I27" s="144"/>
      <c r="J27" s="144"/>
      <c r="K27" s="144"/>
      <c r="L27" s="145">
        <f>+ROUND(L26+L25,2)</f>
        <v>50000000</v>
      </c>
      <c r="M27" s="118"/>
    </row>
    <row r="28" spans="2:13" s="110" customFormat="1" ht="36" customHeight="1" thickBot="1" x14ac:dyDescent="0.25">
      <c r="B28" s="111"/>
      <c r="C28" s="146" t="s">
        <v>83</v>
      </c>
      <c r="D28" s="147"/>
      <c r="E28" s="147"/>
      <c r="F28" s="147"/>
      <c r="G28" s="147"/>
      <c r="H28" s="147"/>
      <c r="I28" s="147"/>
      <c r="J28" s="147"/>
      <c r="K28" s="147"/>
      <c r="L28" s="148"/>
      <c r="M28" s="118"/>
    </row>
    <row r="29" spans="2:13" s="110" customFormat="1" ht="12.75" x14ac:dyDescent="0.2">
      <c r="B29" s="111"/>
      <c r="C29" s="131">
        <v>1</v>
      </c>
      <c r="D29" s="132"/>
      <c r="E29" s="132" t="s">
        <v>48</v>
      </c>
      <c r="F29" s="132" t="s">
        <v>49</v>
      </c>
      <c r="G29" s="149" t="s">
        <v>50</v>
      </c>
      <c r="H29" s="132" t="s">
        <v>51</v>
      </c>
      <c r="I29" s="136">
        <v>182.25</v>
      </c>
      <c r="J29" s="150">
        <v>13905</v>
      </c>
      <c r="K29" s="17">
        <f>+ROUND(J29*1.33,2)</f>
        <v>18493.650000000001</v>
      </c>
      <c r="L29" s="137">
        <f>+K29*I29</f>
        <v>3370467.7125000004</v>
      </c>
      <c r="M29" s="118"/>
    </row>
    <row r="30" spans="2:13" s="110" customFormat="1" ht="12.75" x14ac:dyDescent="0.2">
      <c r="B30" s="111"/>
      <c r="C30" s="131">
        <v>2</v>
      </c>
      <c r="D30" s="151"/>
      <c r="E30" s="151" t="s">
        <v>52</v>
      </c>
      <c r="F30" s="151" t="s">
        <v>53</v>
      </c>
      <c r="G30" s="149" t="s">
        <v>54</v>
      </c>
      <c r="H30" s="132" t="s">
        <v>51</v>
      </c>
      <c r="I30" s="136">
        <v>182.25</v>
      </c>
      <c r="J30" s="150">
        <v>1159</v>
      </c>
      <c r="K30" s="17">
        <f t="shared" ref="K30:K38" si="2">+ROUND(J30*1.33,2)</f>
        <v>1541.47</v>
      </c>
      <c r="L30" s="137">
        <f t="shared" ref="L30:L34" si="3">+K30*I30</f>
        <v>280932.90750000003</v>
      </c>
      <c r="M30" s="118"/>
    </row>
    <row r="31" spans="2:13" s="110" customFormat="1" ht="38.25" x14ac:dyDescent="0.2">
      <c r="B31" s="111"/>
      <c r="C31" s="131">
        <v>3</v>
      </c>
      <c r="D31" s="132"/>
      <c r="E31" s="132"/>
      <c r="F31" s="132"/>
      <c r="G31" s="149" t="s">
        <v>55</v>
      </c>
      <c r="H31" s="132" t="s">
        <v>56</v>
      </c>
      <c r="I31" s="136">
        <v>13.83</v>
      </c>
      <c r="J31" s="150">
        <v>65346</v>
      </c>
      <c r="K31" s="17">
        <f t="shared" si="2"/>
        <v>86910.18</v>
      </c>
      <c r="L31" s="137">
        <f t="shared" si="3"/>
        <v>1201967.7893999999</v>
      </c>
      <c r="M31" s="118"/>
    </row>
    <row r="32" spans="2:13" s="110" customFormat="1" ht="38.25" x14ac:dyDescent="0.2">
      <c r="B32" s="111"/>
      <c r="C32" s="131">
        <v>4</v>
      </c>
      <c r="D32" s="132"/>
      <c r="E32" s="132" t="s">
        <v>57</v>
      </c>
      <c r="F32" s="132" t="s">
        <v>58</v>
      </c>
      <c r="G32" s="149" t="s">
        <v>59</v>
      </c>
      <c r="H32" s="132" t="s">
        <v>56</v>
      </c>
      <c r="I32" s="136">
        <v>0.55000000000000004</v>
      </c>
      <c r="J32" s="150">
        <v>214897</v>
      </c>
      <c r="K32" s="17">
        <f t="shared" si="2"/>
        <v>285813.01</v>
      </c>
      <c r="L32" s="137">
        <f t="shared" si="3"/>
        <v>157197.15550000002</v>
      </c>
      <c r="M32" s="118"/>
    </row>
    <row r="33" spans="2:13" s="110" customFormat="1" ht="38.25" x14ac:dyDescent="0.2">
      <c r="B33" s="111"/>
      <c r="C33" s="131">
        <v>5</v>
      </c>
      <c r="D33" s="132"/>
      <c r="E33" s="132" t="s">
        <v>60</v>
      </c>
      <c r="F33" s="132"/>
      <c r="G33" s="149" t="s">
        <v>61</v>
      </c>
      <c r="H33" s="132" t="s">
        <v>62</v>
      </c>
      <c r="I33" s="136">
        <v>74.59</v>
      </c>
      <c r="J33" s="152">
        <v>1735</v>
      </c>
      <c r="K33" s="17">
        <f t="shared" si="2"/>
        <v>2307.5500000000002</v>
      </c>
      <c r="L33" s="137">
        <f t="shared" si="3"/>
        <v>172120.15450000003</v>
      </c>
      <c r="M33" s="118"/>
    </row>
    <row r="34" spans="2:13" s="198" customFormat="1" ht="12.75" x14ac:dyDescent="0.2">
      <c r="B34" s="188"/>
      <c r="C34" s="189">
        <v>6</v>
      </c>
      <c r="D34" s="190"/>
      <c r="E34" s="190" t="s">
        <v>63</v>
      </c>
      <c r="F34" s="190"/>
      <c r="G34" s="208" t="s">
        <v>64</v>
      </c>
      <c r="H34" s="190" t="s">
        <v>56</v>
      </c>
      <c r="I34" s="194">
        <v>27.34</v>
      </c>
      <c r="J34" s="209">
        <v>168089</v>
      </c>
      <c r="K34" s="195">
        <f t="shared" si="2"/>
        <v>223558.37</v>
      </c>
      <c r="L34" s="196">
        <f t="shared" si="3"/>
        <v>6112085.8357999995</v>
      </c>
      <c r="M34" s="197"/>
    </row>
    <row r="35" spans="2:13" s="198" customFormat="1" ht="12.75" x14ac:dyDescent="0.2">
      <c r="B35" s="188"/>
      <c r="C35" s="189">
        <v>7</v>
      </c>
      <c r="D35" s="190"/>
      <c r="E35" s="190" t="s">
        <v>65</v>
      </c>
      <c r="F35" s="190">
        <v>630.4</v>
      </c>
      <c r="G35" s="208" t="s">
        <v>66</v>
      </c>
      <c r="H35" s="190" t="s">
        <v>56</v>
      </c>
      <c r="I35" s="194">
        <v>11.98</v>
      </c>
      <c r="J35" s="210">
        <v>802040</v>
      </c>
      <c r="K35" s="195">
        <f t="shared" si="2"/>
        <v>1066713.2</v>
      </c>
      <c r="L35" s="196">
        <f>+K35*I35</f>
        <v>12779224.136</v>
      </c>
      <c r="M35" s="197"/>
    </row>
    <row r="36" spans="2:13" s="198" customFormat="1" ht="12.75" x14ac:dyDescent="0.2">
      <c r="B36" s="188"/>
      <c r="C36" s="189">
        <v>8</v>
      </c>
      <c r="D36" s="190"/>
      <c r="E36" s="190" t="s">
        <v>67</v>
      </c>
      <c r="F36" s="190">
        <v>630.70000000000005</v>
      </c>
      <c r="G36" s="208" t="s">
        <v>68</v>
      </c>
      <c r="H36" s="211" t="s">
        <v>56</v>
      </c>
      <c r="I36" s="194">
        <v>9.49</v>
      </c>
      <c r="J36" s="210">
        <v>550420</v>
      </c>
      <c r="K36" s="195">
        <f t="shared" si="2"/>
        <v>732058.6</v>
      </c>
      <c r="L36" s="196">
        <f t="shared" ref="L36:L38" si="4">+K36*I36</f>
        <v>6947236.1140000001</v>
      </c>
      <c r="M36" s="197"/>
    </row>
    <row r="37" spans="2:13" s="198" customFormat="1" ht="25.5" x14ac:dyDescent="0.2">
      <c r="B37" s="188"/>
      <c r="C37" s="189">
        <v>9</v>
      </c>
      <c r="D37" s="190"/>
      <c r="E37" s="190" t="s">
        <v>69</v>
      </c>
      <c r="F37" s="190">
        <v>671.1</v>
      </c>
      <c r="G37" s="208" t="s">
        <v>70</v>
      </c>
      <c r="H37" s="190" t="s">
        <v>56</v>
      </c>
      <c r="I37" s="194">
        <v>6.56</v>
      </c>
      <c r="J37" s="210">
        <v>655535</v>
      </c>
      <c r="K37" s="195">
        <f t="shared" si="2"/>
        <v>871861.55</v>
      </c>
      <c r="L37" s="196">
        <f t="shared" si="4"/>
        <v>5719411.7680000002</v>
      </c>
      <c r="M37" s="197"/>
    </row>
    <row r="38" spans="2:13" s="198" customFormat="1" ht="25.5" x14ac:dyDescent="0.2">
      <c r="B38" s="188"/>
      <c r="C38" s="189">
        <v>10</v>
      </c>
      <c r="D38" s="190"/>
      <c r="E38" s="190" t="s">
        <v>71</v>
      </c>
      <c r="F38" s="190">
        <v>640.1</v>
      </c>
      <c r="G38" s="208" t="s">
        <v>72</v>
      </c>
      <c r="H38" s="211" t="s">
        <v>73</v>
      </c>
      <c r="I38" s="194">
        <v>1219.7</v>
      </c>
      <c r="J38" s="210">
        <v>8174</v>
      </c>
      <c r="K38" s="206">
        <f t="shared" si="2"/>
        <v>10871.42</v>
      </c>
      <c r="L38" s="207">
        <f t="shared" si="4"/>
        <v>13259870.974000001</v>
      </c>
      <c r="M38" s="197"/>
    </row>
    <row r="39" spans="2:13" s="110" customFormat="1" ht="12.75" x14ac:dyDescent="0.2">
      <c r="B39" s="111"/>
      <c r="C39" s="139" t="s">
        <v>12</v>
      </c>
      <c r="D39" s="140"/>
      <c r="E39" s="140"/>
      <c r="F39" s="140"/>
      <c r="G39" s="140"/>
      <c r="H39" s="140"/>
      <c r="I39" s="140"/>
      <c r="J39" s="140"/>
      <c r="K39" s="141"/>
      <c r="L39" s="142">
        <f>+SUM(L29:L38)</f>
        <v>50000514.547200002</v>
      </c>
      <c r="M39" s="118"/>
    </row>
    <row r="40" spans="2:13" s="18" customFormat="1" ht="12.75" x14ac:dyDescent="0.2">
      <c r="B40" s="153"/>
      <c r="C40" s="143" t="s">
        <v>74</v>
      </c>
      <c r="D40" s="144"/>
      <c r="E40" s="144"/>
      <c r="F40" s="144"/>
      <c r="G40" s="144"/>
      <c r="H40" s="144"/>
      <c r="I40" s="144"/>
      <c r="J40" s="144"/>
      <c r="K40" s="144"/>
      <c r="L40" s="145">
        <v>-514.54999999999995</v>
      </c>
      <c r="M40" s="154"/>
    </row>
    <row r="41" spans="2:13" s="18" customFormat="1" ht="13.5" thickBot="1" x14ac:dyDescent="0.25">
      <c r="B41" s="153"/>
      <c r="C41" s="143" t="s">
        <v>75</v>
      </c>
      <c r="D41" s="144"/>
      <c r="E41" s="144"/>
      <c r="F41" s="144"/>
      <c r="G41" s="144"/>
      <c r="H41" s="144"/>
      <c r="I41" s="144"/>
      <c r="J41" s="144"/>
      <c r="K41" s="144"/>
      <c r="L41" s="145">
        <f>+ROUND(L40+L39,2)</f>
        <v>50000000</v>
      </c>
      <c r="M41" s="154"/>
    </row>
    <row r="42" spans="2:13" s="18" customFormat="1" ht="26.25" customHeight="1" thickBot="1" x14ac:dyDescent="0.25">
      <c r="B42" s="153"/>
      <c r="C42" s="127" t="s">
        <v>84</v>
      </c>
      <c r="D42" s="128"/>
      <c r="E42" s="128"/>
      <c r="F42" s="128"/>
      <c r="G42" s="128"/>
      <c r="H42" s="128"/>
      <c r="I42" s="128"/>
      <c r="J42" s="128"/>
      <c r="K42" s="128"/>
      <c r="L42" s="130"/>
      <c r="M42" s="154"/>
    </row>
    <row r="43" spans="2:13" s="18" customFormat="1" ht="12.75" x14ac:dyDescent="0.2">
      <c r="B43" s="153"/>
      <c r="C43" s="131">
        <v>1</v>
      </c>
      <c r="D43" s="132"/>
      <c r="E43" s="132" t="s">
        <v>48</v>
      </c>
      <c r="F43" s="132" t="s">
        <v>49</v>
      </c>
      <c r="G43" s="149" t="s">
        <v>50</v>
      </c>
      <c r="H43" s="132" t="s">
        <v>51</v>
      </c>
      <c r="I43" s="136">
        <v>189.9</v>
      </c>
      <c r="J43" s="150">
        <v>13905</v>
      </c>
      <c r="K43" s="17">
        <f>+ROUND(J43*1.33,2)</f>
        <v>18493.650000000001</v>
      </c>
      <c r="L43" s="137">
        <f>+K43*I43</f>
        <v>3511944.1350000002</v>
      </c>
      <c r="M43" s="154"/>
    </row>
    <row r="44" spans="2:13" s="18" customFormat="1" ht="12.75" x14ac:dyDescent="0.2">
      <c r="B44" s="153"/>
      <c r="C44" s="131">
        <v>2</v>
      </c>
      <c r="D44" s="151"/>
      <c r="E44" s="151" t="s">
        <v>52</v>
      </c>
      <c r="F44" s="151" t="s">
        <v>53</v>
      </c>
      <c r="G44" s="149" t="s">
        <v>54</v>
      </c>
      <c r="H44" s="132" t="s">
        <v>51</v>
      </c>
      <c r="I44" s="136">
        <v>189.9</v>
      </c>
      <c r="J44" s="150">
        <v>1159</v>
      </c>
      <c r="K44" s="17">
        <f t="shared" ref="K44:K52" si="5">+ROUND(J44*1.33,2)</f>
        <v>1541.47</v>
      </c>
      <c r="L44" s="137">
        <f t="shared" ref="L44:L48" si="6">+K44*I44</f>
        <v>292725.15299999999</v>
      </c>
      <c r="M44" s="154"/>
    </row>
    <row r="45" spans="2:13" s="18" customFormat="1" ht="38.25" x14ac:dyDescent="0.2">
      <c r="B45" s="153"/>
      <c r="C45" s="131">
        <v>3</v>
      </c>
      <c r="D45" s="132"/>
      <c r="E45" s="132"/>
      <c r="F45" s="132"/>
      <c r="G45" s="149" t="s">
        <v>55</v>
      </c>
      <c r="H45" s="132" t="s">
        <v>56</v>
      </c>
      <c r="I45" s="136">
        <v>14.3</v>
      </c>
      <c r="J45" s="150">
        <v>65346</v>
      </c>
      <c r="K45" s="17">
        <f t="shared" si="5"/>
        <v>86910.18</v>
      </c>
      <c r="L45" s="137">
        <f t="shared" si="6"/>
        <v>1242815.574</v>
      </c>
      <c r="M45" s="154"/>
    </row>
    <row r="46" spans="2:13" s="18" customFormat="1" ht="38.25" x14ac:dyDescent="0.2">
      <c r="B46" s="153"/>
      <c r="C46" s="131">
        <v>4</v>
      </c>
      <c r="D46" s="132"/>
      <c r="E46" s="132" t="s">
        <v>57</v>
      </c>
      <c r="F46" s="132" t="s">
        <v>58</v>
      </c>
      <c r="G46" s="149" t="s">
        <v>59</v>
      </c>
      <c r="H46" s="132" t="s">
        <v>56</v>
      </c>
      <c r="I46" s="136">
        <v>0.56999999999999995</v>
      </c>
      <c r="J46" s="150">
        <v>214897</v>
      </c>
      <c r="K46" s="17">
        <f t="shared" si="5"/>
        <v>285813.01</v>
      </c>
      <c r="L46" s="137">
        <f t="shared" si="6"/>
        <v>162913.41569999998</v>
      </c>
      <c r="M46" s="154"/>
    </row>
    <row r="47" spans="2:13" s="18" customFormat="1" ht="38.25" x14ac:dyDescent="0.2">
      <c r="B47" s="153"/>
      <c r="C47" s="131">
        <v>5</v>
      </c>
      <c r="D47" s="132"/>
      <c r="E47" s="132" t="s">
        <v>60</v>
      </c>
      <c r="F47" s="132"/>
      <c r="G47" s="149" t="s">
        <v>61</v>
      </c>
      <c r="H47" s="132" t="s">
        <v>62</v>
      </c>
      <c r="I47" s="136">
        <v>79.75</v>
      </c>
      <c r="J47" s="152">
        <v>1735</v>
      </c>
      <c r="K47" s="17">
        <f t="shared" si="5"/>
        <v>2307.5500000000002</v>
      </c>
      <c r="L47" s="137">
        <f t="shared" si="6"/>
        <v>184027.11250000002</v>
      </c>
      <c r="M47" s="154"/>
    </row>
    <row r="48" spans="2:13" s="214" customFormat="1" ht="12.75" x14ac:dyDescent="0.2">
      <c r="B48" s="212"/>
      <c r="C48" s="189">
        <v>6</v>
      </c>
      <c r="D48" s="190"/>
      <c r="E48" s="190" t="s">
        <v>63</v>
      </c>
      <c r="F48" s="190"/>
      <c r="G48" s="208" t="s">
        <v>64</v>
      </c>
      <c r="H48" s="190" t="s">
        <v>56</v>
      </c>
      <c r="I48" s="194">
        <v>28.49</v>
      </c>
      <c r="J48" s="209">
        <v>168089</v>
      </c>
      <c r="K48" s="195">
        <f t="shared" si="5"/>
        <v>223558.37</v>
      </c>
      <c r="L48" s="196">
        <f t="shared" si="6"/>
        <v>6369177.9612999996</v>
      </c>
      <c r="M48" s="213"/>
    </row>
    <row r="49" spans="2:13" s="214" customFormat="1" ht="12.75" x14ac:dyDescent="0.2">
      <c r="B49" s="212"/>
      <c r="C49" s="189">
        <v>7</v>
      </c>
      <c r="D49" s="190"/>
      <c r="E49" s="190" t="s">
        <v>65</v>
      </c>
      <c r="F49" s="190">
        <v>630.4</v>
      </c>
      <c r="G49" s="208" t="s">
        <v>66</v>
      </c>
      <c r="H49" s="190" t="s">
        <v>56</v>
      </c>
      <c r="I49" s="194">
        <v>11.36</v>
      </c>
      <c r="J49" s="210">
        <v>802040</v>
      </c>
      <c r="K49" s="195">
        <f t="shared" si="5"/>
        <v>1066713.2</v>
      </c>
      <c r="L49" s="196">
        <f>+K49*I49</f>
        <v>12117861.952</v>
      </c>
      <c r="M49" s="213"/>
    </row>
    <row r="50" spans="2:13" s="214" customFormat="1" ht="12.75" x14ac:dyDescent="0.2">
      <c r="B50" s="212"/>
      <c r="C50" s="189">
        <v>8</v>
      </c>
      <c r="D50" s="190"/>
      <c r="E50" s="190" t="s">
        <v>67</v>
      </c>
      <c r="F50" s="190">
        <v>630.70000000000005</v>
      </c>
      <c r="G50" s="208" t="s">
        <v>68</v>
      </c>
      <c r="H50" s="211" t="s">
        <v>56</v>
      </c>
      <c r="I50" s="194">
        <v>12.18</v>
      </c>
      <c r="J50" s="210">
        <v>550420</v>
      </c>
      <c r="K50" s="195">
        <f t="shared" si="5"/>
        <v>732058.6</v>
      </c>
      <c r="L50" s="196">
        <f t="shared" ref="L50:L52" si="7">+K50*I50</f>
        <v>8916473.7479999997</v>
      </c>
      <c r="M50" s="213"/>
    </row>
    <row r="51" spans="2:13" s="214" customFormat="1" ht="25.5" x14ac:dyDescent="0.2">
      <c r="B51" s="212"/>
      <c r="C51" s="189">
        <v>9</v>
      </c>
      <c r="D51" s="190"/>
      <c r="E51" s="190" t="s">
        <v>69</v>
      </c>
      <c r="F51" s="190">
        <v>671.1</v>
      </c>
      <c r="G51" s="208" t="s">
        <v>70</v>
      </c>
      <c r="H51" s="190" t="s">
        <v>56</v>
      </c>
      <c r="I51" s="194">
        <v>5.7</v>
      </c>
      <c r="J51" s="210">
        <v>655535</v>
      </c>
      <c r="K51" s="195">
        <f t="shared" si="5"/>
        <v>871861.55</v>
      </c>
      <c r="L51" s="196">
        <f t="shared" si="7"/>
        <v>4969610.835</v>
      </c>
      <c r="M51" s="215"/>
    </row>
    <row r="52" spans="2:13" s="214" customFormat="1" ht="25.5" x14ac:dyDescent="0.2">
      <c r="B52" s="212"/>
      <c r="C52" s="189">
        <v>10</v>
      </c>
      <c r="D52" s="190"/>
      <c r="E52" s="190" t="s">
        <v>71</v>
      </c>
      <c r="F52" s="190">
        <v>640.1</v>
      </c>
      <c r="G52" s="208" t="s">
        <v>72</v>
      </c>
      <c r="H52" s="211" t="s">
        <v>73</v>
      </c>
      <c r="I52" s="194">
        <v>1125.23</v>
      </c>
      <c r="J52" s="210">
        <v>8174</v>
      </c>
      <c r="K52" s="206">
        <f t="shared" si="5"/>
        <v>10871.42</v>
      </c>
      <c r="L52" s="207">
        <f t="shared" si="7"/>
        <v>12232847.9266</v>
      </c>
      <c r="M52" s="216"/>
    </row>
    <row r="53" spans="2:13" s="18" customFormat="1" ht="12.75" x14ac:dyDescent="0.2">
      <c r="B53" s="153"/>
      <c r="C53" s="139" t="s">
        <v>12</v>
      </c>
      <c r="D53" s="140"/>
      <c r="E53" s="140"/>
      <c r="F53" s="140"/>
      <c r="G53" s="140"/>
      <c r="H53" s="140"/>
      <c r="I53" s="140"/>
      <c r="J53" s="140"/>
      <c r="K53" s="141"/>
      <c r="L53" s="142">
        <f>+SUM(L43:L52)</f>
        <v>50000397.813099995</v>
      </c>
      <c r="M53" s="155"/>
    </row>
    <row r="54" spans="2:13" s="18" customFormat="1" ht="12.75" x14ac:dyDescent="0.2">
      <c r="B54" s="153"/>
      <c r="C54" s="143" t="s">
        <v>74</v>
      </c>
      <c r="D54" s="144"/>
      <c r="E54" s="144"/>
      <c r="F54" s="144"/>
      <c r="G54" s="144"/>
      <c r="H54" s="144"/>
      <c r="I54" s="144"/>
      <c r="J54" s="144"/>
      <c r="K54" s="144"/>
      <c r="L54" s="145">
        <v>-397.81</v>
      </c>
      <c r="M54" s="155"/>
    </row>
    <row r="55" spans="2:13" s="18" customFormat="1" ht="13.5" thickBot="1" x14ac:dyDescent="0.25">
      <c r="B55" s="153"/>
      <c r="C55" s="143" t="s">
        <v>75</v>
      </c>
      <c r="D55" s="144"/>
      <c r="E55" s="144"/>
      <c r="F55" s="144"/>
      <c r="G55" s="144"/>
      <c r="H55" s="144"/>
      <c r="I55" s="144"/>
      <c r="J55" s="144"/>
      <c r="K55" s="144"/>
      <c r="L55" s="145">
        <f>+ROUND(L54+L53,2)</f>
        <v>50000000</v>
      </c>
      <c r="M55" s="154"/>
    </row>
    <row r="56" spans="2:13" s="110" customFormat="1" ht="36.75" customHeight="1" thickBot="1" x14ac:dyDescent="0.25">
      <c r="B56" s="111"/>
      <c r="C56" s="127" t="s">
        <v>85</v>
      </c>
      <c r="D56" s="128"/>
      <c r="E56" s="128"/>
      <c r="F56" s="128"/>
      <c r="G56" s="128"/>
      <c r="H56" s="128"/>
      <c r="I56" s="128"/>
      <c r="J56" s="128"/>
      <c r="K56" s="128"/>
      <c r="L56" s="130"/>
      <c r="M56" s="118"/>
    </row>
    <row r="57" spans="2:13" s="110" customFormat="1" ht="12.75" x14ac:dyDescent="0.2">
      <c r="B57" s="111"/>
      <c r="C57" s="131">
        <v>1</v>
      </c>
      <c r="D57" s="132"/>
      <c r="E57" s="132" t="s">
        <v>48</v>
      </c>
      <c r="F57" s="132" t="s">
        <v>49</v>
      </c>
      <c r="G57" s="149" t="s">
        <v>50</v>
      </c>
      <c r="H57" s="132" t="s">
        <v>51</v>
      </c>
      <c r="I57" s="136">
        <v>341.06</v>
      </c>
      <c r="J57" s="150">
        <v>13905</v>
      </c>
      <c r="K57" s="17">
        <f>+ROUND(J57*1.33,2)</f>
        <v>18493.650000000001</v>
      </c>
      <c r="L57" s="137">
        <f>+K57*I57</f>
        <v>6307444.2690000003</v>
      </c>
      <c r="M57" s="118"/>
    </row>
    <row r="58" spans="2:13" s="110" customFormat="1" ht="12.75" x14ac:dyDescent="0.2">
      <c r="B58" s="153"/>
      <c r="C58" s="131">
        <v>2</v>
      </c>
      <c r="D58" s="132"/>
      <c r="E58" s="132" t="s">
        <v>52</v>
      </c>
      <c r="F58" s="132" t="s">
        <v>53</v>
      </c>
      <c r="G58" s="149" t="s">
        <v>54</v>
      </c>
      <c r="H58" s="132" t="s">
        <v>51</v>
      </c>
      <c r="I58" s="136">
        <v>341.06</v>
      </c>
      <c r="J58" s="150">
        <v>1159</v>
      </c>
      <c r="K58" s="17">
        <f t="shared" ref="K58:K66" si="8">+ROUND(J58*1.33,2)</f>
        <v>1541.47</v>
      </c>
      <c r="L58" s="137">
        <f t="shared" ref="L58:L62" si="9">+K58*I58</f>
        <v>525733.75820000004</v>
      </c>
      <c r="M58" s="118"/>
    </row>
    <row r="59" spans="2:13" s="110" customFormat="1" ht="38.25" x14ac:dyDescent="0.2">
      <c r="B59" s="156"/>
      <c r="C59" s="131">
        <v>3</v>
      </c>
      <c r="D59" s="132"/>
      <c r="E59" s="132"/>
      <c r="F59" s="132"/>
      <c r="G59" s="149" t="s">
        <v>55</v>
      </c>
      <c r="H59" s="132" t="s">
        <v>56</v>
      </c>
      <c r="I59" s="136">
        <v>28.8</v>
      </c>
      <c r="J59" s="150">
        <v>65346</v>
      </c>
      <c r="K59" s="17">
        <f t="shared" si="8"/>
        <v>86910.18</v>
      </c>
      <c r="L59" s="137">
        <f t="shared" si="9"/>
        <v>2503013.1839999999</v>
      </c>
      <c r="M59" s="157"/>
    </row>
    <row r="60" spans="2:13" s="110" customFormat="1" ht="38.25" x14ac:dyDescent="0.2">
      <c r="B60" s="111"/>
      <c r="C60" s="131">
        <v>4</v>
      </c>
      <c r="D60" s="132"/>
      <c r="E60" s="132" t="s">
        <v>57</v>
      </c>
      <c r="F60" s="132" t="s">
        <v>58</v>
      </c>
      <c r="G60" s="149" t="s">
        <v>59</v>
      </c>
      <c r="H60" s="132" t="s">
        <v>56</v>
      </c>
      <c r="I60" s="136">
        <v>1.02</v>
      </c>
      <c r="J60" s="150">
        <v>214897</v>
      </c>
      <c r="K60" s="17">
        <f t="shared" si="8"/>
        <v>285813.01</v>
      </c>
      <c r="L60" s="137">
        <f t="shared" si="9"/>
        <v>291529.27020000003</v>
      </c>
      <c r="M60" s="118"/>
    </row>
    <row r="61" spans="2:13" s="110" customFormat="1" ht="38.25" x14ac:dyDescent="0.2">
      <c r="B61" s="111"/>
      <c r="C61" s="131">
        <v>5</v>
      </c>
      <c r="D61" s="132"/>
      <c r="E61" s="132" t="s">
        <v>60</v>
      </c>
      <c r="F61" s="132"/>
      <c r="G61" s="149" t="s">
        <v>61</v>
      </c>
      <c r="H61" s="132" t="s">
        <v>62</v>
      </c>
      <c r="I61" s="136">
        <v>323.48</v>
      </c>
      <c r="J61" s="150">
        <v>1735</v>
      </c>
      <c r="K61" s="17">
        <f t="shared" si="8"/>
        <v>2307.5500000000002</v>
      </c>
      <c r="L61" s="137">
        <f t="shared" si="9"/>
        <v>746446.27400000009</v>
      </c>
      <c r="M61" s="118"/>
    </row>
    <row r="62" spans="2:13" s="198" customFormat="1" ht="12.75" x14ac:dyDescent="0.2">
      <c r="B62" s="188"/>
      <c r="C62" s="189">
        <v>6</v>
      </c>
      <c r="D62" s="190"/>
      <c r="E62" s="190" t="s">
        <v>63</v>
      </c>
      <c r="F62" s="190"/>
      <c r="G62" s="208" t="s">
        <v>64</v>
      </c>
      <c r="H62" s="190" t="s">
        <v>56</v>
      </c>
      <c r="I62" s="194">
        <v>51.16</v>
      </c>
      <c r="J62" s="210">
        <v>168089</v>
      </c>
      <c r="K62" s="195">
        <f t="shared" si="8"/>
        <v>223558.37</v>
      </c>
      <c r="L62" s="196">
        <f t="shared" si="9"/>
        <v>11437246.209199999</v>
      </c>
      <c r="M62" s="197"/>
    </row>
    <row r="63" spans="2:13" s="198" customFormat="1" ht="12.75" x14ac:dyDescent="0.2">
      <c r="B63" s="188"/>
      <c r="C63" s="189">
        <v>7</v>
      </c>
      <c r="D63" s="190"/>
      <c r="E63" s="190" t="s">
        <v>65</v>
      </c>
      <c r="F63" s="190">
        <v>630.4</v>
      </c>
      <c r="G63" s="208" t="s">
        <v>66</v>
      </c>
      <c r="H63" s="190" t="s">
        <v>56</v>
      </c>
      <c r="I63" s="194">
        <v>25.78</v>
      </c>
      <c r="J63" s="210">
        <v>802040</v>
      </c>
      <c r="K63" s="195">
        <f t="shared" si="8"/>
        <v>1066713.2</v>
      </c>
      <c r="L63" s="196">
        <f>+K63*I63</f>
        <v>27499866.296</v>
      </c>
      <c r="M63" s="197"/>
    </row>
    <row r="64" spans="2:13" s="198" customFormat="1" ht="12.75" x14ac:dyDescent="0.2">
      <c r="B64" s="188"/>
      <c r="C64" s="189">
        <v>8</v>
      </c>
      <c r="D64" s="190"/>
      <c r="E64" s="190" t="s">
        <v>67</v>
      </c>
      <c r="F64" s="190">
        <v>630.70000000000005</v>
      </c>
      <c r="G64" s="208" t="s">
        <v>68</v>
      </c>
      <c r="H64" s="190" t="s">
        <v>56</v>
      </c>
      <c r="I64" s="194">
        <v>10.81</v>
      </c>
      <c r="J64" s="210">
        <v>550420</v>
      </c>
      <c r="K64" s="195">
        <f t="shared" si="8"/>
        <v>732058.6</v>
      </c>
      <c r="L64" s="196">
        <f t="shared" ref="L64:L66" si="10">+K64*I64</f>
        <v>7913553.466</v>
      </c>
      <c r="M64" s="197"/>
    </row>
    <row r="65" spans="2:13" s="198" customFormat="1" ht="25.5" x14ac:dyDescent="0.2">
      <c r="B65" s="188"/>
      <c r="C65" s="189">
        <v>9</v>
      </c>
      <c r="D65" s="190"/>
      <c r="E65" s="190" t="s">
        <v>69</v>
      </c>
      <c r="F65" s="190">
        <v>671.1</v>
      </c>
      <c r="G65" s="208" t="s">
        <v>70</v>
      </c>
      <c r="H65" s="190" t="s">
        <v>56</v>
      </c>
      <c r="I65" s="194">
        <v>15.74</v>
      </c>
      <c r="J65" s="210">
        <v>655535</v>
      </c>
      <c r="K65" s="195">
        <f t="shared" si="8"/>
        <v>871861.55</v>
      </c>
      <c r="L65" s="196">
        <f t="shared" si="10"/>
        <v>13723100.797</v>
      </c>
      <c r="M65" s="197"/>
    </row>
    <row r="66" spans="2:13" s="198" customFormat="1" ht="25.5" x14ac:dyDescent="0.2">
      <c r="B66" s="188"/>
      <c r="C66" s="189">
        <v>10</v>
      </c>
      <c r="D66" s="190"/>
      <c r="E66" s="190" t="s">
        <v>71</v>
      </c>
      <c r="F66" s="190">
        <v>640.1</v>
      </c>
      <c r="G66" s="208" t="s">
        <v>72</v>
      </c>
      <c r="H66" s="190" t="s">
        <v>73</v>
      </c>
      <c r="I66" s="194">
        <v>2672.36</v>
      </c>
      <c r="J66" s="210">
        <v>8174</v>
      </c>
      <c r="K66" s="206">
        <f t="shared" si="8"/>
        <v>10871.42</v>
      </c>
      <c r="L66" s="207">
        <f t="shared" si="10"/>
        <v>29052347.951200001</v>
      </c>
      <c r="M66" s="197"/>
    </row>
    <row r="67" spans="2:13" s="110" customFormat="1" ht="12.75" x14ac:dyDescent="0.2">
      <c r="B67" s="111"/>
      <c r="C67" s="139" t="s">
        <v>12</v>
      </c>
      <c r="D67" s="140"/>
      <c r="E67" s="140"/>
      <c r="F67" s="140"/>
      <c r="G67" s="140"/>
      <c r="H67" s="140"/>
      <c r="I67" s="140"/>
      <c r="J67" s="140"/>
      <c r="K67" s="141"/>
      <c r="L67" s="142">
        <f>+SUM(L57:L66)</f>
        <v>100000281.47479999</v>
      </c>
      <c r="M67" s="118"/>
    </row>
    <row r="68" spans="2:13" s="110" customFormat="1" ht="12.75" x14ac:dyDescent="0.2">
      <c r="B68" s="111"/>
      <c r="C68" s="143" t="s">
        <v>74</v>
      </c>
      <c r="D68" s="144"/>
      <c r="E68" s="144"/>
      <c r="F68" s="144"/>
      <c r="G68" s="144"/>
      <c r="H68" s="144"/>
      <c r="I68" s="144"/>
      <c r="J68" s="144"/>
      <c r="K68" s="144"/>
      <c r="L68" s="145">
        <v>-281.47000000000003</v>
      </c>
      <c r="M68" s="118"/>
    </row>
    <row r="69" spans="2:13" s="110" customFormat="1" ht="13.5" thickBot="1" x14ac:dyDescent="0.25">
      <c r="B69" s="111"/>
      <c r="C69" s="143" t="s">
        <v>75</v>
      </c>
      <c r="D69" s="144"/>
      <c r="E69" s="144"/>
      <c r="F69" s="144"/>
      <c r="G69" s="144"/>
      <c r="H69" s="144"/>
      <c r="I69" s="144"/>
      <c r="J69" s="144"/>
      <c r="K69" s="144"/>
      <c r="L69" s="145">
        <f>+ROUND(L68+L67,2)</f>
        <v>100000000</v>
      </c>
      <c r="M69" s="118"/>
    </row>
    <row r="70" spans="2:13" s="110" customFormat="1" ht="27.75" customHeight="1" thickBot="1" x14ac:dyDescent="0.25">
      <c r="B70" s="111"/>
      <c r="C70" s="127" t="s">
        <v>86</v>
      </c>
      <c r="D70" s="128"/>
      <c r="E70" s="128"/>
      <c r="F70" s="128"/>
      <c r="G70" s="128"/>
      <c r="H70" s="128"/>
      <c r="I70" s="128"/>
      <c r="J70" s="128"/>
      <c r="K70" s="128"/>
      <c r="L70" s="130"/>
      <c r="M70" s="118"/>
    </row>
    <row r="71" spans="2:13" s="110" customFormat="1" ht="12.75" x14ac:dyDescent="0.2">
      <c r="B71" s="111"/>
      <c r="C71" s="131">
        <v>1</v>
      </c>
      <c r="D71" s="132"/>
      <c r="E71" s="132" t="s">
        <v>48</v>
      </c>
      <c r="F71" s="132" t="s">
        <v>49</v>
      </c>
      <c r="G71" s="149" t="s">
        <v>50</v>
      </c>
      <c r="H71" s="132" t="s">
        <v>51</v>
      </c>
      <c r="I71" s="136">
        <v>387</v>
      </c>
      <c r="J71" s="150">
        <v>13905</v>
      </c>
      <c r="K71" s="17">
        <f>+ROUND(J71*1.33,2)</f>
        <v>18493.650000000001</v>
      </c>
      <c r="L71" s="137">
        <f>+K71*I71</f>
        <v>7157042.5500000007</v>
      </c>
      <c r="M71" s="118"/>
    </row>
    <row r="72" spans="2:13" s="110" customFormat="1" ht="12.75" x14ac:dyDescent="0.2">
      <c r="B72" s="111"/>
      <c r="C72" s="131">
        <v>2</v>
      </c>
      <c r="D72" s="132"/>
      <c r="E72" s="132" t="s">
        <v>52</v>
      </c>
      <c r="F72" s="132" t="s">
        <v>53</v>
      </c>
      <c r="G72" s="149" t="s">
        <v>54</v>
      </c>
      <c r="H72" s="132" t="s">
        <v>51</v>
      </c>
      <c r="I72" s="136">
        <v>387</v>
      </c>
      <c r="J72" s="150">
        <v>1159</v>
      </c>
      <c r="K72" s="17">
        <f t="shared" ref="K72:K80" si="11">+ROUND(J72*1.33,2)</f>
        <v>1541.47</v>
      </c>
      <c r="L72" s="137">
        <f t="shared" ref="L72:L76" si="12">+K72*I72</f>
        <v>596548.89</v>
      </c>
      <c r="M72" s="118"/>
    </row>
    <row r="73" spans="2:13" s="110" customFormat="1" ht="38.25" x14ac:dyDescent="0.2">
      <c r="B73" s="111"/>
      <c r="C73" s="131">
        <v>3</v>
      </c>
      <c r="D73" s="132"/>
      <c r="E73" s="132"/>
      <c r="F73" s="132"/>
      <c r="G73" s="149" t="s">
        <v>55</v>
      </c>
      <c r="H73" s="132" t="s">
        <v>56</v>
      </c>
      <c r="I73" s="136">
        <v>27.75</v>
      </c>
      <c r="J73" s="150">
        <v>65346</v>
      </c>
      <c r="K73" s="17">
        <f t="shared" si="11"/>
        <v>86910.18</v>
      </c>
      <c r="L73" s="137">
        <f t="shared" si="12"/>
        <v>2411757.4949999996</v>
      </c>
      <c r="M73" s="118"/>
    </row>
    <row r="74" spans="2:13" s="110" customFormat="1" ht="38.25" x14ac:dyDescent="0.2">
      <c r="B74" s="111"/>
      <c r="C74" s="131">
        <v>4</v>
      </c>
      <c r="D74" s="132"/>
      <c r="E74" s="132" t="s">
        <v>57</v>
      </c>
      <c r="F74" s="132" t="s">
        <v>58</v>
      </c>
      <c r="G74" s="149" t="s">
        <v>59</v>
      </c>
      <c r="H74" s="132" t="s">
        <v>56</v>
      </c>
      <c r="I74" s="136">
        <v>1.1599999999999999</v>
      </c>
      <c r="J74" s="150">
        <v>214897</v>
      </c>
      <c r="K74" s="17">
        <f t="shared" si="11"/>
        <v>285813.01</v>
      </c>
      <c r="L74" s="137">
        <f t="shared" si="12"/>
        <v>331543.09159999999</v>
      </c>
      <c r="M74" s="118"/>
    </row>
    <row r="75" spans="2:13" s="110" customFormat="1" ht="38.25" x14ac:dyDescent="0.2">
      <c r="B75" s="111"/>
      <c r="C75" s="131">
        <v>5</v>
      </c>
      <c r="D75" s="132"/>
      <c r="E75" s="132" t="s">
        <v>60</v>
      </c>
      <c r="F75" s="132"/>
      <c r="G75" s="149" t="s">
        <v>61</v>
      </c>
      <c r="H75" s="132" t="s">
        <v>62</v>
      </c>
      <c r="I75" s="136">
        <v>300.32</v>
      </c>
      <c r="J75" s="150">
        <v>1735</v>
      </c>
      <c r="K75" s="17">
        <f t="shared" si="11"/>
        <v>2307.5500000000002</v>
      </c>
      <c r="L75" s="137">
        <f t="shared" si="12"/>
        <v>693003.41600000008</v>
      </c>
      <c r="M75" s="118"/>
    </row>
    <row r="76" spans="2:13" s="198" customFormat="1" ht="12.75" x14ac:dyDescent="0.2">
      <c r="B76" s="188"/>
      <c r="C76" s="189">
        <v>6</v>
      </c>
      <c r="D76" s="190"/>
      <c r="E76" s="190" t="s">
        <v>63</v>
      </c>
      <c r="F76" s="190"/>
      <c r="G76" s="208" t="s">
        <v>64</v>
      </c>
      <c r="H76" s="190" t="s">
        <v>56</v>
      </c>
      <c r="I76" s="194">
        <v>58.05</v>
      </c>
      <c r="J76" s="210">
        <v>168089</v>
      </c>
      <c r="K76" s="195">
        <f t="shared" si="11"/>
        <v>223558.37</v>
      </c>
      <c r="L76" s="196">
        <f t="shared" si="12"/>
        <v>12977563.3785</v>
      </c>
      <c r="M76" s="197"/>
    </row>
    <row r="77" spans="2:13" s="198" customFormat="1" ht="12.75" x14ac:dyDescent="0.2">
      <c r="B77" s="188"/>
      <c r="C77" s="189">
        <v>7</v>
      </c>
      <c r="D77" s="190"/>
      <c r="E77" s="190" t="s">
        <v>65</v>
      </c>
      <c r="F77" s="190">
        <v>630.4</v>
      </c>
      <c r="G77" s="208" t="s">
        <v>66</v>
      </c>
      <c r="H77" s="190" t="s">
        <v>56</v>
      </c>
      <c r="I77" s="194">
        <v>21.76</v>
      </c>
      <c r="J77" s="210">
        <v>802040</v>
      </c>
      <c r="K77" s="195">
        <f t="shared" si="11"/>
        <v>1066713.2</v>
      </c>
      <c r="L77" s="196">
        <f>+K77*I77</f>
        <v>23211679.232000001</v>
      </c>
      <c r="M77" s="197"/>
    </row>
    <row r="78" spans="2:13" s="198" customFormat="1" ht="12.75" x14ac:dyDescent="0.2">
      <c r="B78" s="188"/>
      <c r="C78" s="189">
        <v>8</v>
      </c>
      <c r="D78" s="190"/>
      <c r="E78" s="190" t="s">
        <v>67</v>
      </c>
      <c r="F78" s="190">
        <v>630.70000000000005</v>
      </c>
      <c r="G78" s="208" t="s">
        <v>68</v>
      </c>
      <c r="H78" s="190" t="s">
        <v>56</v>
      </c>
      <c r="I78" s="194">
        <v>26.23</v>
      </c>
      <c r="J78" s="210">
        <v>550420</v>
      </c>
      <c r="K78" s="195">
        <f t="shared" si="11"/>
        <v>732058.6</v>
      </c>
      <c r="L78" s="196">
        <f t="shared" ref="L78:L80" si="13">+K78*I78</f>
        <v>19201897.077999998</v>
      </c>
      <c r="M78" s="197"/>
    </row>
    <row r="79" spans="2:13" s="198" customFormat="1" ht="25.5" x14ac:dyDescent="0.2">
      <c r="B79" s="188"/>
      <c r="C79" s="189">
        <v>9</v>
      </c>
      <c r="D79" s="190"/>
      <c r="E79" s="190" t="s">
        <v>69</v>
      </c>
      <c r="F79" s="190">
        <v>671.1</v>
      </c>
      <c r="G79" s="208" t="s">
        <v>70</v>
      </c>
      <c r="H79" s="190" t="s">
        <v>56</v>
      </c>
      <c r="I79" s="194">
        <v>11.61</v>
      </c>
      <c r="J79" s="210">
        <v>655535</v>
      </c>
      <c r="K79" s="195">
        <f t="shared" si="11"/>
        <v>871861.55</v>
      </c>
      <c r="L79" s="196">
        <f t="shared" si="13"/>
        <v>10122312.5955</v>
      </c>
      <c r="M79" s="197"/>
    </row>
    <row r="80" spans="2:13" s="198" customFormat="1" ht="25.5" x14ac:dyDescent="0.2">
      <c r="B80" s="188"/>
      <c r="C80" s="189">
        <v>10</v>
      </c>
      <c r="D80" s="190"/>
      <c r="E80" s="190" t="s">
        <v>71</v>
      </c>
      <c r="F80" s="190">
        <v>640.1</v>
      </c>
      <c r="G80" s="208" t="s">
        <v>72</v>
      </c>
      <c r="H80" s="190" t="s">
        <v>73</v>
      </c>
      <c r="I80" s="194">
        <v>2142.9499999999998</v>
      </c>
      <c r="J80" s="210">
        <v>8174</v>
      </c>
      <c r="K80" s="206">
        <f t="shared" si="11"/>
        <v>10871.42</v>
      </c>
      <c r="L80" s="207">
        <f t="shared" si="13"/>
        <v>23296909.488999996</v>
      </c>
      <c r="M80" s="197"/>
    </row>
    <row r="81" spans="2:13" s="110" customFormat="1" ht="12.75" x14ac:dyDescent="0.2">
      <c r="B81" s="111"/>
      <c r="C81" s="139" t="s">
        <v>12</v>
      </c>
      <c r="D81" s="140"/>
      <c r="E81" s="140"/>
      <c r="F81" s="140"/>
      <c r="G81" s="140"/>
      <c r="H81" s="140"/>
      <c r="I81" s="140"/>
      <c r="J81" s="140"/>
      <c r="K81" s="141"/>
      <c r="L81" s="142">
        <f>+SUM(L71:L80)</f>
        <v>100000257.21559998</v>
      </c>
      <c r="M81" s="118"/>
    </row>
    <row r="82" spans="2:13" s="110" customFormat="1" ht="12.75" x14ac:dyDescent="0.2">
      <c r="B82" s="111"/>
      <c r="C82" s="143" t="s">
        <v>74</v>
      </c>
      <c r="D82" s="144"/>
      <c r="E82" s="144"/>
      <c r="F82" s="144"/>
      <c r="G82" s="144"/>
      <c r="H82" s="144"/>
      <c r="I82" s="144"/>
      <c r="J82" s="144"/>
      <c r="K82" s="144"/>
      <c r="L82" s="145">
        <v>-257.22000000000003</v>
      </c>
      <c r="M82" s="118"/>
    </row>
    <row r="83" spans="2:13" s="110" customFormat="1" ht="13.5" thickBot="1" x14ac:dyDescent="0.25">
      <c r="B83" s="111"/>
      <c r="C83" s="143" t="s">
        <v>75</v>
      </c>
      <c r="D83" s="144"/>
      <c r="E83" s="144"/>
      <c r="F83" s="144"/>
      <c r="G83" s="144"/>
      <c r="H83" s="144"/>
      <c r="I83" s="144"/>
      <c r="J83" s="144"/>
      <c r="K83" s="144"/>
      <c r="L83" s="145">
        <f>+ROUND(L82+L81,2)</f>
        <v>100000000</v>
      </c>
      <c r="M83" s="118"/>
    </row>
    <row r="84" spans="2:13" s="110" customFormat="1" ht="34.5" customHeight="1" thickBot="1" x14ac:dyDescent="0.25">
      <c r="B84" s="111"/>
      <c r="C84" s="127" t="s">
        <v>87</v>
      </c>
      <c r="D84" s="128"/>
      <c r="E84" s="128"/>
      <c r="F84" s="128"/>
      <c r="G84" s="128"/>
      <c r="H84" s="128"/>
      <c r="I84" s="128"/>
      <c r="J84" s="128"/>
      <c r="K84" s="128"/>
      <c r="L84" s="130"/>
      <c r="M84" s="118"/>
    </row>
    <row r="85" spans="2:13" s="110" customFormat="1" ht="12.75" x14ac:dyDescent="0.2">
      <c r="B85" s="111"/>
      <c r="C85" s="131">
        <v>1</v>
      </c>
      <c r="D85" s="132"/>
      <c r="E85" s="132" t="s">
        <v>48</v>
      </c>
      <c r="F85" s="132" t="s">
        <v>49</v>
      </c>
      <c r="G85" s="149" t="s">
        <v>50</v>
      </c>
      <c r="H85" s="132" t="s">
        <v>51</v>
      </c>
      <c r="I85" s="136">
        <v>238.1</v>
      </c>
      <c r="J85" s="150">
        <v>13905</v>
      </c>
      <c r="K85" s="17">
        <f>+ROUND(J85*1.33,2)</f>
        <v>18493.650000000001</v>
      </c>
      <c r="L85" s="137">
        <f>+K85*I85</f>
        <v>4403338.0650000004</v>
      </c>
      <c r="M85" s="118"/>
    </row>
    <row r="86" spans="2:13" s="110" customFormat="1" ht="12.75" x14ac:dyDescent="0.2">
      <c r="B86" s="111"/>
      <c r="C86" s="131">
        <v>2</v>
      </c>
      <c r="D86" s="132"/>
      <c r="E86" s="132" t="s">
        <v>52</v>
      </c>
      <c r="F86" s="132" t="s">
        <v>53</v>
      </c>
      <c r="G86" s="149" t="s">
        <v>54</v>
      </c>
      <c r="H86" s="132" t="s">
        <v>51</v>
      </c>
      <c r="I86" s="136">
        <v>238.1</v>
      </c>
      <c r="J86" s="150">
        <v>1159</v>
      </c>
      <c r="K86" s="17">
        <f t="shared" ref="K86:K94" si="14">+ROUND(J86*1.33,2)</f>
        <v>1541.47</v>
      </c>
      <c r="L86" s="137">
        <f t="shared" ref="L86:L90" si="15">+K86*I86</f>
        <v>367024.00699999998</v>
      </c>
      <c r="M86" s="118"/>
    </row>
    <row r="87" spans="2:13" s="110" customFormat="1" ht="38.25" x14ac:dyDescent="0.2">
      <c r="B87" s="111"/>
      <c r="C87" s="131">
        <v>3</v>
      </c>
      <c r="D87" s="132"/>
      <c r="E87" s="132"/>
      <c r="F87" s="132"/>
      <c r="G87" s="149" t="s">
        <v>55</v>
      </c>
      <c r="H87" s="132" t="s">
        <v>56</v>
      </c>
      <c r="I87" s="136">
        <v>20.62</v>
      </c>
      <c r="J87" s="150">
        <v>65346</v>
      </c>
      <c r="K87" s="17">
        <f t="shared" si="14"/>
        <v>86910.18</v>
      </c>
      <c r="L87" s="137">
        <f t="shared" si="15"/>
        <v>1792087.9116</v>
      </c>
      <c r="M87" s="118"/>
    </row>
    <row r="88" spans="2:13" s="110" customFormat="1" ht="38.25" x14ac:dyDescent="0.2">
      <c r="B88" s="111"/>
      <c r="C88" s="131">
        <v>4</v>
      </c>
      <c r="D88" s="132"/>
      <c r="E88" s="132" t="s">
        <v>57</v>
      </c>
      <c r="F88" s="132" t="s">
        <v>58</v>
      </c>
      <c r="G88" s="149" t="s">
        <v>59</v>
      </c>
      <c r="H88" s="132" t="s">
        <v>56</v>
      </c>
      <c r="I88" s="136">
        <v>0.71</v>
      </c>
      <c r="J88" s="150">
        <v>214897</v>
      </c>
      <c r="K88" s="17">
        <f t="shared" si="14"/>
        <v>285813.01</v>
      </c>
      <c r="L88" s="137">
        <f t="shared" si="15"/>
        <v>202927.2371</v>
      </c>
      <c r="M88" s="118"/>
    </row>
    <row r="89" spans="2:13" s="110" customFormat="1" ht="38.25" x14ac:dyDescent="0.2">
      <c r="B89" s="111"/>
      <c r="C89" s="131">
        <v>5</v>
      </c>
      <c r="D89" s="132"/>
      <c r="E89" s="132" t="s">
        <v>60</v>
      </c>
      <c r="F89" s="132"/>
      <c r="G89" s="149" t="s">
        <v>61</v>
      </c>
      <c r="H89" s="132" t="s">
        <v>62</v>
      </c>
      <c r="I89" s="136">
        <v>165.82</v>
      </c>
      <c r="J89" s="150">
        <v>1735</v>
      </c>
      <c r="K89" s="17">
        <f t="shared" si="14"/>
        <v>2307.5500000000002</v>
      </c>
      <c r="L89" s="137">
        <f t="shared" si="15"/>
        <v>382637.94099999999</v>
      </c>
      <c r="M89" s="118"/>
    </row>
    <row r="90" spans="2:13" s="198" customFormat="1" ht="12.75" x14ac:dyDescent="0.2">
      <c r="B90" s="188"/>
      <c r="C90" s="189">
        <v>6</v>
      </c>
      <c r="D90" s="190"/>
      <c r="E90" s="190" t="s">
        <v>63</v>
      </c>
      <c r="F90" s="190"/>
      <c r="G90" s="208" t="s">
        <v>64</v>
      </c>
      <c r="H90" s="190" t="s">
        <v>56</v>
      </c>
      <c r="I90" s="194">
        <v>35.71</v>
      </c>
      <c r="J90" s="210">
        <v>168089</v>
      </c>
      <c r="K90" s="195">
        <f t="shared" si="14"/>
        <v>223558.37</v>
      </c>
      <c r="L90" s="196">
        <f t="shared" si="15"/>
        <v>7983269.3926999997</v>
      </c>
      <c r="M90" s="197"/>
    </row>
    <row r="91" spans="2:13" s="198" customFormat="1" ht="12.75" x14ac:dyDescent="0.2">
      <c r="B91" s="188"/>
      <c r="C91" s="189">
        <v>7</v>
      </c>
      <c r="D91" s="190"/>
      <c r="E91" s="190" t="s">
        <v>65</v>
      </c>
      <c r="F91" s="190">
        <v>630.4</v>
      </c>
      <c r="G91" s="208" t="s">
        <v>66</v>
      </c>
      <c r="H91" s="190" t="s">
        <v>56</v>
      </c>
      <c r="I91" s="194">
        <v>18.12</v>
      </c>
      <c r="J91" s="210">
        <v>802040</v>
      </c>
      <c r="K91" s="195">
        <f t="shared" si="14"/>
        <v>1066713.2</v>
      </c>
      <c r="L91" s="196">
        <f>+K91*I91</f>
        <v>19328843.184</v>
      </c>
      <c r="M91" s="197"/>
    </row>
    <row r="92" spans="2:13" s="198" customFormat="1" ht="12.75" x14ac:dyDescent="0.2">
      <c r="B92" s="188"/>
      <c r="C92" s="189">
        <v>8</v>
      </c>
      <c r="D92" s="190"/>
      <c r="E92" s="190" t="s">
        <v>67</v>
      </c>
      <c r="F92" s="190">
        <v>630.70000000000005</v>
      </c>
      <c r="G92" s="208" t="s">
        <v>68</v>
      </c>
      <c r="H92" s="190" t="s">
        <v>56</v>
      </c>
      <c r="I92" s="194">
        <v>7.43</v>
      </c>
      <c r="J92" s="210">
        <v>550420</v>
      </c>
      <c r="K92" s="195">
        <f t="shared" si="14"/>
        <v>732058.6</v>
      </c>
      <c r="L92" s="196">
        <f t="shared" ref="L92:L94" si="16">+K92*I92</f>
        <v>5439195.398</v>
      </c>
      <c r="M92" s="197"/>
    </row>
    <row r="93" spans="2:13" s="198" customFormat="1" ht="25.5" x14ac:dyDescent="0.2">
      <c r="B93" s="188"/>
      <c r="C93" s="189">
        <v>9</v>
      </c>
      <c r="D93" s="190"/>
      <c r="E93" s="190" t="s">
        <v>69</v>
      </c>
      <c r="F93" s="190">
        <v>671.1</v>
      </c>
      <c r="G93" s="208" t="s">
        <v>70</v>
      </c>
      <c r="H93" s="190" t="s">
        <v>56</v>
      </c>
      <c r="I93" s="194">
        <v>10.99</v>
      </c>
      <c r="J93" s="210">
        <v>655535</v>
      </c>
      <c r="K93" s="195">
        <f t="shared" si="14"/>
        <v>871861.55</v>
      </c>
      <c r="L93" s="196">
        <f t="shared" si="16"/>
        <v>9581758.4345000014</v>
      </c>
      <c r="M93" s="197"/>
    </row>
    <row r="94" spans="2:13" s="198" customFormat="1" ht="25.5" x14ac:dyDescent="0.2">
      <c r="B94" s="188"/>
      <c r="C94" s="189">
        <v>10</v>
      </c>
      <c r="D94" s="190"/>
      <c r="E94" s="190" t="s">
        <v>71</v>
      </c>
      <c r="F94" s="190">
        <v>640.1</v>
      </c>
      <c r="G94" s="208" t="s">
        <v>72</v>
      </c>
      <c r="H94" s="190" t="s">
        <v>73</v>
      </c>
      <c r="I94" s="194">
        <v>1887.33</v>
      </c>
      <c r="J94" s="210">
        <v>8174</v>
      </c>
      <c r="K94" s="206">
        <f t="shared" si="14"/>
        <v>10871.42</v>
      </c>
      <c r="L94" s="207">
        <f t="shared" si="16"/>
        <v>20517957.108599998</v>
      </c>
      <c r="M94" s="197"/>
    </row>
    <row r="95" spans="2:13" s="110" customFormat="1" ht="12.75" x14ac:dyDescent="0.2">
      <c r="B95" s="111"/>
      <c r="C95" s="139" t="s">
        <v>12</v>
      </c>
      <c r="D95" s="140"/>
      <c r="E95" s="140"/>
      <c r="F95" s="140"/>
      <c r="G95" s="140"/>
      <c r="H95" s="140"/>
      <c r="I95" s="140"/>
      <c r="J95" s="140"/>
      <c r="K95" s="141"/>
      <c r="L95" s="142">
        <f>+SUM(L85:L94)</f>
        <v>69999038.679499999</v>
      </c>
      <c r="M95" s="118"/>
    </row>
    <row r="96" spans="2:13" s="110" customFormat="1" ht="12.75" x14ac:dyDescent="0.2">
      <c r="B96" s="111"/>
      <c r="C96" s="143" t="s">
        <v>74</v>
      </c>
      <c r="D96" s="144"/>
      <c r="E96" s="144"/>
      <c r="F96" s="144"/>
      <c r="G96" s="144"/>
      <c r="H96" s="144"/>
      <c r="I96" s="144"/>
      <c r="J96" s="144"/>
      <c r="K96" s="144"/>
      <c r="L96" s="145">
        <v>961.32</v>
      </c>
      <c r="M96" s="118"/>
    </row>
    <row r="97" spans="2:13" s="110" customFormat="1" ht="13.5" thickBot="1" x14ac:dyDescent="0.25">
      <c r="B97" s="111"/>
      <c r="C97" s="143" t="s">
        <v>75</v>
      </c>
      <c r="D97" s="144"/>
      <c r="E97" s="144"/>
      <c r="F97" s="144"/>
      <c r="G97" s="144"/>
      <c r="H97" s="144"/>
      <c r="I97" s="144"/>
      <c r="J97" s="144"/>
      <c r="K97" s="144"/>
      <c r="L97" s="145">
        <f>+ROUND(L96+L95,2)</f>
        <v>70000000</v>
      </c>
      <c r="M97" s="118"/>
    </row>
    <row r="98" spans="2:13" s="110" customFormat="1" ht="36" customHeight="1" thickBot="1" x14ac:dyDescent="0.25">
      <c r="B98" s="111"/>
      <c r="C98" s="127" t="s">
        <v>88</v>
      </c>
      <c r="D98" s="128"/>
      <c r="E98" s="128"/>
      <c r="F98" s="128"/>
      <c r="G98" s="128"/>
      <c r="H98" s="128"/>
      <c r="I98" s="128"/>
      <c r="J98" s="128"/>
      <c r="K98" s="128"/>
      <c r="L98" s="130"/>
      <c r="M98" s="118"/>
    </row>
    <row r="99" spans="2:13" s="110" customFormat="1" ht="12.75" x14ac:dyDescent="0.2">
      <c r="B99" s="111"/>
      <c r="C99" s="131">
        <v>1</v>
      </c>
      <c r="D99" s="132"/>
      <c r="E99" s="132" t="s">
        <v>48</v>
      </c>
      <c r="F99" s="132" t="s">
        <v>49</v>
      </c>
      <c r="G99" s="149" t="s">
        <v>50</v>
      </c>
      <c r="H99" s="132" t="s">
        <v>51</v>
      </c>
      <c r="I99" s="136">
        <v>111.6</v>
      </c>
      <c r="J99" s="150">
        <v>13905</v>
      </c>
      <c r="K99" s="17">
        <f>+ROUND(J99*1.33,2)</f>
        <v>18493.650000000001</v>
      </c>
      <c r="L99" s="137">
        <f>+K99*I99</f>
        <v>2063891.34</v>
      </c>
      <c r="M99" s="118"/>
    </row>
    <row r="100" spans="2:13" s="110" customFormat="1" ht="12.75" x14ac:dyDescent="0.2">
      <c r="B100" s="111"/>
      <c r="C100" s="131">
        <v>2</v>
      </c>
      <c r="D100" s="132"/>
      <c r="E100" s="132" t="s">
        <v>52</v>
      </c>
      <c r="F100" s="132" t="s">
        <v>53</v>
      </c>
      <c r="G100" s="149" t="s">
        <v>54</v>
      </c>
      <c r="H100" s="132" t="s">
        <v>51</v>
      </c>
      <c r="I100" s="136">
        <v>111.6</v>
      </c>
      <c r="J100" s="150">
        <v>1159</v>
      </c>
      <c r="K100" s="17">
        <f t="shared" ref="K100:K108" si="17">+ROUND(J100*1.33,2)</f>
        <v>1541.47</v>
      </c>
      <c r="L100" s="137">
        <f t="shared" ref="L100:L104" si="18">+K100*I100</f>
        <v>172028.052</v>
      </c>
      <c r="M100" s="118"/>
    </row>
    <row r="101" spans="2:13" s="110" customFormat="1" ht="38.25" x14ac:dyDescent="0.2">
      <c r="B101" s="111"/>
      <c r="C101" s="131">
        <v>3</v>
      </c>
      <c r="D101" s="132"/>
      <c r="E101" s="132"/>
      <c r="F101" s="132"/>
      <c r="G101" s="149" t="s">
        <v>55</v>
      </c>
      <c r="H101" s="132" t="s">
        <v>56</v>
      </c>
      <c r="I101" s="136">
        <v>7.96</v>
      </c>
      <c r="J101" s="150">
        <v>65346</v>
      </c>
      <c r="K101" s="17">
        <f t="shared" si="17"/>
        <v>86910.18</v>
      </c>
      <c r="L101" s="137">
        <f t="shared" si="18"/>
        <v>691805.03279999993</v>
      </c>
      <c r="M101" s="118"/>
    </row>
    <row r="102" spans="2:13" s="110" customFormat="1" ht="38.25" x14ac:dyDescent="0.2">
      <c r="B102" s="111"/>
      <c r="C102" s="131">
        <v>4</v>
      </c>
      <c r="D102" s="132"/>
      <c r="E102" s="132" t="s">
        <v>57</v>
      </c>
      <c r="F102" s="132" t="s">
        <v>58</v>
      </c>
      <c r="G102" s="149" t="s">
        <v>59</v>
      </c>
      <c r="H102" s="132" t="s">
        <v>56</v>
      </c>
      <c r="I102" s="136">
        <v>0.33</v>
      </c>
      <c r="J102" s="150">
        <v>214897</v>
      </c>
      <c r="K102" s="17">
        <f t="shared" si="17"/>
        <v>285813.01</v>
      </c>
      <c r="L102" s="137">
        <f t="shared" si="18"/>
        <v>94318.293300000005</v>
      </c>
      <c r="M102" s="118"/>
    </row>
    <row r="103" spans="2:13" s="110" customFormat="1" ht="38.25" x14ac:dyDescent="0.2">
      <c r="B103" s="111"/>
      <c r="C103" s="131">
        <v>5</v>
      </c>
      <c r="D103" s="132"/>
      <c r="E103" s="132" t="s">
        <v>60</v>
      </c>
      <c r="F103" s="132"/>
      <c r="G103" s="149" t="s">
        <v>61</v>
      </c>
      <c r="H103" s="132" t="s">
        <v>62</v>
      </c>
      <c r="I103" s="136">
        <v>24.71</v>
      </c>
      <c r="J103" s="150">
        <v>1735</v>
      </c>
      <c r="K103" s="17">
        <f t="shared" si="17"/>
        <v>2307.5500000000002</v>
      </c>
      <c r="L103" s="137">
        <f t="shared" si="18"/>
        <v>57019.560500000007</v>
      </c>
      <c r="M103" s="118"/>
    </row>
    <row r="104" spans="2:13" s="198" customFormat="1" ht="12.75" x14ac:dyDescent="0.2">
      <c r="B104" s="188"/>
      <c r="C104" s="189">
        <v>6</v>
      </c>
      <c r="D104" s="190"/>
      <c r="E104" s="190" t="s">
        <v>63</v>
      </c>
      <c r="F104" s="190"/>
      <c r="G104" s="208" t="s">
        <v>64</v>
      </c>
      <c r="H104" s="190" t="s">
        <v>56</v>
      </c>
      <c r="I104" s="194">
        <v>16.739999999999998</v>
      </c>
      <c r="J104" s="210">
        <v>168089</v>
      </c>
      <c r="K104" s="195">
        <f t="shared" si="17"/>
        <v>223558.37</v>
      </c>
      <c r="L104" s="196">
        <f t="shared" si="18"/>
        <v>3742367.1137999995</v>
      </c>
      <c r="M104" s="197"/>
    </row>
    <row r="105" spans="2:13" s="198" customFormat="1" ht="12.75" x14ac:dyDescent="0.2">
      <c r="B105" s="188"/>
      <c r="C105" s="189">
        <v>7</v>
      </c>
      <c r="D105" s="190"/>
      <c r="E105" s="190" t="s">
        <v>65</v>
      </c>
      <c r="F105" s="190">
        <v>630.4</v>
      </c>
      <c r="G105" s="208" t="s">
        <v>66</v>
      </c>
      <c r="H105" s="190" t="s">
        <v>56</v>
      </c>
      <c r="I105" s="194">
        <v>7.17</v>
      </c>
      <c r="J105" s="210">
        <v>802040</v>
      </c>
      <c r="K105" s="195">
        <f t="shared" si="17"/>
        <v>1066713.2</v>
      </c>
      <c r="L105" s="196">
        <f>+K105*I105</f>
        <v>7648333.6439999994</v>
      </c>
      <c r="M105" s="197"/>
    </row>
    <row r="106" spans="2:13" s="198" customFormat="1" ht="12.75" x14ac:dyDescent="0.2">
      <c r="B106" s="188"/>
      <c r="C106" s="189">
        <v>8</v>
      </c>
      <c r="D106" s="190"/>
      <c r="E106" s="190" t="s">
        <v>67</v>
      </c>
      <c r="F106" s="190">
        <v>630.70000000000005</v>
      </c>
      <c r="G106" s="208" t="s">
        <v>68</v>
      </c>
      <c r="H106" s="190" t="s">
        <v>56</v>
      </c>
      <c r="I106" s="194">
        <v>6.77</v>
      </c>
      <c r="J106" s="210">
        <v>550420</v>
      </c>
      <c r="K106" s="195">
        <f t="shared" si="17"/>
        <v>732058.6</v>
      </c>
      <c r="L106" s="196">
        <f t="shared" ref="L106:L108" si="19">+K106*I106</f>
        <v>4956036.7219999991</v>
      </c>
      <c r="M106" s="197"/>
    </row>
    <row r="107" spans="2:13" s="198" customFormat="1" ht="25.5" x14ac:dyDescent="0.2">
      <c r="B107" s="188"/>
      <c r="C107" s="189">
        <v>9</v>
      </c>
      <c r="D107" s="190"/>
      <c r="E107" s="190" t="s">
        <v>69</v>
      </c>
      <c r="F107" s="190">
        <v>671.1</v>
      </c>
      <c r="G107" s="208" t="s">
        <v>70</v>
      </c>
      <c r="H107" s="190" t="s">
        <v>56</v>
      </c>
      <c r="I107" s="194">
        <v>3.24</v>
      </c>
      <c r="J107" s="210">
        <v>655535</v>
      </c>
      <c r="K107" s="195">
        <f t="shared" si="17"/>
        <v>871861.55</v>
      </c>
      <c r="L107" s="196">
        <f t="shared" si="19"/>
        <v>2824831.4220000003</v>
      </c>
      <c r="M107" s="197"/>
    </row>
    <row r="108" spans="2:13" s="198" customFormat="1" ht="25.5" x14ac:dyDescent="0.2">
      <c r="B108" s="188"/>
      <c r="C108" s="189">
        <v>10</v>
      </c>
      <c r="D108" s="190"/>
      <c r="E108" s="190" t="s">
        <v>71</v>
      </c>
      <c r="F108" s="190">
        <v>640.1</v>
      </c>
      <c r="G108" s="208" t="s">
        <v>72</v>
      </c>
      <c r="H108" s="190" t="s">
        <v>73</v>
      </c>
      <c r="I108" s="194">
        <v>712.8531280000002</v>
      </c>
      <c r="J108" s="210">
        <v>8174</v>
      </c>
      <c r="K108" s="206">
        <f t="shared" si="17"/>
        <v>10871.42</v>
      </c>
      <c r="L108" s="207">
        <f t="shared" si="19"/>
        <v>7749725.752801762</v>
      </c>
      <c r="M108" s="197"/>
    </row>
    <row r="109" spans="2:13" s="110" customFormat="1" ht="12.75" x14ac:dyDescent="0.2">
      <c r="B109" s="111"/>
      <c r="C109" s="139" t="s">
        <v>12</v>
      </c>
      <c r="D109" s="140"/>
      <c r="E109" s="140"/>
      <c r="F109" s="140"/>
      <c r="G109" s="140"/>
      <c r="H109" s="140"/>
      <c r="I109" s="140"/>
      <c r="J109" s="140"/>
      <c r="K109" s="141"/>
      <c r="L109" s="142">
        <f>+SUM(L99:L108)</f>
        <v>30000356.93320176</v>
      </c>
      <c r="M109" s="118"/>
    </row>
    <row r="110" spans="2:13" s="110" customFormat="1" ht="12.75" x14ac:dyDescent="0.2">
      <c r="B110" s="111"/>
      <c r="C110" s="143" t="s">
        <v>74</v>
      </c>
      <c r="D110" s="144"/>
      <c r="E110" s="144"/>
      <c r="F110" s="144"/>
      <c r="G110" s="144"/>
      <c r="H110" s="144"/>
      <c r="I110" s="144"/>
      <c r="J110" s="144"/>
      <c r="K110" s="144"/>
      <c r="L110" s="158">
        <v>-356.93</v>
      </c>
      <c r="M110" s="118"/>
    </row>
    <row r="111" spans="2:13" s="110" customFormat="1" ht="13.5" thickBot="1" x14ac:dyDescent="0.25">
      <c r="B111" s="111"/>
      <c r="C111" s="143" t="s">
        <v>75</v>
      </c>
      <c r="D111" s="144"/>
      <c r="E111" s="144"/>
      <c r="F111" s="144"/>
      <c r="G111" s="144"/>
      <c r="H111" s="144"/>
      <c r="I111" s="144"/>
      <c r="J111" s="144"/>
      <c r="K111" s="144"/>
      <c r="L111" s="145">
        <f>+ROUND(L110+L109,2)</f>
        <v>30000000</v>
      </c>
      <c r="M111" s="118"/>
    </row>
    <row r="112" spans="2:13" s="110" customFormat="1" ht="34.5" customHeight="1" thickBot="1" x14ac:dyDescent="0.25">
      <c r="B112" s="111"/>
      <c r="C112" s="127" t="s">
        <v>89</v>
      </c>
      <c r="D112" s="128"/>
      <c r="E112" s="128"/>
      <c r="F112" s="128"/>
      <c r="G112" s="128"/>
      <c r="H112" s="128"/>
      <c r="I112" s="128"/>
      <c r="J112" s="128"/>
      <c r="K112" s="128"/>
      <c r="L112" s="130"/>
      <c r="M112" s="118"/>
    </row>
    <row r="113" spans="2:13" s="110" customFormat="1" ht="12.75" x14ac:dyDescent="0.2">
      <c r="B113" s="111"/>
      <c r="C113" s="131">
        <v>1</v>
      </c>
      <c r="D113" s="132"/>
      <c r="E113" s="132" t="s">
        <v>48</v>
      </c>
      <c r="F113" s="132" t="s">
        <v>49</v>
      </c>
      <c r="G113" s="149" t="s">
        <v>50</v>
      </c>
      <c r="H113" s="132" t="s">
        <v>51</v>
      </c>
      <c r="I113" s="136">
        <v>69.75</v>
      </c>
      <c r="J113" s="150">
        <v>13905</v>
      </c>
      <c r="K113" s="17">
        <f>+ROUND(J113*1.33,2)</f>
        <v>18493.650000000001</v>
      </c>
      <c r="L113" s="137">
        <f>+K113*I113</f>
        <v>1289932.0875000001</v>
      </c>
      <c r="M113" s="118"/>
    </row>
    <row r="114" spans="2:13" s="110" customFormat="1" ht="12.75" x14ac:dyDescent="0.2">
      <c r="B114" s="111"/>
      <c r="C114" s="131">
        <v>2</v>
      </c>
      <c r="D114" s="132"/>
      <c r="E114" s="132" t="s">
        <v>52</v>
      </c>
      <c r="F114" s="132" t="s">
        <v>53</v>
      </c>
      <c r="G114" s="149" t="s">
        <v>54</v>
      </c>
      <c r="H114" s="132" t="s">
        <v>51</v>
      </c>
      <c r="I114" s="136">
        <v>69.75</v>
      </c>
      <c r="J114" s="150">
        <v>1159</v>
      </c>
      <c r="K114" s="17">
        <f t="shared" ref="K114:K122" si="20">+ROUND(J114*1.33,2)</f>
        <v>1541.47</v>
      </c>
      <c r="L114" s="137">
        <f t="shared" ref="L114:L118" si="21">+K114*I114</f>
        <v>107517.5325</v>
      </c>
      <c r="M114" s="118"/>
    </row>
    <row r="115" spans="2:13" s="110" customFormat="1" ht="38.25" x14ac:dyDescent="0.2">
      <c r="B115" s="111"/>
      <c r="C115" s="131">
        <v>3</v>
      </c>
      <c r="D115" s="132"/>
      <c r="E115" s="132"/>
      <c r="F115" s="132"/>
      <c r="G115" s="149" t="s">
        <v>55</v>
      </c>
      <c r="H115" s="132" t="s">
        <v>56</v>
      </c>
      <c r="I115" s="136">
        <v>5.31</v>
      </c>
      <c r="J115" s="150">
        <v>65346</v>
      </c>
      <c r="K115" s="17">
        <f t="shared" si="20"/>
        <v>86910.18</v>
      </c>
      <c r="L115" s="137">
        <f t="shared" si="21"/>
        <v>461493.05579999991</v>
      </c>
      <c r="M115" s="118"/>
    </row>
    <row r="116" spans="2:13" s="110" customFormat="1" ht="38.25" x14ac:dyDescent="0.2">
      <c r="B116" s="111"/>
      <c r="C116" s="131">
        <v>4</v>
      </c>
      <c r="D116" s="132"/>
      <c r="E116" s="132" t="s">
        <v>57</v>
      </c>
      <c r="F116" s="132" t="s">
        <v>58</v>
      </c>
      <c r="G116" s="149" t="s">
        <v>59</v>
      </c>
      <c r="H116" s="132" t="s">
        <v>56</v>
      </c>
      <c r="I116" s="136">
        <v>0.21</v>
      </c>
      <c r="J116" s="150">
        <v>214897</v>
      </c>
      <c r="K116" s="17">
        <f t="shared" si="20"/>
        <v>285813.01</v>
      </c>
      <c r="L116" s="137">
        <f t="shared" si="21"/>
        <v>60020.732100000001</v>
      </c>
      <c r="M116" s="118"/>
    </row>
    <row r="117" spans="2:13" s="110" customFormat="1" ht="38.25" x14ac:dyDescent="0.2">
      <c r="B117" s="111"/>
      <c r="C117" s="131">
        <v>5</v>
      </c>
      <c r="D117" s="132"/>
      <c r="E117" s="132" t="s">
        <v>60</v>
      </c>
      <c r="F117" s="132"/>
      <c r="G117" s="149" t="s">
        <v>61</v>
      </c>
      <c r="H117" s="132" t="s">
        <v>62</v>
      </c>
      <c r="I117" s="136">
        <v>11</v>
      </c>
      <c r="J117" s="150">
        <v>1735</v>
      </c>
      <c r="K117" s="17">
        <f t="shared" si="20"/>
        <v>2307.5500000000002</v>
      </c>
      <c r="L117" s="137">
        <f t="shared" si="21"/>
        <v>25383.050000000003</v>
      </c>
      <c r="M117" s="118"/>
    </row>
    <row r="118" spans="2:13" s="198" customFormat="1" ht="12.75" x14ac:dyDescent="0.2">
      <c r="B118" s="188"/>
      <c r="C118" s="189">
        <v>6</v>
      </c>
      <c r="D118" s="190"/>
      <c r="E118" s="190" t="s">
        <v>63</v>
      </c>
      <c r="F118" s="190"/>
      <c r="G118" s="208" t="s">
        <v>64</v>
      </c>
      <c r="H118" s="190" t="s">
        <v>56</v>
      </c>
      <c r="I118" s="194">
        <v>10.46</v>
      </c>
      <c r="J118" s="210">
        <v>168089</v>
      </c>
      <c r="K118" s="195">
        <f t="shared" si="20"/>
        <v>223558.37</v>
      </c>
      <c r="L118" s="196">
        <f t="shared" si="21"/>
        <v>2338420.5501999999</v>
      </c>
      <c r="M118" s="197"/>
    </row>
    <row r="119" spans="2:13" s="198" customFormat="1" ht="12.75" x14ac:dyDescent="0.2">
      <c r="B119" s="188"/>
      <c r="C119" s="189">
        <v>7</v>
      </c>
      <c r="D119" s="190"/>
      <c r="E119" s="190" t="s">
        <v>65</v>
      </c>
      <c r="F119" s="190">
        <v>630.4</v>
      </c>
      <c r="G119" s="208" t="s">
        <v>66</v>
      </c>
      <c r="H119" s="190" t="s">
        <v>56</v>
      </c>
      <c r="I119" s="194">
        <v>5.14</v>
      </c>
      <c r="J119" s="210">
        <v>802040</v>
      </c>
      <c r="K119" s="195">
        <f t="shared" si="20"/>
        <v>1066713.2</v>
      </c>
      <c r="L119" s="196">
        <f>+K119*I119</f>
        <v>5482905.8479999993</v>
      </c>
      <c r="M119" s="197"/>
    </row>
    <row r="120" spans="2:13" s="198" customFormat="1" ht="12.75" x14ac:dyDescent="0.2">
      <c r="B120" s="188"/>
      <c r="C120" s="189">
        <v>8</v>
      </c>
      <c r="D120" s="190"/>
      <c r="E120" s="190" t="s">
        <v>67</v>
      </c>
      <c r="F120" s="190">
        <v>630.70000000000005</v>
      </c>
      <c r="G120" s="208" t="s">
        <v>68</v>
      </c>
      <c r="H120" s="190" t="s">
        <v>56</v>
      </c>
      <c r="I120" s="194">
        <v>3.08</v>
      </c>
      <c r="J120" s="210">
        <v>550420</v>
      </c>
      <c r="K120" s="195">
        <f t="shared" si="20"/>
        <v>732058.6</v>
      </c>
      <c r="L120" s="196">
        <f t="shared" ref="L120:L122" si="22">+K120*I120</f>
        <v>2254740.4879999999</v>
      </c>
      <c r="M120" s="197"/>
    </row>
    <row r="121" spans="2:13" s="198" customFormat="1" ht="25.5" x14ac:dyDescent="0.2">
      <c r="B121" s="188"/>
      <c r="C121" s="189">
        <v>9</v>
      </c>
      <c r="D121" s="190"/>
      <c r="E121" s="190" t="s">
        <v>69</v>
      </c>
      <c r="F121" s="190">
        <v>671.1</v>
      </c>
      <c r="G121" s="208" t="s">
        <v>70</v>
      </c>
      <c r="H121" s="190" t="s">
        <v>56</v>
      </c>
      <c r="I121" s="194">
        <v>2.5099999999999998</v>
      </c>
      <c r="J121" s="210">
        <v>655535</v>
      </c>
      <c r="K121" s="195">
        <f t="shared" si="20"/>
        <v>871861.55</v>
      </c>
      <c r="L121" s="196">
        <f t="shared" si="22"/>
        <v>2188372.4904999998</v>
      </c>
      <c r="M121" s="197"/>
    </row>
    <row r="122" spans="2:13" s="198" customFormat="1" ht="25.5" x14ac:dyDescent="0.2">
      <c r="B122" s="188"/>
      <c r="C122" s="189">
        <v>10</v>
      </c>
      <c r="D122" s="190"/>
      <c r="E122" s="190" t="s">
        <v>71</v>
      </c>
      <c r="F122" s="190">
        <v>640.1</v>
      </c>
      <c r="G122" s="208" t="s">
        <v>72</v>
      </c>
      <c r="H122" s="190" t="s">
        <v>73</v>
      </c>
      <c r="I122" s="194">
        <v>532.62671200000011</v>
      </c>
      <c r="J122" s="210">
        <v>8174</v>
      </c>
      <c r="K122" s="206">
        <f t="shared" si="20"/>
        <v>10871.42</v>
      </c>
      <c r="L122" s="207">
        <f t="shared" si="22"/>
        <v>5790408.689371041</v>
      </c>
      <c r="M122" s="197"/>
    </row>
    <row r="123" spans="2:13" s="110" customFormat="1" ht="12.75" x14ac:dyDescent="0.2">
      <c r="B123" s="111"/>
      <c r="C123" s="139" t="s">
        <v>12</v>
      </c>
      <c r="D123" s="140"/>
      <c r="E123" s="140"/>
      <c r="F123" s="140"/>
      <c r="G123" s="140"/>
      <c r="H123" s="140"/>
      <c r="I123" s="140"/>
      <c r="J123" s="140"/>
      <c r="K123" s="141"/>
      <c r="L123" s="142">
        <f>+SUM(L113:L122)</f>
        <v>19999194.52397104</v>
      </c>
      <c r="M123" s="118"/>
    </row>
    <row r="124" spans="2:13" s="110" customFormat="1" ht="12.75" x14ac:dyDescent="0.2">
      <c r="B124" s="111"/>
      <c r="C124" s="143" t="s">
        <v>74</v>
      </c>
      <c r="D124" s="144"/>
      <c r="E124" s="144"/>
      <c r="F124" s="144"/>
      <c r="G124" s="144"/>
      <c r="H124" s="144"/>
      <c r="I124" s="144"/>
      <c r="J124" s="144"/>
      <c r="K124" s="144"/>
      <c r="L124" s="145">
        <v>805.48</v>
      </c>
      <c r="M124" s="118"/>
    </row>
    <row r="125" spans="2:13" s="110" customFormat="1" ht="13.5" thickBot="1" x14ac:dyDescent="0.25">
      <c r="B125" s="111"/>
      <c r="C125" s="143" t="s">
        <v>75</v>
      </c>
      <c r="D125" s="144"/>
      <c r="E125" s="144"/>
      <c r="F125" s="144"/>
      <c r="G125" s="144"/>
      <c r="H125" s="144"/>
      <c r="I125" s="144"/>
      <c r="J125" s="144"/>
      <c r="K125" s="144"/>
      <c r="L125" s="145">
        <f>+ROUND(L124+L123,2)</f>
        <v>20000000</v>
      </c>
      <c r="M125" s="118"/>
    </row>
    <row r="126" spans="2:13" s="110" customFormat="1" ht="36" customHeight="1" thickBot="1" x14ac:dyDescent="0.25">
      <c r="B126" s="111"/>
      <c r="C126" s="127" t="s">
        <v>90</v>
      </c>
      <c r="D126" s="128"/>
      <c r="E126" s="128"/>
      <c r="F126" s="128"/>
      <c r="G126" s="128"/>
      <c r="H126" s="128"/>
      <c r="I126" s="128"/>
      <c r="J126" s="128"/>
      <c r="K126" s="128"/>
      <c r="L126" s="130"/>
      <c r="M126" s="118"/>
    </row>
    <row r="127" spans="2:13" s="110" customFormat="1" ht="12.75" x14ac:dyDescent="0.2">
      <c r="B127" s="111"/>
      <c r="C127" s="131">
        <v>1</v>
      </c>
      <c r="D127" s="132"/>
      <c r="E127" s="132" t="s">
        <v>48</v>
      </c>
      <c r="F127" s="132" t="s">
        <v>49</v>
      </c>
      <c r="G127" s="149" t="s">
        <v>50</v>
      </c>
      <c r="H127" s="132" t="s">
        <v>51</v>
      </c>
      <c r="I127" s="136">
        <v>137.69999999999999</v>
      </c>
      <c r="J127" s="150">
        <v>13905</v>
      </c>
      <c r="K127" s="17">
        <f>+ROUND(J127*1.33,2)</f>
        <v>18493.650000000001</v>
      </c>
      <c r="L127" s="137">
        <f>+K127*I127</f>
        <v>2546575.605</v>
      </c>
      <c r="M127" s="118"/>
    </row>
    <row r="128" spans="2:13" s="110" customFormat="1" ht="12.75" x14ac:dyDescent="0.2">
      <c r="B128" s="111"/>
      <c r="C128" s="131">
        <v>2</v>
      </c>
      <c r="D128" s="132"/>
      <c r="E128" s="132" t="s">
        <v>52</v>
      </c>
      <c r="F128" s="132" t="s">
        <v>53</v>
      </c>
      <c r="G128" s="149" t="s">
        <v>54</v>
      </c>
      <c r="H128" s="132" t="s">
        <v>51</v>
      </c>
      <c r="I128" s="136">
        <v>137.69999999999999</v>
      </c>
      <c r="J128" s="150">
        <v>1159</v>
      </c>
      <c r="K128" s="17">
        <f t="shared" ref="K128:K136" si="23">+ROUND(J128*1.33,2)</f>
        <v>1541.47</v>
      </c>
      <c r="L128" s="137">
        <f t="shared" ref="L128:L132" si="24">+K128*I128</f>
        <v>212260.41899999999</v>
      </c>
      <c r="M128" s="118"/>
    </row>
    <row r="129" spans="2:13" s="110" customFormat="1" ht="38.25" x14ac:dyDescent="0.2">
      <c r="B129" s="111"/>
      <c r="C129" s="131">
        <v>3</v>
      </c>
      <c r="D129" s="132"/>
      <c r="E129" s="132"/>
      <c r="F129" s="132"/>
      <c r="G129" s="149" t="s">
        <v>55</v>
      </c>
      <c r="H129" s="132" t="s">
        <v>56</v>
      </c>
      <c r="I129" s="136">
        <v>12.22</v>
      </c>
      <c r="J129" s="150">
        <v>65346</v>
      </c>
      <c r="K129" s="17">
        <f t="shared" si="23"/>
        <v>86910.18</v>
      </c>
      <c r="L129" s="137">
        <f t="shared" si="24"/>
        <v>1062042.3995999999</v>
      </c>
      <c r="M129" s="118"/>
    </row>
    <row r="130" spans="2:13" s="110" customFormat="1" ht="38.25" x14ac:dyDescent="0.2">
      <c r="B130" s="111"/>
      <c r="C130" s="131">
        <v>4</v>
      </c>
      <c r="D130" s="132"/>
      <c r="E130" s="132" t="s">
        <v>57</v>
      </c>
      <c r="F130" s="132" t="s">
        <v>58</v>
      </c>
      <c r="G130" s="149" t="s">
        <v>59</v>
      </c>
      <c r="H130" s="132" t="s">
        <v>56</v>
      </c>
      <c r="I130" s="136">
        <v>0.41</v>
      </c>
      <c r="J130" s="150">
        <v>214897</v>
      </c>
      <c r="K130" s="17">
        <f t="shared" si="23"/>
        <v>285813.01</v>
      </c>
      <c r="L130" s="137">
        <f t="shared" si="24"/>
        <v>117183.33409999999</v>
      </c>
      <c r="M130" s="118"/>
    </row>
    <row r="131" spans="2:13" s="110" customFormat="1" ht="38.25" x14ac:dyDescent="0.2">
      <c r="B131" s="111"/>
      <c r="C131" s="131">
        <v>5</v>
      </c>
      <c r="D131" s="132"/>
      <c r="E131" s="132" t="s">
        <v>60</v>
      </c>
      <c r="F131" s="132"/>
      <c r="G131" s="149" t="s">
        <v>61</v>
      </c>
      <c r="H131" s="132" t="s">
        <v>62</v>
      </c>
      <c r="I131" s="136">
        <v>58.24</v>
      </c>
      <c r="J131" s="150">
        <v>1735</v>
      </c>
      <c r="K131" s="17">
        <f t="shared" si="23"/>
        <v>2307.5500000000002</v>
      </c>
      <c r="L131" s="137">
        <f t="shared" si="24"/>
        <v>134391.71200000003</v>
      </c>
      <c r="M131" s="118"/>
    </row>
    <row r="132" spans="2:13" s="198" customFormat="1" ht="12.75" x14ac:dyDescent="0.2">
      <c r="B132" s="188"/>
      <c r="C132" s="189">
        <v>6</v>
      </c>
      <c r="D132" s="190"/>
      <c r="E132" s="190" t="s">
        <v>63</v>
      </c>
      <c r="F132" s="190"/>
      <c r="G132" s="208" t="s">
        <v>64</v>
      </c>
      <c r="H132" s="190" t="s">
        <v>56</v>
      </c>
      <c r="I132" s="194">
        <v>20.66</v>
      </c>
      <c r="J132" s="210">
        <v>168089</v>
      </c>
      <c r="K132" s="195">
        <f t="shared" si="23"/>
        <v>223558.37</v>
      </c>
      <c r="L132" s="196">
        <f t="shared" si="24"/>
        <v>4618715.9242000002</v>
      </c>
      <c r="M132" s="197"/>
    </row>
    <row r="133" spans="2:13" s="198" customFormat="1" ht="12.75" x14ac:dyDescent="0.2">
      <c r="B133" s="188"/>
      <c r="C133" s="189">
        <v>7</v>
      </c>
      <c r="D133" s="190"/>
      <c r="E133" s="190" t="s">
        <v>65</v>
      </c>
      <c r="F133" s="190">
        <v>630.4</v>
      </c>
      <c r="G133" s="208" t="s">
        <v>66</v>
      </c>
      <c r="H133" s="190" t="s">
        <v>56</v>
      </c>
      <c r="I133" s="194">
        <v>9.7799999999999994</v>
      </c>
      <c r="J133" s="210">
        <v>802040</v>
      </c>
      <c r="K133" s="195">
        <f t="shared" si="23"/>
        <v>1066713.2</v>
      </c>
      <c r="L133" s="196">
        <f>+K133*I133</f>
        <v>10432455.095999999</v>
      </c>
      <c r="M133" s="197"/>
    </row>
    <row r="134" spans="2:13" s="198" customFormat="1" ht="12.75" x14ac:dyDescent="0.2">
      <c r="B134" s="188"/>
      <c r="C134" s="189">
        <v>8</v>
      </c>
      <c r="D134" s="190"/>
      <c r="E134" s="190" t="s">
        <v>67</v>
      </c>
      <c r="F134" s="190">
        <v>630.70000000000005</v>
      </c>
      <c r="G134" s="208" t="s">
        <v>68</v>
      </c>
      <c r="H134" s="190" t="s">
        <v>56</v>
      </c>
      <c r="I134" s="194">
        <v>5.87</v>
      </c>
      <c r="J134" s="210">
        <v>550420</v>
      </c>
      <c r="K134" s="195">
        <f t="shared" si="23"/>
        <v>732058.6</v>
      </c>
      <c r="L134" s="196">
        <f t="shared" ref="L134:L136" si="25">+K134*I134</f>
        <v>4297183.9819999998</v>
      </c>
      <c r="M134" s="197"/>
    </row>
    <row r="135" spans="2:13" s="198" customFormat="1" ht="25.5" x14ac:dyDescent="0.2">
      <c r="B135" s="188"/>
      <c r="C135" s="189">
        <v>9</v>
      </c>
      <c r="D135" s="190"/>
      <c r="E135" s="190" t="s">
        <v>69</v>
      </c>
      <c r="F135" s="190">
        <v>671.1</v>
      </c>
      <c r="G135" s="208" t="s">
        <v>70</v>
      </c>
      <c r="H135" s="190" t="s">
        <v>56</v>
      </c>
      <c r="I135" s="194">
        <v>5.51</v>
      </c>
      <c r="J135" s="210">
        <v>655535</v>
      </c>
      <c r="K135" s="195">
        <f t="shared" si="23"/>
        <v>871861.55</v>
      </c>
      <c r="L135" s="196">
        <f t="shared" si="25"/>
        <v>4803957.1404999997</v>
      </c>
      <c r="M135" s="197"/>
    </row>
    <row r="136" spans="2:13" s="198" customFormat="1" ht="25.5" x14ac:dyDescent="0.2">
      <c r="B136" s="188"/>
      <c r="C136" s="189">
        <v>10</v>
      </c>
      <c r="D136" s="190"/>
      <c r="E136" s="190" t="s">
        <v>71</v>
      </c>
      <c r="F136" s="190">
        <v>640.1</v>
      </c>
      <c r="G136" s="208" t="s">
        <v>72</v>
      </c>
      <c r="H136" s="190" t="s">
        <v>73</v>
      </c>
      <c r="I136" s="194">
        <v>1012.7</v>
      </c>
      <c r="J136" s="210">
        <v>8174</v>
      </c>
      <c r="K136" s="206">
        <f t="shared" si="23"/>
        <v>10871.42</v>
      </c>
      <c r="L136" s="207">
        <f t="shared" si="25"/>
        <v>11009487.034</v>
      </c>
      <c r="M136" s="197"/>
    </row>
    <row r="137" spans="2:13" s="110" customFormat="1" ht="12.75" x14ac:dyDescent="0.2">
      <c r="B137" s="111"/>
      <c r="C137" s="139" t="s">
        <v>12</v>
      </c>
      <c r="D137" s="140"/>
      <c r="E137" s="140"/>
      <c r="F137" s="140"/>
      <c r="G137" s="140"/>
      <c r="H137" s="140"/>
      <c r="I137" s="140"/>
      <c r="J137" s="140"/>
      <c r="K137" s="141"/>
      <c r="L137" s="142">
        <f>+SUM(L127:L136)</f>
        <v>39234252.646400005</v>
      </c>
      <c r="M137" s="118"/>
    </row>
    <row r="138" spans="2:13" s="110" customFormat="1" ht="12.75" x14ac:dyDescent="0.2">
      <c r="B138" s="111"/>
      <c r="C138" s="143" t="s">
        <v>74</v>
      </c>
      <c r="D138" s="144"/>
      <c r="E138" s="144"/>
      <c r="F138" s="144"/>
      <c r="G138" s="144"/>
      <c r="H138" s="144"/>
      <c r="I138" s="144"/>
      <c r="J138" s="144"/>
      <c r="K138" s="144"/>
      <c r="L138" s="145">
        <v>28.35</v>
      </c>
      <c r="M138" s="118"/>
    </row>
    <row r="139" spans="2:13" s="110" customFormat="1" ht="13.5" thickBot="1" x14ac:dyDescent="0.25">
      <c r="B139" s="111"/>
      <c r="C139" s="143" t="s">
        <v>75</v>
      </c>
      <c r="D139" s="144"/>
      <c r="E139" s="144"/>
      <c r="F139" s="144"/>
      <c r="G139" s="144"/>
      <c r="H139" s="144"/>
      <c r="I139" s="144"/>
      <c r="J139" s="144"/>
      <c r="K139" s="144"/>
      <c r="L139" s="145">
        <f>+ROUND(L138+L137,2)</f>
        <v>39234281</v>
      </c>
      <c r="M139" s="118"/>
    </row>
    <row r="140" spans="2:13" ht="15.75" thickBot="1" x14ac:dyDescent="0.3">
      <c r="B140" s="159"/>
      <c r="C140" s="62" t="s">
        <v>13</v>
      </c>
      <c r="D140" s="63"/>
      <c r="E140" s="63"/>
      <c r="F140" s="63"/>
      <c r="G140" s="63"/>
      <c r="H140" s="63"/>
      <c r="I140" s="63"/>
      <c r="J140" s="64"/>
      <c r="K140" s="19"/>
      <c r="L140" s="20">
        <f>+L139+L125+L111+L97+L83+L69+L55+L41+L27</f>
        <v>509234281</v>
      </c>
      <c r="M140" s="160"/>
    </row>
    <row r="141" spans="2:13" ht="15.75" thickBot="1" x14ac:dyDescent="0.3">
      <c r="B141" s="159"/>
      <c r="C141" s="21"/>
      <c r="D141" s="21"/>
      <c r="E141" s="21"/>
      <c r="F141" s="21"/>
      <c r="G141" s="21"/>
      <c r="H141" s="21"/>
      <c r="I141" s="22"/>
      <c r="J141" s="21"/>
      <c r="K141" s="21"/>
      <c r="L141" s="23"/>
      <c r="M141" s="160"/>
    </row>
    <row r="142" spans="2:13" x14ac:dyDescent="0.25">
      <c r="B142" s="159"/>
      <c r="C142" s="24"/>
      <c r="D142" s="25"/>
      <c r="E142" s="24"/>
      <c r="F142" s="24"/>
      <c r="G142" s="65"/>
      <c r="H142" s="66"/>
      <c r="I142" s="66"/>
      <c r="J142" s="66"/>
      <c r="K142" s="67"/>
      <c r="L142" s="26"/>
      <c r="M142" s="160"/>
    </row>
    <row r="143" spans="2:13" x14ac:dyDescent="0.25">
      <c r="B143" s="159"/>
      <c r="C143" s="24"/>
      <c r="D143" s="27"/>
      <c r="E143" s="27"/>
      <c r="F143" s="27"/>
      <c r="G143" s="68" t="s">
        <v>14</v>
      </c>
      <c r="H143" s="69"/>
      <c r="I143" s="69"/>
      <c r="J143" s="69"/>
      <c r="K143" s="70"/>
      <c r="L143" s="28">
        <f>+L140</f>
        <v>509234281</v>
      </c>
      <c r="M143" s="160"/>
    </row>
    <row r="144" spans="2:13" ht="15.75" thickBot="1" x14ac:dyDescent="0.3">
      <c r="B144" s="159"/>
      <c r="C144" s="24"/>
      <c r="D144" s="25"/>
      <c r="E144" s="24"/>
      <c r="F144" s="24"/>
      <c r="G144" s="59"/>
      <c r="H144" s="60"/>
      <c r="I144" s="60"/>
      <c r="J144" s="60"/>
      <c r="K144" s="61"/>
      <c r="L144" s="29"/>
      <c r="M144" s="160"/>
    </row>
    <row r="145" spans="2:13" ht="15.75" thickBot="1" x14ac:dyDescent="0.3">
      <c r="B145" s="159"/>
      <c r="C145" s="24"/>
      <c r="D145" s="25"/>
      <c r="E145" s="24"/>
      <c r="F145" s="24"/>
      <c r="G145" s="55" t="s">
        <v>15</v>
      </c>
      <c r="H145" s="56"/>
      <c r="I145" s="56"/>
      <c r="J145" s="56"/>
      <c r="K145" s="56"/>
      <c r="L145" s="30">
        <f>+L143</f>
        <v>509234281</v>
      </c>
      <c r="M145" s="160"/>
    </row>
    <row r="146" spans="2:13" ht="15.75" thickBot="1" x14ac:dyDescent="0.3">
      <c r="B146" s="159"/>
      <c r="C146" s="24"/>
      <c r="D146" s="25"/>
      <c r="E146" s="25"/>
      <c r="F146" s="25"/>
      <c r="G146" s="24"/>
      <c r="H146" s="24"/>
      <c r="I146" s="31"/>
      <c r="J146" s="32"/>
      <c r="K146" s="32"/>
      <c r="L146" s="33"/>
      <c r="M146" s="160"/>
    </row>
    <row r="147" spans="2:13" x14ac:dyDescent="0.25">
      <c r="B147" s="159"/>
      <c r="C147" s="34"/>
      <c r="D147" s="57"/>
      <c r="E147" s="57"/>
      <c r="F147" s="57"/>
      <c r="G147" s="57"/>
      <c r="H147" s="57"/>
      <c r="I147" s="57"/>
      <c r="J147" s="57"/>
      <c r="K147" s="57"/>
      <c r="L147" s="58"/>
      <c r="M147" s="160"/>
    </row>
    <row r="148" spans="2:13" s="168" customFormat="1" x14ac:dyDescent="0.2">
      <c r="B148" s="161"/>
      <c r="C148" s="162" t="s">
        <v>76</v>
      </c>
      <c r="D148" s="163"/>
      <c r="E148" s="163"/>
      <c r="F148" s="163"/>
      <c r="G148" s="163"/>
      <c r="H148" s="164" t="s">
        <v>47</v>
      </c>
      <c r="I148" s="165"/>
      <c r="J148" s="165"/>
      <c r="K148" s="166"/>
      <c r="L148" s="35" t="s">
        <v>16</v>
      </c>
      <c r="M148" s="167"/>
    </row>
    <row r="149" spans="2:13" s="168" customFormat="1" x14ac:dyDescent="0.2">
      <c r="B149" s="161"/>
      <c r="C149" s="162" t="s">
        <v>77</v>
      </c>
      <c r="D149" s="163"/>
      <c r="E149" s="163"/>
      <c r="F149" s="163"/>
      <c r="G149" s="163"/>
      <c r="H149" s="169" t="s">
        <v>78</v>
      </c>
      <c r="I149" s="169"/>
      <c r="J149" s="53" t="s">
        <v>17</v>
      </c>
      <c r="K149" s="54"/>
      <c r="L149" s="36">
        <v>0.25</v>
      </c>
      <c r="M149" s="167"/>
    </row>
    <row r="150" spans="2:13" s="168" customFormat="1" x14ac:dyDescent="0.2">
      <c r="B150" s="161"/>
      <c r="C150" s="162" t="s">
        <v>79</v>
      </c>
      <c r="D150" s="163"/>
      <c r="E150" s="163"/>
      <c r="F150" s="163"/>
      <c r="G150" s="163"/>
      <c r="H150" s="170" t="s">
        <v>18</v>
      </c>
      <c r="I150" s="170"/>
      <c r="J150" s="53" t="s">
        <v>19</v>
      </c>
      <c r="K150" s="54"/>
      <c r="L150" s="36">
        <v>0.03</v>
      </c>
      <c r="M150" s="167"/>
    </row>
    <row r="151" spans="2:13" s="168" customFormat="1" x14ac:dyDescent="0.2">
      <c r="B151" s="161"/>
      <c r="C151" s="171"/>
      <c r="D151" s="172"/>
      <c r="E151" s="172"/>
      <c r="F151" s="172"/>
      <c r="G151" s="173"/>
      <c r="H151" s="169" t="s">
        <v>20</v>
      </c>
      <c r="I151" s="169"/>
      <c r="J151" s="53" t="s">
        <v>21</v>
      </c>
      <c r="K151" s="54"/>
      <c r="L151" s="36">
        <v>0.05</v>
      </c>
      <c r="M151" s="167"/>
    </row>
    <row r="152" spans="2:13" s="168" customFormat="1" x14ac:dyDescent="0.2">
      <c r="B152" s="161"/>
      <c r="C152" s="174"/>
      <c r="D152" s="175"/>
      <c r="E152" s="175"/>
      <c r="F152" s="175"/>
      <c r="G152" s="176"/>
      <c r="H152" s="169" t="s">
        <v>22</v>
      </c>
      <c r="I152" s="169"/>
      <c r="J152" s="53" t="s">
        <v>23</v>
      </c>
      <c r="K152" s="54"/>
      <c r="L152" s="36">
        <f>+SUM(L149:L151)</f>
        <v>0.33</v>
      </c>
      <c r="M152" s="167"/>
    </row>
    <row r="153" spans="2:13" ht="15.75" thickBot="1" x14ac:dyDescent="0.3">
      <c r="B153" s="159"/>
      <c r="C153" s="177"/>
      <c r="D153" s="178"/>
      <c r="E153" s="178"/>
      <c r="F153" s="178"/>
      <c r="G153" s="179"/>
      <c r="H153" s="180"/>
      <c r="I153" s="180"/>
      <c r="J153" s="180"/>
      <c r="K153" s="181"/>
      <c r="L153" s="182"/>
      <c r="M153" s="160"/>
    </row>
    <row r="154" spans="2:13" x14ac:dyDescent="0.25">
      <c r="B154" s="159"/>
      <c r="M154" s="160"/>
    </row>
    <row r="155" spans="2:13" x14ac:dyDescent="0.25">
      <c r="B155" s="159"/>
      <c r="M155" s="160"/>
    </row>
    <row r="156" spans="2:13" x14ac:dyDescent="0.25">
      <c r="B156" s="159"/>
      <c r="M156" s="160"/>
    </row>
    <row r="157" spans="2:13" ht="15.75" thickBot="1" x14ac:dyDescent="0.3">
      <c r="B157" s="184"/>
      <c r="C157" s="185"/>
      <c r="D157" s="185"/>
      <c r="E157" s="186"/>
      <c r="F157" s="185"/>
      <c r="G157" s="185"/>
      <c r="H157" s="185"/>
      <c r="I157" s="185"/>
      <c r="J157" s="185"/>
      <c r="K157" s="185"/>
      <c r="L157" s="185"/>
      <c r="M157" s="187"/>
    </row>
    <row r="158" spans="2:13" ht="15.75" thickTop="1" x14ac:dyDescent="0.25"/>
  </sheetData>
  <mergeCells count="71">
    <mergeCell ref="H151:I151"/>
    <mergeCell ref="J151:K151"/>
    <mergeCell ref="H152:I152"/>
    <mergeCell ref="J152:K152"/>
    <mergeCell ref="H153:L153"/>
    <mergeCell ref="C149:G149"/>
    <mergeCell ref="H149:I149"/>
    <mergeCell ref="J149:K149"/>
    <mergeCell ref="C150:G150"/>
    <mergeCell ref="H150:I150"/>
    <mergeCell ref="J150:K150"/>
    <mergeCell ref="G143:K143"/>
    <mergeCell ref="G144:K144"/>
    <mergeCell ref="G145:K145"/>
    <mergeCell ref="D147:L147"/>
    <mergeCell ref="C148:G148"/>
    <mergeCell ref="H148:K148"/>
    <mergeCell ref="C126:L126"/>
    <mergeCell ref="C137:K137"/>
    <mergeCell ref="C138:K138"/>
    <mergeCell ref="C139:K139"/>
    <mergeCell ref="C140:J140"/>
    <mergeCell ref="G142:K142"/>
    <mergeCell ref="C110:K110"/>
    <mergeCell ref="C111:K111"/>
    <mergeCell ref="C112:L112"/>
    <mergeCell ref="C123:K123"/>
    <mergeCell ref="C124:K124"/>
    <mergeCell ref="C125:K125"/>
    <mergeCell ref="C84:L84"/>
    <mergeCell ref="C95:K95"/>
    <mergeCell ref="C96:K96"/>
    <mergeCell ref="C97:K97"/>
    <mergeCell ref="C98:L98"/>
    <mergeCell ref="C109:K109"/>
    <mergeCell ref="C68:K68"/>
    <mergeCell ref="C69:K69"/>
    <mergeCell ref="C70:L70"/>
    <mergeCell ref="C81:K81"/>
    <mergeCell ref="C82:K82"/>
    <mergeCell ref="C83:K83"/>
    <mergeCell ref="C42:L42"/>
    <mergeCell ref="C53:K53"/>
    <mergeCell ref="C54:K54"/>
    <mergeCell ref="C55:K55"/>
    <mergeCell ref="C56:L56"/>
    <mergeCell ref="C67:K67"/>
    <mergeCell ref="C26:K26"/>
    <mergeCell ref="C27:K27"/>
    <mergeCell ref="C28:L28"/>
    <mergeCell ref="C39:K39"/>
    <mergeCell ref="C40:K40"/>
    <mergeCell ref="C41:K41"/>
    <mergeCell ref="J11:J12"/>
    <mergeCell ref="K11:K12"/>
    <mergeCell ref="L11:L12"/>
    <mergeCell ref="C13:L13"/>
    <mergeCell ref="C14:L14"/>
    <mergeCell ref="C25:K25"/>
    <mergeCell ref="C11:C12"/>
    <mergeCell ref="D11:D12"/>
    <mergeCell ref="E11:F11"/>
    <mergeCell ref="G11:G12"/>
    <mergeCell ref="H11:H12"/>
    <mergeCell ref="I11:I12"/>
    <mergeCell ref="C3:F3"/>
    <mergeCell ref="C5:L5"/>
    <mergeCell ref="C6:L6"/>
    <mergeCell ref="C7:L8"/>
    <mergeCell ref="C9:L9"/>
    <mergeCell ref="C10:L10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9CA7E-E5CD-4D46-8DF4-03EFB852FB5F}">
  <sheetPr>
    <pageSetUpPr fitToPage="1"/>
  </sheetPr>
  <dimension ref="B1:V33"/>
  <sheetViews>
    <sheetView tabSelected="1" view="pageBreakPreview" topLeftCell="A18" zoomScale="85" zoomScaleNormal="70" zoomScaleSheetLayoutView="85" workbookViewId="0">
      <selection activeCell="K28" sqref="K28"/>
    </sheetView>
  </sheetViews>
  <sheetFormatPr baseColWidth="10" defaultRowHeight="30" customHeight="1" x14ac:dyDescent="0.2"/>
  <cols>
    <col min="1" max="1" width="7.5703125" customWidth="1"/>
    <col min="2" max="2" width="20.7109375" bestFit="1" customWidth="1"/>
    <col min="3" max="3" width="49.7109375" bestFit="1" customWidth="1"/>
    <col min="4" max="6" width="15.7109375" customWidth="1"/>
    <col min="7" max="7" width="20.42578125" bestFit="1" customWidth="1"/>
    <col min="8" max="8" width="15.7109375" customWidth="1"/>
    <col min="9" max="9" width="16.28515625" customWidth="1"/>
    <col min="10" max="10" width="14.28515625" bestFit="1" customWidth="1"/>
    <col min="11" max="11" width="35.7109375" bestFit="1" customWidth="1"/>
    <col min="15" max="15" width="35.7109375" bestFit="1" customWidth="1"/>
  </cols>
  <sheetData>
    <row r="1" spans="2:22" ht="6.75" hidden="1" customHeight="1" x14ac:dyDescent="0.2"/>
    <row r="2" spans="2:22" ht="26.25" customHeight="1" x14ac:dyDescent="0.2">
      <c r="B2" s="77" t="s">
        <v>39</v>
      </c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2:22" ht="25.5" customHeight="1" x14ac:dyDescent="0.2">
      <c r="B3" s="78" t="str">
        <f>+'PRESUPUESTO OFICIAL (Entidad)'!C13</f>
        <v>MEJORAMIENTO Y CONSTRUCCION DE VIAS  EN LAS VEREDAS EL ROBLE, EL DINTEL, SAN ANTONIO Y OTRAS DEL MUNICIPIO DE LA VEGA DEPARTAMENTO DE  CUNDINAMARCA.</v>
      </c>
      <c r="C3" s="78"/>
      <c r="D3" s="78"/>
      <c r="E3" s="78"/>
      <c r="F3" s="78"/>
      <c r="G3" s="78"/>
      <c r="H3" s="78"/>
      <c r="I3" s="78"/>
      <c r="J3" s="78"/>
      <c r="K3" s="78"/>
      <c r="L3" s="78"/>
    </row>
    <row r="4" spans="2:22" ht="6.75" customHeight="1" thickBot="1" x14ac:dyDescent="0.25"/>
    <row r="5" spans="2:22" ht="30" customHeight="1" x14ac:dyDescent="0.2">
      <c r="B5" s="232" t="s">
        <v>26</v>
      </c>
      <c r="C5" s="233"/>
      <c r="D5" s="79" t="str">
        <f>+'PRESUPUESTO OFICIAL (Entidad)'!H11</f>
        <v>UND.</v>
      </c>
      <c r="E5" s="79" t="str">
        <f>+'PRESUPUESTO OFICIAL (Entidad)'!I11</f>
        <v>CANTIDAD</v>
      </c>
      <c r="F5" s="234" t="s">
        <v>8</v>
      </c>
      <c r="G5" s="235" t="s">
        <v>15</v>
      </c>
      <c r="H5" s="236" t="s">
        <v>29</v>
      </c>
      <c r="I5" s="237"/>
      <c r="J5" s="238"/>
      <c r="K5" s="39" t="s">
        <v>24</v>
      </c>
      <c r="L5" s="40"/>
    </row>
    <row r="6" spans="2:22" ht="30" customHeight="1" x14ac:dyDescent="0.2">
      <c r="B6" s="8" t="str">
        <f>+'PRESUPUESTO OFICIAL (Entidad)'!C11</f>
        <v>Nº</v>
      </c>
      <c r="C6" s="9" t="str">
        <f>+'PRESUPUESTO OFICIAL (Entidad)'!G11</f>
        <v>DESCRIPCIÓN</v>
      </c>
      <c r="D6" s="80"/>
      <c r="E6" s="80"/>
      <c r="F6" s="239"/>
      <c r="G6" s="240"/>
      <c r="H6" s="241" t="s">
        <v>25</v>
      </c>
      <c r="I6" s="242" t="s">
        <v>28</v>
      </c>
      <c r="J6" s="243" t="s">
        <v>29</v>
      </c>
      <c r="K6" s="10" t="str">
        <f>+C6</f>
        <v>DESCRIPCIÓN</v>
      </c>
      <c r="L6" s="244" t="s">
        <v>25</v>
      </c>
    </row>
    <row r="7" spans="2:22" ht="30" customHeight="1" x14ac:dyDescent="0.3">
      <c r="B7" s="217">
        <f>+'PRESUPUESTO OFICIAL (Entidad)'!C19</f>
        <v>5</v>
      </c>
      <c r="C7" s="245" t="str">
        <f>+'PRESUPUESTO OFICIAL (Entidad)'!G24</f>
        <v>SUMINISTRO FIGURADO Y ARMADO DE ACERO DE REFUERZO 60000 PSI</v>
      </c>
      <c r="D7" s="246" t="str">
        <f>+'PRESUPUESTO OFICIAL (Entidad)'!H24</f>
        <v>KG</v>
      </c>
      <c r="E7" s="247">
        <f>+'PRESUPUESTO OFICIAL (Entidad)'!I24+'PRESUPUESTO OFICIAL (Entidad)'!I38+'PRESUPUESTO OFICIAL (Entidad)'!I52+'PRESUPUESTO OFICIAL (Entidad)'!I66+'PRESUPUESTO OFICIAL (Entidad)'!I80+'PRESUPUESTO OFICIAL (Entidad)'!I94+'PRESUPUESTO OFICIAL (Entidad)'!I108+'PRESUPUESTO OFICIAL (Entidad)'!I122+'PRESUPUESTO OFICIAL (Entidad)'!I136</f>
        <v>12544.679840000001</v>
      </c>
      <c r="F7" s="248">
        <f>+'PRESUPUESTO OFICIAL (Entidad)'!K24</f>
        <v>10871.42</v>
      </c>
      <c r="G7" s="254">
        <f>+E7*F7</f>
        <v>136378483.30617282</v>
      </c>
      <c r="H7" s="250">
        <f>+G7/$G$12</f>
        <v>0.2993338320912769</v>
      </c>
      <c r="I7" s="218">
        <f>+H7</f>
        <v>0.2993338320912769</v>
      </c>
      <c r="J7" s="219"/>
      <c r="K7" s="220" t="str">
        <f>+IF(H7&gt;$J$8,C7,"-")</f>
        <v>SUMINISTRO FIGURADO Y ARMADO DE ACERO DE REFUERZO 60000 PSI</v>
      </c>
      <c r="L7" s="221">
        <f>+IF(H7&gt;$J$8,H7,"-")</f>
        <v>0.2993338320912769</v>
      </c>
      <c r="V7" s="14"/>
    </row>
    <row r="8" spans="2:22" ht="30" customHeight="1" x14ac:dyDescent="0.2">
      <c r="B8" s="217">
        <f>+'PRESUPUESTO OFICIAL (Entidad)'!C16</f>
        <v>2</v>
      </c>
      <c r="C8" s="245" t="str">
        <f>+'PRESUPUESTO OFICIAL (Entidad)'!G21</f>
        <v>CONCRETO CLASE D 3000 PSI PARA (BASES)</v>
      </c>
      <c r="D8" s="246" t="str">
        <f>+'PRESUPUESTO OFICIAL (Entidad)'!H21</f>
        <v>M3</v>
      </c>
      <c r="E8" s="247">
        <f>+'PRESUPUESTO OFICIAL (Entidad)'!I21+'PRESUPUESTO OFICIAL (Entidad)'!I35+'PRESUPUESTO OFICIAL (Entidad)'!I49+'PRESUPUESTO OFICIAL (Entidad)'!I63+'PRESUPUESTO OFICIAL (Entidad)'!I77+'PRESUPUESTO OFICIAL (Entidad)'!I91+'PRESUPUESTO OFICIAL (Entidad)'!I105+'PRESUPUESTO OFICIAL (Entidad)'!I119+'PRESUPUESTO OFICIAL (Entidad)'!I133</f>
        <v>123.20000000000002</v>
      </c>
      <c r="F8" s="248">
        <f>+'PRESUPUESTO OFICIAL (Entidad)'!K21</f>
        <v>1066713.2</v>
      </c>
      <c r="G8" s="255">
        <f>+E8*F8</f>
        <v>131419066.24000001</v>
      </c>
      <c r="H8" s="251">
        <f>+G8/$G$12</f>
        <v>0.28844852761092421</v>
      </c>
      <c r="I8" s="222">
        <f>+I7+H8</f>
        <v>0.58778235970220116</v>
      </c>
      <c r="J8" s="223">
        <f>+AVERAGE(H7:H9)</f>
        <v>0.24448963132402834</v>
      </c>
      <c r="K8" s="220" t="str">
        <f>+IF(H8&gt;$J$8,C8,"-")</f>
        <v>CONCRETO CLASE D 3000 PSI PARA (BASES)</v>
      </c>
      <c r="L8" s="221">
        <f t="shared" ref="L8:L9" si="0">+IF(H8&gt;$J$8,H8,"-")</f>
        <v>0.28844852761092421</v>
      </c>
    </row>
    <row r="9" spans="2:22" ht="30" customHeight="1" x14ac:dyDescent="0.2">
      <c r="B9" s="217">
        <f>+'PRESUPUESTO OFICIAL (Entidad)'!C17</f>
        <v>3</v>
      </c>
      <c r="C9" s="245" t="str">
        <f>+'PRESUPUESTO OFICIAL (Entidad)'!G22</f>
        <v>CONCRETO CICLÓPEO, 2000 PSI 40% RAJÓN PARA BASES</v>
      </c>
      <c r="D9" s="246" t="str">
        <f>+'PRESUPUESTO OFICIAL (Entidad)'!H22</f>
        <v>M3</v>
      </c>
      <c r="E9" s="247">
        <f>+'PRESUPUESTO OFICIAL (Entidad)'!I22+'PRESUPUESTO OFICIAL (Entidad)'!I36+'PRESUPUESTO OFICIAL (Entidad)'!I50+'PRESUPUESTO OFICIAL (Entidad)'!I64+'PRESUPUESTO OFICIAL (Entidad)'!I78+'PRESUPUESTO OFICIAL (Entidad)'!I92+'PRESUPUESTO OFICIAL (Entidad)'!I106+'PRESUPUESTO OFICIAL (Entidad)'!I120+'PRESUPUESTO OFICIAL (Entidad)'!I134</f>
        <v>90.669999999999987</v>
      </c>
      <c r="F9" s="248">
        <f>+'PRESUPUESTO OFICIAL (Entidad)'!K22</f>
        <v>732058.6</v>
      </c>
      <c r="G9" s="255">
        <f>+E9*F9</f>
        <v>66375753.261999987</v>
      </c>
      <c r="H9" s="251">
        <f>+G9/$G$12</f>
        <v>0.14568653426988384</v>
      </c>
      <c r="I9" s="222">
        <f t="shared" ref="I9:I11" si="1">+I8+H9</f>
        <v>0.73346889397208503</v>
      </c>
      <c r="J9" s="224"/>
      <c r="K9" s="220" t="str">
        <f>+IF(H9&gt;$J$8,C9,"-")</f>
        <v>-</v>
      </c>
      <c r="L9" s="221" t="str">
        <f t="shared" si="0"/>
        <v>-</v>
      </c>
    </row>
    <row r="10" spans="2:22" ht="30" customHeight="1" x14ac:dyDescent="0.2">
      <c r="B10" s="217">
        <f>+'PRESUPUESTO OFICIAL (Entidad)'!C15</f>
        <v>1</v>
      </c>
      <c r="C10" s="245" t="str">
        <f>+'PRESUPUESTO OFICIAL (Entidad)'!G20</f>
        <v>SUBBASE GRANULAR</v>
      </c>
      <c r="D10" s="246" t="str">
        <f>+'PRESUPUESTO OFICIAL (Entidad)'!H20</f>
        <v>M3</v>
      </c>
      <c r="E10" s="247">
        <f>+'PRESUPUESTO OFICIAL (Entidad)'!I20+'PRESUPUESTO OFICIAL (Entidad)'!I34+'PRESUPUESTO OFICIAL (Entidad)'!I48+'PRESUPUESTO OFICIAL (Entidad)'!I62+'PRESUPUESTO OFICIAL (Entidad)'!I76+'PRESUPUESTO OFICIAL (Entidad)'!I90+'PRESUPUESTO OFICIAL (Entidad)'!I104+'PRESUPUESTO OFICIAL (Entidad)'!I118+'PRESUPUESTO OFICIAL (Entidad)'!I132</f>
        <v>275.61000000000007</v>
      </c>
      <c r="F10" s="248">
        <f>+'PRESUPUESTO OFICIAL (Entidad)'!K20</f>
        <v>223558.37</v>
      </c>
      <c r="G10" s="255">
        <f>+E10*F10</f>
        <v>61614922.355700016</v>
      </c>
      <c r="H10" s="251">
        <f>+G10/$G$12</f>
        <v>0.13523710174523826</v>
      </c>
      <c r="I10" s="222">
        <f t="shared" si="1"/>
        <v>0.86870599571732332</v>
      </c>
      <c r="J10" s="224"/>
      <c r="K10" s="220" t="str">
        <f>+IF(H10&gt;$J$8,C10,"-")</f>
        <v>-</v>
      </c>
      <c r="L10" s="221" t="str">
        <f>+IF(H10&gt;$J$8,H10,"-")</f>
        <v>-</v>
      </c>
    </row>
    <row r="11" spans="2:22" ht="30" customHeight="1" thickBot="1" x14ac:dyDescent="0.25">
      <c r="B11" s="217">
        <f>+'PRESUPUESTO OFICIAL (Entidad)'!C18</f>
        <v>4</v>
      </c>
      <c r="C11" s="245" t="str">
        <f>+'PRESUPUESTO OFICIAL (Entidad)'!G23</f>
        <v>CUNETA DE CONCRETO CLASE E, 2500 PSI FUNDIDA EN EL LUGAR</v>
      </c>
      <c r="D11" s="246" t="str">
        <f>+'PRESUPUESTO OFICIAL (Entidad)'!H23</f>
        <v>M3</v>
      </c>
      <c r="E11" s="247">
        <f>+'PRESUPUESTO OFICIAL (Entidad)'!I23+'PRESUPUESTO OFICIAL (Entidad)'!I37+'PRESUPUESTO OFICIAL (Entidad)'!I51+'PRESUPUESTO OFICIAL (Entidad)'!I65+'PRESUPUESTO OFICIAL (Entidad)'!I79+'PRESUPUESTO OFICIAL (Entidad)'!I93+'PRESUPUESTO OFICIAL (Entidad)'!I107+'PRESUPUESTO OFICIAL (Entidad)'!I121+'PRESUPUESTO OFICIAL (Entidad)'!I135</f>
        <v>68.61</v>
      </c>
      <c r="F11" s="248">
        <f>+'PRESUPUESTO OFICIAL (Entidad)'!K23</f>
        <v>871861.55</v>
      </c>
      <c r="G11" s="249">
        <f>+E11*F11</f>
        <v>59818420.945500001</v>
      </c>
      <c r="H11" s="252">
        <f>+G11/$G$12</f>
        <v>0.13129400428267676</v>
      </c>
      <c r="I11" s="225">
        <f t="shared" si="1"/>
        <v>1</v>
      </c>
      <c r="J11" s="226"/>
      <c r="K11" s="227" t="str">
        <f>+IF(H11&gt;$J$8,C11,"-")</f>
        <v>-</v>
      </c>
      <c r="L11" s="228" t="str">
        <f>+IF(H11&gt;$J$8,H11,"-")</f>
        <v>-</v>
      </c>
    </row>
    <row r="12" spans="2:22" ht="30" customHeight="1" thickBot="1" x14ac:dyDescent="0.25">
      <c r="B12" s="229" t="s">
        <v>27</v>
      </c>
      <c r="C12" s="230"/>
      <c r="D12" s="230"/>
      <c r="E12" s="230"/>
      <c r="F12" s="230"/>
      <c r="G12" s="253">
        <f>+SUM(G7:G11)</f>
        <v>455606646.10937285</v>
      </c>
      <c r="H12" s="7"/>
      <c r="I12" s="7"/>
      <c r="J12" s="7"/>
      <c r="K12" s="231"/>
      <c r="L12" s="7"/>
    </row>
    <row r="13" spans="2:22" ht="11.25" customHeight="1" thickBot="1" x14ac:dyDescent="0.25"/>
    <row r="14" spans="2:22" ht="30" customHeight="1" thickBot="1" x14ac:dyDescent="0.25">
      <c r="B14" s="74" t="s">
        <v>40</v>
      </c>
      <c r="C14" s="75"/>
      <c r="D14" s="75"/>
      <c r="E14" s="75"/>
      <c r="F14" s="75"/>
      <c r="G14" s="75"/>
      <c r="H14" s="76"/>
    </row>
    <row r="15" spans="2:22" ht="30" customHeight="1" x14ac:dyDescent="0.2">
      <c r="B15" s="37"/>
      <c r="C15" s="16"/>
      <c r="D15" s="16"/>
      <c r="E15" s="16"/>
      <c r="F15" s="16"/>
      <c r="G15" s="16"/>
      <c r="H15" s="38"/>
    </row>
    <row r="16" spans="2:22" ht="30" customHeight="1" x14ac:dyDescent="0.2">
      <c r="B16" s="37"/>
      <c r="C16" s="16"/>
      <c r="D16" s="16"/>
      <c r="E16" s="16"/>
      <c r="F16" s="16"/>
      <c r="G16" s="16"/>
      <c r="H16" s="38"/>
    </row>
    <row r="17" spans="2:16" ht="30" customHeight="1" x14ac:dyDescent="0.2">
      <c r="B17" s="37"/>
      <c r="C17" s="16"/>
      <c r="D17" s="16"/>
      <c r="E17" s="16"/>
      <c r="F17" s="16"/>
      <c r="G17" s="16"/>
      <c r="H17" s="38"/>
    </row>
    <row r="18" spans="2:16" ht="30" customHeight="1" x14ac:dyDescent="0.2">
      <c r="B18" s="37"/>
      <c r="C18" s="16"/>
      <c r="D18" s="16"/>
      <c r="E18" s="16"/>
      <c r="F18" s="16"/>
      <c r="G18" s="16"/>
      <c r="H18" s="38"/>
    </row>
    <row r="19" spans="2:16" ht="30" customHeight="1" x14ac:dyDescent="0.2">
      <c r="B19" s="37"/>
      <c r="C19" s="16"/>
      <c r="D19" s="16"/>
      <c r="E19" s="16"/>
      <c r="F19" s="16"/>
      <c r="G19" s="16"/>
      <c r="H19" s="38"/>
    </row>
    <row r="20" spans="2:16" ht="30" customHeight="1" x14ac:dyDescent="0.2">
      <c r="B20" s="37"/>
      <c r="C20" s="16"/>
      <c r="D20" s="16"/>
      <c r="E20" s="16"/>
      <c r="F20" s="16"/>
      <c r="G20" s="16"/>
      <c r="H20" s="38"/>
    </row>
    <row r="21" spans="2:16" ht="30" customHeight="1" x14ac:dyDescent="0.2">
      <c r="B21" s="37"/>
      <c r="C21" s="16"/>
      <c r="D21" s="16"/>
      <c r="E21" s="16"/>
      <c r="F21" s="16"/>
      <c r="G21" s="16"/>
      <c r="H21" s="38"/>
    </row>
    <row r="22" spans="2:16" ht="30" customHeight="1" x14ac:dyDescent="0.2">
      <c r="B22" s="37"/>
      <c r="C22" s="16"/>
      <c r="D22" s="16"/>
      <c r="E22" s="16"/>
      <c r="F22" s="16"/>
      <c r="G22" s="16"/>
      <c r="H22" s="38"/>
    </row>
    <row r="23" spans="2:16" ht="30" customHeight="1" x14ac:dyDescent="0.2">
      <c r="B23" s="37"/>
      <c r="C23" s="16"/>
      <c r="D23" s="16"/>
      <c r="E23" s="16"/>
      <c r="F23" s="16"/>
      <c r="G23" s="16"/>
      <c r="H23" s="38"/>
    </row>
    <row r="24" spans="2:16" ht="30" customHeight="1" x14ac:dyDescent="0.2">
      <c r="B24" s="37"/>
      <c r="C24" s="16"/>
      <c r="D24" s="16"/>
      <c r="E24" s="16"/>
      <c r="F24" s="16"/>
      <c r="G24" s="16"/>
      <c r="H24" s="38"/>
    </row>
    <row r="25" spans="2:16" ht="30" customHeight="1" x14ac:dyDescent="0.2">
      <c r="B25" s="3"/>
      <c r="H25" s="4"/>
    </row>
    <row r="26" spans="2:16" ht="30" customHeight="1" x14ac:dyDescent="0.2">
      <c r="B26" s="3"/>
      <c r="H26" s="4"/>
    </row>
    <row r="27" spans="2:16" ht="30" customHeight="1" x14ac:dyDescent="0.2">
      <c r="B27" s="3"/>
      <c r="H27" s="4"/>
    </row>
    <row r="28" spans="2:16" ht="40.5" customHeight="1" thickBot="1" x14ac:dyDescent="0.25">
      <c r="B28" s="5"/>
      <c r="C28" s="15"/>
      <c r="D28" s="15"/>
      <c r="E28" s="15"/>
      <c r="F28" s="15"/>
      <c r="G28" s="15"/>
      <c r="H28" s="6"/>
      <c r="O28" s="7" t="s">
        <v>37</v>
      </c>
      <c r="P28">
        <v>20</v>
      </c>
    </row>
    <row r="29" spans="2:16" ht="30" customHeight="1" thickBot="1" x14ac:dyDescent="0.25">
      <c r="O29" s="7" t="s">
        <v>38</v>
      </c>
      <c r="P29">
        <f>+COUNT(B31:B41)</f>
        <v>2</v>
      </c>
    </row>
    <row r="30" spans="2:16" ht="45.75" customHeight="1" thickBot="1" x14ac:dyDescent="0.25">
      <c r="B30" s="11" t="s">
        <v>30</v>
      </c>
      <c r="C30" s="12" t="s">
        <v>31</v>
      </c>
      <c r="D30" s="12" t="s">
        <v>32</v>
      </c>
      <c r="E30" s="12" t="s">
        <v>33</v>
      </c>
      <c r="F30" s="12" t="s">
        <v>34</v>
      </c>
      <c r="G30" s="12" t="s">
        <v>35</v>
      </c>
      <c r="H30" s="13" t="s">
        <v>36</v>
      </c>
      <c r="K30" s="2"/>
    </row>
    <row r="31" spans="2:16" ht="30" customHeight="1" x14ac:dyDescent="0.2">
      <c r="B31" s="41">
        <v>1</v>
      </c>
      <c r="C31" s="42" t="s">
        <v>41</v>
      </c>
      <c r="D31" s="43">
        <v>45868</v>
      </c>
      <c r="E31" s="43">
        <v>46246</v>
      </c>
      <c r="F31" s="44">
        <v>7214200000</v>
      </c>
      <c r="G31" s="45">
        <f>+I7</f>
        <v>0.2993338320912769</v>
      </c>
      <c r="H31" s="46">
        <f>(G31/$G$33)*$P$28</f>
        <v>10.18519277247224</v>
      </c>
    </row>
    <row r="32" spans="2:16" ht="30" customHeight="1" thickBot="1" x14ac:dyDescent="0.25">
      <c r="B32" s="47">
        <v>2</v>
      </c>
      <c r="C32" s="48" t="s">
        <v>80</v>
      </c>
      <c r="D32" s="49">
        <v>45896</v>
      </c>
      <c r="E32" s="49">
        <v>46262</v>
      </c>
      <c r="F32" s="50">
        <v>2523210000</v>
      </c>
      <c r="G32" s="51">
        <f>+L8</f>
        <v>0.28844852761092421</v>
      </c>
      <c r="H32" s="52">
        <f>(G32/$G$33)*$P$28</f>
        <v>9.8148072275277585</v>
      </c>
    </row>
    <row r="33" spans="7:7" ht="30" customHeight="1" x14ac:dyDescent="0.2">
      <c r="G33" s="1">
        <f>+SUM(G31:G32)</f>
        <v>0.58778235970220116</v>
      </c>
    </row>
  </sheetData>
  <sortState xmlns:xlrd2="http://schemas.microsoft.com/office/spreadsheetml/2017/richdata2" ref="B6:L12">
    <sortCondition descending="1" ref="H7:H12"/>
  </sortState>
  <mergeCells count="9">
    <mergeCell ref="B14:H14"/>
    <mergeCell ref="H5:J5"/>
    <mergeCell ref="B2:L2"/>
    <mergeCell ref="B3:L3"/>
    <mergeCell ref="G5:G6"/>
    <mergeCell ref="F5:F6"/>
    <mergeCell ref="E5:E6"/>
    <mergeCell ref="D5:D6"/>
    <mergeCell ref="B5:C5"/>
  </mergeCells>
  <conditionalFormatting sqref="H5 L6 G30:H30 I147:I1048576 I6:I11">
    <cfRule type="cellIs" dxfId="0" priority="1" operator="lessThan">
      <formula>0.8</formula>
    </cfRule>
  </conditionalFormatting>
  <pageMargins left="0.23622047244094491" right="0.23622047244094491" top="0.39370078740157483" bottom="0.39370078740157483" header="0.31496062992125984" footer="0.31496062992125984"/>
  <pageSetup paperSize="9" scale="5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BIENES RELEVANTES</vt:lpstr>
      <vt:lpstr>'BIENES RELEVANTES'!Área_de_impresión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Grupo Empresarial</cp:lastModifiedBy>
  <cp:revision/>
  <cp:lastPrinted>2025-10-18T16:36:44Z</cp:lastPrinted>
  <dcterms:created xsi:type="dcterms:W3CDTF">2006-06-27T16:47:25Z</dcterms:created>
  <dcterms:modified xsi:type="dcterms:W3CDTF">2025-10-18T16:37:44Z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