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SENA\Documents\Bienes y servicios 2025\1.Materiales\0101 Subasta\2.Contractual\L1.Ferretería\Pago\P4\"/>
    </mc:Choice>
  </mc:AlternateContent>
  <xr:revisionPtr revIDLastSave="0" documentId="13_ncr:1_{BF7D1953-8A8E-42AF-8F61-2959776082EF}" xr6:coauthVersionLast="47" xr6:coauthVersionMax="47" xr10:uidLastSave="{00000000-0000-0000-0000-000000000000}"/>
  <bookViews>
    <workbookView xWindow="-105" yWindow="0" windowWidth="13995" windowHeight="155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" i="1" l="1"/>
  <c r="K24" i="1"/>
  <c r="K23" i="1"/>
  <c r="K22" i="1"/>
  <c r="K21" i="1"/>
  <c r="K16" i="1"/>
  <c r="E16" i="1" l="1"/>
  <c r="D16" i="1"/>
  <c r="H7" i="1"/>
  <c r="H16" i="1" s="1"/>
  <c r="F15" i="1"/>
  <c r="L25" i="1"/>
  <c r="F14" i="1" l="1"/>
  <c r="F8" i="1"/>
  <c r="F9" i="1"/>
  <c r="F10" i="1"/>
  <c r="F11" i="1"/>
  <c r="F12" i="1"/>
  <c r="F13" i="1"/>
  <c r="F7" i="1"/>
  <c r="F16" i="1" l="1"/>
</calcChain>
</file>

<file path=xl/sharedStrings.xml><?xml version="1.0" encoding="utf-8"?>
<sst xmlns="http://schemas.openxmlformats.org/spreadsheetml/2006/main" count="82" uniqueCount="50">
  <si>
    <t>VALOR ANTES DE IVA</t>
  </si>
  <si>
    <t>VALOR DEL IVA</t>
  </si>
  <si>
    <t>Total</t>
  </si>
  <si>
    <t xml:space="preserve">POR CONCEPTO DE </t>
  </si>
  <si>
    <t>BIENES</t>
  </si>
  <si>
    <t>DEPENDENCIA</t>
  </si>
  <si>
    <t>FUENTE</t>
  </si>
  <si>
    <t>VALOR ENTRADA</t>
  </si>
  <si>
    <t>TOTAL NOTAS DE ENTRADA</t>
  </si>
  <si>
    <t>VALOR TOTAL</t>
  </si>
  <si>
    <t>953738</t>
  </si>
  <si>
    <t>NOTA DE ENTRADA - CONSUMO</t>
  </si>
  <si>
    <t xml:space="preserve">PROVEEDOR </t>
  </si>
  <si>
    <t>EDGAR CARPIO SOLANO</t>
  </si>
  <si>
    <t xml:space="preserve">RP- </t>
  </si>
  <si>
    <t>CUENTA BANCARIA</t>
  </si>
  <si>
    <t>BANCO DE BOGOTA</t>
  </si>
  <si>
    <t>TRANSPORTE</t>
  </si>
  <si>
    <t>953718</t>
  </si>
  <si>
    <t>953764</t>
  </si>
  <si>
    <t>PROPIOS</t>
  </si>
  <si>
    <t>NACIÓN</t>
  </si>
  <si>
    <t>NO APLICA</t>
  </si>
  <si>
    <t>VALOR TOTAL CON IVA  POR FACTURA</t>
  </si>
  <si>
    <t>FECHA</t>
  </si>
  <si>
    <t>DEPENDENCIAS</t>
  </si>
  <si>
    <t>VALOR TOTAL POR DEPENDENCIA</t>
  </si>
  <si>
    <t>FACTURAS</t>
  </si>
  <si>
    <t>FACTURA</t>
  </si>
  <si>
    <t>HO-1216</t>
  </si>
  <si>
    <t>FIC</t>
  </si>
  <si>
    <t>HO-1217</t>
  </si>
  <si>
    <t>HO-1218</t>
  </si>
  <si>
    <t>PLACA HUELLA</t>
  </si>
  <si>
    <t>HO-1223</t>
  </si>
  <si>
    <t>HO-1224</t>
  </si>
  <si>
    <t>TECNOPARQUE</t>
  </si>
  <si>
    <t>HO-1219</t>
  </si>
  <si>
    <t>FCEC</t>
  </si>
  <si>
    <t>HO-1220</t>
  </si>
  <si>
    <t>HO-1121</t>
  </si>
  <si>
    <t>HO-1222</t>
  </si>
  <si>
    <t>CAMPESENA</t>
  </si>
  <si>
    <t>953769</t>
  </si>
  <si>
    <t>REGULAR (CAMPESENA)</t>
  </si>
  <si>
    <t>HO-1216; 
HO-1217;
HO-1218</t>
  </si>
  <si>
    <t>HO-1223;
HO-1224</t>
  </si>
  <si>
    <t>HO-1221;
HO-1222</t>
  </si>
  <si>
    <t>HO-1219;
HO-1220</t>
  </si>
  <si>
    <t xml:space="preserve">24607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</si>
</sst>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Aptos Narrow"/>
      <family val="2"/>
    </font>
    <font>
      <b/>
      <sz val="14"/>
      <color rgb="FF000000"/>
      <name val="Aptos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4" fontId="0" fillId="0" borderId="0" xfId="0" applyNumberFormat="1"/>
    <xf numFmtId="0" fontId="1" fillId="3" borderId="0" xfId="0" applyFont="1" applyFill="1" applyAlignment="1">
      <alignment horizontal="center" vertical="center" wrapText="1"/>
    </xf>
    <xf numFmtId="0" fontId="4" fillId="0" borderId="1" xfId="0" applyFont="1" applyBorder="1"/>
    <xf numFmtId="0" fontId="4" fillId="0" borderId="3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4" fontId="2" fillId="3" borderId="2" xfId="0" applyNumberFormat="1" applyFont="1" applyFill="1" applyBorder="1"/>
    <xf numFmtId="0" fontId="2" fillId="6" borderId="5" xfId="0" applyFont="1" applyFill="1" applyBorder="1"/>
    <xf numFmtId="4" fontId="2" fillId="6" borderId="5" xfId="0" applyNumberFormat="1" applyFont="1" applyFill="1" applyBorder="1"/>
    <xf numFmtId="43" fontId="2" fillId="6" borderId="5" xfId="1" applyFont="1" applyFill="1" applyBorder="1"/>
    <xf numFmtId="4" fontId="2" fillId="0" borderId="5" xfId="0" applyNumberFormat="1" applyFont="1" applyBorder="1"/>
    <xf numFmtId="49" fontId="2" fillId="3" borderId="5" xfId="0" applyNumberFormat="1" applyFont="1" applyFill="1" applyBorder="1" applyAlignment="1">
      <alignment horizontal="center" vertical="center"/>
    </xf>
    <xf numFmtId="49" fontId="2" fillId="3" borderId="17" xfId="0" applyNumberFormat="1" applyFont="1" applyFill="1" applyBorder="1" applyAlignment="1">
      <alignment horizontal="center" vertical="center"/>
    </xf>
    <xf numFmtId="4" fontId="2" fillId="0" borderId="17" xfId="0" applyNumberFormat="1" applyFont="1" applyBorder="1" applyAlignment="1">
      <alignment horizontal="center" vertical="center"/>
    </xf>
    <xf numFmtId="0" fontId="2" fillId="3" borderId="7" xfId="0" applyFont="1" applyFill="1" applyBorder="1"/>
    <xf numFmtId="0" fontId="2" fillId="7" borderId="8" xfId="0" applyFont="1" applyFill="1" applyBorder="1"/>
    <xf numFmtId="4" fontId="2" fillId="7" borderId="8" xfId="0" applyNumberFormat="1" applyFont="1" applyFill="1" applyBorder="1"/>
    <xf numFmtId="43" fontId="2" fillId="7" borderId="8" xfId="1" applyFont="1" applyFill="1" applyBorder="1"/>
    <xf numFmtId="4" fontId="2" fillId="3" borderId="9" xfId="0" applyNumberFormat="1" applyFont="1" applyFill="1" applyBorder="1"/>
    <xf numFmtId="0" fontId="2" fillId="3" borderId="12" xfId="0" applyFont="1" applyFill="1" applyBorder="1"/>
    <xf numFmtId="43" fontId="2" fillId="7" borderId="0" xfId="1" applyFont="1" applyFill="1" applyBorder="1"/>
    <xf numFmtId="0" fontId="2" fillId="3" borderId="14" xfId="0" applyFont="1" applyFill="1" applyBorder="1"/>
    <xf numFmtId="0" fontId="2" fillId="7" borderId="15" xfId="0" applyFont="1" applyFill="1" applyBorder="1"/>
    <xf numFmtId="4" fontId="2" fillId="7" borderId="15" xfId="0" applyNumberFormat="1" applyFont="1" applyFill="1" applyBorder="1"/>
    <xf numFmtId="43" fontId="2" fillId="7" borderId="15" xfId="1" applyFont="1" applyFill="1" applyBorder="1"/>
    <xf numFmtId="4" fontId="2" fillId="3" borderId="16" xfId="0" applyNumberFormat="1" applyFont="1" applyFill="1" applyBorder="1"/>
    <xf numFmtId="0" fontId="1" fillId="2" borderId="21" xfId="0" applyFont="1" applyFill="1" applyBorder="1"/>
    <xf numFmtId="0" fontId="1" fillId="2" borderId="22" xfId="0" applyFont="1" applyFill="1" applyBorder="1"/>
    <xf numFmtId="4" fontId="1" fillId="2" borderId="22" xfId="0" applyNumberFormat="1" applyFont="1" applyFill="1" applyBorder="1"/>
    <xf numFmtId="4" fontId="1" fillId="5" borderId="22" xfId="0" applyNumberFormat="1" applyFont="1" applyFill="1" applyBorder="1" applyAlignment="1">
      <alignment vertical="center"/>
    </xf>
    <xf numFmtId="49" fontId="1" fillId="3" borderId="22" xfId="0" applyNumberFormat="1" applyFont="1" applyFill="1" applyBorder="1" applyAlignment="1">
      <alignment vertical="center"/>
    </xf>
    <xf numFmtId="49" fontId="1" fillId="2" borderId="22" xfId="0" applyNumberFormat="1" applyFont="1" applyFill="1" applyBorder="1" applyAlignment="1">
      <alignment vertical="center"/>
    </xf>
    <xf numFmtId="0" fontId="2" fillId="6" borderId="17" xfId="0" applyFont="1" applyFill="1" applyBorder="1"/>
    <xf numFmtId="4" fontId="2" fillId="6" borderId="17" xfId="0" applyNumberFormat="1" applyFont="1" applyFill="1" applyBorder="1"/>
    <xf numFmtId="43" fontId="2" fillId="6" borderId="17" xfId="1" applyFont="1" applyFill="1" applyBorder="1"/>
    <xf numFmtId="4" fontId="2" fillId="0" borderId="17" xfId="0" applyNumberFormat="1" applyFont="1" applyBorder="1"/>
    <xf numFmtId="49" fontId="1" fillId="4" borderId="10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49" fontId="2" fillId="4" borderId="1" xfId="0" applyNumberFormat="1" applyFont="1" applyFill="1" applyBorder="1" applyAlignment="1">
      <alignment vertical="center"/>
    </xf>
    <xf numFmtId="43" fontId="1" fillId="4" borderId="11" xfId="1" applyFont="1" applyFill="1" applyBorder="1" applyAlignment="1">
      <alignment vertical="center"/>
    </xf>
    <xf numFmtId="43" fontId="1" fillId="4" borderId="13" xfId="1" applyFont="1" applyFill="1" applyBorder="1" applyAlignment="1">
      <alignment vertical="center"/>
    </xf>
    <xf numFmtId="43" fontId="1" fillId="4" borderId="18" xfId="1" applyFont="1" applyFill="1" applyBorder="1" applyAlignment="1">
      <alignment vertical="center"/>
    </xf>
    <xf numFmtId="43" fontId="1" fillId="2" borderId="22" xfId="1" applyFont="1" applyFill="1" applyBorder="1"/>
    <xf numFmtId="49" fontId="1" fillId="9" borderId="17" xfId="0" applyNumberFormat="1" applyFont="1" applyFill="1" applyBorder="1" applyAlignment="1">
      <alignment horizontal="center" vertical="center"/>
    </xf>
    <xf numFmtId="49" fontId="1" fillId="10" borderId="1" xfId="0" applyNumberFormat="1" applyFont="1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vertical="center"/>
    </xf>
    <xf numFmtId="43" fontId="1" fillId="10" borderId="13" xfId="1" applyFont="1" applyFill="1" applyBorder="1" applyAlignment="1">
      <alignment vertical="center"/>
    </xf>
    <xf numFmtId="15" fontId="2" fillId="7" borderId="8" xfId="0" applyNumberFormat="1" applyFont="1" applyFill="1" applyBorder="1" applyAlignment="1">
      <alignment horizontal="center"/>
    </xf>
    <xf numFmtId="15" fontId="2" fillId="6" borderId="5" xfId="0" applyNumberFormat="1" applyFont="1" applyFill="1" applyBorder="1" applyAlignment="1">
      <alignment horizontal="center"/>
    </xf>
    <xf numFmtId="43" fontId="4" fillId="5" borderId="1" xfId="0" applyNumberFormat="1" applyFont="1" applyFill="1" applyBorder="1"/>
    <xf numFmtId="0" fontId="1" fillId="4" borderId="25" xfId="0" applyFont="1" applyFill="1" applyBorder="1"/>
    <xf numFmtId="0" fontId="1" fillId="4" borderId="24" xfId="0" applyFont="1" applyFill="1" applyBorder="1"/>
    <xf numFmtId="43" fontId="4" fillId="0" borderId="1" xfId="1" applyFont="1" applyBorder="1" applyAlignment="1">
      <alignment horizontal="center" wrapText="1"/>
    </xf>
    <xf numFmtId="43" fontId="0" fillId="0" borderId="1" xfId="1" applyFont="1" applyBorder="1" applyAlignment="1">
      <alignment vertical="center"/>
    </xf>
    <xf numFmtId="0" fontId="4" fillId="0" borderId="0" xfId="0" applyFont="1"/>
    <xf numFmtId="0" fontId="2" fillId="7" borderId="0" xfId="0" applyFont="1" applyFill="1"/>
    <xf numFmtId="0" fontId="1" fillId="2" borderId="15" xfId="0" applyFont="1" applyFill="1" applyBorder="1" applyAlignment="1">
      <alignment wrapText="1"/>
    </xf>
    <xf numFmtId="49" fontId="1" fillId="4" borderId="5" xfId="0" applyNumberFormat="1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vertical="center"/>
    </xf>
    <xf numFmtId="4" fontId="2" fillId="7" borderId="0" xfId="0" applyNumberFormat="1" applyFont="1" applyFill="1"/>
    <xf numFmtId="15" fontId="2" fillId="7" borderId="22" xfId="0" applyNumberFormat="1" applyFont="1" applyFill="1" applyBorder="1" applyAlignment="1">
      <alignment horizontal="center"/>
    </xf>
    <xf numFmtId="43" fontId="6" fillId="5" borderId="1" xfId="0" applyNumberFormat="1" applyFont="1" applyFill="1" applyBorder="1"/>
    <xf numFmtId="4" fontId="8" fillId="5" borderId="23" xfId="0" applyNumberFormat="1" applyFont="1" applyFill="1" applyBorder="1" applyAlignment="1">
      <alignment vertical="center"/>
    </xf>
    <xf numFmtId="4" fontId="7" fillId="8" borderId="6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2" fillId="9" borderId="17" xfId="0" applyNumberFormat="1" applyFont="1" applyFill="1" applyBorder="1" applyAlignment="1">
      <alignment vertical="center"/>
    </xf>
    <xf numFmtId="43" fontId="1" fillId="9" borderId="18" xfId="1" applyFont="1" applyFill="1" applyBorder="1" applyAlignment="1">
      <alignment horizontal="center" vertical="center"/>
    </xf>
    <xf numFmtId="49" fontId="1" fillId="9" borderId="26" xfId="0" applyNumberFormat="1" applyFont="1" applyFill="1" applyBorder="1" applyAlignment="1">
      <alignment horizontal="center" vertical="center"/>
    </xf>
    <xf numFmtId="49" fontId="2" fillId="9" borderId="26" xfId="0" applyNumberFormat="1" applyFont="1" applyFill="1" applyBorder="1" applyAlignment="1">
      <alignment horizontal="left" vertical="center"/>
    </xf>
    <xf numFmtId="43" fontId="1" fillId="9" borderId="27" xfId="1" applyFont="1" applyFill="1" applyBorder="1" applyAlignment="1">
      <alignment horizontal="center" vertical="center"/>
    </xf>
    <xf numFmtId="49" fontId="1" fillId="10" borderId="17" xfId="0" applyNumberFormat="1" applyFont="1" applyFill="1" applyBorder="1" applyAlignment="1">
      <alignment horizontal="center" vertical="center"/>
    </xf>
    <xf numFmtId="49" fontId="2" fillId="10" borderId="17" xfId="0" applyNumberFormat="1" applyFont="1" applyFill="1" applyBorder="1" applyAlignment="1">
      <alignment vertical="center"/>
    </xf>
    <xf numFmtId="43" fontId="1" fillId="10" borderId="18" xfId="1" applyFont="1" applyFill="1" applyBorder="1" applyAlignment="1">
      <alignment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vertical="center"/>
    </xf>
    <xf numFmtId="43" fontId="1" fillId="5" borderId="13" xfId="1" applyFont="1" applyFill="1" applyBorder="1" applyAlignment="1">
      <alignment horizontal="center" vertical="center"/>
    </xf>
    <xf numFmtId="49" fontId="1" fillId="5" borderId="17" xfId="0" applyNumberFormat="1" applyFont="1" applyFill="1" applyBorder="1" applyAlignment="1">
      <alignment horizontal="center" vertical="center"/>
    </xf>
    <xf numFmtId="49" fontId="2" fillId="5" borderId="17" xfId="0" applyNumberFormat="1" applyFont="1" applyFill="1" applyBorder="1" applyAlignment="1">
      <alignment vertical="center"/>
    </xf>
    <xf numFmtId="43" fontId="1" fillId="5" borderId="18" xfId="1" applyFont="1" applyFill="1" applyBorder="1" applyAlignment="1">
      <alignment vertical="center"/>
    </xf>
    <xf numFmtId="49" fontId="1" fillId="9" borderId="10" xfId="0" applyNumberFormat="1" applyFont="1" applyFill="1" applyBorder="1" applyAlignment="1">
      <alignment horizontal="center" vertical="center"/>
    </xf>
    <xf numFmtId="49" fontId="2" fillId="3" borderId="19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20" xfId="0" applyNumberFormat="1" applyFont="1" applyFill="1" applyBorder="1" applyAlignment="1">
      <alignment horizontal="center" vertical="center"/>
    </xf>
    <xf numFmtId="43" fontId="7" fillId="3" borderId="19" xfId="1" applyFont="1" applyFill="1" applyBorder="1" applyAlignment="1">
      <alignment horizontal="center" vertical="center"/>
    </xf>
    <xf numFmtId="43" fontId="7" fillId="3" borderId="4" xfId="1" applyFont="1" applyFill="1" applyBorder="1" applyAlignment="1">
      <alignment horizontal="center" vertical="center"/>
    </xf>
    <xf numFmtId="43" fontId="7" fillId="3" borderId="20" xfId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5"/>
  <sheetViews>
    <sheetView tabSelected="1" topLeftCell="A6" zoomScale="85" zoomScaleNormal="85" workbookViewId="0">
      <selection activeCell="A14" sqref="A14"/>
    </sheetView>
  </sheetViews>
  <sheetFormatPr baseColWidth="10" defaultColWidth="9.140625" defaultRowHeight="15" x14ac:dyDescent="0.25"/>
  <cols>
    <col min="1" max="1" width="14.5703125" customWidth="1"/>
    <col min="2" max="3" width="11.42578125" customWidth="1"/>
    <col min="4" max="4" width="18.140625" customWidth="1"/>
    <col min="5" max="5" width="14.28515625" bestFit="1" customWidth="1"/>
    <col min="6" max="6" width="16.5703125" bestFit="1" customWidth="1"/>
    <col min="7" max="7" width="18.5703125" customWidth="1"/>
    <col min="8" max="8" width="27.140625" customWidth="1"/>
    <col min="9" max="9" width="15.28515625" customWidth="1"/>
    <col min="10" max="10" width="29.42578125" customWidth="1"/>
    <col min="11" max="11" width="33.5703125" customWidth="1"/>
    <col min="12" max="12" width="13.7109375" customWidth="1"/>
  </cols>
  <sheetData>
    <row r="2" spans="1:13" x14ac:dyDescent="0.25">
      <c r="C2" s="7" t="s">
        <v>12</v>
      </c>
      <c r="D2" s="7" t="s">
        <v>13</v>
      </c>
    </row>
    <row r="3" spans="1:13" x14ac:dyDescent="0.25">
      <c r="C3" s="8" t="s">
        <v>14</v>
      </c>
      <c r="D3" s="9">
        <v>158825</v>
      </c>
    </row>
    <row r="4" spans="1:13" ht="30" x14ac:dyDescent="0.25">
      <c r="C4" s="11" t="s">
        <v>15</v>
      </c>
      <c r="D4" s="10">
        <v>210046686</v>
      </c>
      <c r="E4" s="10" t="s">
        <v>16</v>
      </c>
    </row>
    <row r="6" spans="1:13" s="1" customFormat="1" ht="34.5" customHeight="1" thickBot="1" x14ac:dyDescent="0.3">
      <c r="A6" s="3" t="s">
        <v>3</v>
      </c>
      <c r="B6" s="64" t="s">
        <v>28</v>
      </c>
      <c r="C6" s="3" t="s">
        <v>24</v>
      </c>
      <c r="D6" s="3" t="s">
        <v>0</v>
      </c>
      <c r="E6" s="3" t="s">
        <v>1</v>
      </c>
      <c r="F6" s="3" t="s">
        <v>9</v>
      </c>
      <c r="G6" s="6" t="s">
        <v>11</v>
      </c>
      <c r="H6" s="4" t="s">
        <v>7</v>
      </c>
      <c r="I6" s="4" t="s">
        <v>5</v>
      </c>
      <c r="J6" s="4" t="s">
        <v>6</v>
      </c>
      <c r="K6" s="4" t="s">
        <v>23</v>
      </c>
    </row>
    <row r="7" spans="1:13" ht="15.75" thickBot="1" x14ac:dyDescent="0.3">
      <c r="A7" s="21" t="s">
        <v>4</v>
      </c>
      <c r="B7" s="22" t="s">
        <v>29</v>
      </c>
      <c r="C7" s="55">
        <v>45982</v>
      </c>
      <c r="D7" s="23">
        <v>21219769</v>
      </c>
      <c r="E7" s="24">
        <v>3872856</v>
      </c>
      <c r="F7" s="25">
        <f>+D7+E7</f>
        <v>25092625</v>
      </c>
      <c r="G7" s="88" t="s">
        <v>49</v>
      </c>
      <c r="H7" s="91">
        <f>+SUM(D7:D12)</f>
        <v>302431664</v>
      </c>
      <c r="I7" s="43" t="s">
        <v>18</v>
      </c>
      <c r="J7" s="45" t="s">
        <v>20</v>
      </c>
      <c r="K7" s="47">
        <v>25092625</v>
      </c>
      <c r="L7" t="s">
        <v>30</v>
      </c>
    </row>
    <row r="8" spans="1:13" ht="15.75" thickBot="1" x14ac:dyDescent="0.3">
      <c r="A8" s="26" t="s">
        <v>4</v>
      </c>
      <c r="B8" s="63" t="s">
        <v>31</v>
      </c>
      <c r="C8" s="55">
        <v>45982</v>
      </c>
      <c r="D8" s="67">
        <v>34652101</v>
      </c>
      <c r="E8" s="27">
        <v>6583899</v>
      </c>
      <c r="F8" s="13">
        <f t="shared" ref="F8:F13" si="0">+D8+E8</f>
        <v>41236000</v>
      </c>
      <c r="G8" s="89"/>
      <c r="H8" s="92"/>
      <c r="I8" s="44" t="s">
        <v>18</v>
      </c>
      <c r="J8" s="46" t="s">
        <v>20</v>
      </c>
      <c r="K8" s="48">
        <v>41236000</v>
      </c>
      <c r="L8" t="s">
        <v>33</v>
      </c>
    </row>
    <row r="9" spans="1:13" ht="15.75" thickBot="1" x14ac:dyDescent="0.3">
      <c r="A9" s="26" t="s">
        <v>4</v>
      </c>
      <c r="B9" s="63" t="s">
        <v>34</v>
      </c>
      <c r="C9" s="55">
        <v>45982</v>
      </c>
      <c r="D9" s="67">
        <v>106710872</v>
      </c>
      <c r="E9" s="27">
        <v>18504878</v>
      </c>
      <c r="F9" s="13">
        <f t="shared" si="0"/>
        <v>125215750</v>
      </c>
      <c r="G9" s="89"/>
      <c r="H9" s="92"/>
      <c r="I9" s="52" t="s">
        <v>43</v>
      </c>
      <c r="J9" s="53" t="s">
        <v>20</v>
      </c>
      <c r="K9" s="54">
        <v>125215750</v>
      </c>
      <c r="L9" t="s">
        <v>36</v>
      </c>
      <c r="M9" s="62"/>
    </row>
    <row r="10" spans="1:13" ht="15.75" thickBot="1" x14ac:dyDescent="0.3">
      <c r="A10" s="26" t="s">
        <v>4</v>
      </c>
      <c r="B10" s="63" t="s">
        <v>37</v>
      </c>
      <c r="C10" s="55">
        <v>45982</v>
      </c>
      <c r="D10" s="67">
        <v>70130141</v>
      </c>
      <c r="E10" s="27">
        <v>12765059</v>
      </c>
      <c r="F10" s="13">
        <f t="shared" si="0"/>
        <v>82895200</v>
      </c>
      <c r="G10" s="89"/>
      <c r="H10" s="92"/>
      <c r="I10" s="81" t="s">
        <v>19</v>
      </c>
      <c r="J10" s="82" t="s">
        <v>21</v>
      </c>
      <c r="K10" s="83">
        <v>82895200</v>
      </c>
      <c r="L10" t="s">
        <v>38</v>
      </c>
    </row>
    <row r="11" spans="1:13" ht="15.75" thickBot="1" x14ac:dyDescent="0.3">
      <c r="A11" s="26" t="s">
        <v>4</v>
      </c>
      <c r="B11" s="63" t="s">
        <v>40</v>
      </c>
      <c r="C11" s="55">
        <v>45982</v>
      </c>
      <c r="D11" s="67">
        <v>6953109</v>
      </c>
      <c r="E11" s="27">
        <v>1321091</v>
      </c>
      <c r="F11" s="13">
        <f t="shared" si="0"/>
        <v>8274200</v>
      </c>
      <c r="G11" s="89"/>
      <c r="H11" s="92"/>
      <c r="I11" s="51" t="s">
        <v>10</v>
      </c>
      <c r="J11" s="73" t="s">
        <v>21</v>
      </c>
      <c r="K11" s="74">
        <v>8274200</v>
      </c>
      <c r="L11" t="s">
        <v>44</v>
      </c>
    </row>
    <row r="12" spans="1:13" ht="15.75" thickBot="1" x14ac:dyDescent="0.3">
      <c r="A12" s="28" t="s">
        <v>4</v>
      </c>
      <c r="B12" s="29" t="s">
        <v>41</v>
      </c>
      <c r="C12" s="68">
        <v>45982</v>
      </c>
      <c r="D12" s="30">
        <v>62765672</v>
      </c>
      <c r="E12" s="31">
        <v>11925478</v>
      </c>
      <c r="F12" s="32">
        <f t="shared" si="0"/>
        <v>74691150</v>
      </c>
      <c r="G12" s="90"/>
      <c r="H12" s="93"/>
      <c r="I12" s="75" t="s">
        <v>10</v>
      </c>
      <c r="J12" s="76" t="s">
        <v>21</v>
      </c>
      <c r="K12" s="77">
        <v>74691150</v>
      </c>
      <c r="L12" t="s">
        <v>42</v>
      </c>
    </row>
    <row r="13" spans="1:13" ht="15.75" thickBot="1" x14ac:dyDescent="0.3">
      <c r="A13" s="58" t="s">
        <v>17</v>
      </c>
      <c r="B13" s="14" t="s">
        <v>32</v>
      </c>
      <c r="C13" s="56">
        <v>45982</v>
      </c>
      <c r="D13" s="15">
        <v>9197000</v>
      </c>
      <c r="E13" s="16">
        <v>0</v>
      </c>
      <c r="F13" s="17">
        <f t="shared" si="0"/>
        <v>9197000</v>
      </c>
      <c r="G13" s="18" t="s">
        <v>22</v>
      </c>
      <c r="H13" s="12">
        <v>0</v>
      </c>
      <c r="I13" s="65" t="s">
        <v>18</v>
      </c>
      <c r="J13" s="66" t="s">
        <v>20</v>
      </c>
      <c r="K13" s="49">
        <v>9197000</v>
      </c>
      <c r="L13" t="s">
        <v>33</v>
      </c>
    </row>
    <row r="14" spans="1:13" ht="15.75" thickBot="1" x14ac:dyDescent="0.3">
      <c r="A14" s="59" t="s">
        <v>17</v>
      </c>
      <c r="B14" s="39" t="s">
        <v>35</v>
      </c>
      <c r="C14" s="56">
        <v>45982</v>
      </c>
      <c r="D14" s="40">
        <v>1317250</v>
      </c>
      <c r="E14" s="41">
        <v>0</v>
      </c>
      <c r="F14" s="42">
        <f t="shared" ref="F14" si="1">+D14+E14</f>
        <v>1317250</v>
      </c>
      <c r="G14" s="19" t="s">
        <v>22</v>
      </c>
      <c r="H14" s="20">
        <v>0</v>
      </c>
      <c r="I14" s="78" t="s">
        <v>43</v>
      </c>
      <c r="J14" s="79" t="s">
        <v>20</v>
      </c>
      <c r="K14" s="80">
        <v>1317250</v>
      </c>
      <c r="L14" t="s">
        <v>36</v>
      </c>
    </row>
    <row r="15" spans="1:13" ht="15.75" thickBot="1" x14ac:dyDescent="0.3">
      <c r="A15" s="59" t="s">
        <v>17</v>
      </c>
      <c r="B15" s="39" t="s">
        <v>39</v>
      </c>
      <c r="C15" s="56">
        <v>45982</v>
      </c>
      <c r="D15" s="40">
        <v>22945200</v>
      </c>
      <c r="E15" s="41">
        <v>0</v>
      </c>
      <c r="F15" s="42">
        <f t="shared" ref="F15" si="2">+D15+E15</f>
        <v>22945200</v>
      </c>
      <c r="G15" s="19" t="s">
        <v>22</v>
      </c>
      <c r="H15" s="20">
        <v>0</v>
      </c>
      <c r="I15" s="84" t="s">
        <v>19</v>
      </c>
      <c r="J15" s="85" t="s">
        <v>21</v>
      </c>
      <c r="K15" s="86">
        <v>22945200</v>
      </c>
      <c r="L15" t="s">
        <v>38</v>
      </c>
    </row>
    <row r="16" spans="1:13" ht="19.5" thickBot="1" x14ac:dyDescent="0.3">
      <c r="A16" s="33"/>
      <c r="B16" s="34" t="s">
        <v>2</v>
      </c>
      <c r="C16" s="34"/>
      <c r="D16" s="50">
        <f>SUM(D7:D15)</f>
        <v>335891114</v>
      </c>
      <c r="E16" s="35">
        <f>SUM(E7:E15)</f>
        <v>54973261</v>
      </c>
      <c r="F16" s="36">
        <f>SUM(F7:F15)</f>
        <v>390864375</v>
      </c>
      <c r="G16" s="37" t="s">
        <v>8</v>
      </c>
      <c r="H16" s="71">
        <f>SUM(H7:H12)</f>
        <v>302431664</v>
      </c>
      <c r="I16" s="38"/>
      <c r="J16" s="38"/>
      <c r="K16" s="70">
        <f>SUM(K7:K15)</f>
        <v>390864375</v>
      </c>
    </row>
    <row r="17" spans="6:12" x14ac:dyDescent="0.25">
      <c r="G17" s="2"/>
      <c r="H17" s="2"/>
      <c r="I17" s="2"/>
    </row>
    <row r="19" spans="6:12" ht="15.75" thickBot="1" x14ac:dyDescent="0.3">
      <c r="F19" s="5"/>
    </row>
    <row r="20" spans="6:12" x14ac:dyDescent="0.25">
      <c r="J20" s="43" t="s">
        <v>25</v>
      </c>
      <c r="K20" s="7" t="s">
        <v>26</v>
      </c>
      <c r="L20" s="7" t="s">
        <v>27</v>
      </c>
    </row>
    <row r="21" spans="6:12" ht="45" x14ac:dyDescent="0.25">
      <c r="I21" s="72" t="s">
        <v>30</v>
      </c>
      <c r="J21" s="44" t="s">
        <v>18</v>
      </c>
      <c r="K21" s="61">
        <f>SUMIFS(K7:K15,I7:I15,J21)</f>
        <v>75525625</v>
      </c>
      <c r="L21" s="60" t="s">
        <v>45</v>
      </c>
    </row>
    <row r="22" spans="6:12" ht="30.75" thickBot="1" x14ac:dyDescent="0.3">
      <c r="I22" s="72" t="s">
        <v>36</v>
      </c>
      <c r="J22" s="52" t="s">
        <v>43</v>
      </c>
      <c r="K22" s="61">
        <f>SUMIFS($K$7:$K$15,$I$7:$I$15,J22)</f>
        <v>126533000</v>
      </c>
      <c r="L22" s="60" t="s">
        <v>46</v>
      </c>
    </row>
    <row r="23" spans="6:12" ht="30" x14ac:dyDescent="0.25">
      <c r="I23" s="72" t="s">
        <v>42</v>
      </c>
      <c r="J23" s="87" t="s">
        <v>10</v>
      </c>
      <c r="K23" s="61">
        <f>SUMIFS($K$7:$K$15,$I$7:$I$15,J23)</f>
        <v>82965350</v>
      </c>
      <c r="L23" s="60" t="s">
        <v>47</v>
      </c>
    </row>
    <row r="24" spans="6:12" ht="30" x14ac:dyDescent="0.25">
      <c r="I24" s="72" t="s">
        <v>38</v>
      </c>
      <c r="J24" s="81" t="s">
        <v>19</v>
      </c>
      <c r="K24" s="61">
        <f>SUMIFS($K$7:$K$15,$I$7:$I$15,J24)</f>
        <v>105840400</v>
      </c>
      <c r="L24" s="60" t="s">
        <v>48</v>
      </c>
    </row>
    <row r="25" spans="6:12" ht="18.75" x14ac:dyDescent="0.3">
      <c r="K25" s="69">
        <f>SUM(K21:K24)</f>
        <v>390864375</v>
      </c>
      <c r="L25" s="57">
        <f>SUM(L21:L24)</f>
        <v>0</v>
      </c>
    </row>
  </sheetData>
  <mergeCells count="2">
    <mergeCell ref="G7:G12"/>
    <mergeCell ref="H7:H1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Aychel Juliana Uribe Torres</cp:lastModifiedBy>
  <dcterms:created xsi:type="dcterms:W3CDTF">2015-06-05T18:19:34Z</dcterms:created>
  <dcterms:modified xsi:type="dcterms:W3CDTF">2025-11-25T23:40:16Z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2025-09-24T13:56:09Z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75903ac6-a4e8-41d3-829b-4e0eca6f58d1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