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uario\Desktop\CENTRO VIDA 2025 - NOVIEMBRE\"/>
    </mc:Choice>
  </mc:AlternateContent>
  <xr:revisionPtr revIDLastSave="0" documentId="13_ncr:1_{8AB01D00-0260-4C26-A675-637EFD494C50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202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J57" i="1" l="1"/>
  <c r="J58" i="1"/>
  <c r="H57" i="1"/>
  <c r="H51" i="1"/>
  <c r="D7" i="1"/>
  <c r="H43" i="1"/>
  <c r="H42" i="1"/>
  <c r="H41" i="1"/>
  <c r="H40" i="1"/>
  <c r="E25" i="1"/>
  <c r="E24" i="1"/>
  <c r="E20" i="1"/>
  <c r="E17" i="1"/>
  <c r="E14" i="1"/>
  <c r="H44" i="1" l="1"/>
  <c r="I21" i="1"/>
  <c r="I6" i="1" l="1"/>
  <c r="I5" i="1"/>
  <c r="H56" i="1" l="1"/>
  <c r="H55" i="1"/>
  <c r="H54" i="1"/>
  <c r="H53" i="1"/>
  <c r="H52" i="1"/>
  <c r="H50" i="1"/>
  <c r="H49" i="1"/>
  <c r="H58" i="1" s="1"/>
  <c r="H36" i="1"/>
  <c r="H37" i="1" s="1"/>
  <c r="H25" i="1"/>
  <c r="H24" i="1"/>
  <c r="H21" i="1"/>
  <c r="H20" i="1"/>
  <c r="H17" i="1"/>
  <c r="H18" i="1" s="1"/>
  <c r="H14" i="1"/>
  <c r="H15" i="1" s="1"/>
  <c r="H11" i="1"/>
  <c r="H12" i="1" s="1"/>
  <c r="E8" i="1"/>
  <c r="H8" i="1" s="1"/>
  <c r="H7" i="1"/>
  <c r="H6" i="1"/>
  <c r="H5" i="1"/>
  <c r="H26" i="1" l="1"/>
  <c r="H22" i="1"/>
  <c r="H9" i="1"/>
  <c r="H38" i="1" l="1"/>
  <c r="H45" i="1" s="1"/>
  <c r="H60" i="1" l="1"/>
  <c r="I45" i="1"/>
</calcChain>
</file>

<file path=xl/sharedStrings.xml><?xml version="1.0" encoding="utf-8"?>
<sst xmlns="http://schemas.openxmlformats.org/spreadsheetml/2006/main" count="110" uniqueCount="75">
  <si>
    <t>BENEFICIARIOS</t>
  </si>
  <si>
    <t>DIAS EJECUTADOS</t>
  </si>
  <si>
    <t xml:space="preserve">RESPONSABLE DEL APORTE </t>
  </si>
  <si>
    <t>DETALLE</t>
  </si>
  <si>
    <t>DIAS</t>
  </si>
  <si>
    <t>UNIDAD</t>
  </si>
  <si>
    <t>VALOR 
UNITARIO</t>
  </si>
  <si>
    <t>VALOR 
TOTAL</t>
  </si>
  <si>
    <t>APORTE MUNICIPIO</t>
  </si>
  <si>
    <t>Refrigerio de la Mañana</t>
  </si>
  <si>
    <t>Ración</t>
  </si>
  <si>
    <t>Refrigerio de la Tarde</t>
  </si>
  <si>
    <t>ATENCION PRIMARIA EN SALUD</t>
  </si>
  <si>
    <t>SUBTOTAL ATENCION PRIMARIA EN SALUD</t>
  </si>
  <si>
    <t>SUBTOTAL CAPACITACION EN ACTIVIDADES PRODUCTIVAS</t>
  </si>
  <si>
    <t>AUXILIO EXEQUIAL</t>
  </si>
  <si>
    <t>SUBTOTAL AUXILIO EXEQUIAL</t>
  </si>
  <si>
    <t>TOTAL APORTE DEL MUNICIPIO DE TONA - SANTANDER</t>
  </si>
  <si>
    <t>PRESUPUESTO APORTE ENTIDAD SIN ANIMO DE LUCRO CONVENIO CENTRO VIDA</t>
  </si>
  <si>
    <t>TOTAL APORTE ENTIDAD SIN ANIMO DE LUCRO</t>
  </si>
  <si>
    <t>Días</t>
  </si>
  <si>
    <t>Meses</t>
  </si>
  <si>
    <t>CAPACITACION EN ACTIVIDADES MANUALES PRODUCTIVAS</t>
  </si>
  <si>
    <t>ATENCION PSICOSOCIAL</t>
  </si>
  <si>
    <t>SUBTOTAL ATENCION PSICOSOCIAL</t>
  </si>
  <si>
    <t>DEPORTE CULTURA Y RECREACIÓN</t>
  </si>
  <si>
    <t>SUBTOTAL DEPORTE, CULTURA Y RECREACION</t>
  </si>
  <si>
    <t>PRESUPUESTO APORTE POR EL DEPARTAMENTO</t>
  </si>
  <si>
    <t>APORTE DEPARTAMENTO</t>
  </si>
  <si>
    <t>TOTAL APORTE DEPARTAMENTO SANTANDER</t>
  </si>
  <si>
    <t>Auxiliar de Enfermeria (3 Auxiliares), incluye pago de seguridad social.</t>
  </si>
  <si>
    <t>ATENCION NUTRICIÓN</t>
  </si>
  <si>
    <t>Cant.</t>
  </si>
  <si>
    <t>CANT</t>
  </si>
  <si>
    <t>MEDIDA</t>
  </si>
  <si>
    <t xml:space="preserve">SUBTOTAL ALIMENTACION </t>
  </si>
  <si>
    <t>Kit Material para el Desarrollo de Actividades Manuales y Productivas (Vinilos, pincel, material para tejer, aguja de tejer, tijera pequeña, colbón mediano).</t>
  </si>
  <si>
    <t>CAPACITACIÓN TIC´S</t>
  </si>
  <si>
    <t>SUMINISTRO DE RACIONES (INCLUYE REFRIGERIOS Y ALMUERZO). QUE ASEGURE LA INGESTA NECESARIA DE LOS NIVELES PROTEICO-CALÓRICO Y DE MICRONUTRIENTES QUE GARANTICEN BUENAS CONDICIONES DE SALUD PARA EL ADULTO MAYOR TENIENDO EN CUENTA MINUTA REALIZADA POR EL PROFESIONAL DE LA NUTRICIÓN.</t>
  </si>
  <si>
    <t>PROFESIONAL EN NUTRICIÓN - Minuta nutricional en cada una de las tres sedes (valoración mensual a cada adulto mayor, incluye pago de seguridad social)</t>
  </si>
  <si>
    <t>Brindar capacitación a los adultos, esta actividad se realiza en convenio con Biblioteca Pública Municipal.</t>
  </si>
  <si>
    <t>n/a</t>
  </si>
  <si>
    <t>Kit</t>
  </si>
  <si>
    <t>Persona</t>
  </si>
  <si>
    <t>ENCUENTROS INTERGENERACIONALES</t>
  </si>
  <si>
    <t>PROMOCIÓN DE REDES DE APOYO</t>
  </si>
  <si>
    <t>Promoción de la constitución de redes para el apoyo permanente de los Adultos Mayores.</t>
  </si>
  <si>
    <t>Promoción del trabajo asociativo de los adultos mayores para la consecución de ingresos, cuando ello sea posible.</t>
  </si>
  <si>
    <t xml:space="preserve">PROMOCIÓN DEL TRABAJO ASOCIATIVO </t>
  </si>
  <si>
    <t>Señalización Reglamentaria, Exintores, Botiquin de Primeros Auxilios, Camilla de Emergencias, Capacitación a Adultos Mayores en Prevención de Desastres o Emergencias.</t>
  </si>
  <si>
    <t>Elementos de Aseo Personal: Jabon de Tocador, Papel Higienico, Servilletas, Crema Dental, Toallas de Manos (Desechables)</t>
  </si>
  <si>
    <t>Elementos de Aseo: Limpido, Aroma para pisos, Jabón en Polvo, Escobas, Traperos, Recogedores, Recipientes para la Basura.</t>
  </si>
  <si>
    <t>Disponer del personal que ejecute los Servicios Generales (Servicio de Limpieza y Desinfección de Equipos, Espacios del Centro, Arreglos Locativos a que haya lugar, Alistamiento y Preparación de Equipos, Consultorios y elementos para Terapias, ya sean grupales o individuales.</t>
  </si>
  <si>
    <t>Manipulador de alimentos, responsables de la preparación de cada una de las raciones.</t>
  </si>
  <si>
    <t xml:space="preserve">Arriendo de Infraestructura para el funcionamiento de las Sedes de Centro Vida del Municipio </t>
  </si>
  <si>
    <t>Electricidad, gas, aseo, alcantarillado y agua</t>
  </si>
  <si>
    <t>Global</t>
  </si>
  <si>
    <t>Lugar</t>
  </si>
  <si>
    <t>Póliza de Seguro Fúnebre Servicios por 1 salario mínimo mensual legal vigente.</t>
  </si>
  <si>
    <t>Ciento veinte Beneficiarios</t>
  </si>
  <si>
    <t>Direccion General, coordinación de actividades y profesionales de las tres sedes</t>
  </si>
  <si>
    <t xml:space="preserve">Persona con Idoneidad para instrucción de Actividades Manuales y Actividad Productiva en los Adultos Mayores, en las tres sedes.(Incluye transporte y seguridad social). </t>
  </si>
  <si>
    <t>Días/ Mes</t>
  </si>
  <si>
    <t>PROFESIONAL EN PSICOLOGIA (valoración semanal a cada adulto mayor en cada una de las sedes, incluye transporte y pago de seguridad social)</t>
  </si>
  <si>
    <t>Licenciado en Educación Fisica con Actitud en Danza, realizar actividades en cada una de las tres sedes semanlmente. (Incluye transporte y seguridad social).</t>
  </si>
  <si>
    <t>Profesional en Fisioterapia, realizar valoraciones semanales en cada una de las tres sedes. (Incluye transporte y seguridad social).</t>
  </si>
  <si>
    <t>Menaje necesario para el funcionamiento del centro vida (Ollas, cubiertos, platos, vasos, mesas, sillas y otros de los cuales actualmente no tiene el municipio).</t>
  </si>
  <si>
    <t>Encuentros intergeneracionales en convenio con las instituciones educativas.</t>
  </si>
  <si>
    <t>TOTAL RECURSOS DEL SERVICIO DE ATENCIÓN Y PROTECCIÓN INTEGRAL ADULTO MAYOR (MUNICIPAL Y DEPARTAMENTAL)</t>
  </si>
  <si>
    <t xml:space="preserve">Almuerzo </t>
  </si>
  <si>
    <t>FUNDACIÓN</t>
  </si>
  <si>
    <t>PRESUPUESTO TONA CONVENIO CENTRO VIDA 2025</t>
  </si>
  <si>
    <t>Dieciséis</t>
  </si>
  <si>
    <t>Detalle navideño (Opcional de acuerdo al presupuesto).</t>
  </si>
  <si>
    <t>TOTAL CONVENIO: CENTRO VIDA 2025-2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</si>
</sst>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&quot;$&quot;\ #,##0.00"/>
    <numFmt numFmtId="165" formatCode="&quot;$&quot;#,##0.00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b/>
      <sz val="13"/>
      <color theme="3"/>
      <name val="Arial Narrow"/>
      <family val="2"/>
    </font>
    <font>
      <b/>
      <sz val="11"/>
      <color theme="1"/>
      <name val="Arial Narrow"/>
      <family val="2"/>
    </font>
    <font>
      <b/>
      <sz val="10"/>
      <color theme="1"/>
      <name val="Arial Narrow"/>
      <family val="2"/>
    </font>
    <font>
      <i/>
      <sz val="10"/>
      <color theme="1"/>
      <name val="Arial Narrow"/>
      <family val="2"/>
    </font>
    <font>
      <b/>
      <sz val="10"/>
      <color rgb="FFC00000"/>
      <name val="Arial Narrow"/>
      <family val="2"/>
    </font>
    <font>
      <b/>
      <sz val="10"/>
      <color theme="1"/>
      <name val="Arial"/>
      <family val="2"/>
    </font>
    <font>
      <sz val="10"/>
      <color theme="1"/>
      <name val="Arial Narrow"/>
      <family val="2"/>
    </font>
    <font>
      <b/>
      <sz val="8"/>
      <color theme="1"/>
      <name val="Arial"/>
      <family val="2"/>
    </font>
    <font>
      <b/>
      <i/>
      <sz val="10"/>
      <color theme="1"/>
      <name val="Arial Narrow"/>
      <family val="2"/>
    </font>
    <font>
      <sz val="10"/>
      <name val="Arial Narrow"/>
      <family val="2"/>
    </font>
    <font>
      <b/>
      <sz val="11"/>
      <color theme="3"/>
      <name val="Arial Narrow"/>
      <family val="2"/>
    </font>
  </fonts>
  <fills count="1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/>
    <xf numFmtId="41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04">
    <xf numFmtId="0" fontId="0" fillId="0" borderId="0" xfId="0"/>
    <xf numFmtId="4" fontId="2" fillId="3" borderId="3" xfId="1" applyNumberFormat="1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164" fontId="2" fillId="3" borderId="3" xfId="1" applyNumberFormat="1" applyFont="1" applyFill="1" applyBorder="1" applyAlignment="1">
      <alignment vertical="center" wrapText="1"/>
    </xf>
    <xf numFmtId="43" fontId="0" fillId="0" borderId="0" xfId="2" applyFont="1" applyAlignment="1">
      <alignment wrapText="1"/>
    </xf>
    <xf numFmtId="43" fontId="2" fillId="3" borderId="3" xfId="2" applyFont="1" applyFill="1" applyBorder="1" applyAlignment="1">
      <alignment horizontal="center" vertical="center" wrapText="1"/>
    </xf>
    <xf numFmtId="43" fontId="0" fillId="0" borderId="0" xfId="2" applyFont="1"/>
    <xf numFmtId="43" fontId="0" fillId="0" borderId="0" xfId="0" applyNumberFormat="1" applyAlignment="1">
      <alignment wrapText="1"/>
    </xf>
    <xf numFmtId="0" fontId="6" fillId="0" borderId="3" xfId="0" applyFont="1" applyBorder="1" applyAlignment="1">
      <alignment horizontal="center" vertical="center"/>
    </xf>
    <xf numFmtId="164" fontId="0" fillId="0" borderId="0" xfId="2" applyNumberFormat="1" applyFont="1" applyAlignment="1">
      <alignment wrapText="1"/>
    </xf>
    <xf numFmtId="164" fontId="2" fillId="0" borderId="0" xfId="1" applyNumberFormat="1" applyFont="1" applyFill="1" applyBorder="1" applyAlignment="1">
      <alignment vertical="center" wrapText="1"/>
    </xf>
    <xf numFmtId="0" fontId="8" fillId="0" borderId="0" xfId="0" applyFont="1" applyAlignment="1">
      <alignment horizontal="center" vertical="center" wrapText="1"/>
    </xf>
    <xf numFmtId="164" fontId="8" fillId="0" borderId="0" xfId="1" applyNumberFormat="1" applyFont="1" applyFill="1" applyBorder="1" applyAlignment="1">
      <alignment vertical="center" wrapText="1"/>
    </xf>
    <xf numFmtId="165" fontId="4" fillId="7" borderId="13" xfId="0" applyNumberFormat="1" applyFont="1" applyFill="1" applyBorder="1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44" fontId="6" fillId="0" borderId="3" xfId="3" applyFont="1" applyBorder="1" applyAlignment="1">
      <alignment vertical="center"/>
    </xf>
    <xf numFmtId="0" fontId="9" fillId="6" borderId="3" xfId="0" applyFont="1" applyFill="1" applyBorder="1" applyAlignment="1">
      <alignment horizontal="center" vertical="center" wrapText="1"/>
    </xf>
    <xf numFmtId="164" fontId="9" fillId="6" borderId="3" xfId="1" applyNumberFormat="1" applyFont="1" applyFill="1" applyBorder="1" applyAlignment="1">
      <alignment horizontal="right" vertical="center" wrapText="1"/>
    </xf>
    <xf numFmtId="44" fontId="9" fillId="0" borderId="3" xfId="3" applyFont="1" applyBorder="1" applyAlignment="1">
      <alignment vertical="center" wrapText="1"/>
    </xf>
    <xf numFmtId="164" fontId="9" fillId="0" borderId="3" xfId="1" applyNumberFormat="1" applyFont="1" applyBorder="1" applyAlignment="1">
      <alignment vertical="center" wrapText="1"/>
    </xf>
    <xf numFmtId="0" fontId="6" fillId="0" borderId="3" xfId="0" applyFont="1" applyBorder="1" applyAlignment="1">
      <alignment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10" fillId="0" borderId="3" xfId="0" applyFont="1" applyBorder="1" applyAlignment="1">
      <alignment wrapText="1"/>
    </xf>
    <xf numFmtId="0" fontId="9" fillId="0" borderId="3" xfId="0" applyFont="1" applyBorder="1" applyAlignment="1">
      <alignment horizontal="center" vertical="center" wrapText="1"/>
    </xf>
    <xf numFmtId="3" fontId="9" fillId="0" borderId="3" xfId="0" applyNumberFormat="1" applyFont="1" applyBorder="1" applyAlignment="1">
      <alignment horizontal="center" vertical="center" wrapText="1"/>
    </xf>
    <xf numFmtId="164" fontId="5" fillId="3" borderId="4" xfId="1" applyNumberFormat="1" applyFont="1" applyFill="1" applyBorder="1" applyAlignment="1">
      <alignment vertical="center" wrapText="1"/>
    </xf>
    <xf numFmtId="3" fontId="11" fillId="0" borderId="3" xfId="1" applyNumberFormat="1" applyFont="1" applyBorder="1" applyAlignment="1">
      <alignment vertical="center" wrapText="1"/>
    </xf>
    <xf numFmtId="0" fontId="5" fillId="3" borderId="3" xfId="0" applyFont="1" applyFill="1" applyBorder="1" applyAlignment="1">
      <alignment horizontal="center" vertical="center" wrapText="1"/>
    </xf>
    <xf numFmtId="43" fontId="5" fillId="3" borderId="3" xfId="2" applyFont="1" applyFill="1" applyBorder="1" applyAlignment="1">
      <alignment horizontal="center" vertical="center" wrapText="1"/>
    </xf>
    <xf numFmtId="4" fontId="5" fillId="3" borderId="3" xfId="1" applyNumberFormat="1" applyFont="1" applyFill="1" applyBorder="1" applyAlignment="1">
      <alignment horizontal="center" vertical="center" wrapText="1"/>
    </xf>
    <xf numFmtId="4" fontId="9" fillId="0" borderId="3" xfId="0" applyNumberFormat="1" applyFont="1" applyBorder="1" applyAlignment="1">
      <alignment horizontal="center" vertical="center" wrapText="1"/>
    </xf>
    <xf numFmtId="164" fontId="7" fillId="4" borderId="3" xfId="1" applyNumberFormat="1" applyFont="1" applyFill="1" applyBorder="1" applyAlignment="1">
      <alignment vertical="center" wrapText="1"/>
    </xf>
    <xf numFmtId="0" fontId="9" fillId="0" borderId="3" xfId="0" applyFont="1" applyBorder="1" applyAlignment="1">
      <alignment horizontal="center" vertical="center"/>
    </xf>
    <xf numFmtId="164" fontId="7" fillId="4" borderId="2" xfId="1" applyNumberFormat="1" applyFont="1" applyFill="1" applyBorder="1" applyAlignment="1">
      <alignment vertical="center" wrapText="1"/>
    </xf>
    <xf numFmtId="0" fontId="12" fillId="0" borderId="3" xfId="0" applyFont="1" applyBorder="1" applyAlignment="1">
      <alignment horizontal="center" vertical="center" wrapText="1"/>
    </xf>
    <xf numFmtId="2" fontId="12" fillId="0" borderId="3" xfId="0" applyNumberFormat="1" applyFont="1" applyBorder="1" applyAlignment="1">
      <alignment horizontal="center" vertical="center" wrapText="1"/>
    </xf>
    <xf numFmtId="44" fontId="12" fillId="0" borderId="3" xfId="3" applyFont="1" applyFill="1" applyBorder="1" applyAlignment="1">
      <alignment horizontal="center" vertical="center" wrapText="1"/>
    </xf>
    <xf numFmtId="43" fontId="12" fillId="0" borderId="3" xfId="0" applyNumberFormat="1" applyFont="1" applyBorder="1" applyAlignment="1">
      <alignment horizontal="center" vertical="center" wrapText="1"/>
    </xf>
    <xf numFmtId="164" fontId="5" fillId="3" borderId="3" xfId="1" applyNumberFormat="1" applyFont="1" applyFill="1" applyBorder="1" applyAlignment="1">
      <alignment vertical="center" wrapText="1"/>
    </xf>
    <xf numFmtId="44" fontId="9" fillId="6" borderId="3" xfId="3" applyFont="1" applyFill="1" applyBorder="1" applyAlignment="1">
      <alignment horizontal="right" vertical="center" wrapText="1"/>
    </xf>
    <xf numFmtId="44" fontId="9" fillId="6" borderId="3" xfId="3" applyFont="1" applyFill="1" applyBorder="1" applyAlignment="1">
      <alignment horizontal="center" vertical="center" wrapText="1"/>
    </xf>
    <xf numFmtId="164" fontId="4" fillId="7" borderId="13" xfId="1" applyNumberFormat="1" applyFont="1" applyFill="1" applyBorder="1" applyAlignment="1">
      <alignment vertical="center" wrapText="1"/>
    </xf>
    <xf numFmtId="44" fontId="0" fillId="0" borderId="0" xfId="0" applyNumberFormat="1" applyAlignment="1">
      <alignment wrapText="1"/>
    </xf>
    <xf numFmtId="0" fontId="5" fillId="2" borderId="4" xfId="0" applyFont="1" applyFill="1" applyBorder="1" applyAlignment="1">
      <alignment vertical="top" wrapText="1"/>
    </xf>
    <xf numFmtId="2" fontId="9" fillId="0" borderId="3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top" wrapText="1"/>
    </xf>
    <xf numFmtId="0" fontId="6" fillId="0" borderId="2" xfId="0" applyFont="1" applyBorder="1" applyAlignment="1">
      <alignment horizontal="left" vertical="top" wrapText="1"/>
    </xf>
    <xf numFmtId="0" fontId="5" fillId="2" borderId="19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5" fillId="8" borderId="3" xfId="0" applyFont="1" applyFill="1" applyBorder="1" applyAlignment="1">
      <alignment horizontal="center" vertical="center" wrapText="1"/>
    </xf>
    <xf numFmtId="0" fontId="5" fillId="10" borderId="8" xfId="0" applyFont="1" applyFill="1" applyBorder="1" applyAlignment="1">
      <alignment horizontal="center" vertical="center" wrapText="1"/>
    </xf>
    <xf numFmtId="0" fontId="5" fillId="10" borderId="9" xfId="0" applyFont="1" applyFill="1" applyBorder="1" applyAlignment="1">
      <alignment horizontal="center" vertical="center" wrapText="1"/>
    </xf>
    <xf numFmtId="0" fontId="5" fillId="8" borderId="10" xfId="0" applyFont="1" applyFill="1" applyBorder="1" applyAlignment="1">
      <alignment horizontal="center" wrapText="1"/>
    </xf>
    <xf numFmtId="0" fontId="5" fillId="8" borderId="11" xfId="0" applyFont="1" applyFill="1" applyBorder="1" applyAlignment="1">
      <alignment horizontal="center" wrapText="1"/>
    </xf>
    <xf numFmtId="0" fontId="5" fillId="8" borderId="12" xfId="0" applyFont="1" applyFill="1" applyBorder="1" applyAlignment="1">
      <alignment horizontal="center" wrapText="1"/>
    </xf>
    <xf numFmtId="0" fontId="9" fillId="0" borderId="7" xfId="0" applyFont="1" applyBorder="1" applyAlignment="1">
      <alignment horizontal="left" vertical="top" wrapText="1"/>
    </xf>
    <xf numFmtId="0" fontId="9" fillId="0" borderId="2" xfId="0" applyFont="1" applyBorder="1" applyAlignment="1">
      <alignment horizontal="left" vertical="top" wrapText="1"/>
    </xf>
    <xf numFmtId="0" fontId="12" fillId="0" borderId="7" xfId="0" applyFont="1" applyBorder="1" applyAlignment="1">
      <alignment horizontal="left" vertical="top" wrapText="1"/>
    </xf>
    <xf numFmtId="0" fontId="12" fillId="0" borderId="2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left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7" fillId="4" borderId="1" xfId="0" applyFont="1" applyFill="1" applyBorder="1" applyAlignment="1">
      <alignment horizontal="left" vertical="center"/>
    </xf>
    <xf numFmtId="0" fontId="7" fillId="4" borderId="7" xfId="0" applyFont="1" applyFill="1" applyBorder="1" applyAlignment="1">
      <alignment horizontal="left" vertical="center"/>
    </xf>
    <xf numFmtId="0" fontId="7" fillId="4" borderId="2" xfId="0" applyFont="1" applyFill="1" applyBorder="1" applyAlignment="1">
      <alignment horizontal="left" vertical="center"/>
    </xf>
    <xf numFmtId="0" fontId="2" fillId="5" borderId="1" xfId="0" applyFont="1" applyFill="1" applyBorder="1" applyAlignment="1">
      <alignment horizontal="center" vertical="center" wrapText="1"/>
    </xf>
    <xf numFmtId="0" fontId="2" fillId="5" borderId="17" xfId="0" applyFont="1" applyFill="1" applyBorder="1" applyAlignment="1">
      <alignment horizontal="center" vertical="center" wrapText="1"/>
    </xf>
    <xf numFmtId="0" fontId="2" fillId="5" borderId="7" xfId="0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7" fillId="4" borderId="3" xfId="0" applyFont="1" applyFill="1" applyBorder="1" applyAlignment="1">
      <alignment horizontal="left" vertical="center"/>
    </xf>
    <xf numFmtId="0" fontId="6" fillId="0" borderId="3" xfId="0" applyFont="1" applyBorder="1" applyAlignment="1">
      <alignment horizontal="left" vertical="top" wrapText="1"/>
    </xf>
    <xf numFmtId="0" fontId="6" fillId="0" borderId="7" xfId="0" applyFont="1" applyBorder="1" applyAlignment="1">
      <alignment horizontal="left" vertical="top" wrapText="1"/>
    </xf>
    <xf numFmtId="0" fontId="7" fillId="4" borderId="2" xfId="0" applyFont="1" applyFill="1" applyBorder="1" applyAlignment="1">
      <alignment horizontal="left" vertical="center" wrapText="1"/>
    </xf>
    <xf numFmtId="0" fontId="7" fillId="4" borderId="3" xfId="0" applyFont="1" applyFill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 wrapText="1"/>
    </xf>
    <xf numFmtId="0" fontId="6" fillId="0" borderId="7" xfId="0" applyFont="1" applyBorder="1" applyAlignment="1">
      <alignment horizontal="justify" vertical="center" wrapText="1"/>
    </xf>
    <xf numFmtId="0" fontId="6" fillId="0" borderId="2" xfId="0" applyFont="1" applyBorder="1" applyAlignment="1">
      <alignment horizontal="justify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6" borderId="5" xfId="0" applyFont="1" applyFill="1" applyBorder="1" applyAlignment="1">
      <alignment horizontal="center" vertical="center" textRotation="90" wrapText="1"/>
    </xf>
    <xf numFmtId="0" fontId="2" fillId="6" borderId="6" xfId="0" applyFont="1" applyFill="1" applyBorder="1" applyAlignment="1">
      <alignment horizontal="center" vertical="center" textRotation="90" wrapText="1"/>
    </xf>
    <xf numFmtId="0" fontId="4" fillId="7" borderId="14" xfId="0" applyFont="1" applyFill="1" applyBorder="1" applyAlignment="1">
      <alignment horizontal="center"/>
    </xf>
    <xf numFmtId="0" fontId="4" fillId="7" borderId="15" xfId="0" applyFont="1" applyFill="1" applyBorder="1" applyAlignment="1">
      <alignment horizontal="center"/>
    </xf>
    <xf numFmtId="0" fontId="4" fillId="7" borderId="16" xfId="0" applyFont="1" applyFill="1" applyBorder="1" applyAlignment="1">
      <alignment horizontal="center"/>
    </xf>
    <xf numFmtId="0" fontId="13" fillId="0" borderId="3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right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textRotation="90" wrapText="1"/>
    </xf>
    <xf numFmtId="0" fontId="5" fillId="0" borderId="3" xfId="0" applyFont="1" applyBorder="1" applyAlignment="1">
      <alignment horizontal="center" vertical="center"/>
    </xf>
    <xf numFmtId="3" fontId="6" fillId="0" borderId="3" xfId="0" applyNumberFormat="1" applyFont="1" applyBorder="1" applyAlignment="1">
      <alignment horizontal="center" vertical="center"/>
    </xf>
    <xf numFmtId="0" fontId="5" fillId="9" borderId="4" xfId="0" applyFont="1" applyFill="1" applyBorder="1" applyAlignment="1">
      <alignment horizontal="center" vertical="center" wrapText="1"/>
    </xf>
    <xf numFmtId="0" fontId="5" fillId="9" borderId="5" xfId="0" applyFont="1" applyFill="1" applyBorder="1" applyAlignment="1">
      <alignment horizontal="center" vertical="center" wrapText="1"/>
    </xf>
    <xf numFmtId="0" fontId="5" fillId="9" borderId="6" xfId="0" applyFont="1" applyFill="1" applyBorder="1" applyAlignment="1">
      <alignment horizontal="center" vertical="center" wrapText="1"/>
    </xf>
    <xf numFmtId="0" fontId="2" fillId="6" borderId="4" xfId="0" applyFont="1" applyFill="1" applyBorder="1" applyAlignment="1">
      <alignment horizontal="center" vertical="center" textRotation="90" wrapText="1"/>
    </xf>
    <xf numFmtId="10" fontId="0" fillId="0" borderId="0" xfId="4" applyNumberFormat="1" applyFont="1"/>
  </cellXfs>
  <cellStyles count="5">
    <cellStyle name="Millares" xfId="2" builtinId="3"/>
    <cellStyle name="Millares [0]" xfId="1" builtinId="6"/>
    <cellStyle name="Moneda" xfId="3" builtinId="4"/>
    <cellStyle name="Normal" xfId="0" builtinId="0"/>
    <cellStyle name="Porcentaje" xfId="4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60"/>
  <sheetViews>
    <sheetView tabSelected="1" topLeftCell="A53" zoomScaleNormal="100" workbookViewId="0">
      <selection activeCell="A60" sqref="A60:H60"/>
    </sheetView>
  </sheetViews>
  <sheetFormatPr baseColWidth="10" defaultRowHeight="15" x14ac:dyDescent="0.25"/>
  <cols>
    <col min="1" max="1" width="9.140625" customWidth="1"/>
    <col min="2" max="2" width="34.28515625" customWidth="1"/>
    <col min="3" max="3" width="9" customWidth="1"/>
    <col min="4" max="4" width="5.7109375" bestFit="1" customWidth="1"/>
    <col min="5" max="5" width="5" bestFit="1" customWidth="1"/>
    <col min="6" max="6" width="7.140625" style="15" bestFit="1" customWidth="1"/>
    <col min="7" max="7" width="13" style="6" bestFit="1" customWidth="1"/>
    <col min="8" max="9" width="13.7109375" bestFit="1" customWidth="1"/>
  </cols>
  <sheetData>
    <row r="1" spans="1:9" ht="16.5" x14ac:dyDescent="0.25">
      <c r="A1" s="92" t="s">
        <v>71</v>
      </c>
      <c r="B1" s="92"/>
      <c r="C1" s="92"/>
      <c r="D1" s="92"/>
      <c r="E1" s="92"/>
      <c r="F1" s="92"/>
      <c r="G1" s="92"/>
      <c r="H1" s="92"/>
      <c r="I1" s="2"/>
    </row>
    <row r="2" spans="1:9" x14ac:dyDescent="0.25">
      <c r="A2" s="93" t="s">
        <v>0</v>
      </c>
      <c r="B2" s="93"/>
      <c r="C2" s="94" t="s">
        <v>59</v>
      </c>
      <c r="D2" s="94"/>
      <c r="E2" s="94"/>
      <c r="F2" s="94"/>
      <c r="G2" s="94"/>
      <c r="H2" s="27">
        <v>120</v>
      </c>
      <c r="I2" s="2"/>
    </row>
    <row r="3" spans="1:9" ht="13.5" customHeight="1" x14ac:dyDescent="0.25">
      <c r="A3" s="93" t="s">
        <v>1</v>
      </c>
      <c r="B3" s="93"/>
      <c r="C3" s="94" t="s">
        <v>72</v>
      </c>
      <c r="D3" s="94"/>
      <c r="E3" s="94"/>
      <c r="F3" s="94"/>
      <c r="G3" s="94"/>
      <c r="H3" s="27">
        <v>17</v>
      </c>
      <c r="I3" s="2"/>
    </row>
    <row r="4" spans="1:9" ht="38.25" x14ac:dyDescent="0.25">
      <c r="A4" s="44" t="s">
        <v>2</v>
      </c>
      <c r="B4" s="95" t="s">
        <v>3</v>
      </c>
      <c r="C4" s="95"/>
      <c r="D4" s="28" t="s">
        <v>33</v>
      </c>
      <c r="E4" s="28" t="s">
        <v>4</v>
      </c>
      <c r="F4" s="28" t="s">
        <v>34</v>
      </c>
      <c r="G4" s="29" t="s">
        <v>6</v>
      </c>
      <c r="H4" s="30" t="s">
        <v>7</v>
      </c>
      <c r="I4" s="2"/>
    </row>
    <row r="5" spans="1:9" ht="38.25" customHeight="1" x14ac:dyDescent="0.25">
      <c r="A5" s="96" t="s">
        <v>8</v>
      </c>
      <c r="B5" s="84" t="s">
        <v>38</v>
      </c>
      <c r="C5" s="21" t="s">
        <v>9</v>
      </c>
      <c r="D5" s="24">
        <v>120</v>
      </c>
      <c r="E5" s="25">
        <v>0</v>
      </c>
      <c r="F5" s="24" t="s">
        <v>10</v>
      </c>
      <c r="G5" s="19">
        <v>6200</v>
      </c>
      <c r="H5" s="20">
        <f>G5*D5*E5</f>
        <v>0</v>
      </c>
      <c r="I5" s="43">
        <f>G5*1.052</f>
        <v>6522.4000000000005</v>
      </c>
    </row>
    <row r="6" spans="1:9" ht="28.5" customHeight="1" x14ac:dyDescent="0.25">
      <c r="A6" s="96"/>
      <c r="B6" s="84"/>
      <c r="C6" s="21" t="s">
        <v>69</v>
      </c>
      <c r="D6" s="25">
        <v>120</v>
      </c>
      <c r="E6" s="25">
        <v>0</v>
      </c>
      <c r="F6" s="24" t="s">
        <v>10</v>
      </c>
      <c r="G6" s="19">
        <v>13440</v>
      </c>
      <c r="H6" s="20">
        <f t="shared" ref="H6:H8" si="0">G6*D6*E6</f>
        <v>0</v>
      </c>
      <c r="I6" s="43">
        <f>G6*1.052</f>
        <v>14138.880000000001</v>
      </c>
    </row>
    <row r="7" spans="1:9" ht="49.5" customHeight="1" x14ac:dyDescent="0.25">
      <c r="A7" s="96"/>
      <c r="B7" s="84"/>
      <c r="C7" s="21" t="s">
        <v>11</v>
      </c>
      <c r="D7" s="31">
        <f>H2-D42</f>
        <v>3.8206546199999991</v>
      </c>
      <c r="E7" s="25">
        <v>17</v>
      </c>
      <c r="F7" s="24" t="s">
        <v>10</v>
      </c>
      <c r="G7" s="19">
        <v>6200</v>
      </c>
      <c r="H7" s="20">
        <f t="shared" si="0"/>
        <v>402696.99694799987</v>
      </c>
      <c r="I7" s="2"/>
    </row>
    <row r="8" spans="1:9" ht="27.75" customHeight="1" x14ac:dyDescent="0.25">
      <c r="A8" s="96"/>
      <c r="B8" s="46" t="s">
        <v>53</v>
      </c>
      <c r="C8" s="47"/>
      <c r="D8" s="24">
        <v>3</v>
      </c>
      <c r="E8" s="25">
        <f>H3</f>
        <v>17</v>
      </c>
      <c r="F8" s="24" t="s">
        <v>43</v>
      </c>
      <c r="G8" s="19">
        <v>90000</v>
      </c>
      <c r="H8" s="20">
        <f t="shared" si="0"/>
        <v>4590000</v>
      </c>
      <c r="I8" s="2"/>
    </row>
    <row r="9" spans="1:9" x14ac:dyDescent="0.25">
      <c r="A9" s="96"/>
      <c r="B9" s="80" t="s">
        <v>35</v>
      </c>
      <c r="C9" s="81"/>
      <c r="D9" s="81"/>
      <c r="E9" s="81"/>
      <c r="F9" s="81"/>
      <c r="G9" s="81"/>
      <c r="H9" s="32">
        <f>SUM(H5:H8)</f>
        <v>4992696.996948</v>
      </c>
      <c r="I9" s="2"/>
    </row>
    <row r="10" spans="1:9" x14ac:dyDescent="0.25">
      <c r="A10" s="96"/>
      <c r="B10" s="75" t="s">
        <v>31</v>
      </c>
      <c r="C10" s="75"/>
      <c r="D10" s="75"/>
      <c r="E10" s="75"/>
      <c r="F10" s="75"/>
      <c r="G10" s="75"/>
      <c r="H10" s="76"/>
      <c r="I10" s="2"/>
    </row>
    <row r="11" spans="1:9" ht="39.75" customHeight="1" x14ac:dyDescent="0.25">
      <c r="A11" s="96"/>
      <c r="B11" s="78" t="s">
        <v>39</v>
      </c>
      <c r="C11" s="78"/>
      <c r="D11" s="8">
        <v>1</v>
      </c>
      <c r="E11" s="8">
        <v>1</v>
      </c>
      <c r="F11" s="24" t="s">
        <v>21</v>
      </c>
      <c r="G11" s="16">
        <v>2300000</v>
      </c>
      <c r="H11" s="16">
        <f>G11*D11*E11</f>
        <v>2300000</v>
      </c>
      <c r="I11" s="2"/>
    </row>
    <row r="12" spans="1:9" x14ac:dyDescent="0.25">
      <c r="A12" s="96"/>
      <c r="B12" s="77" t="s">
        <v>24</v>
      </c>
      <c r="C12" s="77"/>
      <c r="D12" s="77"/>
      <c r="E12" s="77"/>
      <c r="F12" s="77"/>
      <c r="G12" s="77"/>
      <c r="H12" s="32">
        <f>H11</f>
        <v>2300000</v>
      </c>
      <c r="I12" s="2"/>
    </row>
    <row r="13" spans="1:9" x14ac:dyDescent="0.25">
      <c r="A13" s="96"/>
      <c r="B13" s="97" t="s">
        <v>23</v>
      </c>
      <c r="C13" s="97"/>
      <c r="D13" s="97"/>
      <c r="E13" s="97"/>
      <c r="F13" s="97"/>
      <c r="G13" s="97"/>
      <c r="H13" s="97"/>
      <c r="I13" s="2"/>
    </row>
    <row r="14" spans="1:9" ht="39.75" customHeight="1" x14ac:dyDescent="0.25">
      <c r="A14" s="96"/>
      <c r="B14" s="78" t="s">
        <v>63</v>
      </c>
      <c r="C14" s="78"/>
      <c r="D14" s="8">
        <v>1</v>
      </c>
      <c r="E14" s="98">
        <f>H3</f>
        <v>17</v>
      </c>
      <c r="F14" s="24" t="s">
        <v>20</v>
      </c>
      <c r="G14" s="16">
        <v>145000</v>
      </c>
      <c r="H14" s="16">
        <f>G14*D14*E14</f>
        <v>2465000</v>
      </c>
      <c r="I14" s="2"/>
    </row>
    <row r="15" spans="1:9" x14ac:dyDescent="0.25">
      <c r="A15" s="96"/>
      <c r="B15" s="77" t="s">
        <v>24</v>
      </c>
      <c r="C15" s="77"/>
      <c r="D15" s="77"/>
      <c r="E15" s="77"/>
      <c r="F15" s="77"/>
      <c r="G15" s="77"/>
      <c r="H15" s="32">
        <f>H14</f>
        <v>2465000</v>
      </c>
      <c r="I15" s="2"/>
    </row>
    <row r="16" spans="1:9" x14ac:dyDescent="0.25">
      <c r="A16" s="96"/>
      <c r="B16" s="62" t="s">
        <v>12</v>
      </c>
      <c r="C16" s="63"/>
      <c r="D16" s="63"/>
      <c r="E16" s="63"/>
      <c r="F16" s="63"/>
      <c r="G16" s="63"/>
      <c r="H16" s="63"/>
      <c r="I16" s="2"/>
    </row>
    <row r="17" spans="1:9" ht="27.75" customHeight="1" x14ac:dyDescent="0.25">
      <c r="A17" s="96"/>
      <c r="B17" s="79" t="s">
        <v>30</v>
      </c>
      <c r="C17" s="47"/>
      <c r="D17" s="24">
        <v>3</v>
      </c>
      <c r="E17" s="25">
        <f>H3</f>
        <v>17</v>
      </c>
      <c r="F17" s="24" t="s">
        <v>20</v>
      </c>
      <c r="G17" s="19">
        <v>115000</v>
      </c>
      <c r="H17" s="20">
        <f>G17*E17*D17</f>
        <v>5865000</v>
      </c>
      <c r="I17" s="2"/>
    </row>
    <row r="18" spans="1:9" x14ac:dyDescent="0.25">
      <c r="A18" s="96"/>
      <c r="B18" s="80" t="s">
        <v>13</v>
      </c>
      <c r="C18" s="81"/>
      <c r="D18" s="81"/>
      <c r="E18" s="81"/>
      <c r="F18" s="81"/>
      <c r="G18" s="81"/>
      <c r="H18" s="32">
        <f>H17</f>
        <v>5865000</v>
      </c>
      <c r="I18" s="2"/>
    </row>
    <row r="19" spans="1:9" x14ac:dyDescent="0.25">
      <c r="A19" s="96"/>
      <c r="B19" s="62" t="s">
        <v>22</v>
      </c>
      <c r="C19" s="63"/>
      <c r="D19" s="63"/>
      <c r="E19" s="63"/>
      <c r="F19" s="63"/>
      <c r="G19" s="63"/>
      <c r="H19" s="63"/>
      <c r="I19" s="2"/>
    </row>
    <row r="20" spans="1:9" ht="39.75" customHeight="1" x14ac:dyDescent="0.25">
      <c r="A20" s="96"/>
      <c r="B20" s="65" t="s">
        <v>61</v>
      </c>
      <c r="C20" s="82"/>
      <c r="D20" s="24">
        <v>1</v>
      </c>
      <c r="E20" s="25">
        <f>H3</f>
        <v>17</v>
      </c>
      <c r="F20" s="24" t="s">
        <v>20</v>
      </c>
      <c r="G20" s="19">
        <v>120000</v>
      </c>
      <c r="H20" s="20">
        <f>G20*E20</f>
        <v>2040000</v>
      </c>
      <c r="I20" s="2"/>
    </row>
    <row r="21" spans="1:9" ht="37.5" customHeight="1" x14ac:dyDescent="0.25">
      <c r="A21" s="96"/>
      <c r="B21" s="83" t="s">
        <v>36</v>
      </c>
      <c r="C21" s="84"/>
      <c r="D21" s="24">
        <v>120</v>
      </c>
      <c r="E21" s="25">
        <v>1</v>
      </c>
      <c r="F21" s="24" t="s">
        <v>42</v>
      </c>
      <c r="G21" s="19">
        <v>28200</v>
      </c>
      <c r="H21" s="20">
        <f>D21*G21*E21</f>
        <v>3384000</v>
      </c>
      <c r="I21" s="43">
        <f>G21*1.05</f>
        <v>29610</v>
      </c>
    </row>
    <row r="22" spans="1:9" x14ac:dyDescent="0.25">
      <c r="A22" s="96"/>
      <c r="B22" s="80" t="s">
        <v>14</v>
      </c>
      <c r="C22" s="81"/>
      <c r="D22" s="81"/>
      <c r="E22" s="81"/>
      <c r="F22" s="81"/>
      <c r="G22" s="81"/>
      <c r="H22" s="32">
        <f>SUM(H20:H21)</f>
        <v>5424000</v>
      </c>
      <c r="I22" s="2"/>
    </row>
    <row r="23" spans="1:9" x14ac:dyDescent="0.25">
      <c r="A23" s="96"/>
      <c r="B23" s="75" t="s">
        <v>25</v>
      </c>
      <c r="C23" s="75"/>
      <c r="D23" s="75"/>
      <c r="E23" s="75"/>
      <c r="F23" s="75"/>
      <c r="G23" s="75"/>
      <c r="H23" s="76"/>
      <c r="I23" s="2"/>
    </row>
    <row r="24" spans="1:9" ht="38.25" customHeight="1" x14ac:dyDescent="0.25">
      <c r="A24" s="96"/>
      <c r="B24" s="64" t="s">
        <v>64</v>
      </c>
      <c r="C24" s="65"/>
      <c r="D24" s="8">
        <v>1</v>
      </c>
      <c r="E24" s="98">
        <f>H3</f>
        <v>17</v>
      </c>
      <c r="F24" s="33" t="s">
        <v>20</v>
      </c>
      <c r="G24" s="16">
        <v>145000</v>
      </c>
      <c r="H24" s="16">
        <f>G24*D24*E24</f>
        <v>2465000</v>
      </c>
      <c r="I24" s="2"/>
    </row>
    <row r="25" spans="1:9" ht="38.25" customHeight="1" x14ac:dyDescent="0.25">
      <c r="A25" s="96"/>
      <c r="B25" s="64" t="s">
        <v>65</v>
      </c>
      <c r="C25" s="65"/>
      <c r="D25" s="8">
        <v>1</v>
      </c>
      <c r="E25" s="98">
        <f>H3</f>
        <v>17</v>
      </c>
      <c r="F25" s="33" t="s">
        <v>20</v>
      </c>
      <c r="G25" s="16">
        <v>205000</v>
      </c>
      <c r="H25" s="16">
        <f>G25*D25*E25</f>
        <v>3485000</v>
      </c>
      <c r="I25" s="4"/>
    </row>
    <row r="26" spans="1:9" x14ac:dyDescent="0.25">
      <c r="A26" s="96"/>
      <c r="B26" s="68" t="s">
        <v>26</v>
      </c>
      <c r="C26" s="69"/>
      <c r="D26" s="69"/>
      <c r="E26" s="69"/>
      <c r="F26" s="69"/>
      <c r="G26" s="70"/>
      <c r="H26" s="34">
        <f>H24+H25</f>
        <v>5950000</v>
      </c>
      <c r="I26" s="2"/>
    </row>
    <row r="27" spans="1:9" x14ac:dyDescent="0.25">
      <c r="A27" s="96"/>
      <c r="B27" s="66" t="s">
        <v>48</v>
      </c>
      <c r="C27" s="67"/>
      <c r="D27" s="67"/>
      <c r="E27" s="67"/>
      <c r="F27" s="67"/>
      <c r="G27" s="67"/>
      <c r="H27" s="63"/>
      <c r="I27" s="2"/>
    </row>
    <row r="28" spans="1:9" ht="28.5" customHeight="1" x14ac:dyDescent="0.25">
      <c r="A28" s="96"/>
      <c r="B28" s="60" t="s">
        <v>47</v>
      </c>
      <c r="C28" s="61"/>
      <c r="D28" s="35"/>
      <c r="E28" s="35"/>
      <c r="F28" s="35"/>
      <c r="G28" s="36" t="s">
        <v>41</v>
      </c>
      <c r="H28" s="37" t="s">
        <v>41</v>
      </c>
      <c r="I28" s="2"/>
    </row>
    <row r="29" spans="1:9" x14ac:dyDescent="0.25">
      <c r="A29" s="96"/>
      <c r="B29" s="66" t="s">
        <v>44</v>
      </c>
      <c r="C29" s="67"/>
      <c r="D29" s="67"/>
      <c r="E29" s="67"/>
      <c r="F29" s="67"/>
      <c r="G29" s="67"/>
      <c r="H29" s="63"/>
      <c r="I29" s="2"/>
    </row>
    <row r="30" spans="1:9" ht="27" customHeight="1" x14ac:dyDescent="0.25">
      <c r="A30" s="96"/>
      <c r="B30" s="60" t="s">
        <v>67</v>
      </c>
      <c r="C30" s="61"/>
      <c r="D30" s="35"/>
      <c r="E30" s="35"/>
      <c r="F30" s="35"/>
      <c r="G30" s="36" t="s">
        <v>41</v>
      </c>
      <c r="H30" s="37" t="s">
        <v>41</v>
      </c>
      <c r="I30" s="7"/>
    </row>
    <row r="31" spans="1:9" ht="17.25" customHeight="1" x14ac:dyDescent="0.25">
      <c r="A31" s="96"/>
      <c r="B31" s="62" t="s">
        <v>37</v>
      </c>
      <c r="C31" s="63"/>
      <c r="D31" s="63"/>
      <c r="E31" s="63"/>
      <c r="F31" s="63"/>
      <c r="G31" s="63"/>
      <c r="H31" s="63"/>
      <c r="I31" s="7"/>
    </row>
    <row r="32" spans="1:9" ht="26.25" customHeight="1" x14ac:dyDescent="0.25">
      <c r="A32" s="96"/>
      <c r="B32" s="60" t="s">
        <v>40</v>
      </c>
      <c r="C32" s="61"/>
      <c r="D32" s="35"/>
      <c r="E32" s="35"/>
      <c r="F32" s="35"/>
      <c r="G32" s="35" t="s">
        <v>41</v>
      </c>
      <c r="H32" s="38" t="s">
        <v>41</v>
      </c>
      <c r="I32" s="7"/>
    </row>
    <row r="33" spans="1:9" ht="18" customHeight="1" x14ac:dyDescent="0.25">
      <c r="A33" s="96"/>
      <c r="B33" s="62" t="s">
        <v>45</v>
      </c>
      <c r="C33" s="63"/>
      <c r="D33" s="63"/>
      <c r="E33" s="63"/>
      <c r="F33" s="63"/>
      <c r="G33" s="63"/>
      <c r="H33" s="63"/>
      <c r="I33" s="7"/>
    </row>
    <row r="34" spans="1:9" ht="26.25" customHeight="1" x14ac:dyDescent="0.25">
      <c r="A34" s="96"/>
      <c r="B34" s="60" t="s">
        <v>46</v>
      </c>
      <c r="C34" s="61"/>
      <c r="D34" s="35"/>
      <c r="E34" s="35"/>
      <c r="F34" s="35"/>
      <c r="G34" s="35" t="s">
        <v>41</v>
      </c>
      <c r="H34" s="38" t="s">
        <v>41</v>
      </c>
      <c r="I34" s="7"/>
    </row>
    <row r="35" spans="1:9" x14ac:dyDescent="0.25">
      <c r="A35" s="96"/>
      <c r="B35" s="62" t="s">
        <v>15</v>
      </c>
      <c r="C35" s="63"/>
      <c r="D35" s="63"/>
      <c r="E35" s="63"/>
      <c r="F35" s="63"/>
      <c r="G35" s="63"/>
      <c r="H35" s="63"/>
      <c r="I35" s="2"/>
    </row>
    <row r="36" spans="1:9" ht="27" customHeight="1" x14ac:dyDescent="0.25">
      <c r="A36" s="96"/>
      <c r="B36" s="58" t="s">
        <v>58</v>
      </c>
      <c r="C36" s="59"/>
      <c r="D36" s="24">
        <v>120</v>
      </c>
      <c r="E36" s="24">
        <v>1</v>
      </c>
      <c r="F36" s="24" t="s">
        <v>21</v>
      </c>
      <c r="G36" s="19">
        <v>18400</v>
      </c>
      <c r="H36" s="20">
        <f>G36*D36*E36</f>
        <v>2208000</v>
      </c>
      <c r="I36" s="2"/>
    </row>
    <row r="37" spans="1:9" x14ac:dyDescent="0.25">
      <c r="A37" s="96"/>
      <c r="B37" s="80" t="s">
        <v>16</v>
      </c>
      <c r="C37" s="81"/>
      <c r="D37" s="81"/>
      <c r="E37" s="81"/>
      <c r="F37" s="81"/>
      <c r="G37" s="81"/>
      <c r="H37" s="32">
        <f>H36</f>
        <v>2208000</v>
      </c>
      <c r="I37" s="2"/>
    </row>
    <row r="38" spans="1:9" x14ac:dyDescent="0.25">
      <c r="A38" s="48" t="s">
        <v>17</v>
      </c>
      <c r="B38" s="49"/>
      <c r="C38" s="49"/>
      <c r="D38" s="49"/>
      <c r="E38" s="49"/>
      <c r="F38" s="49"/>
      <c r="G38" s="50"/>
      <c r="H38" s="39">
        <f>H37+H26+H22+H18+H15+H9+H12</f>
        <v>29204696.996948</v>
      </c>
      <c r="I38" s="9"/>
    </row>
    <row r="39" spans="1:9" ht="15" customHeight="1" x14ac:dyDescent="0.25">
      <c r="A39" s="52" t="s">
        <v>27</v>
      </c>
      <c r="B39" s="52"/>
      <c r="C39" s="52"/>
      <c r="D39" s="52"/>
      <c r="E39" s="52"/>
      <c r="F39" s="52"/>
      <c r="G39" s="52"/>
      <c r="H39" s="52"/>
      <c r="I39" s="10"/>
    </row>
    <row r="40" spans="1:9" ht="45" customHeight="1" x14ac:dyDescent="0.25">
      <c r="A40" s="99" t="s">
        <v>28</v>
      </c>
      <c r="B40" s="84" t="s">
        <v>38</v>
      </c>
      <c r="C40" s="21" t="s">
        <v>9</v>
      </c>
      <c r="D40" s="24">
        <v>120</v>
      </c>
      <c r="E40" s="25">
        <v>17</v>
      </c>
      <c r="F40" s="24" t="s">
        <v>10</v>
      </c>
      <c r="G40" s="19">
        <v>6200</v>
      </c>
      <c r="H40" s="20">
        <f>G40*D40*E40</f>
        <v>12648000</v>
      </c>
      <c r="I40" s="10"/>
    </row>
    <row r="41" spans="1:9" ht="32.25" customHeight="1" x14ac:dyDescent="0.25">
      <c r="A41" s="100"/>
      <c r="B41" s="84"/>
      <c r="C41" s="21" t="s">
        <v>69</v>
      </c>
      <c r="D41" s="25">
        <v>120</v>
      </c>
      <c r="E41" s="25">
        <v>17</v>
      </c>
      <c r="F41" s="24" t="s">
        <v>10</v>
      </c>
      <c r="G41" s="19">
        <v>13440</v>
      </c>
      <c r="H41" s="20">
        <f t="shared" ref="H41:H43" si="1">G41*D41*E41</f>
        <v>27417600</v>
      </c>
      <c r="I41" s="10"/>
    </row>
    <row r="42" spans="1:9" ht="37.5" customHeight="1" x14ac:dyDescent="0.25">
      <c r="A42" s="100"/>
      <c r="B42" s="84"/>
      <c r="C42" s="21" t="s">
        <v>11</v>
      </c>
      <c r="D42" s="45">
        <v>116.17934538</v>
      </c>
      <c r="E42" s="25">
        <v>17</v>
      </c>
      <c r="F42" s="24" t="s">
        <v>10</v>
      </c>
      <c r="G42" s="19">
        <v>6200</v>
      </c>
      <c r="H42" s="20">
        <f t="shared" si="1"/>
        <v>12245303.003052</v>
      </c>
      <c r="I42" s="10"/>
    </row>
    <row r="43" spans="1:9" x14ac:dyDescent="0.25">
      <c r="A43" s="101"/>
      <c r="B43" s="46" t="s">
        <v>53</v>
      </c>
      <c r="C43" s="47"/>
      <c r="D43" s="24">
        <v>3</v>
      </c>
      <c r="E43" s="25">
        <v>17</v>
      </c>
      <c r="F43" s="24" t="s">
        <v>43</v>
      </c>
      <c r="G43" s="19">
        <v>90000</v>
      </c>
      <c r="H43" s="20">
        <f t="shared" si="1"/>
        <v>4590000</v>
      </c>
      <c r="I43" s="10">
        <v>32223847</v>
      </c>
    </row>
    <row r="44" spans="1:9" ht="15" customHeight="1" thickBot="1" x14ac:dyDescent="0.3">
      <c r="A44" s="55" t="s">
        <v>29</v>
      </c>
      <c r="B44" s="56"/>
      <c r="C44" s="56"/>
      <c r="D44" s="56"/>
      <c r="E44" s="56"/>
      <c r="F44" s="56"/>
      <c r="G44" s="57"/>
      <c r="H44" s="26">
        <f>SUM(H40:H43)</f>
        <v>56900903.003051996</v>
      </c>
      <c r="I44" s="10"/>
    </row>
    <row r="45" spans="1:9" ht="32.25" customHeight="1" thickBot="1" x14ac:dyDescent="0.3">
      <c r="A45" s="53" t="s">
        <v>68</v>
      </c>
      <c r="B45" s="54"/>
      <c r="C45" s="54"/>
      <c r="D45" s="54"/>
      <c r="E45" s="54"/>
      <c r="F45" s="54"/>
      <c r="G45" s="54"/>
      <c r="H45" s="42">
        <f>H38+H44</f>
        <v>86105600</v>
      </c>
      <c r="I45" s="9">
        <f>H45/20</f>
        <v>4305280</v>
      </c>
    </row>
    <row r="46" spans="1:9" x14ac:dyDescent="0.25">
      <c r="A46" s="11"/>
      <c r="B46" s="11"/>
      <c r="C46" s="11"/>
      <c r="D46" s="11"/>
      <c r="E46" s="11"/>
      <c r="F46" s="11"/>
      <c r="G46" s="11"/>
      <c r="H46" s="12"/>
      <c r="I46" s="4"/>
    </row>
    <row r="47" spans="1:9" ht="17.25" x14ac:dyDescent="0.25">
      <c r="A47" s="51" t="s">
        <v>18</v>
      </c>
      <c r="B47" s="51"/>
      <c r="C47" s="51"/>
      <c r="D47" s="51"/>
      <c r="E47" s="51"/>
      <c r="F47" s="51"/>
      <c r="G47" s="51"/>
      <c r="H47" s="51"/>
      <c r="I47" s="2"/>
    </row>
    <row r="48" spans="1:9" ht="34.5" x14ac:dyDescent="0.25">
      <c r="A48" s="23" t="s">
        <v>2</v>
      </c>
      <c r="B48" s="85" t="s">
        <v>3</v>
      </c>
      <c r="C48" s="86"/>
      <c r="D48" s="22" t="s">
        <v>32</v>
      </c>
      <c r="E48" s="22" t="s">
        <v>62</v>
      </c>
      <c r="F48" s="22" t="s">
        <v>5</v>
      </c>
      <c r="G48" s="5" t="s">
        <v>6</v>
      </c>
      <c r="H48" s="1" t="s">
        <v>7</v>
      </c>
      <c r="I48" s="2"/>
    </row>
    <row r="49" spans="1:10" ht="27" customHeight="1" x14ac:dyDescent="0.25">
      <c r="A49" s="102" t="s">
        <v>70</v>
      </c>
      <c r="B49" s="46" t="s">
        <v>60</v>
      </c>
      <c r="C49" s="47"/>
      <c r="D49" s="8">
        <v>1</v>
      </c>
      <c r="E49" s="8">
        <v>17</v>
      </c>
      <c r="F49" s="17" t="s">
        <v>43</v>
      </c>
      <c r="G49" s="41">
        <v>120000</v>
      </c>
      <c r="H49" s="18">
        <f>G49*D49*E49</f>
        <v>2040000</v>
      </c>
      <c r="I49" s="7"/>
    </row>
    <row r="50" spans="1:10" ht="15" customHeight="1" x14ac:dyDescent="0.25">
      <c r="A50" s="87"/>
      <c r="B50" s="46" t="s">
        <v>55</v>
      </c>
      <c r="C50" s="47"/>
      <c r="D50" s="8">
        <v>3</v>
      </c>
      <c r="E50" s="8">
        <v>1</v>
      </c>
      <c r="F50" s="17" t="s">
        <v>21</v>
      </c>
      <c r="G50" s="40">
        <v>420000</v>
      </c>
      <c r="H50" s="18">
        <f>G50*E50*D50</f>
        <v>1260000</v>
      </c>
      <c r="I50" s="2"/>
    </row>
    <row r="51" spans="1:10" ht="27" customHeight="1" x14ac:dyDescent="0.25">
      <c r="A51" s="87"/>
      <c r="B51" s="46" t="s">
        <v>54</v>
      </c>
      <c r="C51" s="47"/>
      <c r="D51" s="8">
        <v>3</v>
      </c>
      <c r="E51" s="8">
        <v>1</v>
      </c>
      <c r="F51" s="17" t="s">
        <v>56</v>
      </c>
      <c r="G51" s="40">
        <v>1200000</v>
      </c>
      <c r="H51" s="18">
        <f>G51</f>
        <v>1200000</v>
      </c>
      <c r="I51" s="2"/>
    </row>
    <row r="52" spans="1:10" ht="40.5" customHeight="1" x14ac:dyDescent="0.25">
      <c r="A52" s="87"/>
      <c r="B52" s="46" t="s">
        <v>49</v>
      </c>
      <c r="C52" s="47"/>
      <c r="D52" s="8">
        <v>3</v>
      </c>
      <c r="E52" s="8">
        <v>1</v>
      </c>
      <c r="F52" s="17" t="s">
        <v>57</v>
      </c>
      <c r="G52" s="40">
        <v>100000</v>
      </c>
      <c r="H52" s="18">
        <f>D52*E52*G52</f>
        <v>300000</v>
      </c>
      <c r="I52" s="2"/>
    </row>
    <row r="53" spans="1:10" ht="40.5" customHeight="1" x14ac:dyDescent="0.25">
      <c r="A53" s="87"/>
      <c r="B53" s="46" t="s">
        <v>50</v>
      </c>
      <c r="C53" s="47"/>
      <c r="D53" s="8">
        <v>3</v>
      </c>
      <c r="E53" s="8">
        <v>1</v>
      </c>
      <c r="F53" s="17" t="s">
        <v>56</v>
      </c>
      <c r="G53" s="40">
        <v>150000</v>
      </c>
      <c r="H53" s="18">
        <f t="shared" ref="H53:H57" si="2">D53*E53*G53</f>
        <v>450000</v>
      </c>
      <c r="I53" s="2"/>
    </row>
    <row r="54" spans="1:10" ht="38.25" customHeight="1" x14ac:dyDescent="0.25">
      <c r="A54" s="87"/>
      <c r="B54" s="46" t="s">
        <v>51</v>
      </c>
      <c r="C54" s="47"/>
      <c r="D54" s="8">
        <v>3</v>
      </c>
      <c r="E54" s="8">
        <v>1</v>
      </c>
      <c r="F54" s="17" t="s">
        <v>56</v>
      </c>
      <c r="G54" s="40">
        <v>150000</v>
      </c>
      <c r="H54" s="18">
        <f t="shared" si="2"/>
        <v>450000</v>
      </c>
      <c r="I54" s="2"/>
    </row>
    <row r="55" spans="1:10" ht="67.5" customHeight="1" x14ac:dyDescent="0.25">
      <c r="A55" s="87"/>
      <c r="B55" s="46" t="s">
        <v>52</v>
      </c>
      <c r="C55" s="47"/>
      <c r="D55" s="8">
        <v>1</v>
      </c>
      <c r="E55" s="8">
        <v>17</v>
      </c>
      <c r="F55" s="17" t="s">
        <v>43</v>
      </c>
      <c r="G55" s="40">
        <v>75000</v>
      </c>
      <c r="H55" s="18">
        <f t="shared" si="2"/>
        <v>1275000</v>
      </c>
      <c r="I55" s="2"/>
    </row>
    <row r="56" spans="1:10" ht="41.25" customHeight="1" x14ac:dyDescent="0.25">
      <c r="A56" s="87"/>
      <c r="B56" s="78" t="s">
        <v>66</v>
      </c>
      <c r="C56" s="78"/>
      <c r="D56" s="8">
        <v>1</v>
      </c>
      <c r="E56" s="8">
        <v>1</v>
      </c>
      <c r="F56" s="17" t="s">
        <v>56</v>
      </c>
      <c r="G56" s="40">
        <v>2000000</v>
      </c>
      <c r="H56" s="18">
        <f t="shared" si="2"/>
        <v>2000000</v>
      </c>
      <c r="I56" s="2"/>
    </row>
    <row r="57" spans="1:10" x14ac:dyDescent="0.25">
      <c r="A57" s="88"/>
      <c r="B57" s="46" t="s">
        <v>73</v>
      </c>
      <c r="C57" s="47"/>
      <c r="D57" s="8">
        <v>1</v>
      </c>
      <c r="E57" s="8">
        <v>1</v>
      </c>
      <c r="F57" s="17" t="s">
        <v>56</v>
      </c>
      <c r="G57" s="40">
        <v>2400000</v>
      </c>
      <c r="H57" s="18">
        <f t="shared" si="2"/>
        <v>2400000</v>
      </c>
      <c r="I57" s="2"/>
      <c r="J57" s="103">
        <f>H45/H60</f>
        <v>0.88331011503827428</v>
      </c>
    </row>
    <row r="58" spans="1:10" x14ac:dyDescent="0.25">
      <c r="A58" s="71" t="s">
        <v>19</v>
      </c>
      <c r="B58" s="72"/>
      <c r="C58" s="72"/>
      <c r="D58" s="72"/>
      <c r="E58" s="72"/>
      <c r="F58" s="73"/>
      <c r="G58" s="74"/>
      <c r="H58" s="3">
        <f>SUM(H49:H57)</f>
        <v>11375000</v>
      </c>
      <c r="I58" s="4"/>
      <c r="J58" s="103">
        <f>H58/H60</f>
        <v>0.11668988496172572</v>
      </c>
    </row>
    <row r="59" spans="1:10" ht="15.75" thickBot="1" x14ac:dyDescent="0.3">
      <c r="A59" s="2"/>
      <c r="B59" s="2"/>
      <c r="C59" s="2"/>
      <c r="D59" s="2"/>
      <c r="E59" s="2"/>
      <c r="F59" s="14"/>
      <c r="G59" s="4"/>
      <c r="H59" s="2"/>
      <c r="I59" s="2"/>
    </row>
    <row r="60" spans="1:10" ht="17.25" thickBot="1" x14ac:dyDescent="0.35">
      <c r="A60" s="89" t="s">
        <v>74</v>
      </c>
      <c r="B60" s="90"/>
      <c r="C60" s="90"/>
      <c r="D60" s="90"/>
      <c r="E60" s="90"/>
      <c r="F60" s="90"/>
      <c r="G60" s="91"/>
      <c r="H60" s="13">
        <f>H45+H58</f>
        <v>97480600</v>
      </c>
    </row>
  </sheetData>
  <mergeCells count="59">
    <mergeCell ref="B40:B42"/>
    <mergeCell ref="B43:C43"/>
    <mergeCell ref="A40:A43"/>
    <mergeCell ref="A49:A57"/>
    <mergeCell ref="B57:C57"/>
    <mergeCell ref="B56:C56"/>
    <mergeCell ref="A60:G60"/>
    <mergeCell ref="A1:H1"/>
    <mergeCell ref="A2:B2"/>
    <mergeCell ref="C2:G2"/>
    <mergeCell ref="A3:B3"/>
    <mergeCell ref="C3:G3"/>
    <mergeCell ref="B4:C4"/>
    <mergeCell ref="A5:A37"/>
    <mergeCell ref="B5:B7"/>
    <mergeCell ref="B9:G9"/>
    <mergeCell ref="B16:H16"/>
    <mergeCell ref="B18:G18"/>
    <mergeCell ref="B37:G37"/>
    <mergeCell ref="B13:H13"/>
    <mergeCell ref="A58:G58"/>
    <mergeCell ref="B51:C51"/>
    <mergeCell ref="B55:C55"/>
    <mergeCell ref="B10:H10"/>
    <mergeCell ref="B12:G12"/>
    <mergeCell ref="B11:C11"/>
    <mergeCell ref="B14:C14"/>
    <mergeCell ref="B17:C17"/>
    <mergeCell ref="B15:G15"/>
    <mergeCell ref="B22:G22"/>
    <mergeCell ref="B19:H19"/>
    <mergeCell ref="B20:C20"/>
    <mergeCell ref="B21:C21"/>
    <mergeCell ref="B48:C48"/>
    <mergeCell ref="B35:H35"/>
    <mergeCell ref="B23:H23"/>
    <mergeCell ref="B24:C24"/>
    <mergeCell ref="B25:C25"/>
    <mergeCell ref="B29:H29"/>
    <mergeCell ref="B30:C30"/>
    <mergeCell ref="B27:H27"/>
    <mergeCell ref="B28:C28"/>
    <mergeCell ref="B26:G26"/>
    <mergeCell ref="B8:C8"/>
    <mergeCell ref="B52:C52"/>
    <mergeCell ref="B53:C53"/>
    <mergeCell ref="B54:C54"/>
    <mergeCell ref="A38:G38"/>
    <mergeCell ref="A47:H47"/>
    <mergeCell ref="A39:H39"/>
    <mergeCell ref="A45:G45"/>
    <mergeCell ref="A44:G44"/>
    <mergeCell ref="B50:C50"/>
    <mergeCell ref="B49:C49"/>
    <mergeCell ref="B36:C36"/>
    <mergeCell ref="B32:C32"/>
    <mergeCell ref="B33:H33"/>
    <mergeCell ref="B34:C34"/>
    <mergeCell ref="B31:H31"/>
  </mergeCells>
  <pageMargins left="0.25" right="0.25" top="0.75" bottom="0.75" header="0.3" footer="0.3"/>
  <pageSetup paperSize="14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2025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JHONNY WALKER</dc:creator>
  <cp:lastModifiedBy>YESSICA MORA</cp:lastModifiedBy>
  <cp:lastPrinted>2024-09-16T23:28:52Z</cp:lastPrinted>
  <dcterms:created xsi:type="dcterms:W3CDTF">2022-01-27T17:38:32Z</dcterms:created>
  <dcterms:modified xsi:type="dcterms:W3CDTF">2025-11-21T16:50:49Z</dcterms:modified>
</cp:coreProperties>
</file>