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scritorio\balalaica\"/>
    </mc:Choice>
  </mc:AlternateContent>
  <bookViews>
    <workbookView xWindow="0" yWindow="0" windowWidth="7470" windowHeight="2700"/>
  </bookViews>
  <sheets>
    <sheet name="PPto juridico" sheetId="1" r:id="rId1"/>
    <sheet name="Hoja1" sheetId="2" r:id="rId2"/>
  </sheets>
  <definedNames>
    <definedName name="_xlnm.Print_Area" localSheetId="0">'PPto juridico'!$B$3:$S$215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7" i="1" l="1"/>
  <c r="B72" i="1" l="1"/>
  <c r="B74" i="1"/>
  <c r="B76" i="1"/>
  <c r="B18" i="1"/>
  <c r="B21" i="1"/>
  <c r="J209" i="1" l="1"/>
  <c r="J212" i="1" s="1"/>
  <c r="J214" i="1" s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E186" i="1"/>
  <c r="H185" i="1"/>
  <c r="H184" i="1"/>
  <c r="H183" i="1"/>
  <c r="H182" i="1"/>
  <c r="H181" i="1"/>
  <c r="I206" i="1"/>
  <c r="B181" i="1"/>
  <c r="B182" i="1" s="1"/>
  <c r="B183" i="1" s="1"/>
  <c r="B184" i="1" s="1"/>
  <c r="B185" i="1" s="1"/>
  <c r="B186" i="1" s="1"/>
  <c r="B187" i="1" s="1"/>
  <c r="B188" i="1" s="1"/>
  <c r="I176" i="1"/>
  <c r="H174" i="1"/>
  <c r="B173" i="1"/>
  <c r="B174" i="1" s="1"/>
  <c r="B175" i="1" s="1"/>
  <c r="I169" i="1"/>
  <c r="H168" i="1"/>
  <c r="H167" i="1"/>
  <c r="H166" i="1"/>
  <c r="H165" i="1"/>
  <c r="H164" i="1"/>
  <c r="H163" i="1"/>
  <c r="H162" i="1"/>
  <c r="H161" i="1"/>
  <c r="H160" i="1"/>
  <c r="H159" i="1"/>
  <c r="G169" i="1"/>
  <c r="B158" i="1"/>
  <c r="B159" i="1" s="1"/>
  <c r="B160" i="1" s="1"/>
  <c r="B161" i="1" s="1"/>
  <c r="B162" i="1" s="1"/>
  <c r="B163" i="1" s="1"/>
  <c r="B164" i="1" s="1"/>
  <c r="B165" i="1" s="1"/>
  <c r="B166" i="1" s="1"/>
  <c r="I154" i="1"/>
  <c r="H153" i="1"/>
  <c r="B152" i="1"/>
  <c r="B153" i="1" s="1"/>
  <c r="H147" i="1"/>
  <c r="H146" i="1"/>
  <c r="B145" i="1"/>
  <c r="B146" i="1" s="1"/>
  <c r="B147" i="1" s="1"/>
  <c r="H139" i="1"/>
  <c r="H138" i="1"/>
  <c r="H137" i="1"/>
  <c r="H136" i="1"/>
  <c r="H135" i="1"/>
  <c r="H134" i="1"/>
  <c r="H133" i="1"/>
  <c r="H132" i="1"/>
  <c r="H131" i="1"/>
  <c r="H130" i="1"/>
  <c r="B130" i="1"/>
  <c r="B131" i="1" s="1"/>
  <c r="B132" i="1" s="1"/>
  <c r="B133" i="1" s="1"/>
  <c r="H124" i="1"/>
  <c r="H123" i="1"/>
  <c r="H122" i="1"/>
  <c r="H121" i="1"/>
  <c r="H120" i="1"/>
  <c r="H119" i="1"/>
  <c r="H118" i="1"/>
  <c r="H117" i="1"/>
  <c r="H116" i="1"/>
  <c r="B115" i="1"/>
  <c r="B117" i="1" s="1"/>
  <c r="B118" i="1" s="1"/>
  <c r="B119" i="1" s="1"/>
  <c r="B120" i="1" s="1"/>
  <c r="B121" i="1" s="1"/>
  <c r="I111" i="1"/>
  <c r="H110" i="1"/>
  <c r="H109" i="1"/>
  <c r="H107" i="1"/>
  <c r="B106" i="1"/>
  <c r="B107" i="1" s="1"/>
  <c r="B108" i="1" s="1"/>
  <c r="B109" i="1" s="1"/>
  <c r="B110" i="1" s="1"/>
  <c r="H101" i="1"/>
  <c r="H100" i="1"/>
  <c r="H99" i="1"/>
  <c r="H98" i="1"/>
  <c r="H97" i="1"/>
  <c r="H96" i="1"/>
  <c r="I102" i="1"/>
  <c r="B96" i="1"/>
  <c r="B97" i="1" s="1"/>
  <c r="B98" i="1" s="1"/>
  <c r="B99" i="1" s="1"/>
  <c r="B100" i="1" s="1"/>
  <c r="B101" i="1" s="1"/>
  <c r="H90" i="1"/>
  <c r="H89" i="1"/>
  <c r="H88" i="1"/>
  <c r="H87" i="1"/>
  <c r="H86" i="1"/>
  <c r="H85" i="1"/>
  <c r="B86" i="1"/>
  <c r="B87" i="1" s="1"/>
  <c r="B88" i="1" s="1"/>
  <c r="B89" i="1" s="1"/>
  <c r="B90" i="1" s="1"/>
  <c r="H80" i="1"/>
  <c r="H79" i="1"/>
  <c r="H78" i="1"/>
  <c r="H77" i="1"/>
  <c r="H76" i="1"/>
  <c r="H75" i="1"/>
  <c r="H74" i="1"/>
  <c r="H73" i="1"/>
  <c r="H72" i="1"/>
  <c r="H71" i="1"/>
  <c r="B70" i="1"/>
  <c r="H64" i="1"/>
  <c r="B64" i="1"/>
  <c r="I59" i="1"/>
  <c r="H58" i="1"/>
  <c r="B58" i="1"/>
  <c r="H53" i="1"/>
  <c r="B53" i="1"/>
  <c r="I48" i="1"/>
  <c r="B46" i="1"/>
  <c r="B47" i="1" s="1"/>
  <c r="H41" i="1"/>
  <c r="I42" i="1"/>
  <c r="B41" i="1"/>
  <c r="H35" i="1"/>
  <c r="H34" i="1"/>
  <c r="H33" i="1"/>
  <c r="H31" i="1"/>
  <c r="H30" i="1"/>
  <c r="B31" i="1"/>
  <c r="B32" i="1" s="1"/>
  <c r="B33" i="1" s="1"/>
  <c r="B34" i="1" s="1"/>
  <c r="B35" i="1" s="1"/>
  <c r="I26" i="1"/>
  <c r="H25" i="1"/>
  <c r="H24" i="1"/>
  <c r="H23" i="1"/>
  <c r="H22" i="1"/>
  <c r="H21" i="1"/>
  <c r="H20" i="1"/>
  <c r="H19" i="1"/>
  <c r="H18" i="1"/>
  <c r="H17" i="1"/>
  <c r="H16" i="1"/>
  <c r="H15" i="1"/>
  <c r="B15" i="1"/>
  <c r="G206" i="1" l="1"/>
  <c r="H175" i="1"/>
  <c r="G148" i="1"/>
  <c r="I65" i="1"/>
  <c r="H180" i="1"/>
  <c r="H115" i="1"/>
  <c r="H125" i="1" s="1"/>
  <c r="S125" i="1" s="1"/>
  <c r="G125" i="1"/>
  <c r="H70" i="1"/>
  <c r="H32" i="1"/>
  <c r="H36" i="1" s="1"/>
  <c r="S36" i="1" s="1"/>
  <c r="I148" i="1"/>
  <c r="H108" i="1"/>
  <c r="I125" i="1"/>
  <c r="I140" i="1"/>
  <c r="H47" i="1"/>
  <c r="G54" i="1"/>
  <c r="H52" i="1"/>
  <c r="H54" i="1" s="1"/>
  <c r="S54" i="1" s="1"/>
  <c r="H144" i="1"/>
  <c r="I81" i="1"/>
  <c r="I54" i="1"/>
  <c r="J210" i="1"/>
  <c r="H59" i="1"/>
  <c r="S59" i="1" s="1"/>
  <c r="H158" i="1"/>
  <c r="H169" i="1" s="1"/>
  <c r="S169" i="1" s="1"/>
  <c r="J211" i="1"/>
  <c r="I36" i="1"/>
  <c r="I91" i="1"/>
  <c r="G42" i="1"/>
  <c r="H40" i="1"/>
  <c r="H42" i="1" s="1"/>
  <c r="S42" i="1" s="1"/>
  <c r="G65" i="1"/>
  <c r="H63" i="1"/>
  <c r="H65" i="1" s="1"/>
  <c r="S65" i="1" s="1"/>
  <c r="G102" i="1"/>
  <c r="H95" i="1"/>
  <c r="H102" i="1" s="1"/>
  <c r="S102" i="1" s="1"/>
  <c r="G154" i="1"/>
  <c r="H152" i="1"/>
  <c r="H154" i="1" s="1"/>
  <c r="S154" i="1" s="1"/>
  <c r="H46" i="1"/>
  <c r="H14" i="1"/>
  <c r="H26" i="1" s="1"/>
  <c r="G26" i="1"/>
  <c r="H106" i="1"/>
  <c r="G111" i="1"/>
  <c r="H91" i="1"/>
  <c r="S91" i="1" s="1"/>
  <c r="H129" i="1"/>
  <c r="H140" i="1" s="1"/>
  <c r="S140" i="1" s="1"/>
  <c r="G140" i="1"/>
  <c r="H69" i="1"/>
  <c r="H173" i="1"/>
  <c r="G91" i="1"/>
  <c r="G176" i="1" l="1"/>
  <c r="H145" i="1"/>
  <c r="H148" i="1" s="1"/>
  <c r="S148" i="1" s="1"/>
  <c r="H186" i="1"/>
  <c r="H206" i="1" s="1"/>
  <c r="S206" i="1" s="1"/>
  <c r="G36" i="1"/>
  <c r="H176" i="1"/>
  <c r="S176" i="1" s="1"/>
  <c r="G81" i="1"/>
  <c r="H48" i="1"/>
  <c r="S48" i="1" s="1"/>
  <c r="H81" i="1"/>
  <c r="S81" i="1" s="1"/>
  <c r="J213" i="1"/>
  <c r="J215" i="1" s="1"/>
  <c r="H111" i="1"/>
  <c r="S111" i="1" s="1"/>
  <c r="G59" i="1"/>
  <c r="G48" i="1"/>
  <c r="S26" i="1"/>
  <c r="G209" i="1" l="1"/>
  <c r="S209" i="1"/>
  <c r="S210" i="1" s="1"/>
  <c r="H209" i="1"/>
  <c r="H212" i="1" s="1"/>
  <c r="H214" i="1" s="1"/>
  <c r="S211" i="1" l="1"/>
  <c r="G215" i="1"/>
  <c r="S212" i="1"/>
  <c r="S214" i="1" s="1"/>
  <c r="H211" i="1"/>
  <c r="H210" i="1"/>
  <c r="S213" i="1" l="1"/>
  <c r="S215" i="1" s="1"/>
  <c r="H213" i="1"/>
  <c r="H215" i="1" s="1"/>
  <c r="S219" i="1" s="1"/>
</calcChain>
</file>

<file path=xl/sharedStrings.xml><?xml version="1.0" encoding="utf-8"?>
<sst xmlns="http://schemas.openxmlformats.org/spreadsheetml/2006/main" count="310" uniqueCount="118">
  <si>
    <t xml:space="preserve">INSTITUCION EDUCATIVA TECNICA NUESTRA SEÑORA DE LOURDES                                                                                              </t>
  </si>
  <si>
    <t>OBJETO: ADECUACION DE INFRAESTRUCTURA EDUCATIVA EN LAS SEDES DE LA INSTITUCION EDUCATIVA NUESTRA SEÑORA DE LOURDES, MUNICIPIO DE SANTACRUZ - DEPARTAMENTO DE NARIÑO</t>
  </si>
  <si>
    <t>FUENTE DE FINANCIACION</t>
  </si>
  <si>
    <t>Ítem</t>
  </si>
  <si>
    <t>DESCRIPCIÓN</t>
  </si>
  <si>
    <t>UNIDAD</t>
  </si>
  <si>
    <t>CANTIDAD</t>
  </si>
  <si>
    <t>VALOR UNITARIO</t>
  </si>
  <si>
    <t>VALOR PARCIAL</t>
  </si>
  <si>
    <t>EJECUCIÓN DE RECURSOS SGP - MEN</t>
  </si>
  <si>
    <t>APORTE COMUNIDAD</t>
  </si>
  <si>
    <t>DISPONIBILIDAD SEGÚN PLAN FINANCIERO</t>
  </si>
  <si>
    <t>SOBRANTE PARA SUMINISTROS</t>
  </si>
  <si>
    <t xml:space="preserve">ADECUACION DE INFRAESTRUCTURA EDUCATIVA CENTRO EDUCATIVO CANDAGAN                </t>
  </si>
  <si>
    <t>M2</t>
  </si>
  <si>
    <t>UN</t>
  </si>
  <si>
    <t>M</t>
  </si>
  <si>
    <t>SUMINISTRO E INSTALACION DE ESTRUCTURA METALICA PARA CUBIERTAS.  INC CERCHAS, CORREAS, TENSORES, ANCLAJES Y ACCESORIOS, LIMPIEZA , PINTURA ANTICORROSIVA Y ACABADO ESMALTE</t>
  </si>
  <si>
    <t>KG</t>
  </si>
  <si>
    <t>SUMINISTRO E INSTALACION DE CUBIERTA FIBROCEMENTO INCLUYE TODOS ACCESORIOS DE INSTALACION</t>
  </si>
  <si>
    <t>VENTANAS LAMINA C.R. CAL 18. (ANTIC - ESMALTE)</t>
  </si>
  <si>
    <t>AFINADO IMPERMEABILIZADO MORTERO 1:3 H=4</t>
  </si>
  <si>
    <t>CERAMICA 33 X 33</t>
  </si>
  <si>
    <t>PINTURA EN VINILO TIPO 1 S/PAÑETE - 2 MANOS</t>
  </si>
  <si>
    <t>CIELO RASO PLANO PVC INCLUYE ACCESORIOS DE INSTALACION</t>
  </si>
  <si>
    <t>SUMINISTRO E INSTALACION DE PUERTA METALICA LAMINA C.R. C18 (ANTIC - ESMALTE)</t>
  </si>
  <si>
    <t>SALIDA PARA LAMPARA INCANDESCENTE (INCLUYE ROSETA) - PVC</t>
  </si>
  <si>
    <t>SALIDA + INTERRUPTOR DOBLE LUMINEX O EQUIVALENTE - PVC</t>
  </si>
  <si>
    <t>SALIDA + TOMACORRIENTE DOBLE MONOFASICA - PVC</t>
  </si>
  <si>
    <t>Suministro de Tablero en acrilico 2,4 x 1,20</t>
  </si>
  <si>
    <t>Subtotal Capitulo 1</t>
  </si>
  <si>
    <t>ADECUACION DE INFRAESTRUCTURA EDUCATIVA CENTRO EDUCATIVO CUALCHAG</t>
  </si>
  <si>
    <t xml:space="preserve">PINTURA ESMALTE CARPINTERÍA METÁLICA </t>
  </si>
  <si>
    <t>Subtotal Capitulo 2</t>
  </si>
  <si>
    <t xml:space="preserve">ADECUACIÓN INFRAESTRUCTURA EDUCATIVA CENTRO EDUCATIVO PIPALA </t>
  </si>
  <si>
    <t>Ml</t>
  </si>
  <si>
    <t>SUMINISTRO E INSTALACION DE CUBIERTA TERMOACUSTICA UPVC BLANCO</t>
  </si>
  <si>
    <t>Subtotal Capitulo 3</t>
  </si>
  <si>
    <t xml:space="preserve">ADECUACIÓN INFRAESTRUCTURA EDUCATIVA CENTRO EDUCATIVO GUARANGO </t>
  </si>
  <si>
    <t>Subtotal Capitulo 4</t>
  </si>
  <si>
    <t xml:space="preserve">ADECUACIÓN INFRAESTRUCTURA EDUCATIVA CENTRO EDUCATIVO SAN JOSÉ </t>
  </si>
  <si>
    <t xml:space="preserve">ADECUACIÓN INFRAESTRUCTURA EDUCATIVA CENTRO EDUCATIVO CHAGÜEZ </t>
  </si>
  <si>
    <t>ADECUACIÓN INFRAESTRUCTURA EDUCATIVA CENTRO EDUCATIVO EL PEDREGAL - MUNICIPIO DE GUACHAVEZ</t>
  </si>
  <si>
    <t>ADECUACION DE INFRAESTRUCTURA EDUCATIVA CENTRO EDUCATIVO NUESTRA SEÑORA DE LAS LAJAS</t>
  </si>
  <si>
    <t xml:space="preserve">ADECUACIÓN INFRAESTRUCTURA EDUCATIVA CENTRO EDUCATIVO CIRO AGUSTIN - CHANGUAN </t>
  </si>
  <si>
    <t>CERRAMIENTO TUBO Y MALLA ONDULADA</t>
  </si>
  <si>
    <t>PORTON EN  TUBO Y MALLA ONDULADA</t>
  </si>
  <si>
    <t>BASE METALICA PARA SOPORTE TANQUE DE 500 LTS</t>
  </si>
  <si>
    <t>SUMINISTRO E INSTALACION DE TANQUE PLASTICO 1000 LTS. INC. VALVULA DE FLOTADOR Y ACCESORIOS</t>
  </si>
  <si>
    <t>CONEXIÓN COMPLETA A TANQUE ELEVADO EN Ø PVC</t>
  </si>
  <si>
    <t>AFINADO ENDURECIDO MORTERO 1:3 H=4</t>
  </si>
  <si>
    <t>ADECUACIÓN INFRAESTRUCTURA EDUCATIVA CENTRO EDUCATIVO SEDE PPAL. COLEGIO BALALAIKA - MUNICIPIO DE GUACHAVEZ</t>
  </si>
  <si>
    <t>CERAMICA 33 X 33, PISO - PARED</t>
  </si>
  <si>
    <t xml:space="preserve">DESMONTE APARATOS SANITARIOS </t>
  </si>
  <si>
    <t>SUMINISTRO E INSTALACIÓN DE LAVAMANOS DE SOBREPONER.</t>
  </si>
  <si>
    <t>SUMINISTRO E INSTALACION SANITARIO DE TANQUE ACUARIO + ACCESORIOS .</t>
  </si>
  <si>
    <t>SANITARIO INFANTIL MANCESA O SIMILAR + GRIFERIA (SUMINISTRO E INSTALACION).</t>
  </si>
  <si>
    <t xml:space="preserve">ADECUACION DE INFRAESTRUCTURA EDUCATIVA CENTRO EDUCATIVO LOS PASTOS </t>
  </si>
  <si>
    <t>PINTURA EN VINILO TIPO 1 MUROS INTERIORES 3 MANOS</t>
  </si>
  <si>
    <t>PASAMANOS METALICO TUBO ESTRUCTURAL 1 1/2" 2.5 MM. INCLUYE ANCLAJES Y ACCESORIOS</t>
  </si>
  <si>
    <t>ADECUACION DE INFRAESTRUCTURA EDUCATIVA CENTRO EDUCATIVO EL HATO</t>
  </si>
  <si>
    <t>ACOMETIDA ELECTRICA EN ALAMBRE N° 10 AWG</t>
  </si>
  <si>
    <t>ML</t>
  </si>
  <si>
    <t>SUMINISTRO E INSTALACIÓN DE VIDRIOS PARA VENTANAS</t>
  </si>
  <si>
    <t>ADECUACION DE INFRAESTRUCTURA EDUCATIVA CENTRO EDUCATIVO CAMPO ALEGRE</t>
  </si>
  <si>
    <t>ADECUACIÓN INFRAESTRUCTURA EDUCATIVA CENTRO EDUCATIVO LA TOLA - MUNICIPIO DE GUACHAVEZ</t>
  </si>
  <si>
    <t>COLUMNAS EN CONCRETO DE 3000 PSI</t>
  </si>
  <si>
    <t>M3</t>
  </si>
  <si>
    <t>MURO EN LADRILLO TOLETE RECOCIDO E=15 cm</t>
  </si>
  <si>
    <t>ADECUACION DE INFRAESTRUCTURA EDUCATIVA CENTRO EDUCATIVO EL SANDE</t>
  </si>
  <si>
    <t>ADECUACION DE INFRAESTRUCTURA EDUCATIVA CENTRO EDUCATIVO GUADUALITO</t>
  </si>
  <si>
    <t>MURO EN LADRILLO TOLETE PRENSADO e = 12CM</t>
  </si>
  <si>
    <t>VIGAS AÉREAS EN CONCRETO DE 3000 PSI</t>
  </si>
  <si>
    <t xml:space="preserve">PAÑETE LISO SOBRE MUROS 1:4  </t>
  </si>
  <si>
    <t>ADECUACIÓN INFRAESTRUCTURA EDUCATIVA CENTRO EDUCATIVO CLARAVAL</t>
  </si>
  <si>
    <t>LOSA STEELDECK 3" CAL 22  - E = 12 cm (INC. CONCRETO 3000 PSI y MALLA ELECTROSOLDADA Ø 5mm - 15x15)</t>
  </si>
  <si>
    <t>ACERO DE REFUERZO 60000 PSI</t>
  </si>
  <si>
    <t>ADECUACION DE INFRAESTRUCTURA EDUCATIVA CENTRO EDUCATIVO PIARAMAG</t>
  </si>
  <si>
    <t>PLACA CONTRAPISO DE 12 cm - CONCRETO 3000 PSI. INCLUYE CORTE Y DILATACION</t>
  </si>
  <si>
    <t>CONCRETO DE LIMPIEZA 1500 PSI</t>
  </si>
  <si>
    <t>MESONES EN CONCRETO DE 60 cm</t>
  </si>
  <si>
    <t>SUMINISTRO E INSTALACION DE TUBERIA  SANITARIA PVC-S 4"</t>
  </si>
  <si>
    <t>SUMINISTRO E INSTALACION DE TUBERIA SANITARIA PVC-S 3"</t>
  </si>
  <si>
    <t>SUMINISTRO E INSTALACION DE TUBERIA HIDRAULICA PVC 3/4"</t>
  </si>
  <si>
    <t xml:space="preserve">PUNTO SANITARIO PVC 4" </t>
  </si>
  <si>
    <t>un</t>
  </si>
  <si>
    <t xml:space="preserve">PUNTO SANITARIO PVC 2" </t>
  </si>
  <si>
    <t>PUNTO HIDRAULICO DE 1/2"</t>
  </si>
  <si>
    <t>und</t>
  </si>
  <si>
    <t>SUMINISTRO E INSTALACION DE SIFON DE PISO</t>
  </si>
  <si>
    <t>SANITARIO DE TANQUE ACUARIO + ACCESORIOS (SUMINISTRO E INSTALACION).</t>
  </si>
  <si>
    <t>SUMINISTRO E INSTALACION DE ORINAL DE PARED</t>
  </si>
  <si>
    <t>CAJILLA DE INSPECCION EN MAMPOSTERIA DE Sec. 0.6mx0.6m, INCLUYE TAPA EN CONCRETO .</t>
  </si>
  <si>
    <t>VENTANA EN LÁMINA C.R. CAL. 20 TIPO PERSIANA PARA VENTILACIÓN (ANTIC - ESMALTE)</t>
  </si>
  <si>
    <t>SUBTOTAL COSTO DIRECTO PROYECTO</t>
  </si>
  <si>
    <t>ADMINISTRACION</t>
  </si>
  <si>
    <t>IMPREVISTOS</t>
  </si>
  <si>
    <t>UTILIDAD</t>
  </si>
  <si>
    <t>SUBTOTAL COSTOS INDIRECTOS PROYECTO (A.U.I.)</t>
  </si>
  <si>
    <t>IVA 19% SOBRE UTILIDAD</t>
  </si>
  <si>
    <t>MUNICIPIO DE SANTACRUZ GUACHAVEZ - DEPARTAMENTO DE NARIÑO</t>
  </si>
  <si>
    <t>Subtotal Capitulo 5</t>
  </si>
  <si>
    <t>Subtotal Capitulo 6</t>
  </si>
  <si>
    <t>Subtotal Capitulo 7</t>
  </si>
  <si>
    <t>Subtotal Capitulo 8</t>
  </si>
  <si>
    <t>Subtotal Capitulo 9</t>
  </si>
  <si>
    <t>Subtotal Capitulo 10</t>
  </si>
  <si>
    <t>Subtotal Capitulo 11</t>
  </si>
  <si>
    <t>Subtotal Capitulo 12</t>
  </si>
  <si>
    <t>Subtotal Capitulo 13</t>
  </si>
  <si>
    <t>Subtotal Capitulo 14</t>
  </si>
  <si>
    <t>Subtotal Capitulo 15</t>
  </si>
  <si>
    <t>Subtotal Capitulo 16</t>
  </si>
  <si>
    <t>Subtotal Capitulo 17</t>
  </si>
  <si>
    <t>Subtotal Capitulo 18</t>
  </si>
  <si>
    <t>TOTAL COSTO DE OBRA</t>
  </si>
  <si>
    <t>FORMA15. PROPUETA ECONOMICA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</si>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</sst>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0.0"/>
    <numFmt numFmtId="166" formatCode="_(* #,##0.00_);_(* \(#,##0.00\);_(* &quot;-&quot;??_);_(@_)"/>
    <numFmt numFmtId="167" formatCode="_(* #,##0_);_(* \(#,##0\);_(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indexed="8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sz val="9"/>
      <color theme="1"/>
      <name val="Tahoma"/>
      <family val="2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0"/>
      <name val="Aptos Narrow"/>
      <family val="2"/>
      <scheme val="minor"/>
    </font>
    <font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theme="0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7" fillId="0" borderId="0"/>
    <xf numFmtId="168" fontId="1" fillId="0" borderId="0" applyFont="0" applyFill="0" applyBorder="0" applyAlignment="0" applyProtection="0"/>
  </cellStyleXfs>
  <cellXfs count="93">
    <xf numFmtId="0" fontId="0" fillId="0" borderId="0" xfId="0"/>
    <xf numFmtId="165" fontId="6" fillId="8" borderId="4" xfId="0" applyNumberFormat="1" applyFont="1" applyFill="1" applyBorder="1" applyAlignment="1">
      <alignment horizontal="center" vertical="center"/>
    </xf>
    <xf numFmtId="2" fontId="6" fillId="8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vertical="center" wrapText="1"/>
    </xf>
    <xf numFmtId="4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43" fontId="10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43" fontId="10" fillId="0" borderId="0" xfId="1" applyFont="1" applyAlignment="1">
      <alignment vertical="center" wrapText="1"/>
    </xf>
    <xf numFmtId="0" fontId="10" fillId="0" borderId="0" xfId="0" applyFont="1" applyAlignment="1">
      <alignment vertical="center" wrapText="1"/>
    </xf>
    <xf numFmtId="43" fontId="11" fillId="3" borderId="4" xfId="1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44" fontId="11" fillId="5" borderId="4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4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/>
    </xf>
    <xf numFmtId="44" fontId="10" fillId="0" borderId="6" xfId="0" applyNumberFormat="1" applyFont="1" applyBorder="1" applyAlignment="1">
      <alignment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1" xfId="4" applyFont="1" applyFill="1" applyBorder="1" applyAlignment="1" applyProtection="1">
      <alignment horizontal="justify" vertical="center" wrapText="1"/>
      <protection hidden="1"/>
    </xf>
    <xf numFmtId="0" fontId="11" fillId="0" borderId="0" xfId="0" applyFont="1" applyAlignment="1">
      <alignment vertical="center"/>
    </xf>
    <xf numFmtId="165" fontId="13" fillId="0" borderId="4" xfId="4" applyNumberFormat="1" applyFont="1" applyBorder="1" applyAlignment="1" applyProtection="1">
      <alignment horizontal="justify" vertical="center" wrapText="1"/>
      <protection hidden="1"/>
    </xf>
    <xf numFmtId="167" fontId="14" fillId="0" borderId="4" xfId="5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44" fontId="10" fillId="0" borderId="4" xfId="0" applyNumberFormat="1" applyFont="1" applyBorder="1" applyAlignment="1">
      <alignment vertical="center"/>
    </xf>
    <xf numFmtId="165" fontId="13" fillId="0" borderId="4" xfId="4" applyNumberFormat="1" applyFont="1" applyBorder="1" applyAlignment="1">
      <alignment horizontal="justify" vertical="center" wrapText="1"/>
    </xf>
    <xf numFmtId="0" fontId="10" fillId="0" borderId="4" xfId="0" applyFont="1" applyBorder="1" applyAlignment="1" applyProtection="1">
      <alignment horizontal="center" vertical="center" wrapText="1"/>
      <protection locked="0"/>
    </xf>
    <xf numFmtId="165" fontId="14" fillId="0" borderId="4" xfId="6" applyNumberFormat="1" applyFont="1" applyBorder="1" applyAlignment="1">
      <alignment horizontal="left" vertical="center" wrapText="1"/>
    </xf>
    <xf numFmtId="0" fontId="10" fillId="0" borderId="4" xfId="0" applyFont="1" applyBorder="1" applyAlignment="1" applyProtection="1">
      <alignment horizontal="center" vertical="center"/>
      <protection locked="0"/>
    </xf>
    <xf numFmtId="165" fontId="15" fillId="0" borderId="4" xfId="0" applyNumberFormat="1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165" fontId="13" fillId="0" borderId="4" xfId="3" applyNumberFormat="1" applyFont="1" applyBorder="1" applyAlignment="1" applyProtection="1">
      <alignment horizontal="justify" vertical="center" wrapText="1"/>
      <protection hidden="1"/>
    </xf>
    <xf numFmtId="165" fontId="14" fillId="0" borderId="4" xfId="0" applyNumberFormat="1" applyFont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17" fillId="7" borderId="2" xfId="0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44" fontId="4" fillId="7" borderId="4" xfId="0" applyNumberFormat="1" applyFont="1" applyFill="1" applyBorder="1" applyAlignment="1">
      <alignment vertical="center"/>
    </xf>
    <xf numFmtId="44" fontId="11" fillId="3" borderId="4" xfId="0" applyNumberFormat="1" applyFont="1" applyFill="1" applyBorder="1" applyAlignment="1">
      <alignment vertical="center"/>
    </xf>
    <xf numFmtId="44" fontId="11" fillId="9" borderId="4" xfId="0" applyNumberFormat="1" applyFont="1" applyFill="1" applyBorder="1" applyAlignment="1">
      <alignment vertical="center"/>
    </xf>
    <xf numFmtId="44" fontId="11" fillId="5" borderId="4" xfId="0" applyNumberFormat="1" applyFont="1" applyFill="1" applyBorder="1" applyAlignment="1">
      <alignment vertical="center"/>
    </xf>
    <xf numFmtId="44" fontId="17" fillId="7" borderId="4" xfId="0" applyNumberFormat="1" applyFont="1" applyFill="1" applyBorder="1" applyAlignment="1">
      <alignment vertical="center"/>
    </xf>
    <xf numFmtId="44" fontId="11" fillId="0" borderId="4" xfId="0" applyNumberFormat="1" applyFont="1" applyBorder="1" applyAlignment="1">
      <alignment vertical="center"/>
    </xf>
    <xf numFmtId="44" fontId="12" fillId="6" borderId="4" xfId="0" applyNumberFormat="1" applyFont="1" applyFill="1" applyBorder="1" applyAlignment="1">
      <alignment vertical="center"/>
    </xf>
    <xf numFmtId="0" fontId="4" fillId="7" borderId="4" xfId="4" applyFont="1" applyFill="1" applyBorder="1" applyAlignment="1" applyProtection="1">
      <alignment horizontal="justify" vertical="center" wrapText="1"/>
      <protection hidden="1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44" fontId="10" fillId="0" borderId="5" xfId="0" applyNumberFormat="1" applyFont="1" applyBorder="1" applyAlignment="1">
      <alignment vertical="center"/>
    </xf>
    <xf numFmtId="165" fontId="13" fillId="8" borderId="4" xfId="4" applyNumberFormat="1" applyFont="1" applyFill="1" applyBorder="1" applyAlignment="1" applyProtection="1">
      <alignment horizontal="justify" vertical="center" wrapText="1"/>
      <protection hidden="1"/>
    </xf>
    <xf numFmtId="0" fontId="10" fillId="8" borderId="4" xfId="0" applyFont="1" applyFill="1" applyBorder="1" applyAlignment="1" applyProtection="1">
      <alignment horizontal="center" vertical="center" wrapText="1"/>
      <protection locked="0"/>
    </xf>
    <xf numFmtId="2" fontId="10" fillId="0" borderId="1" xfId="0" applyNumberFormat="1" applyFont="1" applyBorder="1" applyAlignment="1">
      <alignment vertical="center"/>
    </xf>
    <xf numFmtId="167" fontId="14" fillId="8" borderId="4" xfId="5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44" fontId="12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44" fontId="4" fillId="7" borderId="3" xfId="0" applyNumberFormat="1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169" fontId="4" fillId="7" borderId="4" xfId="7" applyNumberFormat="1" applyFont="1" applyFill="1" applyBorder="1" applyAlignment="1">
      <alignment vertical="center"/>
    </xf>
    <xf numFmtId="10" fontId="18" fillId="10" borderId="4" xfId="2" applyNumberFormat="1" applyFont="1" applyFill="1" applyBorder="1" applyAlignment="1">
      <alignment horizontal="center" vertical="center"/>
    </xf>
    <xf numFmtId="44" fontId="10" fillId="10" borderId="4" xfId="0" applyNumberFormat="1" applyFont="1" applyFill="1" applyBorder="1" applyAlignment="1">
      <alignment vertical="center"/>
    </xf>
    <xf numFmtId="44" fontId="10" fillId="11" borderId="4" xfId="0" applyNumberFormat="1" applyFont="1" applyFill="1" applyBorder="1" applyAlignment="1">
      <alignment vertical="center"/>
    </xf>
    <xf numFmtId="10" fontId="3" fillId="10" borderId="4" xfId="2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169" fontId="4" fillId="7" borderId="3" xfId="0" applyNumberFormat="1" applyFont="1" applyFill="1" applyBorder="1" applyAlignment="1">
      <alignment vertical="center"/>
    </xf>
    <xf numFmtId="44" fontId="11" fillId="12" borderId="4" xfId="0" applyNumberFormat="1" applyFont="1" applyFill="1" applyBorder="1" applyAlignment="1">
      <alignment vertical="center"/>
    </xf>
    <xf numFmtId="10" fontId="10" fillId="0" borderId="0" xfId="0" applyNumberFormat="1" applyFont="1" applyAlignment="1">
      <alignment vertical="center"/>
    </xf>
    <xf numFmtId="44" fontId="9" fillId="13" borderId="4" xfId="0" applyNumberFormat="1" applyFont="1" applyFill="1" applyBorder="1" applyAlignment="1">
      <alignment vertical="center"/>
    </xf>
    <xf numFmtId="0" fontId="9" fillId="13" borderId="4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44" fontId="11" fillId="0" borderId="0" xfId="0" applyNumberFormat="1" applyFont="1" applyAlignment="1">
      <alignment horizontal="right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2" xfId="3" applyFont="1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3" fontId="4" fillId="2" borderId="4" xfId="1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right" vertical="center"/>
    </xf>
    <xf numFmtId="0" fontId="11" fillId="10" borderId="1" xfId="0" applyFont="1" applyFill="1" applyBorder="1" applyAlignment="1">
      <alignment horizontal="right" vertical="center"/>
    </xf>
    <xf numFmtId="0" fontId="11" fillId="10" borderId="2" xfId="0" applyFont="1" applyFill="1" applyBorder="1" applyAlignment="1">
      <alignment horizontal="right" vertical="center"/>
    </xf>
    <xf numFmtId="0" fontId="11" fillId="10" borderId="3" xfId="0" applyFont="1" applyFill="1" applyBorder="1" applyAlignment="1">
      <alignment horizontal="right" vertical="center"/>
    </xf>
  </cellXfs>
  <cellStyles count="8">
    <cellStyle name="Millares" xfId="1" builtinId="3"/>
    <cellStyle name="Millares 7 3" xfId="5"/>
    <cellStyle name="Moneda [0] 2" xfId="7"/>
    <cellStyle name="Normal" xfId="0" builtinId="0"/>
    <cellStyle name="Normal 2 2 2" xfId="3"/>
    <cellStyle name="Normal 2 3" xfId="6"/>
    <cellStyle name="Normal_precios 2001-2 y 2002-1" xfId="4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303"/>
  <sheetViews>
    <sheetView tabSelected="1" view="pageBreakPreview" topLeftCell="A160" zoomScaleNormal="100" zoomScaleSheetLayoutView="100" workbookViewId="0">
      <selection activeCell="F177" sqref="F177"/>
    </sheetView>
  </sheetViews>
  <sheetFormatPr baseColWidth="10" defaultColWidth="11.375" defaultRowHeight="12.75"/>
  <cols>
    <col min="1" max="1" width="5.625" style="12" customWidth="1"/>
    <col min="2" max="2" width="6.375" style="14" customWidth="1"/>
    <col min="3" max="3" width="61.375" style="12" customWidth="1"/>
    <col min="4" max="4" width="8.125" style="12" customWidth="1"/>
    <col min="5" max="5" width="10.375" style="12" customWidth="1"/>
    <col min="6" max="6" width="17.625" style="12" customWidth="1"/>
    <col min="7" max="7" width="25.125" style="12" customWidth="1"/>
    <col min="8" max="8" width="24.625" style="12" hidden="1" customWidth="1"/>
    <col min="9" max="9" width="24" style="12" hidden="1" customWidth="1"/>
    <col min="10" max="10" width="29.375" style="11" hidden="1" customWidth="1"/>
    <col min="11" max="11" width="21.625" style="12" hidden="1" customWidth="1"/>
    <col min="12" max="12" width="23.375" style="11" hidden="1" customWidth="1"/>
    <col min="13" max="17" width="0" style="12" hidden="1" customWidth="1"/>
    <col min="18" max="18" width="0.75" style="12" hidden="1" customWidth="1"/>
    <col min="19" max="19" width="30.125" style="12" hidden="1" customWidth="1"/>
    <col min="20" max="20" width="11.375" style="12"/>
    <col min="21" max="21" width="24.75" style="12" customWidth="1"/>
    <col min="22" max="16384" width="11.375" style="12"/>
  </cols>
  <sheetData>
    <row r="3" spans="2:20" ht="18" customHeight="1">
      <c r="B3" s="82" t="s">
        <v>0</v>
      </c>
      <c r="C3" s="83"/>
      <c r="D3" s="83"/>
      <c r="E3" s="83"/>
      <c r="F3" s="83"/>
      <c r="G3" s="84"/>
      <c r="H3" s="10"/>
      <c r="I3" s="10"/>
    </row>
    <row r="4" spans="2:20" ht="18" customHeight="1">
      <c r="B4" s="82" t="s">
        <v>100</v>
      </c>
      <c r="C4" s="83"/>
      <c r="D4" s="83"/>
      <c r="E4" s="83"/>
      <c r="F4" s="83"/>
      <c r="G4" s="84"/>
      <c r="H4" s="10"/>
      <c r="I4" s="10"/>
    </row>
    <row r="5" spans="2:20" ht="15">
      <c r="B5" s="4"/>
      <c r="C5" s="5"/>
      <c r="D5" s="5"/>
      <c r="E5" s="4"/>
      <c r="F5" s="5"/>
      <c r="G5" s="6"/>
      <c r="H5" s="13"/>
      <c r="I5" s="14"/>
    </row>
    <row r="6" spans="2:20" ht="39" customHeight="1">
      <c r="B6" s="82" t="s">
        <v>1</v>
      </c>
      <c r="C6" s="83"/>
      <c r="D6" s="83"/>
      <c r="E6" s="83"/>
      <c r="F6" s="83"/>
      <c r="G6" s="84"/>
      <c r="H6" s="10"/>
      <c r="I6" s="10"/>
    </row>
    <row r="7" spans="2:20" ht="15">
      <c r="B7" s="4"/>
      <c r="C7" s="5"/>
      <c r="D7" s="5"/>
      <c r="E7" s="4"/>
      <c r="F7" s="5"/>
      <c r="G7" s="6"/>
      <c r="H7" s="13"/>
      <c r="I7" s="14"/>
    </row>
    <row r="8" spans="2:20" ht="15">
      <c r="B8" s="85" t="s">
        <v>116</v>
      </c>
      <c r="C8" s="86"/>
      <c r="D8" s="86"/>
      <c r="E8" s="86"/>
      <c r="F8" s="86"/>
      <c r="G8" s="87"/>
      <c r="H8" s="88" t="s">
        <v>2</v>
      </c>
      <c r="I8" s="88"/>
    </row>
    <row r="9" spans="2:20" ht="15">
      <c r="B9" s="79"/>
      <c r="C9" s="80"/>
      <c r="D9" s="80"/>
      <c r="E9" s="79"/>
      <c r="F9" s="80"/>
      <c r="G9" s="6"/>
      <c r="H9" s="15"/>
      <c r="I9" s="16"/>
    </row>
    <row r="10" spans="2:20" ht="25.5">
      <c r="B10" s="7" t="s">
        <v>3</v>
      </c>
      <c r="C10" s="7" t="s">
        <v>4</v>
      </c>
      <c r="D10" s="7" t="s">
        <v>5</v>
      </c>
      <c r="E10" s="8" t="s">
        <v>6</v>
      </c>
      <c r="F10" s="9" t="s">
        <v>7</v>
      </c>
      <c r="G10" s="9" t="s">
        <v>8</v>
      </c>
      <c r="H10" s="17" t="s">
        <v>9</v>
      </c>
      <c r="I10" s="18" t="s">
        <v>10</v>
      </c>
      <c r="J10" s="19" t="s">
        <v>11</v>
      </c>
      <c r="K10" s="20">
        <v>1.3157000000000001</v>
      </c>
      <c r="L10" s="21"/>
      <c r="M10" s="22"/>
      <c r="N10" s="22"/>
      <c r="O10" s="22"/>
      <c r="P10" s="22"/>
      <c r="Q10" s="22"/>
      <c r="R10" s="22"/>
      <c r="S10" s="23" t="s">
        <v>12</v>
      </c>
    </row>
    <row r="11" spans="2:20" ht="13.9" customHeight="1">
      <c r="D11" s="24"/>
      <c r="E11" s="24"/>
      <c r="F11" s="25"/>
      <c r="G11" s="25"/>
      <c r="H11" s="11"/>
      <c r="I11" s="11"/>
    </row>
    <row r="12" spans="2:20" ht="27.75" customHeight="1">
      <c r="B12" s="26">
        <v>1</v>
      </c>
      <c r="C12" s="27" t="s">
        <v>13</v>
      </c>
      <c r="F12" s="11"/>
      <c r="G12" s="11"/>
      <c r="H12" s="11"/>
      <c r="I12" s="11"/>
      <c r="T12" s="28"/>
    </row>
    <row r="13" spans="2:20">
      <c r="F13" s="11"/>
      <c r="G13" s="11"/>
      <c r="H13" s="11"/>
      <c r="I13" s="11"/>
    </row>
    <row r="14" spans="2:20" ht="38.25">
      <c r="B14" s="1">
        <v>1.1000000000000001</v>
      </c>
      <c r="C14" s="29" t="s">
        <v>17</v>
      </c>
      <c r="D14" s="30" t="s">
        <v>18</v>
      </c>
      <c r="E14" s="31">
        <v>273</v>
      </c>
      <c r="F14" s="32"/>
      <c r="G14" s="32"/>
      <c r="H14" s="32">
        <f>+G14</f>
        <v>0</v>
      </c>
      <c r="I14" s="32"/>
    </row>
    <row r="15" spans="2:20" ht="25.5">
      <c r="B15" s="1">
        <f t="shared" ref="B15:B21" si="0">+B14+0.1</f>
        <v>1.2000000000000002</v>
      </c>
      <c r="C15" s="33" t="s">
        <v>19</v>
      </c>
      <c r="D15" s="34" t="s">
        <v>14</v>
      </c>
      <c r="E15" s="31">
        <v>204.8</v>
      </c>
      <c r="F15" s="32"/>
      <c r="G15" s="32"/>
      <c r="H15" s="32">
        <f t="shared" ref="H15:H25" si="1">+G15</f>
        <v>0</v>
      </c>
      <c r="I15" s="32"/>
    </row>
    <row r="16" spans="2:20">
      <c r="B16" s="1">
        <v>1.3</v>
      </c>
      <c r="C16" s="35" t="s">
        <v>20</v>
      </c>
      <c r="D16" s="36" t="s">
        <v>14</v>
      </c>
      <c r="E16" s="31">
        <v>2.52</v>
      </c>
      <c r="F16" s="32"/>
      <c r="G16" s="32"/>
      <c r="H16" s="32">
        <f t="shared" si="1"/>
        <v>0</v>
      </c>
      <c r="I16" s="32"/>
    </row>
    <row r="17" spans="2:19">
      <c r="B17" s="1">
        <v>1.4</v>
      </c>
      <c r="C17" s="37" t="s">
        <v>21</v>
      </c>
      <c r="D17" s="38" t="s">
        <v>14</v>
      </c>
      <c r="E17" s="31">
        <v>26.599999999999998</v>
      </c>
      <c r="F17" s="32"/>
      <c r="G17" s="32"/>
      <c r="H17" s="32">
        <f t="shared" si="1"/>
        <v>0</v>
      </c>
      <c r="I17" s="32"/>
    </row>
    <row r="18" spans="2:19">
      <c r="B18" s="1">
        <f t="shared" si="0"/>
        <v>1.5</v>
      </c>
      <c r="C18" s="29" t="s">
        <v>22</v>
      </c>
      <c r="D18" s="38" t="s">
        <v>14</v>
      </c>
      <c r="E18" s="31">
        <v>26.599999999999998</v>
      </c>
      <c r="F18" s="32"/>
      <c r="G18" s="32"/>
      <c r="H18" s="32">
        <f t="shared" si="1"/>
        <v>0</v>
      </c>
      <c r="I18" s="32"/>
    </row>
    <row r="19" spans="2:19">
      <c r="B19" s="1">
        <v>1.6</v>
      </c>
      <c r="C19" s="29" t="s">
        <v>23</v>
      </c>
      <c r="D19" s="38" t="s">
        <v>14</v>
      </c>
      <c r="E19" s="31">
        <v>63.527999999999992</v>
      </c>
      <c r="F19" s="32"/>
      <c r="G19" s="32"/>
      <c r="H19" s="32">
        <f t="shared" si="1"/>
        <v>0</v>
      </c>
      <c r="I19" s="32"/>
    </row>
    <row r="20" spans="2:19">
      <c r="B20" s="1">
        <v>1.7</v>
      </c>
      <c r="C20" s="33" t="s">
        <v>24</v>
      </c>
      <c r="D20" s="38" t="s">
        <v>14</v>
      </c>
      <c r="E20" s="31">
        <v>26.599999999999998</v>
      </c>
      <c r="F20" s="32"/>
      <c r="G20" s="32"/>
      <c r="H20" s="32">
        <f t="shared" si="1"/>
        <v>0</v>
      </c>
      <c r="I20" s="32"/>
    </row>
    <row r="21" spans="2:19" ht="25.5">
      <c r="B21" s="1">
        <f t="shared" si="0"/>
        <v>1.8</v>
      </c>
      <c r="C21" s="29" t="s">
        <v>25</v>
      </c>
      <c r="D21" s="36" t="s">
        <v>14</v>
      </c>
      <c r="E21" s="31">
        <v>1.9350000000000001</v>
      </c>
      <c r="F21" s="32"/>
      <c r="G21" s="32"/>
      <c r="H21" s="32">
        <f t="shared" si="1"/>
        <v>0</v>
      </c>
      <c r="I21" s="32"/>
    </row>
    <row r="22" spans="2:19">
      <c r="B22" s="1">
        <v>1.9</v>
      </c>
      <c r="C22" s="39" t="s">
        <v>26</v>
      </c>
      <c r="D22" s="36" t="s">
        <v>15</v>
      </c>
      <c r="E22" s="31">
        <v>4</v>
      </c>
      <c r="F22" s="32"/>
      <c r="G22" s="32"/>
      <c r="H22" s="32">
        <f t="shared" si="1"/>
        <v>0</v>
      </c>
      <c r="I22" s="32"/>
    </row>
    <row r="23" spans="2:19">
      <c r="B23" s="2">
        <v>1.1000000000000001</v>
      </c>
      <c r="C23" s="39" t="s">
        <v>27</v>
      </c>
      <c r="D23" s="36" t="s">
        <v>15</v>
      </c>
      <c r="E23" s="31">
        <v>1</v>
      </c>
      <c r="F23" s="32"/>
      <c r="G23" s="32"/>
      <c r="H23" s="32">
        <f t="shared" si="1"/>
        <v>0</v>
      </c>
      <c r="I23" s="32"/>
    </row>
    <row r="24" spans="2:19">
      <c r="B24" s="2">
        <v>1.1100000000000001</v>
      </c>
      <c r="C24" s="40" t="s">
        <v>28</v>
      </c>
      <c r="D24" s="36" t="s">
        <v>15</v>
      </c>
      <c r="E24" s="31">
        <v>3</v>
      </c>
      <c r="F24" s="32"/>
      <c r="G24" s="32"/>
      <c r="H24" s="32">
        <f t="shared" si="1"/>
        <v>0</v>
      </c>
      <c r="I24" s="32"/>
    </row>
    <row r="25" spans="2:19">
      <c r="B25" s="2">
        <v>1.1200000000000001</v>
      </c>
      <c r="C25" s="40" t="s">
        <v>29</v>
      </c>
      <c r="D25" s="36" t="s">
        <v>15</v>
      </c>
      <c r="E25" s="31">
        <v>1</v>
      </c>
      <c r="F25" s="32"/>
      <c r="G25" s="32"/>
      <c r="H25" s="32">
        <f t="shared" si="1"/>
        <v>0</v>
      </c>
      <c r="I25" s="32"/>
    </row>
    <row r="26" spans="2:19">
      <c r="D26" s="41" t="s">
        <v>30</v>
      </c>
      <c r="E26" s="42"/>
      <c r="F26" s="43"/>
      <c r="G26" s="44">
        <f>SUM(G14:G25)</f>
        <v>0</v>
      </c>
      <c r="H26" s="45">
        <f>SUM(H14:H25)</f>
        <v>0</v>
      </c>
      <c r="I26" s="46">
        <f>SUM(I14:I25)</f>
        <v>0</v>
      </c>
      <c r="J26" s="47">
        <v>27960934.86357072</v>
      </c>
      <c r="K26" s="48"/>
      <c r="L26" s="49">
        <v>36788202</v>
      </c>
      <c r="M26" s="43"/>
      <c r="N26" s="43"/>
      <c r="O26" s="43"/>
      <c r="P26" s="43"/>
      <c r="Q26" s="43"/>
      <c r="R26" s="43"/>
      <c r="S26" s="50">
        <f>+J26-H26</f>
        <v>27960934.86357072</v>
      </c>
    </row>
    <row r="27" spans="2:19">
      <c r="D27" s="24"/>
      <c r="E27" s="24"/>
      <c r="G27" s="25"/>
      <c r="H27" s="11"/>
      <c r="I27" s="11"/>
      <c r="K27" s="11"/>
    </row>
    <row r="28" spans="2:19" ht="25.5">
      <c r="B28" s="26">
        <v>2</v>
      </c>
      <c r="C28" s="51" t="s">
        <v>31</v>
      </c>
      <c r="D28" s="52"/>
      <c r="G28" s="11"/>
      <c r="H28" s="11"/>
      <c r="I28" s="11"/>
      <c r="K28" s="11"/>
    </row>
    <row r="29" spans="2:19">
      <c r="D29" s="53"/>
      <c r="E29" s="54"/>
      <c r="G29" s="55"/>
      <c r="H29" s="11"/>
      <c r="I29" s="11"/>
      <c r="K29" s="55"/>
    </row>
    <row r="30" spans="2:19">
      <c r="B30" s="1">
        <v>2.1</v>
      </c>
      <c r="C30" s="56" t="s">
        <v>32</v>
      </c>
      <c r="D30" s="34" t="s">
        <v>14</v>
      </c>
      <c r="E30" s="31">
        <v>1.71</v>
      </c>
      <c r="F30" s="32"/>
      <c r="G30" s="32"/>
      <c r="H30" s="32">
        <f t="shared" ref="H30:H35" si="2">+G30</f>
        <v>0</v>
      </c>
      <c r="I30" s="32"/>
    </row>
    <row r="31" spans="2:19">
      <c r="B31" s="1">
        <f t="shared" ref="B31:B35" si="3">+B30+0.1</f>
        <v>2.2000000000000002</v>
      </c>
      <c r="C31" s="56" t="s">
        <v>20</v>
      </c>
      <c r="D31" s="36" t="s">
        <v>14</v>
      </c>
      <c r="E31" s="31">
        <v>12.100000000000001</v>
      </c>
      <c r="F31" s="32"/>
      <c r="G31" s="32"/>
      <c r="H31" s="32">
        <f t="shared" si="2"/>
        <v>0</v>
      </c>
      <c r="I31" s="32"/>
    </row>
    <row r="32" spans="2:19">
      <c r="B32" s="1">
        <f t="shared" si="3"/>
        <v>2.3000000000000003</v>
      </c>
      <c r="C32" s="29" t="s">
        <v>24</v>
      </c>
      <c r="D32" s="38" t="s">
        <v>14</v>
      </c>
      <c r="E32" s="31">
        <v>142.52000000000001</v>
      </c>
      <c r="F32" s="32"/>
      <c r="G32" s="32"/>
      <c r="H32" s="32">
        <f t="shared" si="2"/>
        <v>0</v>
      </c>
      <c r="I32" s="32"/>
    </row>
    <row r="33" spans="2:19">
      <c r="B33" s="1">
        <f t="shared" si="3"/>
        <v>2.4000000000000004</v>
      </c>
      <c r="C33" s="33" t="s">
        <v>26</v>
      </c>
      <c r="D33" s="36" t="s">
        <v>15</v>
      </c>
      <c r="E33" s="31">
        <v>4</v>
      </c>
      <c r="F33" s="32"/>
      <c r="G33" s="32"/>
      <c r="H33" s="32">
        <f t="shared" si="2"/>
        <v>0</v>
      </c>
      <c r="I33" s="32"/>
    </row>
    <row r="34" spans="2:19">
      <c r="B34" s="1">
        <f t="shared" si="3"/>
        <v>2.5000000000000004</v>
      </c>
      <c r="C34" s="35" t="s">
        <v>27</v>
      </c>
      <c r="D34" s="36" t="s">
        <v>15</v>
      </c>
      <c r="E34" s="31">
        <v>1</v>
      </c>
      <c r="F34" s="32"/>
      <c r="G34" s="32"/>
      <c r="H34" s="32">
        <f t="shared" si="2"/>
        <v>0</v>
      </c>
      <c r="I34" s="32"/>
    </row>
    <row r="35" spans="2:19">
      <c r="B35" s="1">
        <f t="shared" si="3"/>
        <v>2.6000000000000005</v>
      </c>
      <c r="C35" s="37" t="s">
        <v>28</v>
      </c>
      <c r="D35" s="36" t="s">
        <v>15</v>
      </c>
      <c r="E35" s="31">
        <v>4</v>
      </c>
      <c r="F35" s="32"/>
      <c r="G35" s="32"/>
      <c r="H35" s="32">
        <f t="shared" si="2"/>
        <v>0</v>
      </c>
      <c r="I35" s="32"/>
    </row>
    <row r="36" spans="2:19">
      <c r="D36" s="41" t="s">
        <v>33</v>
      </c>
      <c r="E36" s="42"/>
      <c r="F36" s="43"/>
      <c r="G36" s="44">
        <f>SUM(G30:G35)</f>
        <v>0</v>
      </c>
      <c r="H36" s="45">
        <f>SUM(H30:H35)</f>
        <v>0</v>
      </c>
      <c r="I36" s="46">
        <f>SUM(I30:I35)</f>
        <v>0</v>
      </c>
      <c r="J36" s="47">
        <v>27960934.86357072</v>
      </c>
      <c r="K36" s="48"/>
      <c r="L36" s="49">
        <v>36788202</v>
      </c>
      <c r="M36" s="43"/>
      <c r="N36" s="43"/>
      <c r="O36" s="43"/>
      <c r="P36" s="43"/>
      <c r="Q36" s="43"/>
      <c r="R36" s="43"/>
      <c r="S36" s="50">
        <f>+J36-H36</f>
        <v>27960934.86357072</v>
      </c>
    </row>
    <row r="37" spans="2:19">
      <c r="D37" s="24"/>
      <c r="E37" s="24"/>
      <c r="G37" s="25"/>
      <c r="H37" s="11"/>
      <c r="I37" s="11"/>
      <c r="K37" s="11"/>
    </row>
    <row r="38" spans="2:19" ht="25.5">
      <c r="B38" s="26">
        <v>3</v>
      </c>
      <c r="C38" s="51" t="s">
        <v>34</v>
      </c>
      <c r="D38" s="52"/>
      <c r="G38" s="11"/>
      <c r="H38" s="11"/>
      <c r="I38" s="11"/>
      <c r="K38" s="11"/>
    </row>
    <row r="39" spans="2:19">
      <c r="D39" s="54"/>
      <c r="E39" s="54"/>
      <c r="G39" s="55"/>
      <c r="H39" s="11"/>
      <c r="I39" s="11"/>
      <c r="K39" s="55"/>
    </row>
    <row r="40" spans="2:19" ht="38.25">
      <c r="B40" s="3">
        <v>3.1</v>
      </c>
      <c r="C40" s="29" t="s">
        <v>17</v>
      </c>
      <c r="D40" s="34" t="s">
        <v>18</v>
      </c>
      <c r="E40" s="31">
        <v>499.20000000000005</v>
      </c>
      <c r="F40" s="32"/>
      <c r="G40" s="32"/>
      <c r="H40" s="32">
        <f t="shared" ref="H40:H41" si="4">+G40</f>
        <v>0</v>
      </c>
      <c r="I40" s="32"/>
    </row>
    <row r="41" spans="2:19" ht="24.75" customHeight="1">
      <c r="B41" s="3">
        <f t="shared" ref="B41" si="5">+B40+0.1</f>
        <v>3.2</v>
      </c>
      <c r="C41" s="29" t="s">
        <v>36</v>
      </c>
      <c r="D41" s="34" t="s">
        <v>14</v>
      </c>
      <c r="E41" s="31">
        <v>185.25</v>
      </c>
      <c r="F41" s="32"/>
      <c r="G41" s="32"/>
      <c r="H41" s="32">
        <f t="shared" si="4"/>
        <v>0</v>
      </c>
      <c r="I41" s="32"/>
    </row>
    <row r="42" spans="2:19">
      <c r="D42" s="41" t="s">
        <v>37</v>
      </c>
      <c r="E42" s="42"/>
      <c r="F42" s="43"/>
      <c r="G42" s="44">
        <f>SUM(G40:G41)</f>
        <v>0</v>
      </c>
      <c r="H42" s="45">
        <f>SUM(H40:H41)</f>
        <v>0</v>
      </c>
      <c r="I42" s="46">
        <f>SUM(I40:I41)</f>
        <v>0</v>
      </c>
      <c r="J42" s="47">
        <v>27960934.86357072</v>
      </c>
      <c r="K42" s="48"/>
      <c r="L42" s="49">
        <v>36788202</v>
      </c>
      <c r="M42" s="43"/>
      <c r="N42" s="43"/>
      <c r="O42" s="43"/>
      <c r="P42" s="43"/>
      <c r="Q42" s="43"/>
      <c r="R42" s="43"/>
      <c r="S42" s="50">
        <f>+J42-H42</f>
        <v>27960934.86357072</v>
      </c>
    </row>
    <row r="43" spans="2:19">
      <c r="G43" s="11"/>
      <c r="H43" s="11"/>
      <c r="I43" s="11"/>
      <c r="K43" s="11"/>
    </row>
    <row r="44" spans="2:19" ht="25.5">
      <c r="B44" s="26">
        <v>4</v>
      </c>
      <c r="C44" s="27" t="s">
        <v>38</v>
      </c>
      <c r="G44" s="11"/>
      <c r="H44" s="11"/>
      <c r="I44" s="11"/>
      <c r="K44" s="11"/>
    </row>
    <row r="45" spans="2:19">
      <c r="G45" s="11"/>
      <c r="H45" s="11"/>
      <c r="I45" s="11"/>
      <c r="K45" s="11"/>
    </row>
    <row r="46" spans="2:19">
      <c r="B46" s="1">
        <f>+B44+0.1</f>
        <v>4.0999999999999996</v>
      </c>
      <c r="C46" s="56" t="s">
        <v>21</v>
      </c>
      <c r="D46" s="57" t="s">
        <v>14</v>
      </c>
      <c r="E46" s="58">
        <v>123.60822658438796</v>
      </c>
      <c r="F46" s="32"/>
      <c r="G46" s="32"/>
      <c r="H46" s="32">
        <f>+G46</f>
        <v>0</v>
      </c>
      <c r="I46" s="32"/>
    </row>
    <row r="47" spans="2:19">
      <c r="B47" s="1">
        <f>+B46+0.1</f>
        <v>4.1999999999999993</v>
      </c>
      <c r="C47" s="56" t="s">
        <v>22</v>
      </c>
      <c r="D47" s="59" t="s">
        <v>14</v>
      </c>
      <c r="E47" s="58">
        <f>+E46</f>
        <v>123.60822658438796</v>
      </c>
      <c r="F47" s="32"/>
      <c r="G47" s="32"/>
      <c r="H47" s="32">
        <f>+G47</f>
        <v>0</v>
      </c>
      <c r="I47" s="32"/>
    </row>
    <row r="48" spans="2:19">
      <c r="D48" s="41" t="s">
        <v>39</v>
      </c>
      <c r="E48" s="42"/>
      <c r="F48" s="43"/>
      <c r="G48" s="44">
        <f>SUM(G46:G47)</f>
        <v>0</v>
      </c>
      <c r="H48" s="45">
        <f>SUM(H46:H47)</f>
        <v>0</v>
      </c>
      <c r="I48" s="46">
        <f>SUM(I46:I47)</f>
        <v>0</v>
      </c>
      <c r="J48" s="47">
        <v>27960934.86357072</v>
      </c>
      <c r="K48" s="48"/>
      <c r="L48" s="49">
        <v>36788202</v>
      </c>
      <c r="M48" s="43"/>
      <c r="N48" s="43"/>
      <c r="O48" s="43"/>
      <c r="P48" s="43"/>
      <c r="Q48" s="43"/>
      <c r="R48" s="43"/>
      <c r="S48" s="50">
        <f>+J48-H48</f>
        <v>27960934.86357072</v>
      </c>
    </row>
    <row r="49" spans="2:19">
      <c r="G49" s="11"/>
      <c r="H49" s="11"/>
      <c r="I49" s="11"/>
      <c r="K49" s="11"/>
    </row>
    <row r="50" spans="2:19" ht="25.5">
      <c r="B50" s="26">
        <v>5</v>
      </c>
      <c r="C50" s="51" t="s">
        <v>40</v>
      </c>
      <c r="D50" s="52"/>
      <c r="G50" s="11"/>
      <c r="H50" s="11"/>
      <c r="I50" s="11"/>
      <c r="K50" s="11"/>
    </row>
    <row r="51" spans="2:19">
      <c r="D51" s="54"/>
      <c r="E51" s="54"/>
      <c r="G51" s="55"/>
      <c r="H51" s="11"/>
      <c r="I51" s="11"/>
      <c r="K51" s="55"/>
    </row>
    <row r="52" spans="2:19" ht="38.25">
      <c r="B52" s="3">
        <v>5.0999999999999996</v>
      </c>
      <c r="C52" s="29" t="s">
        <v>17</v>
      </c>
      <c r="D52" s="34" t="s">
        <v>18</v>
      </c>
      <c r="E52" s="31">
        <v>464.96000000000004</v>
      </c>
      <c r="F52" s="32"/>
      <c r="G52" s="32"/>
      <c r="H52" s="32">
        <f t="shared" ref="H52:H53" si="6">+G52</f>
        <v>0</v>
      </c>
      <c r="I52" s="32"/>
    </row>
    <row r="53" spans="2:19" ht="25.5" customHeight="1">
      <c r="B53" s="3">
        <f t="shared" ref="B53" si="7">+B52+0.1</f>
        <v>5.1999999999999993</v>
      </c>
      <c r="C53" s="29" t="s">
        <v>36</v>
      </c>
      <c r="D53" s="34" t="s">
        <v>14</v>
      </c>
      <c r="E53" s="31">
        <v>148.49</v>
      </c>
      <c r="F53" s="32"/>
      <c r="G53" s="32"/>
      <c r="H53" s="32">
        <f t="shared" si="6"/>
        <v>0</v>
      </c>
      <c r="I53" s="32"/>
    </row>
    <row r="54" spans="2:19">
      <c r="D54" s="41" t="s">
        <v>101</v>
      </c>
      <c r="E54" s="42"/>
      <c r="F54" s="43"/>
      <c r="G54" s="44">
        <f>SUM(G52:G53)</f>
        <v>0</v>
      </c>
      <c r="H54" s="45">
        <f>SUM(H52:H53)</f>
        <v>0</v>
      </c>
      <c r="I54" s="46">
        <f>SUM(I52:I53)</f>
        <v>0</v>
      </c>
      <c r="J54" s="47">
        <v>27960934.86357072</v>
      </c>
      <c r="K54" s="48"/>
      <c r="L54" s="49">
        <v>36788202</v>
      </c>
      <c r="M54" s="43"/>
      <c r="N54" s="43"/>
      <c r="O54" s="43"/>
      <c r="P54" s="43"/>
      <c r="Q54" s="43"/>
      <c r="R54" s="43"/>
      <c r="S54" s="50">
        <f>+J54-H54</f>
        <v>27960934.86357072</v>
      </c>
    </row>
    <row r="55" spans="2:19">
      <c r="G55" s="11"/>
      <c r="H55" s="11"/>
      <c r="I55" s="11"/>
      <c r="K55" s="11"/>
    </row>
    <row r="56" spans="2:19" ht="25.5">
      <c r="B56" s="26">
        <v>6</v>
      </c>
      <c r="C56" s="27" t="s">
        <v>41</v>
      </c>
      <c r="G56" s="11"/>
      <c r="H56" s="11"/>
      <c r="I56" s="11"/>
      <c r="K56" s="11"/>
    </row>
    <row r="57" spans="2:19">
      <c r="G57" s="11"/>
      <c r="H57" s="11"/>
      <c r="I57" s="11"/>
      <c r="K57" s="11"/>
    </row>
    <row r="58" spans="2:19">
      <c r="B58" s="3">
        <f>+B56+0.1</f>
        <v>6.1</v>
      </c>
      <c r="C58" s="29" t="s">
        <v>23</v>
      </c>
      <c r="D58" s="34" t="s">
        <v>14</v>
      </c>
      <c r="E58" s="58">
        <v>150.62600000000003</v>
      </c>
      <c r="F58" s="32"/>
      <c r="G58" s="32"/>
      <c r="H58" s="32">
        <f t="shared" ref="H58" si="8">+G58</f>
        <v>0</v>
      </c>
      <c r="I58" s="32"/>
    </row>
    <row r="59" spans="2:19">
      <c r="D59" s="41" t="s">
        <v>102</v>
      </c>
      <c r="E59" s="42"/>
      <c r="F59" s="43"/>
      <c r="G59" s="44">
        <f>SUM(G58:G58)</f>
        <v>0</v>
      </c>
      <c r="H59" s="45">
        <f>SUM(H58:H58)</f>
        <v>0</v>
      </c>
      <c r="I59" s="46">
        <f>SUM(I58:I58)</f>
        <v>0</v>
      </c>
      <c r="J59" s="47">
        <v>27960934.86357072</v>
      </c>
      <c r="K59" s="48"/>
      <c r="L59" s="49">
        <v>36788202</v>
      </c>
      <c r="M59" s="43"/>
      <c r="N59" s="43"/>
      <c r="O59" s="43"/>
      <c r="P59" s="43"/>
      <c r="Q59" s="43"/>
      <c r="R59" s="43"/>
      <c r="S59" s="50">
        <f>+J59-H59</f>
        <v>27960934.86357072</v>
      </c>
    </row>
    <row r="60" spans="2:19">
      <c r="G60" s="11"/>
      <c r="H60" s="11"/>
      <c r="I60" s="11"/>
      <c r="K60" s="11"/>
    </row>
    <row r="61" spans="2:19" ht="25.5">
      <c r="B61" s="26">
        <v>7</v>
      </c>
      <c r="C61" s="27" t="s">
        <v>42</v>
      </c>
      <c r="G61" s="11"/>
      <c r="H61" s="11"/>
      <c r="I61" s="11"/>
      <c r="K61" s="11"/>
    </row>
    <row r="62" spans="2:19">
      <c r="G62" s="11"/>
      <c r="H62" s="11"/>
      <c r="I62" s="11"/>
      <c r="K62" s="11"/>
    </row>
    <row r="63" spans="2:19" ht="38.25">
      <c r="B63" s="3">
        <v>7.1</v>
      </c>
      <c r="C63" s="29" t="s">
        <v>17</v>
      </c>
      <c r="D63" s="34" t="s">
        <v>18</v>
      </c>
      <c r="E63" s="31">
        <v>292.42523673379497</v>
      </c>
      <c r="F63" s="32"/>
      <c r="G63" s="32"/>
      <c r="H63" s="32">
        <f t="shared" ref="H63:H64" si="9">+G63</f>
        <v>0</v>
      </c>
      <c r="I63" s="32"/>
    </row>
    <row r="64" spans="2:19" ht="25.5">
      <c r="B64" s="3">
        <f t="shared" ref="B64" si="10">+B63+0.1</f>
        <v>7.1999999999999993</v>
      </c>
      <c r="C64" s="29" t="s">
        <v>19</v>
      </c>
      <c r="D64" s="34" t="s">
        <v>14</v>
      </c>
      <c r="E64" s="31">
        <v>248</v>
      </c>
      <c r="F64" s="32"/>
      <c r="G64" s="32"/>
      <c r="H64" s="32">
        <f t="shared" si="9"/>
        <v>0</v>
      </c>
      <c r="I64" s="32"/>
    </row>
    <row r="65" spans="2:19">
      <c r="D65" s="41" t="s">
        <v>103</v>
      </c>
      <c r="E65" s="42"/>
      <c r="F65" s="43"/>
      <c r="G65" s="44">
        <f>SUM(G63:G64)</f>
        <v>0</v>
      </c>
      <c r="H65" s="45">
        <f>SUM(H63:H64)</f>
        <v>0</v>
      </c>
      <c r="I65" s="46">
        <f>SUM(I63:I64)</f>
        <v>0</v>
      </c>
      <c r="J65" s="47">
        <v>27960934.86357072</v>
      </c>
      <c r="K65" s="48"/>
      <c r="L65" s="49">
        <v>36788202</v>
      </c>
      <c r="M65" s="43"/>
      <c r="N65" s="43"/>
      <c r="O65" s="43"/>
      <c r="P65" s="43"/>
      <c r="Q65" s="43"/>
      <c r="R65" s="43"/>
      <c r="S65" s="50">
        <f>+J65-H65</f>
        <v>27960934.86357072</v>
      </c>
    </row>
    <row r="66" spans="2:19">
      <c r="G66" s="11"/>
      <c r="H66" s="11"/>
      <c r="I66" s="11"/>
      <c r="K66" s="11"/>
    </row>
    <row r="67" spans="2:19" ht="25.5">
      <c r="B67" s="26">
        <v>8</v>
      </c>
      <c r="C67" s="27" t="s">
        <v>43</v>
      </c>
      <c r="G67" s="11"/>
      <c r="H67" s="11"/>
      <c r="I67" s="11"/>
      <c r="K67" s="11"/>
    </row>
    <row r="68" spans="2:19">
      <c r="G68" s="11"/>
      <c r="H68" s="11"/>
      <c r="I68" s="11"/>
      <c r="K68" s="11"/>
    </row>
    <row r="69" spans="2:19" ht="38.25">
      <c r="B69" s="1">
        <v>8.1</v>
      </c>
      <c r="C69" s="29" t="s">
        <v>17</v>
      </c>
      <c r="D69" s="30" t="s">
        <v>18</v>
      </c>
      <c r="E69" s="31">
        <v>273</v>
      </c>
      <c r="F69" s="32"/>
      <c r="G69" s="32"/>
      <c r="H69" s="32">
        <f>+G69</f>
        <v>0</v>
      </c>
      <c r="I69" s="32"/>
    </row>
    <row r="70" spans="2:19" ht="25.5">
      <c r="B70" s="1">
        <f t="shared" ref="B70:B76" si="11">+B69+0.1</f>
        <v>8.1999999999999993</v>
      </c>
      <c r="C70" s="33" t="s">
        <v>19</v>
      </c>
      <c r="D70" s="34" t="s">
        <v>14</v>
      </c>
      <c r="E70" s="31">
        <v>204.8</v>
      </c>
      <c r="F70" s="32"/>
      <c r="G70" s="32"/>
      <c r="H70" s="32">
        <f t="shared" ref="H70:H80" si="12">+G70</f>
        <v>0</v>
      </c>
      <c r="I70" s="32"/>
    </row>
    <row r="71" spans="2:19">
      <c r="B71" s="1">
        <v>8.3000000000000007</v>
      </c>
      <c r="C71" s="35" t="s">
        <v>20</v>
      </c>
      <c r="D71" s="36" t="s">
        <v>14</v>
      </c>
      <c r="E71" s="31">
        <v>2.52</v>
      </c>
      <c r="F71" s="32"/>
      <c r="G71" s="32"/>
      <c r="H71" s="32">
        <f t="shared" si="12"/>
        <v>0</v>
      </c>
      <c r="I71" s="32"/>
    </row>
    <row r="72" spans="2:19">
      <c r="B72" s="1">
        <f t="shared" si="11"/>
        <v>8.4</v>
      </c>
      <c r="C72" s="37" t="s">
        <v>21</v>
      </c>
      <c r="D72" s="38" t="s">
        <v>14</v>
      </c>
      <c r="E72" s="31">
        <v>26.599999999999998</v>
      </c>
      <c r="F72" s="32"/>
      <c r="G72" s="32"/>
      <c r="H72" s="32">
        <f t="shared" si="12"/>
        <v>0</v>
      </c>
      <c r="I72" s="32"/>
    </row>
    <row r="73" spans="2:19">
      <c r="B73" s="1">
        <v>8.5</v>
      </c>
      <c r="C73" s="29" t="s">
        <v>22</v>
      </c>
      <c r="D73" s="38" t="s">
        <v>14</v>
      </c>
      <c r="E73" s="31">
        <v>26.599999999999998</v>
      </c>
      <c r="F73" s="32"/>
      <c r="G73" s="32"/>
      <c r="H73" s="32">
        <f t="shared" si="12"/>
        <v>0</v>
      </c>
      <c r="I73" s="32"/>
    </row>
    <row r="74" spans="2:19">
      <c r="B74" s="1">
        <f t="shared" si="11"/>
        <v>8.6</v>
      </c>
      <c r="C74" s="29" t="s">
        <v>23</v>
      </c>
      <c r="D74" s="38" t="s">
        <v>14</v>
      </c>
      <c r="E74" s="31">
        <v>63.527999999999992</v>
      </c>
      <c r="F74" s="32"/>
      <c r="G74" s="32"/>
      <c r="H74" s="32">
        <f t="shared" si="12"/>
        <v>0</v>
      </c>
      <c r="I74" s="32"/>
    </row>
    <row r="75" spans="2:19">
      <c r="B75" s="1">
        <v>8.6999999999999993</v>
      </c>
      <c r="C75" s="33" t="s">
        <v>24</v>
      </c>
      <c r="D75" s="38" t="s">
        <v>14</v>
      </c>
      <c r="E75" s="31">
        <v>26.599999999999998</v>
      </c>
      <c r="F75" s="32"/>
      <c r="G75" s="32"/>
      <c r="H75" s="32">
        <f t="shared" si="12"/>
        <v>0</v>
      </c>
      <c r="I75" s="32"/>
    </row>
    <row r="76" spans="2:19" ht="25.5">
      <c r="B76" s="1">
        <f t="shared" si="11"/>
        <v>8.7999999999999989</v>
      </c>
      <c r="C76" s="29" t="s">
        <v>25</v>
      </c>
      <c r="D76" s="36" t="s">
        <v>14</v>
      </c>
      <c r="E76" s="31">
        <v>1.9350000000000001</v>
      </c>
      <c r="F76" s="32"/>
      <c r="G76" s="32"/>
      <c r="H76" s="32">
        <f t="shared" si="12"/>
        <v>0</v>
      </c>
      <c r="I76" s="32"/>
    </row>
    <row r="77" spans="2:19">
      <c r="B77" s="1">
        <v>8.9</v>
      </c>
      <c r="C77" s="39" t="s">
        <v>26</v>
      </c>
      <c r="D77" s="36" t="s">
        <v>15</v>
      </c>
      <c r="E77" s="31">
        <v>4</v>
      </c>
      <c r="F77" s="32"/>
      <c r="G77" s="32"/>
      <c r="H77" s="32">
        <f t="shared" si="12"/>
        <v>0</v>
      </c>
      <c r="I77" s="32"/>
    </row>
    <row r="78" spans="2:19">
      <c r="B78" s="2">
        <v>8.1</v>
      </c>
      <c r="C78" s="39" t="s">
        <v>27</v>
      </c>
      <c r="D78" s="36" t="s">
        <v>15</v>
      </c>
      <c r="E78" s="31">
        <v>1</v>
      </c>
      <c r="F78" s="32"/>
      <c r="G78" s="32"/>
      <c r="H78" s="32">
        <f t="shared" si="12"/>
        <v>0</v>
      </c>
      <c r="I78" s="32"/>
    </row>
    <row r="79" spans="2:19">
      <c r="B79" s="2">
        <v>8.11</v>
      </c>
      <c r="C79" s="40" t="s">
        <v>28</v>
      </c>
      <c r="D79" s="36" t="s">
        <v>15</v>
      </c>
      <c r="E79" s="31">
        <v>3</v>
      </c>
      <c r="F79" s="32"/>
      <c r="G79" s="32"/>
      <c r="H79" s="32">
        <f t="shared" si="12"/>
        <v>0</v>
      </c>
      <c r="I79" s="32"/>
    </row>
    <row r="80" spans="2:19">
      <c r="B80" s="2">
        <v>8.1199999999999992</v>
      </c>
      <c r="C80" s="40" t="s">
        <v>29</v>
      </c>
      <c r="D80" s="36" t="s">
        <v>15</v>
      </c>
      <c r="E80" s="31">
        <v>1</v>
      </c>
      <c r="F80" s="32"/>
      <c r="G80" s="32"/>
      <c r="H80" s="32">
        <f t="shared" si="12"/>
        <v>0</v>
      </c>
      <c r="I80" s="32"/>
    </row>
    <row r="81" spans="2:19">
      <c r="D81" s="41" t="s">
        <v>104</v>
      </c>
      <c r="E81" s="42"/>
      <c r="F81" s="43"/>
      <c r="G81" s="44">
        <f>SUM(G69:G80)</f>
        <v>0</v>
      </c>
      <c r="H81" s="45">
        <f>SUM(H69:H80)</f>
        <v>0</v>
      </c>
      <c r="I81" s="46">
        <f>SUM(I69:I80)</f>
        <v>0</v>
      </c>
      <c r="J81" s="47">
        <v>27960934.86357072</v>
      </c>
      <c r="K81" s="48"/>
      <c r="L81" s="49">
        <v>36788202</v>
      </c>
      <c r="M81" s="43"/>
      <c r="N81" s="43"/>
      <c r="O81" s="43"/>
      <c r="P81" s="43"/>
      <c r="Q81" s="43"/>
      <c r="R81" s="43"/>
      <c r="S81" s="50">
        <f>+J81-H81</f>
        <v>27960934.86357072</v>
      </c>
    </row>
    <row r="82" spans="2:19">
      <c r="G82" s="11"/>
      <c r="H82" s="11"/>
      <c r="I82" s="11"/>
      <c r="K82" s="11"/>
    </row>
    <row r="83" spans="2:19" ht="25.5">
      <c r="B83" s="26">
        <v>9</v>
      </c>
      <c r="C83" s="27" t="s">
        <v>44</v>
      </c>
      <c r="G83" s="11"/>
      <c r="H83" s="11"/>
      <c r="I83" s="11"/>
      <c r="K83" s="11"/>
    </row>
    <row r="84" spans="2:19">
      <c r="G84" s="11"/>
      <c r="H84" s="11"/>
      <c r="I84" s="11"/>
      <c r="K84" s="11"/>
    </row>
    <row r="85" spans="2:19">
      <c r="B85" s="1">
        <v>9.1</v>
      </c>
      <c r="C85" s="56" t="s">
        <v>45</v>
      </c>
      <c r="D85" s="57" t="s">
        <v>14</v>
      </c>
      <c r="E85" s="31">
        <v>77.88000000000001</v>
      </c>
      <c r="F85" s="32"/>
      <c r="G85" s="32"/>
      <c r="H85" s="32">
        <f>+G85</f>
        <v>0</v>
      </c>
      <c r="I85" s="32"/>
    </row>
    <row r="86" spans="2:19">
      <c r="B86" s="1">
        <f t="shared" ref="B86:B90" si="13">+B85+0.1</f>
        <v>9.1999999999999993</v>
      </c>
      <c r="C86" s="56" t="s">
        <v>46</v>
      </c>
      <c r="D86" s="57" t="s">
        <v>14</v>
      </c>
      <c r="E86" s="31">
        <v>1</v>
      </c>
      <c r="F86" s="32"/>
      <c r="G86" s="32"/>
      <c r="H86" s="32">
        <f t="shared" ref="H86" si="14">+G86</f>
        <v>0</v>
      </c>
      <c r="I86" s="32"/>
    </row>
    <row r="87" spans="2:19">
      <c r="B87" s="1">
        <f t="shared" si="13"/>
        <v>9.2999999999999989</v>
      </c>
      <c r="C87" s="29" t="s">
        <v>47</v>
      </c>
      <c r="D87" s="30" t="s">
        <v>15</v>
      </c>
      <c r="E87" s="31">
        <v>1</v>
      </c>
      <c r="F87" s="32"/>
      <c r="G87" s="32"/>
      <c r="H87" s="32">
        <f>+G87</f>
        <v>0</v>
      </c>
      <c r="I87" s="32"/>
    </row>
    <row r="88" spans="2:19" ht="25.5">
      <c r="B88" s="1">
        <f t="shared" si="13"/>
        <v>9.3999999999999986</v>
      </c>
      <c r="C88" s="33" t="s">
        <v>48</v>
      </c>
      <c r="D88" s="34" t="s">
        <v>15</v>
      </c>
      <c r="E88" s="31">
        <v>1</v>
      </c>
      <c r="F88" s="32"/>
      <c r="G88" s="32"/>
      <c r="H88" s="32">
        <f t="shared" ref="H88:H90" si="15">+G88</f>
        <v>0</v>
      </c>
      <c r="I88" s="32"/>
    </row>
    <row r="89" spans="2:19">
      <c r="B89" s="1">
        <f t="shared" si="13"/>
        <v>9.4999999999999982</v>
      </c>
      <c r="C89" s="35" t="s">
        <v>49</v>
      </c>
      <c r="D89" s="36" t="s">
        <v>15</v>
      </c>
      <c r="E89" s="31">
        <v>1</v>
      </c>
      <c r="F89" s="32"/>
      <c r="G89" s="32"/>
      <c r="H89" s="32">
        <f t="shared" si="15"/>
        <v>0</v>
      </c>
      <c r="I89" s="32"/>
    </row>
    <row r="90" spans="2:19">
      <c r="B90" s="1">
        <f t="shared" si="13"/>
        <v>9.5999999999999979</v>
      </c>
      <c r="C90" s="29" t="s">
        <v>50</v>
      </c>
      <c r="D90" s="38" t="s">
        <v>14</v>
      </c>
      <c r="E90" s="31">
        <v>119.25</v>
      </c>
      <c r="F90" s="32"/>
      <c r="G90" s="32"/>
      <c r="H90" s="32">
        <f t="shared" si="15"/>
        <v>0</v>
      </c>
      <c r="I90" s="32"/>
    </row>
    <row r="91" spans="2:19">
      <c r="D91" s="41" t="s">
        <v>105</v>
      </c>
      <c r="E91" s="42"/>
      <c r="F91" s="43"/>
      <c r="G91" s="44">
        <f>SUM(G85:G90)</f>
        <v>0</v>
      </c>
      <c r="H91" s="45">
        <f>SUM(H85:H90)</f>
        <v>0</v>
      </c>
      <c r="I91" s="46">
        <f>SUM(I85:I90)</f>
        <v>0</v>
      </c>
      <c r="J91" s="47">
        <v>27960934.86357072</v>
      </c>
      <c r="K91" s="48"/>
      <c r="L91" s="49">
        <v>36788202</v>
      </c>
      <c r="M91" s="43"/>
      <c r="N91" s="43"/>
      <c r="O91" s="43"/>
      <c r="P91" s="43"/>
      <c r="Q91" s="43"/>
      <c r="R91" s="43"/>
      <c r="S91" s="50">
        <f>+J91-H91</f>
        <v>27960934.86357072</v>
      </c>
    </row>
    <row r="92" spans="2:19">
      <c r="G92" s="11"/>
      <c r="H92" s="11"/>
      <c r="I92" s="11"/>
      <c r="K92" s="11"/>
    </row>
    <row r="93" spans="2:19" ht="39" customHeight="1">
      <c r="B93" s="26">
        <v>10</v>
      </c>
      <c r="C93" s="27" t="s">
        <v>51</v>
      </c>
      <c r="G93" s="11"/>
      <c r="H93" s="11"/>
      <c r="I93" s="11"/>
      <c r="K93" s="11"/>
      <c r="M93" s="11"/>
      <c r="N93" s="11"/>
      <c r="O93" s="11"/>
      <c r="P93" s="11"/>
      <c r="Q93" s="11"/>
      <c r="R93" s="11"/>
    </row>
    <row r="94" spans="2:19">
      <c r="G94" s="11"/>
      <c r="H94" s="11"/>
      <c r="I94" s="11"/>
      <c r="K94" s="11"/>
    </row>
    <row r="95" spans="2:19">
      <c r="B95" s="1">
        <v>10.1</v>
      </c>
      <c r="C95" s="56" t="s">
        <v>52</v>
      </c>
      <c r="D95" s="59" t="s">
        <v>14</v>
      </c>
      <c r="E95" s="58">
        <v>182.09079999999992</v>
      </c>
      <c r="F95" s="32"/>
      <c r="G95" s="32"/>
      <c r="H95" s="32">
        <f t="shared" ref="H95:H97" si="16">+G95</f>
        <v>0</v>
      </c>
      <c r="I95" s="32"/>
    </row>
    <row r="96" spans="2:19">
      <c r="B96" s="1">
        <f t="shared" ref="B96:B101" si="17">+B95+0.1</f>
        <v>10.199999999999999</v>
      </c>
      <c r="C96" s="56" t="s">
        <v>23</v>
      </c>
      <c r="D96" s="57" t="s">
        <v>14</v>
      </c>
      <c r="E96" s="58">
        <v>60.27399999999998</v>
      </c>
      <c r="F96" s="32"/>
      <c r="G96" s="32"/>
      <c r="H96" s="32">
        <f t="shared" si="16"/>
        <v>0</v>
      </c>
      <c r="I96" s="32"/>
    </row>
    <row r="97" spans="2:19">
      <c r="B97" s="1">
        <f t="shared" si="17"/>
        <v>10.299999999999999</v>
      </c>
      <c r="C97" s="56" t="s">
        <v>24</v>
      </c>
      <c r="D97" s="57" t="s">
        <v>14</v>
      </c>
      <c r="E97" s="58">
        <v>48.964617655388274</v>
      </c>
      <c r="F97" s="32"/>
      <c r="G97" s="32"/>
      <c r="H97" s="32">
        <f t="shared" si="16"/>
        <v>0</v>
      </c>
      <c r="I97" s="32"/>
    </row>
    <row r="98" spans="2:19">
      <c r="B98" s="1">
        <f t="shared" si="17"/>
        <v>10.399999999999999</v>
      </c>
      <c r="C98" s="29" t="s">
        <v>53</v>
      </c>
      <c r="D98" s="30" t="s">
        <v>15</v>
      </c>
      <c r="E98" s="58">
        <v>8</v>
      </c>
      <c r="F98" s="32"/>
      <c r="G98" s="32"/>
      <c r="H98" s="32">
        <f>+G98</f>
        <v>0</v>
      </c>
      <c r="I98" s="32"/>
    </row>
    <row r="99" spans="2:19">
      <c r="B99" s="1">
        <f t="shared" si="17"/>
        <v>10.499999999999998</v>
      </c>
      <c r="C99" s="33" t="s">
        <v>54</v>
      </c>
      <c r="D99" s="34" t="s">
        <v>15</v>
      </c>
      <c r="E99" s="58">
        <v>8</v>
      </c>
      <c r="F99" s="32"/>
      <c r="G99" s="32"/>
      <c r="H99" s="32">
        <f t="shared" ref="H99:H101" si="18">+G99</f>
        <v>0</v>
      </c>
      <c r="I99" s="32"/>
    </row>
    <row r="100" spans="2:19" ht="30.75" customHeight="1">
      <c r="B100" s="1">
        <f t="shared" si="17"/>
        <v>10.599999999999998</v>
      </c>
      <c r="C100" s="35" t="s">
        <v>55</v>
      </c>
      <c r="D100" s="36" t="s">
        <v>15</v>
      </c>
      <c r="E100" s="58">
        <v>6</v>
      </c>
      <c r="F100" s="32"/>
      <c r="G100" s="32"/>
      <c r="H100" s="32">
        <f t="shared" si="18"/>
        <v>0</v>
      </c>
      <c r="I100" s="32"/>
    </row>
    <row r="101" spans="2:19">
      <c r="B101" s="1">
        <f t="shared" si="17"/>
        <v>10.699999999999998</v>
      </c>
      <c r="C101" s="37" t="s">
        <v>56</v>
      </c>
      <c r="D101" s="38" t="s">
        <v>15</v>
      </c>
      <c r="E101" s="58">
        <v>2</v>
      </c>
      <c r="F101" s="32"/>
      <c r="G101" s="32"/>
      <c r="H101" s="32">
        <f t="shared" si="18"/>
        <v>0</v>
      </c>
      <c r="I101" s="32"/>
    </row>
    <row r="102" spans="2:19">
      <c r="D102" s="41" t="s">
        <v>106</v>
      </c>
      <c r="E102" s="42"/>
      <c r="F102" s="43"/>
      <c r="G102" s="44">
        <f>SUM(G95:G101)</f>
        <v>0</v>
      </c>
      <c r="H102" s="45">
        <f>SUM(H95:H101)</f>
        <v>0</v>
      </c>
      <c r="I102" s="46">
        <f>SUM(I95:I101)</f>
        <v>0</v>
      </c>
      <c r="J102" s="47">
        <v>35828343.847381622</v>
      </c>
      <c r="K102" s="48"/>
      <c r="L102" s="49">
        <v>47139352</v>
      </c>
      <c r="M102" s="43"/>
      <c r="N102" s="43"/>
      <c r="O102" s="43"/>
      <c r="P102" s="43"/>
      <c r="Q102" s="43"/>
      <c r="R102" s="43"/>
      <c r="S102" s="50">
        <f>+J102-H102</f>
        <v>35828343.847381622</v>
      </c>
    </row>
    <row r="103" spans="2:19">
      <c r="G103" s="11"/>
      <c r="H103" s="11"/>
      <c r="I103" s="11"/>
      <c r="K103" s="11"/>
    </row>
    <row r="104" spans="2:19" ht="25.5">
      <c r="B104" s="26">
        <v>11</v>
      </c>
      <c r="C104" s="27" t="s">
        <v>57</v>
      </c>
      <c r="G104" s="11"/>
      <c r="H104" s="11"/>
      <c r="I104" s="11"/>
      <c r="K104" s="11"/>
    </row>
    <row r="105" spans="2:19">
      <c r="G105" s="11"/>
      <c r="H105" s="11"/>
      <c r="I105" s="11"/>
      <c r="K105" s="11"/>
    </row>
    <row r="106" spans="2:19">
      <c r="B106" s="1">
        <f>+B104+0.1</f>
        <v>11.1</v>
      </c>
      <c r="C106" s="56" t="s">
        <v>22</v>
      </c>
      <c r="D106" s="57" t="s">
        <v>14</v>
      </c>
      <c r="E106" s="58">
        <v>29.75</v>
      </c>
      <c r="F106" s="32"/>
      <c r="G106" s="32"/>
      <c r="H106" s="32">
        <f t="shared" ref="H106:H109" si="19">+G106</f>
        <v>0</v>
      </c>
      <c r="I106" s="32"/>
    </row>
    <row r="107" spans="2:19">
      <c r="B107" s="1">
        <f>+B106+0.1</f>
        <v>11.2</v>
      </c>
      <c r="C107" s="56" t="s">
        <v>58</v>
      </c>
      <c r="D107" s="59" t="s">
        <v>14</v>
      </c>
      <c r="E107" s="58">
        <v>1</v>
      </c>
      <c r="F107" s="32"/>
      <c r="G107" s="32"/>
      <c r="H107" s="32">
        <f t="shared" si="19"/>
        <v>0</v>
      </c>
      <c r="I107" s="32"/>
    </row>
    <row r="108" spans="2:19">
      <c r="B108" s="1">
        <f t="shared" ref="B108:B110" si="20">+B107+0.1</f>
        <v>11.299999999999999</v>
      </c>
      <c r="C108" s="56" t="s">
        <v>50</v>
      </c>
      <c r="D108" s="57" t="s">
        <v>14</v>
      </c>
      <c r="E108" s="58">
        <v>69</v>
      </c>
      <c r="F108" s="32"/>
      <c r="G108" s="32"/>
      <c r="H108" s="32">
        <f t="shared" si="19"/>
        <v>0</v>
      </c>
      <c r="I108" s="32"/>
    </row>
    <row r="109" spans="2:19" ht="25.5">
      <c r="B109" s="1">
        <f t="shared" si="20"/>
        <v>11.399999999999999</v>
      </c>
      <c r="C109" s="56" t="s">
        <v>59</v>
      </c>
      <c r="D109" s="57" t="s">
        <v>16</v>
      </c>
      <c r="E109" s="58">
        <v>15.600000000000001</v>
      </c>
      <c r="F109" s="32"/>
      <c r="G109" s="32"/>
      <c r="H109" s="32">
        <f t="shared" si="19"/>
        <v>0</v>
      </c>
      <c r="I109" s="32"/>
    </row>
    <row r="110" spans="2:19">
      <c r="B110" s="1">
        <f t="shared" si="20"/>
        <v>11.499999999999998</v>
      </c>
      <c r="C110" s="29" t="s">
        <v>32</v>
      </c>
      <c r="D110" s="30" t="s">
        <v>14</v>
      </c>
      <c r="E110" s="58">
        <v>17.862799999999996</v>
      </c>
      <c r="F110" s="32"/>
      <c r="G110" s="32"/>
      <c r="H110" s="32">
        <f>+G110</f>
        <v>0</v>
      </c>
      <c r="I110" s="32"/>
    </row>
    <row r="111" spans="2:19">
      <c r="D111" s="41" t="s">
        <v>107</v>
      </c>
      <c r="E111" s="42"/>
      <c r="F111" s="43"/>
      <c r="G111" s="44">
        <f>SUM(G106:G110)</f>
        <v>0</v>
      </c>
      <c r="H111" s="45">
        <f>SUM(H106:H110)</f>
        <v>0</v>
      </c>
      <c r="I111" s="46">
        <f>SUM(I106:I110)</f>
        <v>0</v>
      </c>
      <c r="J111" s="47">
        <v>27960934.86357072</v>
      </c>
      <c r="K111" s="48"/>
      <c r="L111" s="49">
        <v>36788202</v>
      </c>
      <c r="M111" s="43"/>
      <c r="N111" s="43"/>
      <c r="O111" s="43"/>
      <c r="P111" s="43"/>
      <c r="Q111" s="43"/>
      <c r="R111" s="43"/>
      <c r="S111" s="50">
        <f>+J111-H111</f>
        <v>27960934.86357072</v>
      </c>
    </row>
    <row r="112" spans="2:19">
      <c r="G112" s="11"/>
      <c r="H112" s="11"/>
      <c r="I112" s="11"/>
      <c r="K112" s="11"/>
    </row>
    <row r="113" spans="2:21" ht="25.5">
      <c r="B113" s="26">
        <v>12</v>
      </c>
      <c r="C113" s="27" t="s">
        <v>60</v>
      </c>
      <c r="G113" s="11"/>
      <c r="H113" s="11"/>
      <c r="I113" s="11"/>
      <c r="K113" s="11"/>
    </row>
    <row r="114" spans="2:21">
      <c r="G114" s="11"/>
      <c r="H114" s="11"/>
      <c r="I114" s="11"/>
      <c r="K114" s="11"/>
    </row>
    <row r="115" spans="2:21">
      <c r="B115" s="1">
        <f>+B113+0.1</f>
        <v>12.1</v>
      </c>
      <c r="C115" s="56" t="s">
        <v>32</v>
      </c>
      <c r="D115" s="57" t="s">
        <v>14</v>
      </c>
      <c r="E115" s="58">
        <v>14.4405</v>
      </c>
      <c r="F115" s="32"/>
      <c r="G115" s="32"/>
      <c r="H115" s="32">
        <f>+G115</f>
        <v>0</v>
      </c>
      <c r="I115" s="32"/>
    </row>
    <row r="116" spans="2:21" ht="38.25">
      <c r="B116" s="1">
        <v>12.2</v>
      </c>
      <c r="C116" s="56" t="s">
        <v>17</v>
      </c>
      <c r="D116" s="57" t="s">
        <v>18</v>
      </c>
      <c r="E116" s="58">
        <v>124.80000000000001</v>
      </c>
      <c r="F116" s="32"/>
      <c r="G116" s="32"/>
      <c r="H116" s="32">
        <f>+G116</f>
        <v>0</v>
      </c>
      <c r="I116" s="32"/>
    </row>
    <row r="117" spans="2:21" ht="26.25" customHeight="1">
      <c r="B117" s="1">
        <f t="shared" ref="B117:B121" si="21">+B116+0.1</f>
        <v>12.299999999999999</v>
      </c>
      <c r="C117" s="29" t="s">
        <v>36</v>
      </c>
      <c r="D117" s="30" t="s">
        <v>14</v>
      </c>
      <c r="E117" s="58">
        <v>50</v>
      </c>
      <c r="F117" s="32"/>
      <c r="G117" s="32"/>
      <c r="H117" s="32">
        <f>+G117</f>
        <v>0</v>
      </c>
      <c r="I117" s="32"/>
    </row>
    <row r="118" spans="2:21">
      <c r="B118" s="1">
        <f t="shared" si="21"/>
        <v>12.399999999999999</v>
      </c>
      <c r="C118" s="33" t="s">
        <v>22</v>
      </c>
      <c r="D118" s="34" t="s">
        <v>14</v>
      </c>
      <c r="E118" s="58">
        <v>26.599999999999998</v>
      </c>
      <c r="F118" s="32"/>
      <c r="G118" s="32"/>
      <c r="H118" s="32">
        <f t="shared" ref="H118:H124" si="22">+G118</f>
        <v>0</v>
      </c>
      <c r="I118" s="32"/>
    </row>
    <row r="119" spans="2:21">
      <c r="B119" s="1">
        <f t="shared" si="21"/>
        <v>12.499999999999998</v>
      </c>
      <c r="C119" s="35" t="s">
        <v>23</v>
      </c>
      <c r="D119" s="36" t="s">
        <v>14</v>
      </c>
      <c r="E119" s="58">
        <v>95.527999999999992</v>
      </c>
      <c r="F119" s="32"/>
      <c r="G119" s="32"/>
      <c r="H119" s="32">
        <f t="shared" si="22"/>
        <v>0</v>
      </c>
      <c r="I119" s="32"/>
    </row>
    <row r="120" spans="2:21">
      <c r="B120" s="1">
        <f t="shared" si="21"/>
        <v>12.599999999999998</v>
      </c>
      <c r="C120" s="37" t="s">
        <v>61</v>
      </c>
      <c r="D120" s="38" t="s">
        <v>62</v>
      </c>
      <c r="E120" s="58">
        <v>30</v>
      </c>
      <c r="F120" s="32"/>
      <c r="G120" s="32"/>
      <c r="H120" s="32">
        <f t="shared" si="22"/>
        <v>0</v>
      </c>
      <c r="I120" s="32"/>
    </row>
    <row r="121" spans="2:21">
      <c r="B121" s="1">
        <f t="shared" si="21"/>
        <v>12.699999999999998</v>
      </c>
      <c r="C121" s="29" t="s">
        <v>26</v>
      </c>
      <c r="D121" s="38" t="s">
        <v>15</v>
      </c>
      <c r="E121" s="58">
        <v>6</v>
      </c>
      <c r="F121" s="32"/>
      <c r="G121" s="32"/>
      <c r="H121" s="32">
        <f t="shared" si="22"/>
        <v>0</v>
      </c>
      <c r="I121" s="32"/>
    </row>
    <row r="122" spans="2:21">
      <c r="B122" s="1">
        <v>12.8</v>
      </c>
      <c r="C122" s="29" t="s">
        <v>27</v>
      </c>
      <c r="D122" s="38" t="s">
        <v>15</v>
      </c>
      <c r="E122" s="58">
        <v>2</v>
      </c>
      <c r="F122" s="32"/>
      <c r="G122" s="32"/>
      <c r="H122" s="32">
        <f t="shared" si="22"/>
        <v>0</v>
      </c>
      <c r="I122" s="32"/>
    </row>
    <row r="123" spans="2:21">
      <c r="B123" s="1">
        <v>12.9</v>
      </c>
      <c r="C123" s="33" t="s">
        <v>28</v>
      </c>
      <c r="D123" s="38" t="s">
        <v>15</v>
      </c>
      <c r="E123" s="58">
        <v>6</v>
      </c>
      <c r="F123" s="32"/>
      <c r="G123" s="32"/>
      <c r="H123" s="32">
        <f t="shared" si="22"/>
        <v>0</v>
      </c>
      <c r="I123" s="32"/>
    </row>
    <row r="124" spans="2:21">
      <c r="B124" s="2">
        <v>12.1</v>
      </c>
      <c r="C124" s="29" t="s">
        <v>63</v>
      </c>
      <c r="D124" s="36" t="s">
        <v>14</v>
      </c>
      <c r="E124" s="58">
        <v>10</v>
      </c>
      <c r="F124" s="32"/>
      <c r="G124" s="32"/>
      <c r="H124" s="32">
        <f t="shared" si="22"/>
        <v>0</v>
      </c>
      <c r="I124" s="32"/>
    </row>
    <row r="125" spans="2:21">
      <c r="D125" s="41" t="s">
        <v>108</v>
      </c>
      <c r="E125" s="42"/>
      <c r="F125" s="43"/>
      <c r="G125" s="44">
        <f>+G115+G116+G117+G118+G119+G120+G121+G122+G123+G124</f>
        <v>0</v>
      </c>
      <c r="H125" s="45">
        <f>SUM(H115:H124)</f>
        <v>0</v>
      </c>
      <c r="I125" s="46">
        <f>SUM(I115:I124)</f>
        <v>0</v>
      </c>
      <c r="J125" s="47">
        <v>27960934.86357072</v>
      </c>
      <c r="K125" s="48"/>
      <c r="L125" s="49">
        <v>36788202</v>
      </c>
      <c r="M125" s="43"/>
      <c r="N125" s="43"/>
      <c r="O125" s="43"/>
      <c r="P125" s="43"/>
      <c r="Q125" s="43"/>
      <c r="R125" s="43"/>
      <c r="S125" s="50">
        <f>+J125-H125</f>
        <v>27960934.86357072</v>
      </c>
      <c r="U125" s="11"/>
    </row>
    <row r="126" spans="2:21">
      <c r="G126" s="11"/>
      <c r="H126" s="11"/>
      <c r="I126" s="11"/>
      <c r="K126" s="11"/>
    </row>
    <row r="127" spans="2:21" ht="25.5">
      <c r="B127" s="26">
        <v>13</v>
      </c>
      <c r="C127" s="27" t="s">
        <v>64</v>
      </c>
      <c r="G127" s="11"/>
      <c r="H127" s="11"/>
      <c r="I127" s="11"/>
      <c r="K127" s="11"/>
    </row>
    <row r="128" spans="2:21">
      <c r="G128" s="11"/>
      <c r="H128" s="11"/>
      <c r="I128" s="11"/>
      <c r="K128" s="11"/>
    </row>
    <row r="129" spans="2:19" ht="38.25">
      <c r="B129" s="1">
        <v>13.1</v>
      </c>
      <c r="C129" s="29" t="s">
        <v>17</v>
      </c>
      <c r="D129" s="30" t="s">
        <v>18</v>
      </c>
      <c r="E129" s="58">
        <v>273</v>
      </c>
      <c r="F129" s="32"/>
      <c r="G129" s="32"/>
      <c r="H129" s="32">
        <f>+G129</f>
        <v>0</v>
      </c>
      <c r="I129" s="32"/>
    </row>
    <row r="130" spans="2:19" ht="25.5">
      <c r="B130" s="1">
        <f t="shared" ref="B130:B133" si="23">+B129+0.1</f>
        <v>13.2</v>
      </c>
      <c r="C130" s="33" t="s">
        <v>19</v>
      </c>
      <c r="D130" s="34" t="s">
        <v>14</v>
      </c>
      <c r="E130" s="58">
        <v>72.8</v>
      </c>
      <c r="F130" s="32"/>
      <c r="G130" s="32"/>
      <c r="H130" s="32">
        <f t="shared" ref="H130:H139" si="24">+G130</f>
        <v>0</v>
      </c>
      <c r="I130" s="32"/>
    </row>
    <row r="131" spans="2:19">
      <c r="B131" s="1">
        <f t="shared" si="23"/>
        <v>13.299999999999999</v>
      </c>
      <c r="C131" s="35" t="s">
        <v>20</v>
      </c>
      <c r="D131" s="36" t="s">
        <v>14</v>
      </c>
      <c r="E131" s="58">
        <v>2.52</v>
      </c>
      <c r="F131" s="32"/>
      <c r="G131" s="32"/>
      <c r="H131" s="32">
        <f t="shared" si="24"/>
        <v>0</v>
      </c>
      <c r="I131" s="32"/>
    </row>
    <row r="132" spans="2:19">
      <c r="B132" s="1">
        <f t="shared" si="23"/>
        <v>13.399999999999999</v>
      </c>
      <c r="C132" s="37" t="s">
        <v>21</v>
      </c>
      <c r="D132" s="38" t="s">
        <v>14</v>
      </c>
      <c r="E132" s="58">
        <v>26.599999999999998</v>
      </c>
      <c r="F132" s="32"/>
      <c r="G132" s="32"/>
      <c r="H132" s="32">
        <f t="shared" si="24"/>
        <v>0</v>
      </c>
      <c r="I132" s="32"/>
    </row>
    <row r="133" spans="2:19">
      <c r="B133" s="1">
        <f t="shared" si="23"/>
        <v>13.499999999999998</v>
      </c>
      <c r="C133" s="29" t="s">
        <v>22</v>
      </c>
      <c r="D133" s="38" t="s">
        <v>14</v>
      </c>
      <c r="E133" s="58">
        <v>26.599999999999998</v>
      </c>
      <c r="F133" s="32"/>
      <c r="G133" s="32"/>
      <c r="H133" s="32">
        <f t="shared" si="24"/>
        <v>0</v>
      </c>
      <c r="I133" s="32"/>
    </row>
    <row r="134" spans="2:19">
      <c r="B134" s="1">
        <v>13.6</v>
      </c>
      <c r="C134" s="29" t="s">
        <v>23</v>
      </c>
      <c r="D134" s="38" t="s">
        <v>14</v>
      </c>
      <c r="E134" s="58">
        <v>63.527999999999992</v>
      </c>
      <c r="F134" s="32"/>
      <c r="G134" s="32"/>
      <c r="H134" s="32">
        <f t="shared" si="24"/>
        <v>0</v>
      </c>
      <c r="I134" s="32"/>
    </row>
    <row r="135" spans="2:19" ht="26.25" customHeight="1">
      <c r="B135" s="1">
        <v>13.7</v>
      </c>
      <c r="C135" s="33" t="s">
        <v>24</v>
      </c>
      <c r="D135" s="38" t="s">
        <v>14</v>
      </c>
      <c r="E135" s="58">
        <v>26.599999999999998</v>
      </c>
      <c r="F135" s="32"/>
      <c r="G135" s="32"/>
      <c r="H135" s="32">
        <f t="shared" si="24"/>
        <v>0</v>
      </c>
      <c r="I135" s="32"/>
    </row>
    <row r="136" spans="2:19" ht="25.5">
      <c r="B136" s="1">
        <v>13.8</v>
      </c>
      <c r="C136" s="29" t="s">
        <v>25</v>
      </c>
      <c r="D136" s="36" t="s">
        <v>14</v>
      </c>
      <c r="E136" s="58">
        <v>1.9350000000000001</v>
      </c>
      <c r="F136" s="32"/>
      <c r="G136" s="32"/>
      <c r="H136" s="32">
        <f t="shared" si="24"/>
        <v>0</v>
      </c>
      <c r="I136" s="32"/>
    </row>
    <row r="137" spans="2:19" ht="26.25" customHeight="1">
      <c r="B137" s="1">
        <v>13.9</v>
      </c>
      <c r="C137" s="39" t="s">
        <v>26</v>
      </c>
      <c r="D137" s="36" t="s">
        <v>15</v>
      </c>
      <c r="E137" s="58">
        <v>4</v>
      </c>
      <c r="F137" s="32"/>
      <c r="G137" s="32"/>
      <c r="H137" s="32">
        <f t="shared" si="24"/>
        <v>0</v>
      </c>
      <c r="I137" s="32"/>
    </row>
    <row r="138" spans="2:19">
      <c r="B138" s="2">
        <v>13.1</v>
      </c>
      <c r="C138" s="39" t="s">
        <v>27</v>
      </c>
      <c r="D138" s="36" t="s">
        <v>15</v>
      </c>
      <c r="E138" s="58">
        <v>1</v>
      </c>
      <c r="F138" s="32"/>
      <c r="G138" s="32"/>
      <c r="H138" s="32">
        <f t="shared" si="24"/>
        <v>0</v>
      </c>
      <c r="I138" s="32"/>
    </row>
    <row r="139" spans="2:19">
      <c r="B139" s="2">
        <v>13.11</v>
      </c>
      <c r="C139" s="40" t="s">
        <v>28</v>
      </c>
      <c r="D139" s="36" t="s">
        <v>15</v>
      </c>
      <c r="E139" s="58">
        <v>3</v>
      </c>
      <c r="F139" s="32"/>
      <c r="G139" s="32"/>
      <c r="H139" s="32">
        <f t="shared" si="24"/>
        <v>0</v>
      </c>
      <c r="I139" s="32"/>
    </row>
    <row r="140" spans="2:19">
      <c r="D140" s="41" t="s">
        <v>109</v>
      </c>
      <c r="E140" s="42"/>
      <c r="F140" s="43"/>
      <c r="G140" s="44">
        <f>SUM(G129:G139)</f>
        <v>0</v>
      </c>
      <c r="H140" s="45">
        <f>SUM(H129:H139)</f>
        <v>0</v>
      </c>
      <c r="I140" s="46">
        <f>SUM(I129:I139)</f>
        <v>0</v>
      </c>
      <c r="J140" s="47">
        <v>27960934.86357072</v>
      </c>
      <c r="K140" s="48"/>
      <c r="L140" s="49">
        <v>36788202</v>
      </c>
      <c r="M140" s="43"/>
      <c r="N140" s="43"/>
      <c r="O140" s="43"/>
      <c r="P140" s="43"/>
      <c r="Q140" s="43"/>
      <c r="R140" s="43"/>
      <c r="S140" s="50">
        <f>+J140-H140</f>
        <v>27960934.86357072</v>
      </c>
    </row>
    <row r="141" spans="2:19">
      <c r="G141" s="11"/>
      <c r="H141" s="11"/>
      <c r="I141" s="11"/>
      <c r="K141" s="11"/>
    </row>
    <row r="142" spans="2:19" ht="25.5">
      <c r="B142" s="26">
        <v>14</v>
      </c>
      <c r="C142" s="27" t="s">
        <v>65</v>
      </c>
      <c r="G142" s="11"/>
      <c r="H142" s="11"/>
      <c r="I142" s="11"/>
      <c r="K142" s="11"/>
    </row>
    <row r="143" spans="2:19">
      <c r="G143" s="11"/>
      <c r="H143" s="11"/>
      <c r="I143" s="11"/>
      <c r="K143" s="11"/>
    </row>
    <row r="144" spans="2:19" ht="38.25">
      <c r="B144" s="1">
        <v>14.1</v>
      </c>
      <c r="C144" s="56" t="s">
        <v>17</v>
      </c>
      <c r="D144" s="57" t="s">
        <v>18</v>
      </c>
      <c r="E144" s="60">
        <v>97.7</v>
      </c>
      <c r="F144" s="32"/>
      <c r="G144" s="32"/>
      <c r="H144" s="32">
        <f t="shared" ref="H144:H145" si="25">+G144</f>
        <v>0</v>
      </c>
      <c r="I144" s="32"/>
      <c r="K144" s="11"/>
    </row>
    <row r="145" spans="2:19" ht="28.5" customHeight="1">
      <c r="B145" s="1">
        <f t="shared" ref="B145:B147" si="26">+B144+0.1</f>
        <v>14.2</v>
      </c>
      <c r="C145" s="56" t="s">
        <v>36</v>
      </c>
      <c r="D145" s="57" t="s">
        <v>14</v>
      </c>
      <c r="E145" s="61">
        <v>125.00960794101341</v>
      </c>
      <c r="F145" s="32"/>
      <c r="G145" s="32"/>
      <c r="H145" s="32">
        <f t="shared" si="25"/>
        <v>0</v>
      </c>
      <c r="I145" s="32"/>
      <c r="K145" s="11"/>
    </row>
    <row r="146" spans="2:19">
      <c r="B146" s="1">
        <f t="shared" si="26"/>
        <v>14.299999999999999</v>
      </c>
      <c r="C146" s="29" t="s">
        <v>66</v>
      </c>
      <c r="D146" s="30" t="s">
        <v>62</v>
      </c>
      <c r="E146" s="31">
        <v>72</v>
      </c>
      <c r="F146" s="32"/>
      <c r="G146" s="32"/>
      <c r="H146" s="32">
        <f>+G146</f>
        <v>0</v>
      </c>
      <c r="I146" s="32"/>
      <c r="K146" s="62"/>
    </row>
    <row r="147" spans="2:19">
      <c r="B147" s="1">
        <f t="shared" si="26"/>
        <v>14.399999999999999</v>
      </c>
      <c r="C147" s="33" t="s">
        <v>68</v>
      </c>
      <c r="D147" s="34" t="s">
        <v>14</v>
      </c>
      <c r="E147" s="31">
        <v>30</v>
      </c>
      <c r="F147" s="32"/>
      <c r="G147" s="32"/>
      <c r="H147" s="32">
        <f t="shared" ref="H147" si="27">+G147</f>
        <v>0</v>
      </c>
      <c r="I147" s="32"/>
    </row>
    <row r="148" spans="2:19">
      <c r="D148" s="41" t="s">
        <v>110</v>
      </c>
      <c r="E148" s="42"/>
      <c r="F148" s="43"/>
      <c r="G148" s="44">
        <f>SUM(G144:G147)</f>
        <v>0</v>
      </c>
      <c r="H148" s="45">
        <f>SUM(H144:H147)</f>
        <v>0</v>
      </c>
      <c r="I148" s="46">
        <f>SUM(I144:I147)</f>
        <v>0</v>
      </c>
      <c r="J148" s="47">
        <v>27960934.86357072</v>
      </c>
      <c r="K148" s="48"/>
      <c r="L148" s="49">
        <v>36788202</v>
      </c>
      <c r="M148" s="43"/>
      <c r="N148" s="43"/>
      <c r="O148" s="43"/>
      <c r="P148" s="43"/>
      <c r="Q148" s="43"/>
      <c r="R148" s="43"/>
      <c r="S148" s="50">
        <f>+J148-H148</f>
        <v>27960934.86357072</v>
      </c>
    </row>
    <row r="149" spans="2:19">
      <c r="G149" s="11"/>
      <c r="H149" s="11"/>
      <c r="I149" s="11"/>
      <c r="K149" s="11"/>
    </row>
    <row r="150" spans="2:19" ht="25.5">
      <c r="B150" s="26">
        <v>15</v>
      </c>
      <c r="C150" s="27" t="s">
        <v>69</v>
      </c>
      <c r="G150" s="11"/>
      <c r="H150" s="11"/>
      <c r="I150" s="11"/>
      <c r="K150" s="11"/>
    </row>
    <row r="151" spans="2:19">
      <c r="G151" s="11"/>
      <c r="H151" s="11"/>
      <c r="I151" s="11"/>
      <c r="K151" s="11"/>
    </row>
    <row r="152" spans="2:19" ht="49.5" customHeight="1">
      <c r="B152" s="1">
        <f>+B150+0.1</f>
        <v>15.1</v>
      </c>
      <c r="C152" s="56" t="s">
        <v>17</v>
      </c>
      <c r="D152" s="57" t="s">
        <v>18</v>
      </c>
      <c r="E152" s="31">
        <v>537.68000000000006</v>
      </c>
      <c r="F152" s="32"/>
      <c r="G152" s="32"/>
      <c r="H152" s="32">
        <f t="shared" ref="H152:H153" si="28">+G152</f>
        <v>0</v>
      </c>
      <c r="I152" s="32"/>
    </row>
    <row r="153" spans="2:19" ht="27" customHeight="1">
      <c r="B153" s="1">
        <f>+B152+0.1</f>
        <v>15.2</v>
      </c>
      <c r="C153" s="56" t="s">
        <v>36</v>
      </c>
      <c r="D153" s="59" t="s">
        <v>14</v>
      </c>
      <c r="E153" s="31">
        <v>88</v>
      </c>
      <c r="F153" s="32"/>
      <c r="G153" s="32"/>
      <c r="H153" s="32">
        <f t="shared" si="28"/>
        <v>0</v>
      </c>
      <c r="I153" s="32"/>
    </row>
    <row r="154" spans="2:19">
      <c r="D154" s="41" t="s">
        <v>111</v>
      </c>
      <c r="E154" s="42"/>
      <c r="F154" s="43"/>
      <c r="G154" s="44">
        <f>SUM(G152:G153)</f>
        <v>0</v>
      </c>
      <c r="H154" s="45">
        <f>SUM(H152:H153)</f>
        <v>0</v>
      </c>
      <c r="I154" s="46">
        <f>SUM(I152:I153)</f>
        <v>0</v>
      </c>
      <c r="J154" s="47">
        <v>27960934.86357072</v>
      </c>
      <c r="K154" s="48"/>
      <c r="L154" s="49">
        <v>36788202</v>
      </c>
      <c r="M154" s="43"/>
      <c r="N154" s="43"/>
      <c r="O154" s="43"/>
      <c r="P154" s="43"/>
      <c r="Q154" s="43"/>
      <c r="R154" s="43"/>
      <c r="S154" s="50">
        <f>+J154-H154</f>
        <v>27960934.86357072</v>
      </c>
    </row>
    <row r="155" spans="2:19">
      <c r="G155" s="11"/>
      <c r="H155" s="11"/>
      <c r="I155" s="11"/>
      <c r="K155" s="11"/>
    </row>
    <row r="156" spans="2:19" ht="25.5">
      <c r="B156" s="26">
        <v>16</v>
      </c>
      <c r="C156" s="27" t="s">
        <v>70</v>
      </c>
      <c r="G156" s="11"/>
      <c r="H156" s="11"/>
      <c r="I156" s="11"/>
      <c r="K156" s="11"/>
    </row>
    <row r="157" spans="2:19">
      <c r="G157" s="11"/>
      <c r="H157" s="11"/>
      <c r="I157" s="11"/>
      <c r="K157" s="11"/>
    </row>
    <row r="158" spans="2:19">
      <c r="B158" s="1">
        <f>+B156+0.1</f>
        <v>16.100000000000001</v>
      </c>
      <c r="C158" s="56" t="s">
        <v>66</v>
      </c>
      <c r="D158" s="57" t="s">
        <v>62</v>
      </c>
      <c r="E158" s="58">
        <v>10</v>
      </c>
      <c r="F158" s="32"/>
      <c r="G158" s="32"/>
      <c r="H158" s="32">
        <f t="shared" ref="H158:H161" si="29">+G158</f>
        <v>0</v>
      </c>
      <c r="I158" s="32"/>
    </row>
    <row r="159" spans="2:19">
      <c r="B159" s="1">
        <f>+B158+0.1</f>
        <v>16.200000000000003</v>
      </c>
      <c r="C159" s="56" t="s">
        <v>71</v>
      </c>
      <c r="D159" s="59" t="s">
        <v>14</v>
      </c>
      <c r="E159" s="58">
        <v>12</v>
      </c>
      <c r="F159" s="32"/>
      <c r="G159" s="32"/>
      <c r="H159" s="32">
        <f t="shared" si="29"/>
        <v>0</v>
      </c>
      <c r="I159" s="32"/>
    </row>
    <row r="160" spans="2:19">
      <c r="B160" s="1">
        <f t="shared" ref="B160:B166" si="30">+B159+0.1</f>
        <v>16.300000000000004</v>
      </c>
      <c r="C160" s="56" t="s">
        <v>72</v>
      </c>
      <c r="D160" s="57" t="s">
        <v>62</v>
      </c>
      <c r="E160" s="58">
        <v>12</v>
      </c>
      <c r="F160" s="32"/>
      <c r="G160" s="32"/>
      <c r="H160" s="32">
        <f t="shared" si="29"/>
        <v>0</v>
      </c>
      <c r="I160" s="32"/>
    </row>
    <row r="161" spans="2:21">
      <c r="B161" s="1">
        <f t="shared" si="30"/>
        <v>16.400000000000006</v>
      </c>
      <c r="C161" s="56" t="s">
        <v>73</v>
      </c>
      <c r="D161" s="57" t="s">
        <v>14</v>
      </c>
      <c r="E161" s="58">
        <v>16</v>
      </c>
      <c r="F161" s="32"/>
      <c r="G161" s="32"/>
      <c r="H161" s="32">
        <f t="shared" si="29"/>
        <v>0</v>
      </c>
      <c r="I161" s="32"/>
    </row>
    <row r="162" spans="2:21" ht="38.25">
      <c r="B162" s="1">
        <f t="shared" si="30"/>
        <v>16.500000000000007</v>
      </c>
      <c r="C162" s="29" t="s">
        <v>17</v>
      </c>
      <c r="D162" s="30" t="s">
        <v>18</v>
      </c>
      <c r="E162" s="58">
        <v>212.85000000000005</v>
      </c>
      <c r="F162" s="32"/>
      <c r="G162" s="32"/>
      <c r="H162" s="32">
        <f>+G162</f>
        <v>0</v>
      </c>
      <c r="I162" s="32"/>
    </row>
    <row r="163" spans="2:21" ht="25.5" customHeight="1">
      <c r="B163" s="1">
        <f t="shared" si="30"/>
        <v>16.600000000000009</v>
      </c>
      <c r="C163" s="33" t="s">
        <v>36</v>
      </c>
      <c r="D163" s="34" t="s">
        <v>14</v>
      </c>
      <c r="E163" s="58">
        <v>115.892187894751</v>
      </c>
      <c r="F163" s="32"/>
      <c r="G163" s="32"/>
      <c r="H163" s="32">
        <f t="shared" ref="H163:H168" si="31">+G163</f>
        <v>0</v>
      </c>
      <c r="I163" s="32"/>
    </row>
    <row r="164" spans="2:21">
      <c r="B164" s="1">
        <f t="shared" si="30"/>
        <v>16.70000000000001</v>
      </c>
      <c r="C164" s="35" t="s">
        <v>20</v>
      </c>
      <c r="D164" s="36" t="s">
        <v>14</v>
      </c>
      <c r="E164" s="58">
        <v>7.5600000000000005</v>
      </c>
      <c r="F164" s="32"/>
      <c r="G164" s="32"/>
      <c r="H164" s="32">
        <f t="shared" si="31"/>
        <v>0</v>
      </c>
      <c r="I164" s="32"/>
    </row>
    <row r="165" spans="2:21" ht="25.5">
      <c r="B165" s="1">
        <f t="shared" si="30"/>
        <v>16.800000000000011</v>
      </c>
      <c r="C165" s="29" t="s">
        <v>25</v>
      </c>
      <c r="D165" s="38" t="s">
        <v>14</v>
      </c>
      <c r="E165" s="58">
        <v>5.8049999999999997</v>
      </c>
      <c r="F165" s="32"/>
      <c r="G165" s="32"/>
      <c r="H165" s="32">
        <f t="shared" si="31"/>
        <v>0</v>
      </c>
      <c r="I165" s="32"/>
    </row>
    <row r="166" spans="2:21">
      <c r="B166" s="1">
        <f t="shared" si="30"/>
        <v>16.900000000000013</v>
      </c>
      <c r="C166" s="33" t="s">
        <v>26</v>
      </c>
      <c r="D166" s="38" t="s">
        <v>15</v>
      </c>
      <c r="E166" s="58">
        <v>4</v>
      </c>
      <c r="F166" s="32"/>
      <c r="G166" s="32"/>
      <c r="H166" s="32">
        <f t="shared" si="31"/>
        <v>0</v>
      </c>
      <c r="I166" s="32"/>
    </row>
    <row r="167" spans="2:21">
      <c r="B167" s="2">
        <v>16.100000000000001</v>
      </c>
      <c r="C167" s="29" t="s">
        <v>27</v>
      </c>
      <c r="D167" s="36" t="s">
        <v>15</v>
      </c>
      <c r="E167" s="58">
        <v>3</v>
      </c>
      <c r="F167" s="32"/>
      <c r="G167" s="32"/>
      <c r="H167" s="32">
        <f t="shared" si="31"/>
        <v>0</v>
      </c>
      <c r="I167" s="32"/>
    </row>
    <row r="168" spans="2:21">
      <c r="B168" s="2">
        <v>16.11</v>
      </c>
      <c r="C168" s="39" t="s">
        <v>28</v>
      </c>
      <c r="D168" s="36" t="s">
        <v>15</v>
      </c>
      <c r="E168" s="58">
        <v>6</v>
      </c>
      <c r="F168" s="32"/>
      <c r="G168" s="32"/>
      <c r="H168" s="32">
        <f t="shared" si="31"/>
        <v>0</v>
      </c>
      <c r="I168" s="32"/>
    </row>
    <row r="169" spans="2:21">
      <c r="D169" s="41" t="s">
        <v>112</v>
      </c>
      <c r="E169" s="42"/>
      <c r="F169" s="43"/>
      <c r="G169" s="44">
        <f>+G158+G159+G160+G161+G162+G163+G164+G165+G166+G167+G168</f>
        <v>0</v>
      </c>
      <c r="H169" s="45">
        <f>SUM(H158:H168)</f>
        <v>0</v>
      </c>
      <c r="I169" s="46">
        <f>SUM(I158:I168)</f>
        <v>0</v>
      </c>
      <c r="J169" s="47">
        <v>27960934.86357072</v>
      </c>
      <c r="K169" s="48"/>
      <c r="L169" s="49">
        <v>36788202</v>
      </c>
      <c r="M169" s="43"/>
      <c r="N169" s="43"/>
      <c r="O169" s="43"/>
      <c r="P169" s="43"/>
      <c r="Q169" s="43"/>
      <c r="R169" s="43"/>
      <c r="S169" s="50">
        <f>+J169-H169</f>
        <v>27960934.86357072</v>
      </c>
      <c r="U169" s="11"/>
    </row>
    <row r="170" spans="2:21">
      <c r="G170" s="11"/>
      <c r="H170" s="11"/>
      <c r="I170" s="11"/>
      <c r="K170" s="11"/>
    </row>
    <row r="171" spans="2:21" ht="25.5">
      <c r="B171" s="26">
        <v>17</v>
      </c>
      <c r="C171" s="27" t="s">
        <v>74</v>
      </c>
      <c r="G171" s="11"/>
      <c r="H171" s="11"/>
      <c r="I171" s="11"/>
      <c r="K171" s="11"/>
    </row>
    <row r="172" spans="2:21">
      <c r="G172" s="11"/>
      <c r="H172" s="11"/>
      <c r="I172" s="11"/>
      <c r="K172" s="11"/>
    </row>
    <row r="173" spans="2:21">
      <c r="B173" s="1">
        <f>+B171+0.1</f>
        <v>17.100000000000001</v>
      </c>
      <c r="C173" s="56" t="s">
        <v>72</v>
      </c>
      <c r="D173" s="57" t="s">
        <v>62</v>
      </c>
      <c r="E173" s="31">
        <v>20.081049</v>
      </c>
      <c r="F173" s="32"/>
      <c r="G173" s="32"/>
      <c r="H173" s="32">
        <f>+G173</f>
        <v>0</v>
      </c>
      <c r="I173" s="32"/>
    </row>
    <row r="174" spans="2:21" ht="25.5">
      <c r="B174" s="1">
        <f>+B173+0.1</f>
        <v>17.200000000000003</v>
      </c>
      <c r="C174" s="56" t="s">
        <v>75</v>
      </c>
      <c r="D174" s="59" t="s">
        <v>14</v>
      </c>
      <c r="E174" s="58">
        <v>109.25171737902767</v>
      </c>
      <c r="F174" s="32"/>
      <c r="G174" s="32"/>
      <c r="H174" s="32">
        <f>+G174</f>
        <v>0</v>
      </c>
      <c r="I174" s="32"/>
    </row>
    <row r="175" spans="2:21">
      <c r="B175" s="1">
        <f t="shared" ref="B175" si="32">+B174+0.1</f>
        <v>17.300000000000004</v>
      </c>
      <c r="C175" s="56" t="s">
        <v>76</v>
      </c>
      <c r="D175" s="57" t="s">
        <v>18</v>
      </c>
      <c r="E175" s="31">
        <v>247.25</v>
      </c>
      <c r="F175" s="32"/>
      <c r="G175" s="32"/>
      <c r="H175" s="32">
        <f t="shared" ref="H175" si="33">+G175</f>
        <v>0</v>
      </c>
      <c r="I175" s="32"/>
    </row>
    <row r="176" spans="2:21">
      <c r="D176" s="41" t="s">
        <v>113</v>
      </c>
      <c r="E176" s="42"/>
      <c r="F176" s="43"/>
      <c r="G176" s="44">
        <f>SUM(G173:G175)</f>
        <v>0</v>
      </c>
      <c r="H176" s="45">
        <f>SUM(H173:H175)</f>
        <v>0</v>
      </c>
      <c r="I176" s="46">
        <f>SUM(I173:I175)</f>
        <v>0</v>
      </c>
      <c r="J176" s="47">
        <v>27960934.86357072</v>
      </c>
      <c r="K176" s="48"/>
      <c r="L176" s="49">
        <v>36788202</v>
      </c>
      <c r="M176" s="43"/>
      <c r="N176" s="43"/>
      <c r="O176" s="43"/>
      <c r="P176" s="43"/>
      <c r="Q176" s="43"/>
      <c r="R176" s="43"/>
      <c r="S176" s="50">
        <f>+J176-H176</f>
        <v>27960934.86357072</v>
      </c>
    </row>
    <row r="177" spans="2:11">
      <c r="G177" s="11"/>
      <c r="H177" s="11"/>
      <c r="I177" s="11"/>
      <c r="K177" s="11"/>
    </row>
    <row r="178" spans="2:11" ht="25.5">
      <c r="B178" s="26">
        <v>18</v>
      </c>
      <c r="C178" s="27" t="s">
        <v>77</v>
      </c>
      <c r="G178" s="11"/>
      <c r="H178" s="11"/>
      <c r="I178" s="11"/>
      <c r="K178" s="11"/>
    </row>
    <row r="179" spans="2:11">
      <c r="G179" s="11"/>
      <c r="H179" s="11"/>
      <c r="I179" s="11"/>
      <c r="K179" s="11"/>
    </row>
    <row r="180" spans="2:11" ht="24.75" customHeight="1">
      <c r="B180" s="1">
        <v>18.100000000000001</v>
      </c>
      <c r="C180" s="29" t="s">
        <v>78</v>
      </c>
      <c r="D180" s="30" t="s">
        <v>14</v>
      </c>
      <c r="E180" s="31">
        <v>19.8</v>
      </c>
      <c r="F180" s="32"/>
      <c r="G180" s="32"/>
      <c r="H180" s="32">
        <f>+G180</f>
        <v>0</v>
      </c>
      <c r="I180" s="32"/>
    </row>
    <row r="181" spans="2:11">
      <c r="B181" s="1">
        <f t="shared" ref="B181:B188" si="34">+B180+0.1</f>
        <v>18.200000000000003</v>
      </c>
      <c r="C181" s="29" t="s">
        <v>76</v>
      </c>
      <c r="D181" s="34" t="s">
        <v>18</v>
      </c>
      <c r="E181" s="31">
        <v>135</v>
      </c>
      <c r="F181" s="32"/>
      <c r="G181" s="32"/>
      <c r="H181" s="32">
        <f t="shared" ref="H181:H205" si="35">+G181</f>
        <v>0</v>
      </c>
      <c r="I181" s="32"/>
    </row>
    <row r="182" spans="2:11">
      <c r="B182" s="1">
        <f t="shared" si="34"/>
        <v>18.300000000000004</v>
      </c>
      <c r="C182" s="29" t="s">
        <v>71</v>
      </c>
      <c r="D182" s="34" t="s">
        <v>14</v>
      </c>
      <c r="E182" s="31">
        <v>49</v>
      </c>
      <c r="F182" s="32"/>
      <c r="G182" s="32"/>
      <c r="H182" s="32">
        <f t="shared" si="35"/>
        <v>0</v>
      </c>
      <c r="I182" s="32"/>
    </row>
    <row r="183" spans="2:11">
      <c r="B183" s="1">
        <f t="shared" si="34"/>
        <v>18.400000000000006</v>
      </c>
      <c r="C183" s="29" t="s">
        <v>73</v>
      </c>
      <c r="D183" s="30" t="s">
        <v>14</v>
      </c>
      <c r="E183" s="31">
        <v>18.5</v>
      </c>
      <c r="F183" s="32"/>
      <c r="G183" s="32"/>
      <c r="H183" s="32">
        <f t="shared" si="35"/>
        <v>0</v>
      </c>
      <c r="I183" s="32"/>
    </row>
    <row r="184" spans="2:11">
      <c r="B184" s="1">
        <f t="shared" si="34"/>
        <v>18.500000000000007</v>
      </c>
      <c r="C184" s="33" t="s">
        <v>58</v>
      </c>
      <c r="D184" s="34" t="s">
        <v>14</v>
      </c>
      <c r="E184" s="31">
        <v>37.07</v>
      </c>
      <c r="F184" s="32"/>
      <c r="G184" s="32"/>
      <c r="H184" s="32">
        <f t="shared" si="35"/>
        <v>0</v>
      </c>
      <c r="I184" s="32"/>
    </row>
    <row r="185" spans="2:11">
      <c r="B185" s="1">
        <f t="shared" si="34"/>
        <v>18.600000000000009</v>
      </c>
      <c r="C185" s="35" t="s">
        <v>21</v>
      </c>
      <c r="D185" s="36" t="s">
        <v>14</v>
      </c>
      <c r="E185" s="31">
        <v>19.8</v>
      </c>
      <c r="F185" s="32"/>
      <c r="G185" s="32"/>
      <c r="H185" s="32">
        <f t="shared" si="35"/>
        <v>0</v>
      </c>
      <c r="I185" s="32"/>
    </row>
    <row r="186" spans="2:11">
      <c r="B186" s="1">
        <f t="shared" si="34"/>
        <v>18.70000000000001</v>
      </c>
      <c r="C186" s="37" t="s">
        <v>79</v>
      </c>
      <c r="D186" s="38" t="s">
        <v>67</v>
      </c>
      <c r="E186" s="58">
        <f>+E180*0.05*1.05</f>
        <v>1.0395000000000001</v>
      </c>
      <c r="F186" s="32"/>
      <c r="G186" s="32"/>
      <c r="H186" s="32">
        <f t="shared" si="35"/>
        <v>0</v>
      </c>
      <c r="I186" s="32"/>
    </row>
    <row r="187" spans="2:11">
      <c r="B187" s="1">
        <f t="shared" si="34"/>
        <v>18.800000000000011</v>
      </c>
      <c r="C187" s="33" t="s">
        <v>80</v>
      </c>
      <c r="D187" s="38" t="s">
        <v>16</v>
      </c>
      <c r="E187" s="31">
        <v>3.8</v>
      </c>
      <c r="F187" s="32"/>
      <c r="G187" s="32"/>
      <c r="H187" s="32">
        <f t="shared" si="35"/>
        <v>0</v>
      </c>
      <c r="I187" s="32"/>
    </row>
    <row r="188" spans="2:11">
      <c r="B188" s="1">
        <f t="shared" si="34"/>
        <v>18.900000000000013</v>
      </c>
      <c r="C188" s="29" t="s">
        <v>81</v>
      </c>
      <c r="D188" s="36" t="s">
        <v>16</v>
      </c>
      <c r="E188" s="31">
        <v>14</v>
      </c>
      <c r="F188" s="32"/>
      <c r="G188" s="32"/>
      <c r="H188" s="32">
        <f t="shared" si="35"/>
        <v>0</v>
      </c>
      <c r="I188" s="32"/>
    </row>
    <row r="189" spans="2:11">
      <c r="B189" s="2">
        <v>18.100000000000001</v>
      </c>
      <c r="C189" s="39" t="s">
        <v>82</v>
      </c>
      <c r="D189" s="36" t="s">
        <v>16</v>
      </c>
      <c r="E189" s="31">
        <v>8</v>
      </c>
      <c r="F189" s="32"/>
      <c r="G189" s="32"/>
      <c r="H189" s="32">
        <f t="shared" si="35"/>
        <v>0</v>
      </c>
      <c r="I189" s="32"/>
    </row>
    <row r="190" spans="2:11">
      <c r="B190" s="2">
        <v>18.11</v>
      </c>
      <c r="C190" s="39" t="s">
        <v>83</v>
      </c>
      <c r="D190" s="36" t="s">
        <v>16</v>
      </c>
      <c r="E190" s="31">
        <v>6</v>
      </c>
      <c r="F190" s="32"/>
      <c r="G190" s="32"/>
      <c r="H190" s="32">
        <f t="shared" si="35"/>
        <v>0</v>
      </c>
      <c r="I190" s="32"/>
    </row>
    <row r="191" spans="2:11">
      <c r="B191" s="2">
        <v>18.12</v>
      </c>
      <c r="C191" s="40" t="s">
        <v>84</v>
      </c>
      <c r="D191" s="36" t="s">
        <v>85</v>
      </c>
      <c r="E191" s="31">
        <v>3</v>
      </c>
      <c r="F191" s="32"/>
      <c r="G191" s="32"/>
      <c r="H191" s="32">
        <f t="shared" si="35"/>
        <v>0</v>
      </c>
      <c r="I191" s="32"/>
    </row>
    <row r="192" spans="2:11">
      <c r="B192" s="2">
        <v>18.13</v>
      </c>
      <c r="C192" s="40" t="s">
        <v>86</v>
      </c>
      <c r="D192" s="36" t="s">
        <v>35</v>
      </c>
      <c r="E192" s="31">
        <v>7</v>
      </c>
      <c r="F192" s="32"/>
      <c r="G192" s="32"/>
      <c r="H192" s="32">
        <f t="shared" si="35"/>
        <v>0</v>
      </c>
      <c r="I192" s="32"/>
    </row>
    <row r="193" spans="2:21">
      <c r="B193" s="2">
        <v>18.14</v>
      </c>
      <c r="C193" s="43" t="s">
        <v>87</v>
      </c>
      <c r="D193" s="63" t="s">
        <v>88</v>
      </c>
      <c r="E193" s="31">
        <v>9</v>
      </c>
      <c r="F193" s="32"/>
      <c r="G193" s="32"/>
      <c r="H193" s="32">
        <f t="shared" si="35"/>
        <v>0</v>
      </c>
      <c r="I193" s="32"/>
    </row>
    <row r="194" spans="2:21">
      <c r="B194" s="2">
        <v>18.149999999999999</v>
      </c>
      <c r="C194" s="43" t="s">
        <v>89</v>
      </c>
      <c r="D194" s="63" t="s">
        <v>88</v>
      </c>
      <c r="E194" s="31">
        <v>2</v>
      </c>
      <c r="F194" s="32"/>
      <c r="G194" s="32"/>
      <c r="H194" s="32">
        <f t="shared" si="35"/>
        <v>0</v>
      </c>
      <c r="I194" s="32"/>
    </row>
    <row r="195" spans="2:21">
      <c r="B195" s="2">
        <v>18.16</v>
      </c>
      <c r="C195" s="43" t="s">
        <v>90</v>
      </c>
      <c r="D195" s="63" t="s">
        <v>88</v>
      </c>
      <c r="E195" s="31">
        <v>3</v>
      </c>
      <c r="F195" s="32"/>
      <c r="G195" s="32"/>
      <c r="H195" s="32">
        <f t="shared" si="35"/>
        <v>0</v>
      </c>
      <c r="I195" s="32"/>
    </row>
    <row r="196" spans="2:21">
      <c r="B196" s="2">
        <v>18.170000000000002</v>
      </c>
      <c r="C196" s="43" t="s">
        <v>91</v>
      </c>
      <c r="D196" s="63" t="s">
        <v>88</v>
      </c>
      <c r="E196" s="31">
        <v>1</v>
      </c>
      <c r="F196" s="32"/>
      <c r="G196" s="32"/>
      <c r="H196" s="32">
        <f t="shared" si="35"/>
        <v>0</v>
      </c>
      <c r="I196" s="32"/>
    </row>
    <row r="197" spans="2:21">
      <c r="B197" s="2">
        <v>18.18</v>
      </c>
      <c r="C197" s="43" t="s">
        <v>54</v>
      </c>
      <c r="D197" s="63" t="s">
        <v>88</v>
      </c>
      <c r="E197" s="31">
        <v>4</v>
      </c>
      <c r="F197" s="32"/>
      <c r="G197" s="32"/>
      <c r="H197" s="32">
        <f t="shared" si="35"/>
        <v>0</v>
      </c>
      <c r="I197" s="32"/>
    </row>
    <row r="198" spans="2:21">
      <c r="B198" s="2">
        <v>18.190000000000001</v>
      </c>
      <c r="C198" s="43" t="s">
        <v>92</v>
      </c>
      <c r="D198" s="63" t="s">
        <v>88</v>
      </c>
      <c r="E198" s="31">
        <v>1</v>
      </c>
      <c r="F198" s="32"/>
      <c r="G198" s="32"/>
      <c r="H198" s="32">
        <f t="shared" si="35"/>
        <v>0</v>
      </c>
      <c r="I198" s="32"/>
    </row>
    <row r="199" spans="2:21">
      <c r="B199" s="2">
        <v>18.2</v>
      </c>
      <c r="C199" s="43" t="s">
        <v>26</v>
      </c>
      <c r="D199" s="63" t="s">
        <v>15</v>
      </c>
      <c r="E199" s="31">
        <v>4</v>
      </c>
      <c r="F199" s="32"/>
      <c r="G199" s="32"/>
      <c r="H199" s="32">
        <f t="shared" si="35"/>
        <v>0</v>
      </c>
      <c r="I199" s="32"/>
    </row>
    <row r="200" spans="2:21">
      <c r="B200" s="2">
        <v>18.21</v>
      </c>
      <c r="C200" s="43" t="s">
        <v>27</v>
      </c>
      <c r="D200" s="63" t="s">
        <v>15</v>
      </c>
      <c r="E200" s="31">
        <v>1</v>
      </c>
      <c r="F200" s="32"/>
      <c r="G200" s="32"/>
      <c r="H200" s="32">
        <f t="shared" si="35"/>
        <v>0</v>
      </c>
      <c r="I200" s="32"/>
    </row>
    <row r="201" spans="2:21">
      <c r="B201" s="2">
        <v>18.22</v>
      </c>
      <c r="C201" s="43" t="s">
        <v>28</v>
      </c>
      <c r="D201" s="63" t="s">
        <v>15</v>
      </c>
      <c r="E201" s="31">
        <v>2</v>
      </c>
      <c r="F201" s="32"/>
      <c r="G201" s="32"/>
      <c r="H201" s="32">
        <f t="shared" si="35"/>
        <v>0</v>
      </c>
      <c r="I201" s="32"/>
    </row>
    <row r="202" spans="2:21">
      <c r="B202" s="2">
        <v>18.23</v>
      </c>
      <c r="C202" s="43" t="s">
        <v>17</v>
      </c>
      <c r="D202" s="63" t="s">
        <v>18</v>
      </c>
      <c r="E202" s="31">
        <v>57</v>
      </c>
      <c r="F202" s="32"/>
      <c r="G202" s="32"/>
      <c r="H202" s="32">
        <f t="shared" si="35"/>
        <v>0</v>
      </c>
      <c r="I202" s="32"/>
    </row>
    <row r="203" spans="2:21">
      <c r="B203" s="2">
        <v>18.239999999999998</v>
      </c>
      <c r="C203" s="43" t="s">
        <v>36</v>
      </c>
      <c r="D203" s="63" t="s">
        <v>14</v>
      </c>
      <c r="E203" s="31">
        <v>21</v>
      </c>
      <c r="F203" s="32"/>
      <c r="G203" s="32"/>
      <c r="H203" s="32">
        <f t="shared" si="35"/>
        <v>0</v>
      </c>
      <c r="I203" s="32"/>
    </row>
    <row r="204" spans="2:21">
      <c r="B204" s="2">
        <v>18.25</v>
      </c>
      <c r="C204" s="43" t="s">
        <v>25</v>
      </c>
      <c r="D204" s="63" t="s">
        <v>14</v>
      </c>
      <c r="E204" s="31">
        <v>5</v>
      </c>
      <c r="F204" s="32"/>
      <c r="G204" s="32"/>
      <c r="H204" s="32">
        <f t="shared" si="35"/>
        <v>0</v>
      </c>
      <c r="I204" s="32"/>
    </row>
    <row r="205" spans="2:21">
      <c r="B205" s="2">
        <v>18.260000000000002</v>
      </c>
      <c r="C205" s="43" t="s">
        <v>93</v>
      </c>
      <c r="D205" s="63" t="s">
        <v>14</v>
      </c>
      <c r="E205" s="31">
        <v>0.6</v>
      </c>
      <c r="F205" s="32"/>
      <c r="G205" s="32"/>
      <c r="H205" s="32">
        <f t="shared" si="35"/>
        <v>0</v>
      </c>
      <c r="I205" s="32"/>
    </row>
    <row r="206" spans="2:21">
      <c r="D206" s="41" t="s">
        <v>114</v>
      </c>
      <c r="E206" s="42"/>
      <c r="F206" s="43"/>
      <c r="G206" s="64">
        <f>+G180+G181+G182+G183+G184+G185+G186+G187+G188+G189+G190+G191+G192+G193+G194+G195+G196+G197+G198+G199+G200+G201+G202+G203+G204+G205</f>
        <v>0</v>
      </c>
      <c r="H206" s="45">
        <f>SUM(H180:H205)</f>
        <v>0</v>
      </c>
      <c r="I206" s="46">
        <f>SUM(I180:I205)</f>
        <v>0</v>
      </c>
      <c r="J206" s="47">
        <v>27960934.86357072</v>
      </c>
      <c r="K206" s="48"/>
      <c r="L206" s="49">
        <v>36788202</v>
      </c>
      <c r="M206" s="43"/>
      <c r="N206" s="43"/>
      <c r="O206" s="43"/>
      <c r="P206" s="43"/>
      <c r="Q206" s="43"/>
      <c r="R206" s="43"/>
      <c r="S206" s="50">
        <f>+J206-H206</f>
        <v>27960934.86357072</v>
      </c>
      <c r="U206" s="11"/>
    </row>
    <row r="207" spans="2:21">
      <c r="F207" s="11"/>
      <c r="G207" s="11"/>
      <c r="H207" s="11"/>
      <c r="I207" s="11"/>
    </row>
    <row r="208" spans="2:21">
      <c r="F208" s="11"/>
      <c r="G208" s="11"/>
      <c r="H208" s="11"/>
      <c r="I208" s="11"/>
    </row>
    <row r="209" spans="3:21">
      <c r="C209" s="89" t="s">
        <v>94</v>
      </c>
      <c r="D209" s="89"/>
      <c r="E209" s="89"/>
      <c r="F209" s="65"/>
      <c r="G209" s="66">
        <f>+G26+G36+G42+G48+G54+G59+G65+G81+G91+G102+G111+G125+G140+G148+G154+G169+G176+G206</f>
        <v>0</v>
      </c>
      <c r="H209" s="66" t="e">
        <f>+H26+H36+H42+H48+H54+H59+H65+H81+H91+H102+H111+H125+H140+H148+H154+H169+H176+H206+#REF!+#REF!</f>
        <v>#REF!</v>
      </c>
      <c r="I209" s="11"/>
      <c r="J209" s="66" t="e">
        <f>+J26+J36+J42+J48+J54+J59+J65+J81+J91+J102+J111+J125+J140+J148+J154+J169+J176+J206+#REF!+#REF!</f>
        <v>#REF!</v>
      </c>
      <c r="S209" s="66" t="e">
        <f>+S26+S36+S42+S48+S54+S59+S65+S81+S91+S102+S111+S125+S140+S148+S154+S169+S176+S206+#REF!+#REF!</f>
        <v>#REF!</v>
      </c>
    </row>
    <row r="210" spans="3:21">
      <c r="C210" s="90" t="s">
        <v>95</v>
      </c>
      <c r="D210" s="91"/>
      <c r="E210" s="92"/>
      <c r="F210" s="67" t="s">
        <v>117</v>
      </c>
      <c r="G210" s="68"/>
      <c r="H210" s="69" t="e">
        <f>+H209*F210</f>
        <v>#REF!</v>
      </c>
      <c r="I210" s="11"/>
      <c r="J210" s="68" t="e">
        <f>+J209*$F$210</f>
        <v>#REF!</v>
      </c>
      <c r="S210" s="68" t="e">
        <f>+S209*$F$210</f>
        <v>#REF!</v>
      </c>
    </row>
    <row r="211" spans="3:21">
      <c r="C211" s="90" t="s">
        <v>96</v>
      </c>
      <c r="D211" s="91"/>
      <c r="E211" s="92"/>
      <c r="F211" s="67" t="s">
        <v>117</v>
      </c>
      <c r="G211" s="68"/>
      <c r="H211" s="69" t="e">
        <f>+H209*F211</f>
        <v>#REF!</v>
      </c>
      <c r="I211" s="11"/>
      <c r="J211" s="68" t="e">
        <f>+J209*$F$211</f>
        <v>#REF!</v>
      </c>
      <c r="S211" s="68" t="e">
        <f>+S209*$F$211</f>
        <v>#REF!</v>
      </c>
    </row>
    <row r="212" spans="3:21">
      <c r="C212" s="90" t="s">
        <v>97</v>
      </c>
      <c r="D212" s="91"/>
      <c r="E212" s="92"/>
      <c r="F212" s="67" t="s">
        <v>117</v>
      </c>
      <c r="G212" s="68"/>
      <c r="H212" s="69" t="e">
        <f>+H209*F212</f>
        <v>#REF!</v>
      </c>
      <c r="I212" s="11"/>
      <c r="J212" s="68" t="e">
        <f>+J209*$F$212</f>
        <v>#REF!</v>
      </c>
      <c r="S212" s="68" t="e">
        <f>+S209*$F$212</f>
        <v>#REF!</v>
      </c>
    </row>
    <row r="213" spans="3:21">
      <c r="C213" s="90" t="s">
        <v>98</v>
      </c>
      <c r="D213" s="91"/>
      <c r="E213" s="92"/>
      <c r="F213" s="67" t="s">
        <v>117</v>
      </c>
      <c r="G213" s="68"/>
      <c r="H213" s="69" t="e">
        <f>+H210+H211+H212</f>
        <v>#REF!</v>
      </c>
      <c r="I213" s="11"/>
      <c r="J213" s="68" t="e">
        <f>+J210+J211+J212</f>
        <v>#REF!</v>
      </c>
      <c r="S213" s="68" t="e">
        <f>+S210+S211+S212</f>
        <v>#REF!</v>
      </c>
    </row>
    <row r="214" spans="3:21">
      <c r="C214" s="90" t="s">
        <v>99</v>
      </c>
      <c r="D214" s="91"/>
      <c r="E214" s="92"/>
      <c r="F214" s="70">
        <v>0.19</v>
      </c>
      <c r="G214" s="68"/>
      <c r="H214" s="69" t="e">
        <f>+H212*F214</f>
        <v>#REF!</v>
      </c>
      <c r="I214" s="11"/>
      <c r="J214" s="68" t="e">
        <f>+J212*$F$214</f>
        <v>#REF!</v>
      </c>
      <c r="S214" s="68" t="e">
        <f>+S212*$F$214</f>
        <v>#REF!</v>
      </c>
    </row>
    <row r="215" spans="3:21">
      <c r="C215" s="71" t="s">
        <v>115</v>
      </c>
      <c r="D215" s="72"/>
      <c r="E215" s="72"/>
      <c r="F215" s="73"/>
      <c r="G215" s="74">
        <f>+G209+G213+G214</f>
        <v>0</v>
      </c>
      <c r="H215" s="74" t="e">
        <f>+H209+H213+H214</f>
        <v>#REF!</v>
      </c>
      <c r="I215" s="11"/>
      <c r="J215" s="74" t="e">
        <f>+J209+J213+J214</f>
        <v>#REF!</v>
      </c>
      <c r="S215" s="74" t="e">
        <f>+S209+S213+S214</f>
        <v>#REF!</v>
      </c>
      <c r="U215" s="11"/>
    </row>
    <row r="216" spans="3:21">
      <c r="F216" s="11"/>
      <c r="G216" s="11"/>
      <c r="H216" s="11"/>
      <c r="I216" s="11"/>
    </row>
    <row r="217" spans="3:21" ht="18.75" customHeight="1">
      <c r="F217" s="11"/>
      <c r="G217" s="81"/>
      <c r="H217" s="81"/>
      <c r="I217" s="81"/>
      <c r="J217" s="81"/>
      <c r="S217" s="75">
        <v>36788202</v>
      </c>
    </row>
    <row r="218" spans="3:21">
      <c r="F218" s="11"/>
      <c r="G218" s="11"/>
      <c r="H218" s="11"/>
      <c r="I218" s="11"/>
      <c r="U218" s="11"/>
    </row>
    <row r="219" spans="3:21">
      <c r="F219" s="76"/>
      <c r="G219" s="11"/>
      <c r="H219" s="11"/>
      <c r="I219" s="11"/>
      <c r="J219" s="77"/>
      <c r="K219" s="78"/>
      <c r="L219" s="77"/>
      <c r="M219" s="78"/>
      <c r="N219" s="78"/>
      <c r="O219" s="78"/>
      <c r="P219" s="78"/>
      <c r="Q219" s="78"/>
      <c r="R219" s="78"/>
      <c r="S219" s="77" t="e">
        <f>+H215+S217+S215</f>
        <v>#REF!</v>
      </c>
    </row>
    <row r="220" spans="3:21">
      <c r="F220" s="76"/>
      <c r="G220" s="11"/>
      <c r="H220" s="11"/>
      <c r="I220" s="11"/>
    </row>
    <row r="221" spans="3:21">
      <c r="F221" s="11"/>
      <c r="G221" s="11"/>
      <c r="H221" s="11"/>
      <c r="I221" s="11"/>
    </row>
    <row r="222" spans="3:21">
      <c r="F222" s="11"/>
      <c r="G222" s="11"/>
      <c r="H222" s="11"/>
      <c r="I222" s="11"/>
    </row>
    <row r="223" spans="3:21">
      <c r="F223" s="11"/>
      <c r="G223" s="11"/>
      <c r="H223" s="11"/>
      <c r="I223" s="11"/>
    </row>
    <row r="224" spans="3:21">
      <c r="F224" s="11"/>
      <c r="G224" s="11"/>
      <c r="H224" s="11"/>
      <c r="I224" s="11"/>
    </row>
    <row r="225" spans="6:9">
      <c r="F225" s="11"/>
      <c r="G225" s="11"/>
      <c r="H225" s="11"/>
      <c r="I225" s="11"/>
    </row>
    <row r="226" spans="6:9">
      <c r="F226" s="11"/>
      <c r="G226" s="11"/>
      <c r="H226" s="11"/>
      <c r="I226" s="11"/>
    </row>
    <row r="227" spans="6:9">
      <c r="F227" s="11"/>
      <c r="G227" s="11"/>
      <c r="H227" s="11"/>
      <c r="I227" s="11"/>
    </row>
    <row r="228" spans="6:9">
      <c r="F228" s="11"/>
      <c r="G228" s="11"/>
      <c r="H228" s="11"/>
      <c r="I228" s="11"/>
    </row>
    <row r="229" spans="6:9">
      <c r="F229" s="11"/>
      <c r="G229" s="11"/>
      <c r="H229" s="11"/>
      <c r="I229" s="11"/>
    </row>
    <row r="230" spans="6:9">
      <c r="F230" s="11"/>
      <c r="G230" s="11"/>
      <c r="H230" s="11"/>
      <c r="I230" s="11"/>
    </row>
    <row r="231" spans="6:9">
      <c r="F231" s="11"/>
      <c r="G231" s="11"/>
      <c r="H231" s="11"/>
      <c r="I231" s="11"/>
    </row>
    <row r="232" spans="6:9">
      <c r="F232" s="11"/>
      <c r="G232" s="11"/>
      <c r="H232" s="11"/>
      <c r="I232" s="11"/>
    </row>
    <row r="233" spans="6:9">
      <c r="F233" s="11"/>
      <c r="G233" s="11"/>
      <c r="H233" s="11"/>
      <c r="I233" s="11"/>
    </row>
    <row r="234" spans="6:9">
      <c r="F234" s="11"/>
      <c r="G234" s="11"/>
      <c r="H234" s="11"/>
      <c r="I234" s="11"/>
    </row>
    <row r="235" spans="6:9">
      <c r="F235" s="11"/>
      <c r="G235" s="11"/>
      <c r="H235" s="11"/>
      <c r="I235" s="11"/>
    </row>
    <row r="236" spans="6:9">
      <c r="F236" s="11"/>
      <c r="G236" s="11"/>
      <c r="H236" s="11"/>
      <c r="I236" s="11"/>
    </row>
    <row r="237" spans="6:9">
      <c r="F237" s="11"/>
      <c r="G237" s="11"/>
      <c r="H237" s="11"/>
      <c r="I237" s="11"/>
    </row>
    <row r="238" spans="6:9">
      <c r="F238" s="11"/>
      <c r="G238" s="11"/>
      <c r="H238" s="11"/>
      <c r="I238" s="11"/>
    </row>
    <row r="239" spans="6:9">
      <c r="F239" s="11"/>
      <c r="G239" s="11"/>
      <c r="H239" s="11"/>
      <c r="I239" s="11"/>
    </row>
    <row r="240" spans="6:9">
      <c r="F240" s="11"/>
      <c r="G240" s="11"/>
      <c r="H240" s="11"/>
      <c r="I240" s="11"/>
    </row>
    <row r="241" spans="6:9">
      <c r="F241" s="11"/>
      <c r="G241" s="11"/>
      <c r="H241" s="11"/>
      <c r="I241" s="11"/>
    </row>
    <row r="242" spans="6:9">
      <c r="F242" s="11"/>
      <c r="G242" s="11"/>
      <c r="H242" s="11"/>
      <c r="I242" s="11"/>
    </row>
    <row r="243" spans="6:9">
      <c r="F243" s="11"/>
      <c r="G243" s="11"/>
      <c r="H243" s="11"/>
      <c r="I243" s="11"/>
    </row>
    <row r="244" spans="6:9">
      <c r="F244" s="11"/>
      <c r="G244" s="11"/>
      <c r="H244" s="11"/>
      <c r="I244" s="11"/>
    </row>
    <row r="245" spans="6:9">
      <c r="F245" s="11"/>
      <c r="G245" s="11"/>
      <c r="H245" s="11"/>
      <c r="I245" s="11"/>
    </row>
    <row r="246" spans="6:9">
      <c r="F246" s="11"/>
      <c r="G246" s="11"/>
      <c r="H246" s="11"/>
      <c r="I246" s="11"/>
    </row>
    <row r="247" spans="6:9">
      <c r="F247" s="11"/>
      <c r="G247" s="11"/>
      <c r="H247" s="11"/>
      <c r="I247" s="11"/>
    </row>
    <row r="248" spans="6:9">
      <c r="F248" s="11"/>
      <c r="G248" s="11"/>
      <c r="H248" s="11"/>
      <c r="I248" s="11"/>
    </row>
    <row r="249" spans="6:9">
      <c r="F249" s="11"/>
      <c r="G249" s="11"/>
      <c r="H249" s="11"/>
      <c r="I249" s="11"/>
    </row>
    <row r="250" spans="6:9">
      <c r="F250" s="11"/>
      <c r="G250" s="11"/>
      <c r="H250" s="11"/>
      <c r="I250" s="11"/>
    </row>
    <row r="251" spans="6:9">
      <c r="F251" s="11"/>
      <c r="G251" s="11"/>
      <c r="H251" s="11"/>
      <c r="I251" s="11"/>
    </row>
    <row r="252" spans="6:9">
      <c r="F252" s="11"/>
      <c r="G252" s="11"/>
      <c r="H252" s="11"/>
      <c r="I252" s="11"/>
    </row>
    <row r="253" spans="6:9">
      <c r="F253" s="11"/>
      <c r="G253" s="11"/>
      <c r="H253" s="11"/>
      <c r="I253" s="11"/>
    </row>
    <row r="254" spans="6:9">
      <c r="F254" s="11"/>
      <c r="G254" s="11"/>
      <c r="H254" s="11"/>
      <c r="I254" s="11"/>
    </row>
    <row r="255" spans="6:9">
      <c r="F255" s="11"/>
      <c r="G255" s="11"/>
      <c r="H255" s="11"/>
      <c r="I255" s="11"/>
    </row>
    <row r="256" spans="6:9">
      <c r="F256" s="11"/>
      <c r="G256" s="11"/>
      <c r="H256" s="11"/>
      <c r="I256" s="11"/>
    </row>
    <row r="257" spans="6:9">
      <c r="F257" s="11"/>
      <c r="G257" s="11"/>
      <c r="H257" s="11"/>
      <c r="I257" s="11"/>
    </row>
    <row r="258" spans="6:9">
      <c r="F258" s="11"/>
      <c r="G258" s="11"/>
      <c r="H258" s="11"/>
      <c r="I258" s="11"/>
    </row>
    <row r="259" spans="6:9">
      <c r="F259" s="11"/>
      <c r="G259" s="11"/>
      <c r="H259" s="11"/>
      <c r="I259" s="11"/>
    </row>
    <row r="260" spans="6:9">
      <c r="F260" s="11"/>
      <c r="G260" s="11"/>
      <c r="H260" s="11"/>
      <c r="I260" s="11"/>
    </row>
    <row r="261" spans="6:9">
      <c r="F261" s="11"/>
      <c r="G261" s="11"/>
      <c r="H261" s="11"/>
      <c r="I261" s="11"/>
    </row>
    <row r="262" spans="6:9">
      <c r="F262" s="11"/>
      <c r="G262" s="11"/>
      <c r="H262" s="11"/>
      <c r="I262" s="11"/>
    </row>
    <row r="263" spans="6:9">
      <c r="F263" s="11"/>
      <c r="G263" s="11"/>
      <c r="H263" s="11"/>
      <c r="I263" s="11"/>
    </row>
    <row r="264" spans="6:9">
      <c r="F264" s="11"/>
      <c r="G264" s="11"/>
      <c r="H264" s="11"/>
      <c r="I264" s="11"/>
    </row>
    <row r="265" spans="6:9">
      <c r="F265" s="11"/>
      <c r="G265" s="11"/>
      <c r="H265" s="11"/>
      <c r="I265" s="11"/>
    </row>
    <row r="266" spans="6:9">
      <c r="F266" s="11"/>
      <c r="G266" s="11"/>
      <c r="H266" s="11"/>
      <c r="I266" s="11"/>
    </row>
    <row r="267" spans="6:9">
      <c r="F267" s="11"/>
      <c r="G267" s="11"/>
      <c r="H267" s="11"/>
      <c r="I267" s="11"/>
    </row>
    <row r="268" spans="6:9">
      <c r="F268" s="11"/>
      <c r="G268" s="11"/>
      <c r="H268" s="11"/>
      <c r="I268" s="11"/>
    </row>
    <row r="269" spans="6:9">
      <c r="F269" s="11"/>
      <c r="G269" s="11"/>
      <c r="H269" s="11"/>
      <c r="I269" s="11"/>
    </row>
    <row r="270" spans="6:9">
      <c r="F270" s="11"/>
      <c r="G270" s="11"/>
      <c r="H270" s="11"/>
      <c r="I270" s="11"/>
    </row>
    <row r="271" spans="6:9">
      <c r="F271" s="11"/>
      <c r="G271" s="11"/>
      <c r="H271" s="11"/>
      <c r="I271" s="11"/>
    </row>
    <row r="272" spans="6:9">
      <c r="F272" s="11"/>
      <c r="G272" s="11"/>
      <c r="H272" s="11"/>
      <c r="I272" s="11"/>
    </row>
    <row r="273" spans="6:9">
      <c r="F273" s="11"/>
      <c r="G273" s="11"/>
      <c r="H273" s="11"/>
      <c r="I273" s="11"/>
    </row>
    <row r="274" spans="6:9">
      <c r="F274" s="11"/>
      <c r="G274" s="11"/>
      <c r="H274" s="11"/>
      <c r="I274" s="11"/>
    </row>
    <row r="275" spans="6:9">
      <c r="F275" s="11"/>
      <c r="G275" s="11"/>
      <c r="H275" s="11"/>
      <c r="I275" s="11"/>
    </row>
    <row r="276" spans="6:9">
      <c r="F276" s="11"/>
      <c r="G276" s="11"/>
      <c r="H276" s="11"/>
      <c r="I276" s="11"/>
    </row>
    <row r="277" spans="6:9">
      <c r="F277" s="11"/>
      <c r="G277" s="11"/>
      <c r="H277" s="11"/>
      <c r="I277" s="11"/>
    </row>
    <row r="278" spans="6:9">
      <c r="F278" s="11"/>
      <c r="G278" s="11"/>
      <c r="H278" s="11"/>
      <c r="I278" s="11"/>
    </row>
    <row r="279" spans="6:9">
      <c r="F279" s="11"/>
      <c r="G279" s="11"/>
      <c r="H279" s="11"/>
      <c r="I279" s="11"/>
    </row>
    <row r="280" spans="6:9">
      <c r="F280" s="11"/>
      <c r="G280" s="11"/>
      <c r="H280" s="11"/>
      <c r="I280" s="11"/>
    </row>
    <row r="281" spans="6:9">
      <c r="F281" s="11"/>
      <c r="G281" s="11"/>
      <c r="H281" s="11"/>
      <c r="I281" s="11"/>
    </row>
    <row r="282" spans="6:9">
      <c r="F282" s="11"/>
      <c r="G282" s="11"/>
      <c r="H282" s="11"/>
      <c r="I282" s="11"/>
    </row>
    <row r="283" spans="6:9">
      <c r="F283" s="11"/>
      <c r="G283" s="11"/>
      <c r="H283" s="11"/>
      <c r="I283" s="11"/>
    </row>
    <row r="284" spans="6:9">
      <c r="F284" s="11"/>
      <c r="G284" s="11"/>
      <c r="H284" s="11"/>
      <c r="I284" s="11"/>
    </row>
    <row r="285" spans="6:9">
      <c r="F285" s="11"/>
      <c r="G285" s="11"/>
      <c r="H285" s="11"/>
      <c r="I285" s="11"/>
    </row>
    <row r="286" spans="6:9">
      <c r="F286" s="11"/>
      <c r="G286" s="11"/>
      <c r="H286" s="11"/>
      <c r="I286" s="11"/>
    </row>
    <row r="287" spans="6:9">
      <c r="F287" s="11"/>
      <c r="G287" s="11"/>
      <c r="H287" s="11"/>
      <c r="I287" s="11"/>
    </row>
    <row r="288" spans="6:9">
      <c r="F288" s="11"/>
      <c r="G288" s="11"/>
      <c r="H288" s="11"/>
      <c r="I288" s="11"/>
    </row>
    <row r="289" spans="6:9">
      <c r="F289" s="11"/>
      <c r="G289" s="11"/>
      <c r="H289" s="11"/>
      <c r="I289" s="11"/>
    </row>
    <row r="290" spans="6:9">
      <c r="F290" s="11"/>
      <c r="G290" s="11"/>
      <c r="H290" s="11"/>
      <c r="I290" s="11"/>
    </row>
    <row r="291" spans="6:9">
      <c r="F291" s="11"/>
      <c r="G291" s="11"/>
      <c r="H291" s="11"/>
      <c r="I291" s="11"/>
    </row>
    <row r="292" spans="6:9">
      <c r="F292" s="11"/>
      <c r="G292" s="11"/>
      <c r="H292" s="11"/>
      <c r="I292" s="11"/>
    </row>
    <row r="293" spans="6:9">
      <c r="F293" s="11"/>
      <c r="G293" s="11"/>
      <c r="H293" s="11"/>
      <c r="I293" s="11"/>
    </row>
    <row r="294" spans="6:9">
      <c r="F294" s="11"/>
      <c r="G294" s="11"/>
      <c r="H294" s="11"/>
      <c r="I294" s="11"/>
    </row>
    <row r="295" spans="6:9">
      <c r="F295" s="11"/>
      <c r="G295" s="11"/>
      <c r="H295" s="11"/>
      <c r="I295" s="11"/>
    </row>
    <row r="296" spans="6:9">
      <c r="F296" s="11"/>
      <c r="G296" s="11"/>
      <c r="H296" s="11"/>
      <c r="I296" s="11"/>
    </row>
    <row r="297" spans="6:9">
      <c r="F297" s="11"/>
      <c r="G297" s="11"/>
      <c r="H297" s="11"/>
      <c r="I297" s="11"/>
    </row>
    <row r="298" spans="6:9">
      <c r="F298" s="11"/>
      <c r="G298" s="11"/>
      <c r="H298" s="11"/>
      <c r="I298" s="11"/>
    </row>
    <row r="299" spans="6:9">
      <c r="F299" s="11"/>
      <c r="G299" s="11"/>
      <c r="H299" s="11"/>
      <c r="I299" s="11"/>
    </row>
    <row r="300" spans="6:9">
      <c r="F300" s="11"/>
      <c r="G300" s="11"/>
      <c r="H300" s="11"/>
      <c r="I300" s="11"/>
    </row>
    <row r="301" spans="6:9">
      <c r="F301" s="11"/>
      <c r="G301" s="11"/>
      <c r="H301" s="11"/>
      <c r="I301" s="11"/>
    </row>
    <row r="302" spans="6:9">
      <c r="F302" s="11"/>
      <c r="G302" s="11"/>
      <c r="H302" s="11"/>
      <c r="I302" s="11"/>
    </row>
    <row r="303" spans="6:9">
      <c r="F303" s="11"/>
      <c r="G303" s="11"/>
      <c r="H303" s="11"/>
      <c r="I303" s="11"/>
    </row>
  </sheetData>
  <mergeCells count="12">
    <mergeCell ref="G217:J217"/>
    <mergeCell ref="B3:G3"/>
    <mergeCell ref="B4:G4"/>
    <mergeCell ref="B6:G6"/>
    <mergeCell ref="B8:G8"/>
    <mergeCell ref="H8:I8"/>
    <mergeCell ref="C209:E209"/>
    <mergeCell ref="C210:E210"/>
    <mergeCell ref="C211:E211"/>
    <mergeCell ref="C212:E212"/>
    <mergeCell ref="C213:E213"/>
    <mergeCell ref="C214:E214"/>
  </mergeCells>
  <dataValidations count="1">
    <dataValidation type="textLength" allowBlank="1" showInputMessage="1" showErrorMessage="1" sqref="C15:C16 C33:C34 C88:C89 C99:C100 C118:C119 C130:C131 C147 C163:C164 C184:C185 C70:C71">
      <formula1>0</formula1>
      <formula2>1000</formula2>
    </dataValidation>
  </dataValidations>
  <pageMargins left="0.7" right="0.7" top="0.75" bottom="0.75" header="0.3" footer="0.3"/>
  <pageSetup paperSize="9" scale="64" orientation="portrait" r:id="rId1"/>
  <rowBreaks count="4" manualBreakCount="4">
    <brk id="54" min="1" max="18" man="1"/>
    <brk id="102" min="1" max="18" man="1"/>
    <brk id="140" min="1" max="18" man="1"/>
    <brk id="176" min="1" max="18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B37" sqref="B37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PPto juridico</vt:lpstr>
      <vt:lpstr>Hoja1</vt:lpstr>
      <vt:lpstr>'PPto juridico'!Área_de_impresión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perez</dc:creator>
  <cp:lastModifiedBy>Usuario</cp:lastModifiedBy>
  <dcterms:created xsi:type="dcterms:W3CDTF">2025-11-03T15:18:13Z</dcterms:created>
  <dcterms:modified xsi:type="dcterms:W3CDTF">2025-11-26T17:23:43Z</dcterms:modified>
</cp:coreProperties>
</file>